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817" firstSheet="13" activeTab="24"/>
  </bookViews>
  <sheets>
    <sheet name="Apr 22" sheetId="19" r:id="rId1"/>
    <sheet name="May 22" sheetId="20" r:id="rId2"/>
    <sheet name="GJ Survy Expen. B4 Start Surve " sheetId="21" r:id="rId3"/>
    <sheet name="June 22" sheetId="22" r:id="rId4"/>
    <sheet name="GJ Survey  Total Expense" sheetId="23" r:id="rId5"/>
    <sheet name="July 22" sheetId="24" r:id="rId6"/>
    <sheet name="August 22" sheetId="25" r:id="rId7"/>
    <sheet name="September 22" sheetId="26" r:id="rId8"/>
    <sheet name="OCT 22" sheetId="27" r:id="rId9"/>
    <sheet name="Nov 22" sheetId="28" r:id="rId10"/>
    <sheet name="Dec 22" sheetId="30" r:id="rId11"/>
    <sheet name="Jan 23" sheetId="31" r:id="rId12"/>
    <sheet name="Feb 23" sheetId="32" r:id="rId13"/>
    <sheet name="March23" sheetId="33" r:id="rId14"/>
    <sheet name="Apr 23" sheetId="34" r:id="rId15"/>
    <sheet name="May23" sheetId="35" r:id="rId16"/>
    <sheet name="AMIT TOTAL EXPECES MONTH WISE" sheetId="45" r:id="rId17"/>
    <sheet name="June 23" sheetId="36" r:id="rId18"/>
    <sheet name="July 23" sheetId="37" r:id="rId19"/>
    <sheet name="Aug 23" sheetId="38" r:id="rId20"/>
    <sheet name="Sep 23" sheetId="39" r:id="rId21"/>
    <sheet name="OCT 23" sheetId="40" r:id="rId22"/>
    <sheet name="NOV23" sheetId="41" r:id="rId23"/>
    <sheet name="DEC 23" sheetId="42" r:id="rId24"/>
    <sheet name="Jan 24" sheetId="43" r:id="rId25"/>
    <sheet name="feb24" sheetId="44" r:id="rId26"/>
    <sheet name="MAR 24" sheetId="46" r:id="rId27"/>
  </sheets>
  <definedNames>
    <definedName name="_xlnm._FilterDatabase" localSheetId="0" hidden="1">'Apr 22'!$A$1:$K$202</definedName>
    <definedName name="_xlnm._FilterDatabase" localSheetId="14" hidden="1">'Apr 23'!$A$1:$K$184</definedName>
    <definedName name="_xlnm._FilterDatabase" localSheetId="19" hidden="1">'Aug 23'!$A$1:$K$159</definedName>
    <definedName name="_xlnm._FilterDatabase" localSheetId="6" hidden="1">'August 22'!$A$1:$K$254</definedName>
    <definedName name="_xlnm._FilterDatabase" localSheetId="10" hidden="1">'Dec 22'!$F$1:$F$366</definedName>
    <definedName name="_xlnm._FilterDatabase" localSheetId="23" hidden="1">'DEC 23'!$A$1:$K$326</definedName>
    <definedName name="_xlnm._FilterDatabase" localSheetId="12" hidden="1">'Feb 23'!$A$1:$K$387</definedName>
    <definedName name="_xlnm._FilterDatabase" localSheetId="25" hidden="1">'feb24'!$A$1:$K$194</definedName>
    <definedName name="_xlnm._FilterDatabase" localSheetId="4" hidden="1">'GJ Survey  Total Expense'!$E$1:$E$141</definedName>
    <definedName name="_xlnm._FilterDatabase" localSheetId="11" hidden="1">'Jan 23'!$F$1:$F$391</definedName>
    <definedName name="_xlnm._FilterDatabase" localSheetId="24" hidden="1">'Jan 24'!$A$1:$K$232</definedName>
    <definedName name="_xlnm._FilterDatabase" localSheetId="5" hidden="1">'July 22'!$F$1:$F$551</definedName>
    <definedName name="_xlnm._FilterDatabase" localSheetId="18" hidden="1">'July 23'!$A$1:$K$207</definedName>
    <definedName name="_xlnm._FilterDatabase" localSheetId="3" hidden="1">'June 22'!$A$1:$K$305</definedName>
    <definedName name="_xlnm._FilterDatabase" localSheetId="17" hidden="1">'June 23'!$A$1:$K$303</definedName>
    <definedName name="_xlnm._FilterDatabase" localSheetId="26" hidden="1">'MAR 24'!$A$1:$K$116</definedName>
    <definedName name="_xlnm._FilterDatabase" localSheetId="13" hidden="1">March23!$A$1:$K$123</definedName>
    <definedName name="_xlnm._FilterDatabase" localSheetId="1" hidden="1">'May 22'!$A$1:$K$359</definedName>
    <definedName name="_xlnm._FilterDatabase" localSheetId="15" hidden="1">'May23'!$A$1:$K$168</definedName>
    <definedName name="_xlnm._FilterDatabase" localSheetId="9" hidden="1">'Nov 22'!$F$1:$F$411</definedName>
    <definedName name="_xlnm._FilterDatabase" localSheetId="22" hidden="1">'NOV23'!$A$1:$K$180</definedName>
    <definedName name="_xlnm._FilterDatabase" localSheetId="8" hidden="1">'OCT 22'!$A$1:$K$358</definedName>
    <definedName name="_xlnm._FilterDatabase" localSheetId="21" hidden="1">'OCT 23'!$A$1:$K$163</definedName>
    <definedName name="_xlnm._FilterDatabase" localSheetId="20" hidden="1">'Sep 23'!$A$1:$K$193</definedName>
    <definedName name="_xlnm._FilterDatabase" localSheetId="7" hidden="1">'September 22'!$A$1:$K$394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5" l="1"/>
  <c r="D82" i="43" l="1"/>
  <c r="D34" i="44"/>
  <c r="D100" i="44"/>
  <c r="D99" i="44"/>
  <c r="D83" i="44"/>
  <c r="D14" i="43" l="1"/>
  <c r="D207" i="42"/>
  <c r="D37" i="42" l="1"/>
  <c r="D31" i="42"/>
  <c r="D30" i="42"/>
  <c r="D27" i="42"/>
  <c r="D3" i="42"/>
  <c r="D15" i="41" l="1"/>
  <c r="D156" i="40"/>
  <c r="D153" i="40"/>
  <c r="D99" i="40" l="1"/>
  <c r="D75" i="40"/>
  <c r="D81" i="40"/>
  <c r="D137" i="35" l="1"/>
  <c r="D50" i="36"/>
  <c r="D48" i="36"/>
  <c r="D47" i="36"/>
  <c r="D55" i="36"/>
  <c r="D53" i="36"/>
  <c r="D174" i="39" l="1"/>
  <c r="D151" i="39"/>
  <c r="D146" i="39"/>
  <c r="D45" i="39"/>
  <c r="D117" i="39"/>
  <c r="D55" i="39"/>
  <c r="D25" i="39" l="1"/>
  <c r="D118" i="38"/>
  <c r="D57" i="38"/>
  <c r="D156" i="38"/>
  <c r="D135" i="38"/>
  <c r="D129" i="38"/>
  <c r="D109" i="38"/>
  <c r="D104" i="38"/>
  <c r="D96" i="38"/>
  <c r="D104" i="37" l="1"/>
  <c r="D308" i="32"/>
  <c r="D119" i="37"/>
  <c r="D96" i="37"/>
  <c r="D43" i="37"/>
  <c r="D30" i="37"/>
  <c r="D245" i="36"/>
  <c r="D193" i="36"/>
  <c r="D216" i="36"/>
  <c r="D91" i="36"/>
  <c r="D67" i="36"/>
  <c r="D65" i="36"/>
  <c r="D64" i="36"/>
  <c r="D61" i="36"/>
  <c r="D41" i="36"/>
  <c r="D38" i="36"/>
  <c r="D2" i="36"/>
  <c r="D180" i="36"/>
  <c r="D175" i="36"/>
  <c r="D174" i="36"/>
  <c r="D157" i="36"/>
  <c r="D151" i="36"/>
  <c r="D140" i="36"/>
  <c r="D138" i="36"/>
  <c r="D66" i="36" l="1"/>
  <c r="D40" i="36"/>
  <c r="D39" i="36"/>
  <c r="D23" i="36"/>
  <c r="D17" i="36"/>
  <c r="D15" i="36"/>
  <c r="D69" i="33" l="1"/>
  <c r="D42" i="33"/>
  <c r="D237" i="31"/>
  <c r="D204" i="31"/>
  <c r="D196" i="31"/>
  <c r="D167" i="31"/>
  <c r="D165" i="31"/>
  <c r="D97" i="31"/>
  <c r="D217" i="27" l="1"/>
  <c r="D218" i="27"/>
  <c r="D70" i="26" l="1"/>
  <c r="D176" i="32" l="1"/>
  <c r="D117" i="32"/>
  <c r="D115" i="30"/>
  <c r="D178" i="30" l="1"/>
  <c r="D45" i="30" l="1"/>
  <c r="D128" i="30" l="1"/>
  <c r="D99" i="30"/>
  <c r="D27" i="30"/>
  <c r="D52" i="28"/>
  <c r="D57" i="28"/>
  <c r="D68" i="28"/>
  <c r="D70" i="28"/>
  <c r="D94" i="28"/>
  <c r="D98" i="28"/>
  <c r="D127" i="28"/>
  <c r="D279" i="28"/>
  <c r="D293" i="28"/>
  <c r="D300" i="28"/>
  <c r="D321" i="28"/>
  <c r="D379" i="28"/>
  <c r="D39" i="28" l="1"/>
  <c r="D8" i="28"/>
  <c r="D7" i="28"/>
  <c r="D2" i="28"/>
  <c r="D348" i="27"/>
  <c r="D349" i="27"/>
  <c r="D344" i="27"/>
  <c r="D301" i="27" l="1"/>
  <c r="D278" i="27" l="1"/>
  <c r="D287" i="27"/>
  <c r="D249" i="27"/>
  <c r="D236" i="27"/>
  <c r="D299" i="27"/>
  <c r="D298" i="27"/>
  <c r="D288" i="27"/>
  <c r="D117" i="27" l="1"/>
  <c r="D98" i="27"/>
  <c r="D68" i="26" l="1"/>
  <c r="D31" i="27" l="1"/>
  <c r="D32" i="27"/>
  <c r="D86" i="27"/>
  <c r="D66" i="27"/>
  <c r="D55" i="27"/>
  <c r="D18" i="27" l="1"/>
  <c r="D338" i="26"/>
  <c r="D332" i="26"/>
  <c r="D17" i="27"/>
  <c r="D5" i="27"/>
  <c r="D373" i="26" l="1"/>
  <c r="D171" i="26" l="1"/>
  <c r="D228" i="25" l="1"/>
  <c r="D233" i="25"/>
  <c r="D227" i="25"/>
  <c r="D206" i="25"/>
  <c r="D431" i="24"/>
  <c r="D111" i="24" l="1"/>
  <c r="D382" i="24"/>
  <c r="D228" i="24"/>
  <c r="D270" i="24"/>
  <c r="G550" i="24"/>
  <c r="D550" i="24"/>
  <c r="G548" i="24"/>
  <c r="D548" i="24"/>
  <c r="G545" i="24"/>
  <c r="D545" i="24"/>
  <c r="H545" i="24" s="1"/>
  <c r="G542" i="24"/>
  <c r="D542" i="24"/>
  <c r="G539" i="24"/>
  <c r="D539" i="24"/>
  <c r="H539" i="24" s="1"/>
  <c r="G533" i="24"/>
  <c r="D533" i="24"/>
  <c r="H533" i="24" s="1"/>
  <c r="G527" i="24"/>
  <c r="D527" i="24"/>
  <c r="H527" i="24" s="1"/>
  <c r="D332" i="22"/>
  <c r="D330" i="22"/>
  <c r="D324" i="22"/>
  <c r="D321" i="22"/>
  <c r="G332" i="22"/>
  <c r="G330" i="22"/>
  <c r="G327" i="22"/>
  <c r="G324" i="22"/>
  <c r="G321" i="22"/>
  <c r="G315" i="22"/>
  <c r="G309" i="22"/>
  <c r="D242" i="24"/>
  <c r="D287" i="22"/>
  <c r="D189" i="22"/>
  <c r="D168" i="22"/>
  <c r="D143" i="22"/>
  <c r="H330" i="22" l="1"/>
  <c r="H324" i="22"/>
  <c r="H550" i="24"/>
  <c r="H542" i="24"/>
  <c r="H548" i="24"/>
  <c r="H321" i="22"/>
  <c r="H332" i="22"/>
  <c r="C117" i="23" l="1"/>
  <c r="C101" i="23"/>
  <c r="C100" i="23"/>
  <c r="C98" i="23"/>
  <c r="C38" i="23"/>
  <c r="C18" i="23"/>
  <c r="C4" i="23"/>
  <c r="D15" i="22"/>
  <c r="D309" i="22" s="1"/>
  <c r="H309" i="22" s="1"/>
  <c r="D33" i="22"/>
  <c r="D13" i="22"/>
  <c r="D327" i="22" l="1"/>
  <c r="H327" i="22" s="1"/>
  <c r="C141" i="23"/>
  <c r="D16" i="22"/>
  <c r="D315" i="22" s="1"/>
  <c r="H315" i="22" s="1"/>
  <c r="D303" i="20"/>
  <c r="D383" i="20" s="1"/>
  <c r="D281" i="20"/>
  <c r="D266" i="20"/>
  <c r="D250" i="20"/>
  <c r="D380" i="20" s="1"/>
  <c r="D249" i="20"/>
  <c r="D198" i="20"/>
  <c r="D174" i="20"/>
  <c r="D155" i="20"/>
  <c r="D144" i="20"/>
  <c r="D388" i="20"/>
  <c r="D386" i="20"/>
  <c r="D377" i="20"/>
  <c r="G388" i="20"/>
  <c r="G386" i="20"/>
  <c r="G383" i="20"/>
  <c r="G380" i="20"/>
  <c r="G377" i="20"/>
  <c r="G371" i="20"/>
  <c r="G365" i="20"/>
  <c r="C38" i="21"/>
  <c r="D213" i="20"/>
  <c r="D42" i="20"/>
  <c r="D201" i="19"/>
  <c r="D185" i="19"/>
  <c r="D154" i="19"/>
  <c r="D214" i="19" s="1"/>
  <c r="D140" i="19"/>
  <c r="D134" i="19"/>
  <c r="D155" i="19"/>
  <c r="D50" i="19"/>
  <c r="D35" i="19"/>
  <c r="D233" i="19"/>
  <c r="D229" i="19"/>
  <c r="D223" i="19"/>
  <c r="D208" i="19"/>
  <c r="D34" i="19"/>
  <c r="G233" i="19"/>
  <c r="G231" i="19"/>
  <c r="G229" i="19"/>
  <c r="G226" i="19"/>
  <c r="G223" i="19"/>
  <c r="G220" i="19"/>
  <c r="G214" i="19"/>
  <c r="G208" i="19"/>
  <c r="D33" i="19"/>
  <c r="D12" i="19"/>
  <c r="D226" i="19" l="1"/>
  <c r="H226" i="19" s="1"/>
  <c r="D365" i="20"/>
  <c r="H365" i="20" s="1"/>
  <c r="H388" i="20"/>
  <c r="H383" i="20"/>
  <c r="D371" i="20"/>
  <c r="H371" i="20" s="1"/>
  <c r="H386" i="20"/>
  <c r="H380" i="20"/>
  <c r="D231" i="19"/>
  <c r="H231" i="19" s="1"/>
  <c r="D220" i="19"/>
  <c r="H220" i="19" s="1"/>
  <c r="H214" i="19"/>
  <c r="H229" i="19"/>
  <c r="H223" i="19"/>
  <c r="H233" i="19"/>
  <c r="H208" i="19"/>
  <c r="H377" i="20" l="1"/>
</calcChain>
</file>

<file path=xl/sharedStrings.xml><?xml version="1.0" encoding="utf-8"?>
<sst xmlns="http://schemas.openxmlformats.org/spreadsheetml/2006/main" count="43848" uniqueCount="1998">
  <si>
    <t>SL No.</t>
  </si>
  <si>
    <t>Amount
Actual</t>
  </si>
  <si>
    <t>Amount
made up</t>
  </si>
  <si>
    <t>Payment By</t>
  </si>
  <si>
    <t>Billed/ Unbilled</t>
  </si>
  <si>
    <t>Category</t>
  </si>
  <si>
    <t>Payment Type</t>
  </si>
  <si>
    <t>Remarks</t>
  </si>
  <si>
    <t>Refreshment</t>
  </si>
  <si>
    <t>Water</t>
  </si>
  <si>
    <t>Billed</t>
  </si>
  <si>
    <t>Unbilled</t>
  </si>
  <si>
    <t>Field</t>
  </si>
  <si>
    <t>Cash</t>
  </si>
  <si>
    <t>Misc.</t>
  </si>
  <si>
    <t>Transport</t>
  </si>
  <si>
    <t>Food</t>
  </si>
  <si>
    <t>Accomodations</t>
  </si>
  <si>
    <t>water</t>
  </si>
  <si>
    <t>Paint &amp; Brush</t>
  </si>
  <si>
    <t>Petrol</t>
  </si>
  <si>
    <t>Plates</t>
  </si>
  <si>
    <t>Juice</t>
  </si>
  <si>
    <t>Lunch</t>
  </si>
  <si>
    <t>Breakfast</t>
  </si>
  <si>
    <t>Sugar</t>
  </si>
  <si>
    <t>Tea</t>
  </si>
  <si>
    <t>Dinner</t>
  </si>
  <si>
    <t>Milk</t>
  </si>
  <si>
    <t>Karan</t>
  </si>
  <si>
    <t>Vegetables</t>
  </si>
  <si>
    <t>Ration For Room</t>
  </si>
  <si>
    <t>Fruits</t>
  </si>
  <si>
    <t>Mouse</t>
  </si>
  <si>
    <t>Metro Recharge</t>
  </si>
  <si>
    <t>Vegtables</t>
  </si>
  <si>
    <t>milk</t>
  </si>
  <si>
    <t>Cold Drinks</t>
  </si>
  <si>
    <t>Expenditure for</t>
  </si>
  <si>
    <t>Medical</t>
  </si>
  <si>
    <t>Mobile Recharge</t>
  </si>
  <si>
    <t>Manoj Gogoi</t>
  </si>
  <si>
    <t>petrol</t>
  </si>
  <si>
    <t>Lakhvinder</t>
  </si>
  <si>
    <t>Dm Vikas</t>
  </si>
  <si>
    <t>Medicine</t>
  </si>
  <si>
    <t xml:space="preserve">Petrol </t>
  </si>
  <si>
    <t>Car Parking Fee</t>
  </si>
  <si>
    <t>Wi-fi Recharge</t>
  </si>
  <si>
    <t>Petrol For OBM</t>
  </si>
  <si>
    <t>Amit</t>
  </si>
  <si>
    <t>Petrol For Bike</t>
  </si>
  <si>
    <t>Bike Puncture</t>
  </si>
  <si>
    <t>Parking Fee</t>
  </si>
  <si>
    <t>SP 80 Base Recharge</t>
  </si>
  <si>
    <t>Coldrink</t>
  </si>
  <si>
    <t xml:space="preserve">Cash </t>
  </si>
  <si>
    <t>Coldrinks</t>
  </si>
  <si>
    <t>Bike Reparing</t>
  </si>
  <si>
    <t>Room Ration</t>
  </si>
  <si>
    <t>Room</t>
  </si>
  <si>
    <t>Hotel Tip</t>
  </si>
  <si>
    <t>Shubham</t>
  </si>
  <si>
    <t>Yallapa</t>
  </si>
  <si>
    <t>Date</t>
  </si>
  <si>
    <t>Milk &amp; Bread</t>
  </si>
  <si>
    <t>Rice</t>
  </si>
  <si>
    <t>Maggie</t>
  </si>
  <si>
    <t>Speed Post</t>
  </si>
  <si>
    <t>Milk &amp; Rusk</t>
  </si>
  <si>
    <t>Dm Vikas Add.</t>
  </si>
  <si>
    <t>Curd &amp; Butter</t>
  </si>
  <si>
    <t>Coolie Charges</t>
  </si>
  <si>
    <t>Parcel Packing Charges</t>
  </si>
  <si>
    <t>Grocery Items</t>
  </si>
  <si>
    <t>Hotel Charges</t>
  </si>
  <si>
    <t>Accomodation</t>
  </si>
  <si>
    <t>Railway Parcel Unloading Charges</t>
  </si>
  <si>
    <t xml:space="preserve">Milk </t>
  </si>
  <si>
    <t>Name</t>
  </si>
  <si>
    <t>Paid Amount</t>
  </si>
  <si>
    <t>Balance Amount</t>
  </si>
  <si>
    <t>Total  Expenditure Amount</t>
  </si>
  <si>
    <t>Total Paid Amount</t>
  </si>
  <si>
    <t>Labour Charges</t>
  </si>
  <si>
    <t>Battery Rent</t>
  </si>
  <si>
    <t>Hotel charges</t>
  </si>
  <si>
    <t>Collie Charges</t>
  </si>
  <si>
    <t>Parcel Booking Charges</t>
  </si>
  <si>
    <t>Parcel Unloading Charges</t>
  </si>
  <si>
    <t>Milk &amp; Maggie</t>
  </si>
  <si>
    <t xml:space="preserve">Rice  </t>
  </si>
  <si>
    <t>Milk &amp; Bread Etc</t>
  </si>
  <si>
    <t>Kude Wala</t>
  </si>
  <si>
    <t>Petrol For Car</t>
  </si>
  <si>
    <t>Musturd Oil</t>
  </si>
  <si>
    <t>Namkeen</t>
  </si>
  <si>
    <t>Gas Cylinder</t>
  </si>
  <si>
    <t>parcel Loading Charges</t>
  </si>
  <si>
    <t>Hyderabad Survey</t>
  </si>
  <si>
    <t>Battery Charges</t>
  </si>
  <si>
    <t>Butter</t>
  </si>
  <si>
    <t>Milk &amp; Namkeen</t>
  </si>
  <si>
    <t>Laptop Reparing Charges</t>
  </si>
  <si>
    <t>Sikkim Survey</t>
  </si>
  <si>
    <t>Train Ticket ANVT to Rewa</t>
  </si>
  <si>
    <t>Parcle Receiving Charges at railway Station</t>
  </si>
  <si>
    <t>Auto Fare old Delhi Railway Station To Office</t>
  </si>
  <si>
    <t>Train Ticket Bhubneshwar to vijaywada</t>
  </si>
  <si>
    <t>Train Ticket  vijaywada To Sirpur</t>
  </si>
  <si>
    <t>Ola fare office to Mundka</t>
  </si>
  <si>
    <t>Ola Fare Mundka to Office</t>
  </si>
  <si>
    <t>Bus Fare Mangawan To Paryagraj</t>
  </si>
  <si>
    <t>Railway Parcel Charges New Delhi to Balharsha</t>
  </si>
  <si>
    <t xml:space="preserve">Shubham </t>
  </si>
  <si>
    <t>Mustard Oil, Rice, Flour</t>
  </si>
  <si>
    <t>Sirpur Survey</t>
  </si>
  <si>
    <t>Suagar and Chaipati</t>
  </si>
  <si>
    <t>Cello Tape</t>
  </si>
  <si>
    <t>Refreshement</t>
  </si>
  <si>
    <t>Ice-cream</t>
  </si>
  <si>
    <t>Auto fare Hotel to Bhubhneshwer Stn.</t>
  </si>
  <si>
    <t>Coldrink &amp; water</t>
  </si>
  <si>
    <t>Mobile Charger</t>
  </si>
  <si>
    <t>DTDC Courier charges</t>
  </si>
  <si>
    <t>Paper Print Out</t>
  </si>
  <si>
    <t>Auto Fare Balharsha Stn. To Hotel</t>
  </si>
  <si>
    <t>Wi-Fi Recharge</t>
  </si>
  <si>
    <t>Hotel Charges At Balharsha</t>
  </si>
  <si>
    <t>Milk  &amp; Maggie</t>
  </si>
  <si>
    <t>Water &amp; Coldrink</t>
  </si>
  <si>
    <t>Tempo Fare Nizammuddin to Office</t>
  </si>
  <si>
    <t>Sikkim Survey Fooding  Charges 16 Mar to 27 Mar</t>
  </si>
  <si>
    <t xml:space="preserve">Battery and Labour Charges At NHPC </t>
  </si>
  <si>
    <t>Sub Category</t>
  </si>
  <si>
    <t>Affidavit Charges</t>
  </si>
  <si>
    <t>Train Ticket Satna to madgon</t>
  </si>
  <si>
    <t>Train Ticket  Balharsha to Delhi</t>
  </si>
  <si>
    <t>Bhubaneshwar Survey</t>
  </si>
  <si>
    <t>Wire &amp; Socket</t>
  </si>
  <si>
    <t>Ghara With Stand</t>
  </si>
  <si>
    <t>Grocerry Items</t>
  </si>
  <si>
    <t>Scooty Fuel pipe</t>
  </si>
  <si>
    <t xml:space="preserve">Petrol  </t>
  </si>
  <si>
    <t>Milk, Bread, Namkeen</t>
  </si>
  <si>
    <t>Spiral Binding of Reports</t>
  </si>
  <si>
    <t>Auto Fare Office to Metro &amp; Return &amp; To Paragon</t>
  </si>
  <si>
    <t xml:space="preserve">Coldrink  </t>
  </si>
  <si>
    <t>Handle Mug For Ghara</t>
  </si>
  <si>
    <t>sauce</t>
  </si>
  <si>
    <t>Trolly wheel</t>
  </si>
  <si>
    <t xml:space="preserve">Dinner </t>
  </si>
  <si>
    <t>Curd and Chhanch</t>
  </si>
  <si>
    <t>Auto fare office to Dwarka Mor Metro &amp; Return</t>
  </si>
  <si>
    <t>Auto fare office to Dwarka Mor  Metro Return</t>
  </si>
  <si>
    <t xml:space="preserve">Curd  </t>
  </si>
  <si>
    <t>Panner &amp; Pea</t>
  </si>
  <si>
    <t>Curd and Butter</t>
  </si>
  <si>
    <t>Auto fare office to dwarka mor &amp; Return</t>
  </si>
  <si>
    <t>Auto Fare office to Dwarka metro and Paragon Office &amp; Return</t>
  </si>
  <si>
    <t>Petrol for car</t>
  </si>
  <si>
    <t>Ola Bike Gandhinagar to Ahmedabad Airport</t>
  </si>
  <si>
    <t>Ola Car Delhi IGI Airport to Office</t>
  </si>
  <si>
    <t>Gujarat Survey</t>
  </si>
  <si>
    <t>Bluetooth Speaker</t>
  </si>
  <si>
    <t>OBM Reparing Charges</t>
  </si>
  <si>
    <t>Scooty Puncture</t>
  </si>
  <si>
    <t>Flight ticket Delhi to  Ahemdabad</t>
  </si>
  <si>
    <t>Flight ticket   Ahemdabad to Delhi</t>
  </si>
  <si>
    <t xml:space="preserve">Train Ticket Delhi to Palakkad </t>
  </si>
  <si>
    <t>Sugar and Tea</t>
  </si>
  <si>
    <t>OBM Box</t>
  </si>
  <si>
    <t>Obm Safety Cover(Foam)</t>
  </si>
  <si>
    <t>Auto Fare Inderlok to Office</t>
  </si>
  <si>
    <t>Lock for OBM Box</t>
  </si>
  <si>
    <t>water and Refreshment</t>
  </si>
  <si>
    <t>Taxi Fare Rewa to Mangawan</t>
  </si>
  <si>
    <t xml:space="preserve">Taxi Fare Mangawan to Rewa </t>
  </si>
  <si>
    <t>Curd</t>
  </si>
  <si>
    <t>Panner &amp; masala</t>
  </si>
  <si>
    <t>Train Ticket Delhi to Rewa</t>
  </si>
  <si>
    <t>Train ticket Rewa to Delhi</t>
  </si>
  <si>
    <t>Train ticket Gorakhpur to Prayagraj</t>
  </si>
  <si>
    <t>Bus Fare Dehradun to Delhi</t>
  </si>
  <si>
    <t>lakhvinder</t>
  </si>
  <si>
    <t>train Ticket Prayagraj To Delhi</t>
  </si>
  <si>
    <t>Harpic, Vimbar and surf</t>
  </si>
  <si>
    <t>water Coldrink, Ice-cream</t>
  </si>
  <si>
    <t>vegetables</t>
  </si>
  <si>
    <t>SD Card</t>
  </si>
  <si>
    <t>Milk &amp; namkeen</t>
  </si>
  <si>
    <t>billed</t>
  </si>
  <si>
    <t>Ola fare Ahemdabad Railway Stn to Gandhinagar</t>
  </si>
  <si>
    <t>Auto Fare Hotel to SWDC Office</t>
  </si>
  <si>
    <t>water and Tea</t>
  </si>
  <si>
    <t>Auto fare SWDC Office to Hotel</t>
  </si>
  <si>
    <t>Guest House Bill</t>
  </si>
  <si>
    <t>Bus Fare Ahemdabad to Jaipur</t>
  </si>
  <si>
    <t>Auto Fare to Bus Stand</t>
  </si>
  <si>
    <t>Bus Fare Jaipur to Delhi</t>
  </si>
  <si>
    <t>CPU Repair</t>
  </si>
  <si>
    <t>Duplicate Key</t>
  </si>
  <si>
    <t>Kudwe Wala</t>
  </si>
  <si>
    <t>Train Ticket Ernakulam To Delhi</t>
  </si>
  <si>
    <t>Transport Charges Ahemdabad - Amreli - Bhavnagar- Ahemdabad</t>
  </si>
  <si>
    <t>Pallakad Survey</t>
  </si>
  <si>
    <t>Bus Ticket Delhi to Gorakhpur</t>
  </si>
  <si>
    <t>Gorakhpur Survey</t>
  </si>
  <si>
    <t xml:space="preserve">Flight Ticket Kochi to Delhi </t>
  </si>
  <si>
    <t>Extra Bag Lagguage Charges</t>
  </si>
  <si>
    <t>Train Ticket Delhi to Ahemdabad</t>
  </si>
  <si>
    <t>Ola Fare Airport to Office</t>
  </si>
  <si>
    <t>Train ticket Belagavi To Mumbai</t>
  </si>
  <si>
    <t>Vegetables &amp; Daal</t>
  </si>
  <si>
    <t>Milk And Bread</t>
  </si>
  <si>
    <t>TOTAL</t>
  </si>
  <si>
    <t>Gujarat Survey Expense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</si>
  <si>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2 Person From Salor Consultancy and 6-7 Person From Water Resource Department</t>
    </r>
  </si>
  <si>
    <t>Vehicle fare Kolongoda To Kochi Airport</t>
  </si>
  <si>
    <t>Airport Bag Wrapping</t>
  </si>
  <si>
    <t>Uber Fare Delhi Airport to Office</t>
  </si>
  <si>
    <t>Extra Laugge charges At Airport</t>
  </si>
  <si>
    <t>Ola fare Office To Anand Vihar</t>
  </si>
  <si>
    <t>Auto Fare Anand Vihar to Akshardham</t>
  </si>
  <si>
    <t>Boat Charges</t>
  </si>
  <si>
    <t>battery Charges</t>
  </si>
  <si>
    <t>Auto Fare Hotel To Bus Stand</t>
  </si>
  <si>
    <t>Bus Ticket Gorakhpur To Delhi</t>
  </si>
  <si>
    <t>Auto fare Bus Stand To Hotel</t>
  </si>
  <si>
    <t>Ola Fare New Delhi To Office</t>
  </si>
  <si>
    <t>Ola fare Office to New Delhi</t>
  </si>
  <si>
    <t>Tempo Fare Office to New Delhi</t>
  </si>
  <si>
    <t>Railway Parcel Booking Charges New Delhi to Ernakulam</t>
  </si>
  <si>
    <t xml:space="preserve">Railway Parcel Loading Charges </t>
  </si>
  <si>
    <t xml:space="preserve">Water and Coldrink </t>
  </si>
  <si>
    <t>Train Ticket Pallakad to Ernakulam</t>
  </si>
  <si>
    <t>Railway parcel Unloading Charges</t>
  </si>
  <si>
    <t>Tempo Fare Enrakulam TO Pallakad</t>
  </si>
  <si>
    <t>Auto Fare Hotel to Meenkara Dam</t>
  </si>
  <si>
    <t>Bus Fare Meenkara to Pallakad</t>
  </si>
  <si>
    <t>Bus Fare Pallakad To Meenkara Dam</t>
  </si>
  <si>
    <t>Petrol and 2T For Obm</t>
  </si>
  <si>
    <t>2T For OBM</t>
  </si>
  <si>
    <t>3 Days Auto Fare Room To Meenkara Dam &amp; Return</t>
  </si>
  <si>
    <t>Auto Fare Room To Meenkara Dam</t>
  </si>
  <si>
    <t>Auto Fare 09-May To 13 May 2022</t>
  </si>
  <si>
    <t>Auto Fare Meenkara To Ernakulam</t>
  </si>
  <si>
    <t>Railway Parcel Booking Charges Ernakulam To New Delhi</t>
  </si>
  <si>
    <t>Hotel fare 05-may-22 To 15-May-22</t>
  </si>
  <si>
    <t>Auto Fare Railway STn To Hotel</t>
  </si>
  <si>
    <t>Auto fare Hotel TO Railway Stn.</t>
  </si>
  <si>
    <t>Auto Fare Nizzamuddin Railway Stn. To Office</t>
  </si>
  <si>
    <t>Auto Fare Office TO Metro Stn &amp; Return</t>
  </si>
  <si>
    <t>Tempo Fare New Delhi Railway Stn. To Office</t>
  </si>
  <si>
    <t>Railway Parcel Waiting Charges</t>
  </si>
  <si>
    <t>Wire Cutter</t>
  </si>
  <si>
    <t>Gas Pipe</t>
  </si>
  <si>
    <t>Soda,Ice-cube</t>
  </si>
  <si>
    <t xml:space="preserve">Vegetable </t>
  </si>
  <si>
    <t>Petrol for scooty</t>
  </si>
  <si>
    <t>Advance amount for Trunk - OBM</t>
  </si>
  <si>
    <t>Vehicle transfer fees</t>
  </si>
  <si>
    <t>online</t>
  </si>
  <si>
    <t>Toll Plaza</t>
  </si>
  <si>
    <t>Mathura Survey</t>
  </si>
  <si>
    <t>Medical Kt</t>
  </si>
  <si>
    <t>Tempo Fare For Parcel</t>
  </si>
  <si>
    <t>Dnner</t>
  </si>
  <si>
    <t>Parcel Charges For Boat Obm Delgi To Ahmedabad</t>
  </si>
  <si>
    <t>Auto Fare to Bus Booking Office &amp; Hotel</t>
  </si>
  <si>
    <t>Bus Fare From Ahmedabad to Rajula</t>
  </si>
  <si>
    <t>Parcel Booking Charges Ahmedbad to Rajula</t>
  </si>
  <si>
    <t>Tempo From Rajula Bus Stand To Hotel</t>
  </si>
  <si>
    <t>Bulb</t>
  </si>
  <si>
    <t>Room Rent For month</t>
  </si>
  <si>
    <t>Battery Charger</t>
  </si>
  <si>
    <t>Paint</t>
  </si>
  <si>
    <t>Battery Charger Repair</t>
  </si>
  <si>
    <t>Bucket,Knife Etc</t>
  </si>
  <si>
    <t>Tea,snacks</t>
  </si>
  <si>
    <t>Sleeping Matters</t>
  </si>
  <si>
    <t>Auto Charges Rajula To Dhatarwadi Dam</t>
  </si>
  <si>
    <t>Room Cleaning Item</t>
  </si>
  <si>
    <t>Room Cleaning Charges</t>
  </si>
  <si>
    <t>Car Pollution</t>
  </si>
  <si>
    <t>toll Tax</t>
  </si>
  <si>
    <t>Vegetales</t>
  </si>
  <si>
    <t>Refreshment for Dam Staff</t>
  </si>
  <si>
    <t>Bus Ticket Rajula to Ahmedabad</t>
  </si>
  <si>
    <t>Coconut,flower etc</t>
  </si>
  <si>
    <t>Auto fare Dhatarwadi 1 to Dhatarwadi 2</t>
  </si>
  <si>
    <t xml:space="preserve">Bus Ticket Rajula To Ahmedabad </t>
  </si>
  <si>
    <t>Auto fare Bus Office to Ahmedabad JN</t>
  </si>
  <si>
    <t>Ola Fare Delhi Cantt to Office</t>
  </si>
  <si>
    <t>Ola Fare Office to Kashimiri Gate</t>
  </si>
  <si>
    <t>Bus Ticket Kashmiri Gate to Bangana</t>
  </si>
  <si>
    <t>Luggage Charages Rajula To Ahmedabad</t>
  </si>
  <si>
    <t>Luggage Parcel Ahmedabad To Hyderabad</t>
  </si>
  <si>
    <t>Tempo fare Lakdi Ka pul To Hotel</t>
  </si>
  <si>
    <t>Auto From Office to Hotel room</t>
  </si>
  <si>
    <t>Auto Fare Hotel To Bluedrop Office</t>
  </si>
  <si>
    <t xml:space="preserve">Battery Rent </t>
  </si>
  <si>
    <t>Luggage Charges From Hyderabad To Ahmedabad</t>
  </si>
  <si>
    <t>Bus Ticket Ahmedabad To Rajula</t>
  </si>
  <si>
    <t>Luggage Booking Charges Ahmedabad To Rajula</t>
  </si>
  <si>
    <t>Auto Fare Rajula Bus Stand To Room</t>
  </si>
  <si>
    <t>Bus Ticket Rajula To Ahmedabad</t>
  </si>
  <si>
    <t>Saharanpur Survey</t>
  </si>
  <si>
    <t>Unbiled</t>
  </si>
  <si>
    <t>Auto Fare paldi To Railway Station</t>
  </si>
  <si>
    <t>Collie Charges For Luggage</t>
  </si>
  <si>
    <t>clock Room Charges For Luggage</t>
  </si>
  <si>
    <t>Auto Fare Delhi cantt To Office</t>
  </si>
  <si>
    <t>Milk, Bread Etc</t>
  </si>
  <si>
    <t xml:space="preserve">Advance For Car Booking </t>
  </si>
  <si>
    <t>train Ticket Delhi To Ahmedabad</t>
  </si>
  <si>
    <t>Ola Auto Office To OLD Delhi railway Stn</t>
  </si>
  <si>
    <t xml:space="preserve">Tea </t>
  </si>
  <si>
    <t>Auto fare Ahmedabad Railway Stn To Satellite</t>
  </si>
  <si>
    <t>Bus Luggage Charges</t>
  </si>
  <si>
    <t>Mathura IWAI Survey</t>
  </si>
  <si>
    <t>Auto Fare Ujala Circle To satellite</t>
  </si>
  <si>
    <t>Tea, Biscuit Etc</t>
  </si>
  <si>
    <t>petrol For Boat</t>
  </si>
  <si>
    <t>Multimeter</t>
  </si>
  <si>
    <t>Auto Fare Yamuna river to Hotel</t>
  </si>
  <si>
    <t>Auto Fare Vrindavan TO Gau Ghat</t>
  </si>
  <si>
    <t>Auto fare Gau Ghat TO Hotel</t>
  </si>
  <si>
    <t>Petrol For Boat</t>
  </si>
  <si>
    <t>Car Repair</t>
  </si>
  <si>
    <t>Auto Charges Yamuna River To Site</t>
  </si>
  <si>
    <t>Battery Rent 5 days</t>
  </si>
  <si>
    <t>Rice And Daal</t>
  </si>
  <si>
    <t>Ac Repair</t>
  </si>
  <si>
    <t>File Binding</t>
  </si>
  <si>
    <t>Ration For room</t>
  </si>
  <si>
    <t>Auto fare Rajula Room To Dhatarwadi 2 Dam</t>
  </si>
  <si>
    <t>Grocery Items For Room</t>
  </si>
  <si>
    <t>Auto fare Rajula Room To Surajwadi Dam</t>
  </si>
  <si>
    <t>Paint and Brush</t>
  </si>
  <si>
    <t>Bike Punchture Repair</t>
  </si>
  <si>
    <t>Bus Fare Bangana To Chandigarh</t>
  </si>
  <si>
    <t>Auto fare Chandigarh Sector 43 to sector 17</t>
  </si>
  <si>
    <t>Bus Fare FromChnadigarh to Kashmiri Gate</t>
  </si>
  <si>
    <t>Ola fare Kashmeri gate to Office</t>
  </si>
  <si>
    <t>Bus Fare Ahmedabad to Gandinagar</t>
  </si>
  <si>
    <t>Ola Fare Gandhinagar to Dtdc Office Ahmedabad</t>
  </si>
  <si>
    <t>Auto fare Dtdc To Satellite</t>
  </si>
  <si>
    <t>DtDc Courier Charges</t>
  </si>
  <si>
    <t>Room Itmes</t>
  </si>
  <si>
    <t>Auto fare Rajula Room To Malan Dam</t>
  </si>
  <si>
    <t>Refrement For Dam Staff</t>
  </si>
  <si>
    <t>Refreshmemt</t>
  </si>
  <si>
    <t>Rajula Room Electricity Bill</t>
  </si>
  <si>
    <t>OBM Reparing</t>
  </si>
  <si>
    <t>2T Oil for Obm</t>
  </si>
  <si>
    <t>Feviquick</t>
  </si>
  <si>
    <t>Sugar and Chaipatti</t>
  </si>
  <si>
    <t>Poha</t>
  </si>
  <si>
    <t xml:space="preserve">Tansport Charges for Mathura work </t>
  </si>
  <si>
    <t>Ola Recharge</t>
  </si>
  <si>
    <t xml:space="preserve">A0 Print and Report Binding </t>
  </si>
  <si>
    <t>Battery Purchase for Gujarat Survey</t>
  </si>
  <si>
    <t>Wi-fi recharge</t>
  </si>
  <si>
    <t>Train ticket Ahmedabad to Delhi</t>
  </si>
  <si>
    <t>Bus Ticket ahmedabad to Hyderabad</t>
  </si>
  <si>
    <t>Shree Balaji for AC Rental</t>
  </si>
  <si>
    <t>Bus Ticket Hyd to Ahmedabad</t>
  </si>
  <si>
    <t>Bus Ticket Ahmedabad to Rajula</t>
  </si>
  <si>
    <t>Bus Ticket Delhi To Dehradun</t>
  </si>
  <si>
    <t>Car Service &amp; Ac Repair Charges</t>
  </si>
  <si>
    <t>Transport Charges for Saharanpur Survey</t>
  </si>
  <si>
    <t>Bus Ticket Ahmedabad to Dlehi</t>
  </si>
  <si>
    <t>Auto fare Dhaula Kua To Office</t>
  </si>
  <si>
    <t>Bus Ticket Prayagraj to Delhi</t>
  </si>
  <si>
    <t>Toll Recharge</t>
  </si>
  <si>
    <t>Mobile Purchase</t>
  </si>
  <si>
    <t>wifi-Recharge</t>
  </si>
  <si>
    <t>Train Ticket Delhi to mathura</t>
  </si>
  <si>
    <t>Boat Refreshment</t>
  </si>
  <si>
    <t>E-rishkaw Form Vrindavan to Mathura</t>
  </si>
  <si>
    <t>Metro Card recharge</t>
  </si>
  <si>
    <t xml:space="preserve">Acconodation charges </t>
  </si>
  <si>
    <t>Ola Charges Mathura to Delhi</t>
  </si>
  <si>
    <t>Train Ticket Delhi to Ahmedabad</t>
  </si>
  <si>
    <t>Mathura Boat Charges Of  Days</t>
  </si>
  <si>
    <t>Advance Payment For hotel</t>
  </si>
  <si>
    <t>Petrol for Obm</t>
  </si>
  <si>
    <t>Bus Fare Rajula To Ahmedabad</t>
  </si>
  <si>
    <t>Auto Ahmedabad To Bus Stand CTM</t>
  </si>
  <si>
    <t>CTM Bus Stand To Ashok Traveller Office</t>
  </si>
  <si>
    <t>Auto Morigate To Botanical Garden</t>
  </si>
  <si>
    <t>Bus Fare Delhi To Mathura</t>
  </si>
  <si>
    <t>Tranduser Pole Repair</t>
  </si>
  <si>
    <t>Scooty tyre Tube</t>
  </si>
  <si>
    <t>Ola Auto Room TO DLI</t>
  </si>
  <si>
    <t>Water and Refreshment</t>
  </si>
  <si>
    <t>Ropes And Tourch</t>
  </si>
  <si>
    <t>Ahmedabad Stn To Jalaram Bus Stand</t>
  </si>
  <si>
    <t>Bus fare Ahmedabad To bhavnagar</t>
  </si>
  <si>
    <t>Paldi To Sattellite Auto fare</t>
  </si>
  <si>
    <t>Umbrella</t>
  </si>
  <si>
    <t>Rain Coat 2peice</t>
  </si>
  <si>
    <t>Bike Helmet</t>
  </si>
  <si>
    <t>2T oil For OBM</t>
  </si>
  <si>
    <t>5 ltr Cane for Petrol</t>
  </si>
  <si>
    <t>Petrol &amp; 2t</t>
  </si>
  <si>
    <t>Refreshment for client</t>
  </si>
  <si>
    <t>Plastic Sheet</t>
  </si>
  <si>
    <t>Bike Rent at Surajwadi Dam</t>
  </si>
  <si>
    <t>Bike Reparing and OIL</t>
  </si>
  <si>
    <t>Bike Petrol</t>
  </si>
  <si>
    <t>Room Items</t>
  </si>
  <si>
    <t>Cello tape</t>
  </si>
  <si>
    <t>Marker</t>
  </si>
  <si>
    <t>Auto Fare Railway Stn To Bus Stand Geeta Mandir</t>
  </si>
  <si>
    <t>Bus Fare Ahmedabad To Talaja</t>
  </si>
  <si>
    <t>Car Engine Oil &amp; Fillter</t>
  </si>
  <si>
    <t>Refreshment For WRD &amp; SWDC Clients</t>
  </si>
  <si>
    <t>Dharamshala Rent Of 5Days</t>
  </si>
  <si>
    <t>Car Reparing</t>
  </si>
  <si>
    <t>Dharamshala Rent Of 2Days</t>
  </si>
  <si>
    <t>Dharmashala Rent</t>
  </si>
  <si>
    <t>Volini Spery</t>
  </si>
  <si>
    <t>Advance Room Rent Of August</t>
  </si>
  <si>
    <t>Fooding Charges 2Aug to 11Aug</t>
  </si>
  <si>
    <t>Print and File</t>
  </si>
  <si>
    <t>2T For Obm</t>
  </si>
  <si>
    <t>Bus Fare Bhavnagar to Ahmedabad</t>
  </si>
  <si>
    <t>Auto Fare to Ahmedabad Railway Station</t>
  </si>
  <si>
    <t>Taxi Fare Bhagalpur To Begusarai</t>
  </si>
  <si>
    <t>Auto Fare Hotel To Begusarai Station</t>
  </si>
  <si>
    <t>Trolly Bag Tyre</t>
  </si>
  <si>
    <t>Bhagalpur-Begusarai Survey</t>
  </si>
  <si>
    <t>Bus Fare Delhi To Bangana</t>
  </si>
  <si>
    <t>Train Ticket From Prayagraj To Jaipur</t>
  </si>
  <si>
    <t>Ticket Cancellation Charges</t>
  </si>
  <si>
    <t>Bus Fare Chandigarh to Una</t>
  </si>
  <si>
    <t>Bus Ticket Bangana To Delhi</t>
  </si>
  <si>
    <t>Ola Fare DLI TO office</t>
  </si>
  <si>
    <t>Chapra To Danapur Railway Station Fare</t>
  </si>
  <si>
    <t>Bolero car Rent Charges</t>
  </si>
  <si>
    <t>Rental Boat charges</t>
  </si>
  <si>
    <t>water Etc</t>
  </si>
  <si>
    <t>Bus Fare Palitana To Ahmedabad</t>
  </si>
  <si>
    <t>Auto Fare Namste Circle To Bus Stand</t>
  </si>
  <si>
    <t>Bus Fare Ahmedabad To Delhi</t>
  </si>
  <si>
    <t>Train Ticket Delhi To Chapra</t>
  </si>
  <si>
    <t>Hotel Accomodations Charges</t>
  </si>
  <si>
    <t>Taxi Fare Palitana To Ahmedabad</t>
  </si>
  <si>
    <t>Auto Fare Hotel To Airport</t>
  </si>
  <si>
    <t>Extra Luggage Charges at Airport</t>
  </si>
  <si>
    <t>Auto Fare Room To Station</t>
  </si>
  <si>
    <t>Auto Fare Ahmedabad Stn To Geeta Mandir bus stand</t>
  </si>
  <si>
    <t>Bus Fare Ahmedabad to Bhavnagar</t>
  </si>
  <si>
    <t>Bus Fare Bhavnagar To Palitana</t>
  </si>
  <si>
    <t>Collie Charges At DLI Railway Station</t>
  </si>
  <si>
    <t>Collie Charges At Ahmedabad Railway Station</t>
  </si>
  <si>
    <t>Auto Fare ADI Railway Station To Geeta Mandir BusStand</t>
  </si>
  <si>
    <t>Bus Fare Ahmedabad To Bhavnagar</t>
  </si>
  <si>
    <t>Taxi Fare Bhavnagar To Palitana</t>
  </si>
  <si>
    <t>Car Washing Charges</t>
  </si>
  <si>
    <t>Tomato Sause</t>
  </si>
  <si>
    <t>Stationery Items</t>
  </si>
  <si>
    <t>Petrol For Obm</t>
  </si>
  <si>
    <t>Bike Repair</t>
  </si>
  <si>
    <t xml:space="preserve">Refreshment  </t>
  </si>
  <si>
    <t xml:space="preserve">Refreshment </t>
  </si>
  <si>
    <t>E-Rikshaw Charges office to metro &amp; Return</t>
  </si>
  <si>
    <t>Light</t>
  </si>
  <si>
    <t>Milk &amp; Toast</t>
  </si>
  <si>
    <t>Bipod Repair</t>
  </si>
  <si>
    <t>Dustbin Polythene</t>
  </si>
  <si>
    <t>Car Servicing Charges</t>
  </si>
  <si>
    <t>Lunch(gogoi+team)</t>
  </si>
  <si>
    <t>Refreshment(gogoi)</t>
  </si>
  <si>
    <t>Lunch(gogoi)</t>
  </si>
  <si>
    <t>Ahmedabad To Rajula Car Charges</t>
  </si>
  <si>
    <t>Tempo Fare Ahmedabad To Rajula</t>
  </si>
  <si>
    <t xml:space="preserve">Monthly Rental Bolero Charges </t>
  </si>
  <si>
    <t>Tempo Fare Rajula To Bagad Dam</t>
  </si>
  <si>
    <t>Tempo Fare Bagad Dam To Palitana</t>
  </si>
  <si>
    <t>Purchase Mobile Phone Vivo</t>
  </si>
  <si>
    <t>Communication</t>
  </si>
  <si>
    <t>Fooding Charges 12Aug to 21Aug</t>
  </si>
  <si>
    <t>Refreshment For Hamirpara Dam Authority</t>
  </si>
  <si>
    <t>Bilke Repair Charges</t>
  </si>
  <si>
    <t>Lassi</t>
  </si>
  <si>
    <t>Petrol For Scooty</t>
  </si>
  <si>
    <t>Bike Tyre Tube</t>
  </si>
  <si>
    <t>Milk,Sugar,Tea</t>
  </si>
  <si>
    <t>Milk &amp; Biscuit</t>
  </si>
  <si>
    <t>Maggie,Milk</t>
  </si>
  <si>
    <t>Refreshment For Hanol Dam Authorities</t>
  </si>
  <si>
    <t xml:space="preserve">Hotel Charges </t>
  </si>
  <si>
    <t>Auto Fare Bhavnagar To Palitana</t>
  </si>
  <si>
    <t>Bharuch Survey</t>
  </si>
  <si>
    <t>Bus Ticket Gurdaspur To Ropar</t>
  </si>
  <si>
    <t>Punjab Survey(Rupnagar)</t>
  </si>
  <si>
    <t>Food Bill</t>
  </si>
  <si>
    <t>Chart Scan</t>
  </si>
  <si>
    <t>Bus Fare Rupnagar To Chandigarh</t>
  </si>
  <si>
    <t>Bus From Ahmedabad To Bhavnagar</t>
  </si>
  <si>
    <t>Bus Ticket Palitana To Bharuch</t>
  </si>
  <si>
    <t>Kwid Car Servicing Charges</t>
  </si>
  <si>
    <t>House Rent Of Sept 2022 At Palitana</t>
  </si>
  <si>
    <t>Bus Ticket Palitana To Amreli</t>
  </si>
  <si>
    <t>Petrol Cane</t>
  </si>
  <si>
    <t>2T for OBM</t>
  </si>
  <si>
    <t>Utensil</t>
  </si>
  <si>
    <t>Ration for room</t>
  </si>
  <si>
    <t>For CA</t>
  </si>
  <si>
    <t>Office</t>
  </si>
  <si>
    <t>Tempo fare Sankroli Dam to Rajkot</t>
  </si>
  <si>
    <t>Parcel Charges Rajkot to Jaipur</t>
  </si>
  <si>
    <t>Auto Fare Shrinath Travel office to Sindhi Camp</t>
  </si>
  <si>
    <t>Bus Parcel Jaipur to Dhaula Kuan</t>
  </si>
  <si>
    <t>Tempo Fare Dhaul kuan To office</t>
  </si>
  <si>
    <t>Ola Fare Office to Pan India</t>
  </si>
  <si>
    <t>Ola Auto Pan India To Gee Pee office Maneshar</t>
  </si>
  <si>
    <t>Boat Repair Kit</t>
  </si>
  <si>
    <t>Ola Fare Pan India To Office</t>
  </si>
  <si>
    <t>Ola Fare Gee Pee Maneshar To Office</t>
  </si>
  <si>
    <t>Kapurtala Survey Punjab</t>
  </si>
  <si>
    <t>Bajan Induction with Utensil</t>
  </si>
  <si>
    <t>Maggie &amp; plates</t>
  </si>
  <si>
    <t>Train Ticket Dehradun to Delhi</t>
  </si>
  <si>
    <t>Train Tciket Delhi to Ahmedabad</t>
  </si>
  <si>
    <t>Train Ticket Ahmedabad to Delhi</t>
  </si>
  <si>
    <t>Air Ticket Ahmedabad to Delhi</t>
  </si>
  <si>
    <t>Bus Ticket Chandigarh To Delhi</t>
  </si>
  <si>
    <t>Fastag Recharge</t>
  </si>
  <si>
    <t>Taxi From Office to Airport</t>
  </si>
  <si>
    <t>Battery Rental</t>
  </si>
  <si>
    <t>Cab Charges</t>
  </si>
  <si>
    <t>Lunch at Airport</t>
  </si>
  <si>
    <t>Taxi Airport to Office</t>
  </si>
  <si>
    <t>Spped Post</t>
  </si>
  <si>
    <t>Courier For Invoice</t>
  </si>
  <si>
    <t>Electricity Bill</t>
  </si>
  <si>
    <t>Rental Bike Payment</t>
  </si>
  <si>
    <t>Bus Ticket Rewa To Ahmedabad</t>
  </si>
  <si>
    <t>Netf. Recharge</t>
  </si>
  <si>
    <t>Train Ticket Ahmedabad to Patna</t>
  </si>
  <si>
    <t>Train Ticket Patna to Bhagalpur</t>
  </si>
  <si>
    <t>Train Ticket delhi to Bhaglpur</t>
  </si>
  <si>
    <t>Train tickets</t>
  </si>
  <si>
    <t>DM Vikas</t>
  </si>
  <si>
    <t>Miscellaneous</t>
  </si>
  <si>
    <t>Air ticket Delhi to Patna</t>
  </si>
  <si>
    <t>Ac Servicing Charges</t>
  </si>
  <si>
    <t>Pankaj Mahto</t>
  </si>
  <si>
    <t>Train ticket Delhi to Ahmedabad</t>
  </si>
  <si>
    <t>Air ticket Patna to Delhi</t>
  </si>
  <si>
    <t>Office Goods</t>
  </si>
  <si>
    <t>Refreshment - Morning</t>
  </si>
  <si>
    <t>Train Ticket</t>
  </si>
  <si>
    <t>Train Ticket Cancellation Charges</t>
  </si>
  <si>
    <t>Battery Rental Charges</t>
  </si>
  <si>
    <t>Train Ticket Rupnagar To Delhi</t>
  </si>
  <si>
    <t>Rental Bike Charges</t>
  </si>
  <si>
    <t>E-procurment Registration Fee</t>
  </si>
  <si>
    <t>Tender Fee</t>
  </si>
  <si>
    <t>Bus Ticket Rajkot To Delhi</t>
  </si>
  <si>
    <t>Tender Fee Sirhind Canal</t>
  </si>
  <si>
    <t>Tender Fee Ferozpur Feefer</t>
  </si>
  <si>
    <t>New Sim card for J&amp;K</t>
  </si>
  <si>
    <t>Bus Ticket Ahmedabad to Delhi</t>
  </si>
  <si>
    <t>Civilian Bearer Charges</t>
  </si>
  <si>
    <t>Car Insurance change of owner</t>
  </si>
  <si>
    <t>Netflix Recharge</t>
  </si>
  <si>
    <t>Train Ticket Delhi to Rajkot</t>
  </si>
  <si>
    <t>Speed post for MP invoice</t>
  </si>
  <si>
    <t>cash</t>
  </si>
  <si>
    <t>Courier for Elcom invoice</t>
  </si>
  <si>
    <t>Courier for Pioneer invoice</t>
  </si>
  <si>
    <t>Courier for INGEO invoice</t>
  </si>
  <si>
    <t>E-riskhsaw Office to dwarka and return</t>
  </si>
  <si>
    <t>Ola Auto Office to Kashmere gate</t>
  </si>
  <si>
    <t>Bus Delhi to Chandigarh</t>
  </si>
  <si>
    <t>Bus ISBT 17 To ISBT43</t>
  </si>
  <si>
    <t>Bus ISBT43 to Rupnagar</t>
  </si>
  <si>
    <t>Bus Rupnagar To ISBT43</t>
  </si>
  <si>
    <t>Bus ISBT43 to ISBT17</t>
  </si>
  <si>
    <t>Bus ISBT17 to Delhi</t>
  </si>
  <si>
    <t>Parcel Charges Roorkee to Kashmere Gate</t>
  </si>
  <si>
    <t>Ola Kashmere gate to office</t>
  </si>
  <si>
    <t>Milk &amp; Bread etc</t>
  </si>
  <si>
    <t>Ola Ofice to DLI</t>
  </si>
  <si>
    <t>Bus fare Rajkot to Vadiya</t>
  </si>
  <si>
    <t>Auto Fare Rajkot Railwat Stn to Bus Stand</t>
  </si>
  <si>
    <t>Ration For Dam</t>
  </si>
  <si>
    <t>Ice-Cream</t>
  </si>
  <si>
    <t xml:space="preserve">Maggie  </t>
  </si>
  <si>
    <t>Bike Transporation Charges</t>
  </si>
  <si>
    <t>Tiffin Service Charges</t>
  </si>
  <si>
    <t>E-Pass DSC Token Renewal</t>
  </si>
  <si>
    <t>Train Ticket Rajkot To Delhi</t>
  </si>
  <si>
    <t>Printer Repair Charges</t>
  </si>
  <si>
    <t>office</t>
  </si>
  <si>
    <t>Auto Vadiya Dam to Sankroli</t>
  </si>
  <si>
    <t>Ola Delhi Stn To Oiifce</t>
  </si>
  <si>
    <t>Ration for Room</t>
  </si>
  <si>
    <t>cello Tape</t>
  </si>
  <si>
    <t>Fevicol</t>
  </si>
  <si>
    <t>Advance charges of Kapurthala for car</t>
  </si>
  <si>
    <t>Ration For site</t>
  </si>
  <si>
    <t>Fooding Charges at Sankroli Dam</t>
  </si>
  <si>
    <t>Bus Ticket Delhi to Rajkot</t>
  </si>
  <si>
    <t>Metro Token Office to Tees Hazari</t>
  </si>
  <si>
    <t>Bus Charges of parcel Delhi to Rajkot</t>
  </si>
  <si>
    <t>Delhi to kapurthala Transporation Charges</t>
  </si>
  <si>
    <t>Ramdev bus office to patel bus office charges</t>
  </si>
  <si>
    <t>Milk , Sugar Etc</t>
  </si>
  <si>
    <t>Tempo Charges rajkot to Sankroli Dam</t>
  </si>
  <si>
    <t>Maggie Etc</t>
  </si>
  <si>
    <t>ration For Dam Site</t>
  </si>
  <si>
    <t>Tempo Fare Sankroli Dam to Ranghola Dam</t>
  </si>
  <si>
    <t>Sankroli Dam Fooding Charges</t>
  </si>
  <si>
    <t>Water Cane Advance</t>
  </si>
  <si>
    <t>Sweet</t>
  </si>
  <si>
    <t>Diwali Expense</t>
  </si>
  <si>
    <t>Fooding Charges at Ranghola Dam</t>
  </si>
  <si>
    <t>Bike repair</t>
  </si>
  <si>
    <t>Milk Charges at Ranghola</t>
  </si>
  <si>
    <t>Musturd oil &amp; Jeera</t>
  </si>
  <si>
    <t>Plates &amp; Maggie</t>
  </si>
  <si>
    <t>Ghelo Dam to vadiya Dam Transportation Charges</t>
  </si>
  <si>
    <t>SD card</t>
  </si>
  <si>
    <t>Vadiya Dam to Munjiyasar Dam Transporation Charges</t>
  </si>
  <si>
    <t>Biscuit</t>
  </si>
  <si>
    <t>Ferozpur Survey</t>
  </si>
  <si>
    <t>Turpine Oil</t>
  </si>
  <si>
    <t>Bus Mallan Wala To Ropar</t>
  </si>
  <si>
    <t>Auto Fare Faridkot to Mallan Wala</t>
  </si>
  <si>
    <t>Auto Rikshaw Faridkot to Pakhi Kalan</t>
  </si>
  <si>
    <t>Lakhvinder ADD.</t>
  </si>
  <si>
    <t>Boat Ration</t>
  </si>
  <si>
    <t>Kapurathala Survey</t>
  </si>
  <si>
    <t>Transporations Charges Kapurthala</t>
  </si>
  <si>
    <t>Base Recharges</t>
  </si>
  <si>
    <t>fruits</t>
  </si>
  <si>
    <t>Car Advance Charges</t>
  </si>
  <si>
    <t>Parcel Charges Jaipur to Dhaula Kuan</t>
  </si>
  <si>
    <t>Auto Shreenath Travel to Bus Stand</t>
  </si>
  <si>
    <t>Transporation Charges Munjiyasar to Rajkot</t>
  </si>
  <si>
    <t>Bus Ticket rajkot to Delhi</t>
  </si>
  <si>
    <t>Packing itema</t>
  </si>
  <si>
    <t>Adjustable Key</t>
  </si>
  <si>
    <t>Auto Hotel To Site</t>
  </si>
  <si>
    <t>Bread</t>
  </si>
  <si>
    <t>Transporation Charges  of Ferozpur</t>
  </si>
  <si>
    <t>Wi-fi Rechrage</t>
  </si>
  <si>
    <t>Car Insurance</t>
  </si>
  <si>
    <t>Biometric Scanner</t>
  </si>
  <si>
    <t>Snacks</t>
  </si>
  <si>
    <t>Stationery</t>
  </si>
  <si>
    <t>Battery For Field</t>
  </si>
  <si>
    <t>Transport Charges of Boat</t>
  </si>
  <si>
    <t>Dry Ration</t>
  </si>
  <si>
    <t>Mobile Accessories</t>
  </si>
  <si>
    <t>Water Tan Alarm</t>
  </si>
  <si>
    <t>Train ticket</t>
  </si>
  <si>
    <t>Kaleen For Office</t>
  </si>
  <si>
    <t>Flush Repair</t>
  </si>
  <si>
    <t xml:space="preserve">Transporation Charges  </t>
  </si>
  <si>
    <t>Headphone for office</t>
  </si>
  <si>
    <t xml:space="preserve">Bus ticket   </t>
  </si>
  <si>
    <t>HDMI Cable</t>
  </si>
  <si>
    <t>USB Keyboard Mouse</t>
  </si>
  <si>
    <t>Ola Charges</t>
  </si>
  <si>
    <t>Bus Ticket</t>
  </si>
  <si>
    <t>Ola Bike</t>
  </si>
  <si>
    <t>For Laptop Charger</t>
  </si>
  <si>
    <t>Office Cleaning Charges</t>
  </si>
  <si>
    <t>Scooty Repair</t>
  </si>
  <si>
    <t>Advance Transport Charges</t>
  </si>
  <si>
    <t>Paan</t>
  </si>
  <si>
    <t>Rajma</t>
  </si>
  <si>
    <t xml:space="preserve">Milk  </t>
  </si>
  <si>
    <t>Papaya</t>
  </si>
  <si>
    <t>Suni Survey</t>
  </si>
  <si>
    <t>Rope</t>
  </si>
  <si>
    <t>Bus Ticket Village To Delhi</t>
  </si>
  <si>
    <t>Room Cleaning</t>
  </si>
  <si>
    <t>Himachal Toll</t>
  </si>
  <si>
    <t>Toll Tax</t>
  </si>
  <si>
    <t>Echosounder Bag Repair</t>
  </si>
  <si>
    <t>Makhana</t>
  </si>
  <si>
    <t>MILK,BREAKFAST</t>
  </si>
  <si>
    <t>OLA (OFC TO KASMIRI GATE)</t>
  </si>
  <si>
    <t>BUS(KASMIRI GATE TO CHANDIGARH)</t>
  </si>
  <si>
    <t>BUS (CHANDIGARH TO ROPAR)</t>
  </si>
  <si>
    <t>AUTO (CHD SEC-17 TOSEC43 &amp; RETURN)</t>
  </si>
  <si>
    <t>LUNCH</t>
  </si>
  <si>
    <t>DINNER</t>
  </si>
  <si>
    <t>RERESHMENTS</t>
  </si>
  <si>
    <t>BREAKFAST</t>
  </si>
  <si>
    <t>BUS (CHANDIGARH TO ARIDKOT)</t>
  </si>
  <si>
    <t>BUS (ARIDKOT TO ZIRA)</t>
  </si>
  <si>
    <t>AUTO (ZIRA TO MALLAWALA HEAD)</t>
  </si>
  <si>
    <t xml:space="preserve">LUNCH </t>
  </si>
  <si>
    <t>HELPER BOY</t>
  </si>
  <si>
    <t>PETROL  BIKE</t>
  </si>
  <si>
    <t>HOTEL &amp; DINNER</t>
  </si>
  <si>
    <t>WATER</t>
  </si>
  <si>
    <t>Hotel ROOM RENT AT CHANDIGARH BUS STAND</t>
  </si>
  <si>
    <t>WATER BOTTLE</t>
  </si>
  <si>
    <t>ENGINE OIL BIKE</t>
  </si>
  <si>
    <t>HOTEL</t>
  </si>
  <si>
    <t xml:space="preserve">BIKE REPAIR </t>
  </si>
  <si>
    <t>WATER ,REFRESHMENTS</t>
  </si>
  <si>
    <t>BUS(MALLAWALA HEAD TO FIROJPUR &amp; RETURN)</t>
  </si>
  <si>
    <t>AUTO (BUS STSND TO CANAL OFC &amp; RETURN)</t>
  </si>
  <si>
    <t>PAYMENT (BIKE RENTAL AHMEDABAD)</t>
  </si>
  <si>
    <t>ROPES</t>
  </si>
  <si>
    <t>BUS (MALLAWALA TO ROPAR ALL)580</t>
  </si>
  <si>
    <t xml:space="preserve">LABOUR BOY EXTRA </t>
  </si>
  <si>
    <t>ROOM RENT</t>
  </si>
  <si>
    <t>AUTO (BUS STaND TO ROPAR ROOM )</t>
  </si>
  <si>
    <t>Cylinder</t>
  </si>
  <si>
    <t>Milk ETC.</t>
  </si>
  <si>
    <t>Dahi</t>
  </si>
  <si>
    <t>Transporation Charges Delhi ti Sunni</t>
  </si>
  <si>
    <t>courier Charges delhi to ropar</t>
  </si>
  <si>
    <t>Speaker Repair</t>
  </si>
  <si>
    <t>Milk &amp; sugar</t>
  </si>
  <si>
    <t>Speed post</t>
  </si>
  <si>
    <t>Kude wala</t>
  </si>
  <si>
    <t>CAR RENT</t>
  </si>
  <si>
    <t xml:space="preserve">TOLL </t>
  </si>
  <si>
    <t>MEDICINE</t>
  </si>
  <si>
    <t>WATER REFSRESHMENTS</t>
  </si>
  <si>
    <t>PRINTOUT</t>
  </si>
  <si>
    <t>BUS(KALWA MOR TO ROPAR)</t>
  </si>
  <si>
    <t xml:space="preserve">ROOM RENT </t>
  </si>
  <si>
    <t>BUS(KASMIRI GATE TO ROPAR)</t>
  </si>
  <si>
    <t xml:space="preserve">DINNER </t>
  </si>
  <si>
    <t>ATM TRANJECTION CHARGES</t>
  </si>
  <si>
    <t>MARKER</t>
  </si>
  <si>
    <t>EXTENSION BOARD</t>
  </si>
  <si>
    <t>Ropar Survey</t>
  </si>
  <si>
    <t>Pasta And Milk</t>
  </si>
  <si>
    <t>Musturd Oil &amp; Flour</t>
  </si>
  <si>
    <t>Floor Cleaning</t>
  </si>
  <si>
    <t>Laptop Reparing</t>
  </si>
  <si>
    <t>milk Etc</t>
  </si>
  <si>
    <t>Transportations Charges Kapurthala</t>
  </si>
  <si>
    <t>Office Mandir Samagri</t>
  </si>
  <si>
    <t>Online</t>
  </si>
  <si>
    <t>Boat transport</t>
  </si>
  <si>
    <t>Transport Charges</t>
  </si>
  <si>
    <t>Auto fare to Office</t>
  </si>
  <si>
    <t>Office logistics (360+100)</t>
  </si>
  <si>
    <t>Train Ticket (Jammu to Delhi)</t>
  </si>
  <si>
    <t>Manoj</t>
  </si>
  <si>
    <t>Scooty Servicing</t>
  </si>
  <si>
    <t>Car Servicing</t>
  </si>
  <si>
    <t>Drawing Charges payment to Ravindra Khilari</t>
  </si>
  <si>
    <t>Diary</t>
  </si>
  <si>
    <t>Boat and OBM Repairs</t>
  </si>
  <si>
    <t>Bus Ticket (Delhi to Ahmedabad)</t>
  </si>
  <si>
    <t>Train Ticket (Satna to Delhi)</t>
  </si>
  <si>
    <t>Bus Ticket (Delhi to Dehradun)</t>
  </si>
  <si>
    <t>Train Ticket (Satna to Ahmedabad)</t>
  </si>
  <si>
    <t>Train Ticket (Rewa to Delhi)</t>
  </si>
  <si>
    <t>Bus Ticket (Dehradun to Delhi)</t>
  </si>
  <si>
    <t>Car 3party insruance</t>
  </si>
  <si>
    <t>Ola money Recharge</t>
  </si>
  <si>
    <t>Autolevel purchase</t>
  </si>
  <si>
    <t>Equipment</t>
  </si>
  <si>
    <t>Tehri Survey</t>
  </si>
  <si>
    <t>Bus ticket delhi to ahmedabad</t>
  </si>
  <si>
    <t>Office Mis.</t>
  </si>
  <si>
    <t>Bus Ticket Ahmedabd to delhi</t>
  </si>
  <si>
    <t>Gujarat Bike Balance bike rent</t>
  </si>
  <si>
    <t>Train Ticket delhi to satna</t>
  </si>
  <si>
    <t>train ticket delhi to chandigarh</t>
  </si>
  <si>
    <t>train ticket chandigarh to delhi</t>
  </si>
  <si>
    <t>Air ticket delhi to Dibrugarh</t>
  </si>
  <si>
    <t>Mobile stand</t>
  </si>
  <si>
    <t>Tarain ticket Delhi to pathankot</t>
  </si>
  <si>
    <t>Amazon Prime Recharge</t>
  </si>
  <si>
    <t>sugar</t>
  </si>
  <si>
    <t>kude wala</t>
  </si>
  <si>
    <t>Paneer</t>
  </si>
  <si>
    <t>Milk &amp; water</t>
  </si>
  <si>
    <t>Vegetables &amp; room Items</t>
  </si>
  <si>
    <t>Drawing Charges</t>
  </si>
  <si>
    <t>Transporatio Charges delhi to Ranjit sagar dam</t>
  </si>
  <si>
    <t>Sirhind Canal Ropar</t>
  </si>
  <si>
    <t>Bank Verification Charges</t>
  </si>
  <si>
    <t>VEGETABLE</t>
  </si>
  <si>
    <t>MILK BREAD</t>
  </si>
  <si>
    <t xml:space="preserve">WATER </t>
  </si>
  <si>
    <t>PETROL CAR</t>
  </si>
  <si>
    <t>TOLL</t>
  </si>
  <si>
    <t>HOTEL CHARGES</t>
  </si>
  <si>
    <t>amit</t>
  </si>
  <si>
    <t>unbilled</t>
  </si>
  <si>
    <t>PETROL BIKE</t>
  </si>
  <si>
    <t>BREAKAST</t>
  </si>
  <si>
    <t>PRINTOUT &amp; STATIONARY</t>
  </si>
  <si>
    <t>REFRESHMENTS</t>
  </si>
  <si>
    <t>WIFI RECHARGE (OFFICE)</t>
  </si>
  <si>
    <t>AUTO(ROOM TO DC OFFICE &amp; RETURN)</t>
  </si>
  <si>
    <t>AUTO(ROOM TO BARRAGE &amp; RETURN)</t>
  </si>
  <si>
    <t>ROOM ITEM</t>
  </si>
  <si>
    <t>water container (20 LTR)</t>
  </si>
  <si>
    <t>LOCK</t>
  </si>
  <si>
    <t>BUS (ROPAR TO KAPURTHALA)  TOTAL FARE</t>
  </si>
  <si>
    <t>BUS ( KAPURTHALA ROPAR TO)  TOTAL FARE</t>
  </si>
  <si>
    <t>BUS( CHANDIGARH TO DELHI)</t>
  </si>
  <si>
    <t>AUTO FAIR (KASHMIR GATE TO OFFICE)</t>
  </si>
  <si>
    <t>PORTER CHARGES (OFFICE TO DHAULAKUA)</t>
  </si>
  <si>
    <t>DINNER TEAM</t>
  </si>
  <si>
    <t>ELECTRIC BULB</t>
  </si>
  <si>
    <t>Meal</t>
  </si>
  <si>
    <t>PETROL OBM</t>
  </si>
  <si>
    <t>RATION</t>
  </si>
  <si>
    <t>MAGGY</t>
  </si>
  <si>
    <t xml:space="preserve">MILK </t>
  </si>
  <si>
    <t>PANEER</t>
  </si>
  <si>
    <t>DSD CARD SLOT</t>
  </si>
  <si>
    <t>SCREW DRIVER</t>
  </si>
  <si>
    <t>PAINT , BRUSH, THINNER</t>
  </si>
  <si>
    <t>BIKE PUNCTURE</t>
  </si>
  <si>
    <t>TUBE CHANGE</t>
  </si>
  <si>
    <t>BUS TICKET(BHAV NAGAR TO AHMEDABAD)</t>
  </si>
  <si>
    <t>LUGGAGE CHARGES</t>
  </si>
  <si>
    <t>AUTO (BUS OFF AHMEDABAD)</t>
  </si>
  <si>
    <t>AUTO FAIR (KASMIRI GATE TO OFFICE)</t>
  </si>
  <si>
    <t>transport</t>
  </si>
  <si>
    <t>WATER, RERESHMENTS</t>
  </si>
  <si>
    <t>PC PURCHAGE (RINCHU BHAI)</t>
  </si>
  <si>
    <t>SIM RECHARGE</t>
  </si>
  <si>
    <t>BLOOD TEST</t>
  </si>
  <si>
    <t>DOCTOR FEE</t>
  </si>
  <si>
    <t>BATTERY RENT</t>
  </si>
  <si>
    <t>BLOOD TEST &amp; MEDCINE</t>
  </si>
  <si>
    <t>CELLO TAPE</t>
  </si>
  <si>
    <t>AUTO FARE ROOM TO ROPAR OFC</t>
  </si>
  <si>
    <t>BUS(ROPAR RO CHANDIGARH)</t>
  </si>
  <si>
    <t>BUS(CHANDIGARH TO NEW DELHI)</t>
  </si>
  <si>
    <t>AUTO(CHANDIGARH SEC43 TO SEC17)</t>
  </si>
  <si>
    <t>AUTO(KASMIRI GATE TO OFC)</t>
  </si>
  <si>
    <t>PETROL SCOOTY</t>
  </si>
  <si>
    <t>BIKE RENTAL PAYMENT</t>
  </si>
  <si>
    <t>OLA(OFC TONEW DELHI RAILWAY STN.)</t>
  </si>
  <si>
    <t>TRAIN TICKET(DELHI TO CHAPRA)</t>
  </si>
  <si>
    <t>AUTO(CHAPRA STN.TO HOME)</t>
  </si>
  <si>
    <t>Bus(Ropar to chandigarh)</t>
  </si>
  <si>
    <t>ropar survey</t>
  </si>
  <si>
    <t>Bus(Chandigarh to New Delhi)</t>
  </si>
  <si>
    <t>Auto(Kasmiri gate to ofc)</t>
  </si>
  <si>
    <t>Auto(Office to Anand vihar Railway station)</t>
  </si>
  <si>
    <t>Fooding Charges 22Aug To 31Aug</t>
  </si>
  <si>
    <t>Refreshment For Pigali Dam Authorities</t>
  </si>
  <si>
    <t>Ration For Site</t>
  </si>
  <si>
    <t>Dry Ration For Dam</t>
  </si>
  <si>
    <t>Train Tickets Delhi To Ludihana</t>
  </si>
  <si>
    <t>Train Tickets Ludihana To Delhi</t>
  </si>
  <si>
    <t>Petrol Scooty</t>
  </si>
  <si>
    <t>Refreshment In Train</t>
  </si>
  <si>
    <t>Laptop Repair Charges</t>
  </si>
  <si>
    <t>Petrol Bike</t>
  </si>
  <si>
    <t>Vegetable</t>
  </si>
  <si>
    <t>Car Wiper</t>
  </si>
  <si>
    <t>Train Ticket Ahmedabad To Delhi</t>
  </si>
  <si>
    <t>Milk Bread</t>
  </si>
  <si>
    <t>Mustard Oil</t>
  </si>
  <si>
    <t>Bike Chain Set</t>
  </si>
  <si>
    <t>Milk/ Rusk</t>
  </si>
  <si>
    <t>Petrol /Bike</t>
  </si>
  <si>
    <t>Ststionary /White Board</t>
  </si>
  <si>
    <t>Grocarry</t>
  </si>
  <si>
    <t>Laptop Charger</t>
  </si>
  <si>
    <t>Auto (Dwarka Mor And Return)</t>
  </si>
  <si>
    <t xml:space="preserve">Water </t>
  </si>
  <si>
    <t>Milk /Bread</t>
  </si>
  <si>
    <t>Plair</t>
  </si>
  <si>
    <t>Ststionary Item (Paer &amp; Files)</t>
  </si>
  <si>
    <t>Refreshmens</t>
  </si>
  <si>
    <t>Bus Ticket Chandigarh To Ropar</t>
  </si>
  <si>
    <t>Train Ticket Delhi To Ahmedabad</t>
  </si>
  <si>
    <t>Milk Namkin</t>
  </si>
  <si>
    <t>Rereshments Team</t>
  </si>
  <si>
    <t>Petrol Car</t>
  </si>
  <si>
    <t>Car Challan (Red Light Cross)</t>
  </si>
  <si>
    <t xml:space="preserve">Toll </t>
  </si>
  <si>
    <t>Mobile Recharge ( Vikash Sir Mob)</t>
  </si>
  <si>
    <t xml:space="preserve">Breakast </t>
  </si>
  <si>
    <t>Lunch With Clint</t>
  </si>
  <si>
    <t>Toll Tex</t>
  </si>
  <si>
    <t xml:space="preserve">Lunch </t>
  </si>
  <si>
    <t>Fooding Payment 1Sept To 10Sept</t>
  </si>
  <si>
    <t>Taxi Airport T2 To Office</t>
  </si>
  <si>
    <t>Ola Office To Dli</t>
  </si>
  <si>
    <t>Bus Fare Chandigarh To Delhi</t>
  </si>
  <si>
    <t>Train Ticket Delhi To Rupnagar</t>
  </si>
  <si>
    <t>Toll</t>
  </si>
  <si>
    <t>Auto Fare Adi Railway Stn To Geeta Mandir Bus Stand</t>
  </si>
  <si>
    <t>Train Ticket Belagavi To Ahmedabad</t>
  </si>
  <si>
    <t>Bus Fare Bharuch To Bhavnagar</t>
  </si>
  <si>
    <t>Purchas Mandir For Office</t>
  </si>
  <si>
    <t>Auto Bus Bharuch Bus Stand To  Renault Showroom</t>
  </si>
  <si>
    <t>Palitana Fooding Payment 11 Sept To 28 Sept</t>
  </si>
  <si>
    <t>Courier Charges Of Invoice</t>
  </si>
  <si>
    <t>WATER bottle IN HOTEL (15/09/2022 TO12/10/2022)</t>
  </si>
  <si>
    <t>2T OIL</t>
  </si>
  <si>
    <t>Car Rent</t>
  </si>
  <si>
    <t>Basement Cleaning</t>
  </si>
  <si>
    <t>Refreshments Team</t>
  </si>
  <si>
    <t>Refreshment Team</t>
  </si>
  <si>
    <t>AMIT</t>
  </si>
  <si>
    <t>Punjab survey(Rupnagar)</t>
  </si>
  <si>
    <t>DRINKS</t>
  </si>
  <si>
    <t>HELPER</t>
  </si>
  <si>
    <t>WATER REFRESHMENTS</t>
  </si>
  <si>
    <t>CAR RENR</t>
  </si>
  <si>
    <t xml:space="preserve">HELPER </t>
  </si>
  <si>
    <t>PRINTOUT, STATIONARY</t>
  </si>
  <si>
    <t xml:space="preserve">AUTO TO SUB DIVISION &amp; RETURN </t>
  </si>
  <si>
    <t>PETROL FOR CAR</t>
  </si>
  <si>
    <t>TILL</t>
  </si>
  <si>
    <t>NAIL,HAMMER</t>
  </si>
  <si>
    <t xml:space="preserve">PAINT, BRUSH </t>
  </si>
  <si>
    <t>BIKE RENT(AHMEDABAD)</t>
  </si>
  <si>
    <t>ATM TRANJECTION CHARGES 8 TIMES</t>
  </si>
  <si>
    <t>Bus(chandigarh to Delhi</t>
  </si>
  <si>
    <t>Auto(kasmiri gate to office)</t>
  </si>
  <si>
    <t>lunch</t>
  </si>
  <si>
    <t>Auto (office to mori gate)</t>
  </si>
  <si>
    <t>breakfast</t>
  </si>
  <si>
    <t>Bus(Ahmedabad to Bhavnagar)</t>
  </si>
  <si>
    <t>bike repair</t>
  </si>
  <si>
    <t>water refreshments</t>
  </si>
  <si>
    <t>Train Ticket(chhapra to new delhi)</t>
  </si>
  <si>
    <t>Ropes</t>
  </si>
  <si>
    <t>Nut bolts</t>
  </si>
  <si>
    <t>petrol for scooty</t>
  </si>
  <si>
    <t>tranducer pole repairing</t>
  </si>
  <si>
    <t>Grocerry</t>
  </si>
  <si>
    <t>chicken</t>
  </si>
  <si>
    <t>geminie steel box</t>
  </si>
  <si>
    <t>box transport charges</t>
  </si>
  <si>
    <t>lock</t>
  </si>
  <si>
    <t>Bus(Chandigarh to delhi)</t>
  </si>
  <si>
    <t>For Delhi to MP(Ramnagar) transporation Charges</t>
  </si>
  <si>
    <t>Extension Board</t>
  </si>
  <si>
    <t>Office to Railway stn.&amp; Return(YLP)</t>
  </si>
  <si>
    <t>E-rikshaw Office to metro &amp; return</t>
  </si>
  <si>
    <t>Sirhind Canal Report Binding</t>
  </si>
  <si>
    <t xml:space="preserve"> </t>
  </si>
  <si>
    <t>Ranjit Sagar Dam</t>
  </si>
  <si>
    <t>Dinnar &amp; Tea</t>
  </si>
  <si>
    <t>Transporation Charges Ranjit sagar Dam to Delhi</t>
  </si>
  <si>
    <t>Ola Office to Mayur Vihar</t>
  </si>
  <si>
    <t>Hotel Dehradun</t>
  </si>
  <si>
    <t>E-rikshaw</t>
  </si>
  <si>
    <t>Ola Kashmire Gate to office</t>
  </si>
  <si>
    <t xml:space="preserve">Dehradun </t>
  </si>
  <si>
    <t>Netflix</t>
  </si>
  <si>
    <t>Train ticket Ferozpur to delhi</t>
  </si>
  <si>
    <t>Field Expense Delhi &amp; Ferozpur</t>
  </si>
  <si>
    <t>Field Expense Delhi &amp; Ropar</t>
  </si>
  <si>
    <t>Stationary Items for office</t>
  </si>
  <si>
    <t>Train ticket Delhi to Satna</t>
  </si>
  <si>
    <t>Bus Ticket Delhi to Dehradun</t>
  </si>
  <si>
    <t>India mart Renewal</t>
  </si>
  <si>
    <t>Train ticket Sone to prayagraj</t>
  </si>
  <si>
    <t>Bus Ticket Delhi to Ahmedabad</t>
  </si>
  <si>
    <t>HP printer ink from amazon</t>
  </si>
  <si>
    <t>Auto Ferozpur railway stn to Canal office</t>
  </si>
  <si>
    <t>Auto fare canal office to ferozpur railway stn</t>
  </si>
  <si>
    <t>Metro Token New delhi to dwarka mor</t>
  </si>
  <si>
    <t>E-rikshaw charges dwarka mor to office</t>
  </si>
  <si>
    <t>Tain ticket Ferozpur to Ludhiana</t>
  </si>
  <si>
    <t>train ticket delhi to ferozpur</t>
  </si>
  <si>
    <t>Train ticket Ludhiana to Delhi</t>
  </si>
  <si>
    <t>train ticket Delhi to ferozpur</t>
  </si>
  <si>
    <t>ROOM EXPENCE</t>
  </si>
  <si>
    <t>PETROL</t>
  </si>
  <si>
    <t>REFRESHMENT</t>
  </si>
  <si>
    <t xml:space="preserve">Manoj </t>
  </si>
  <si>
    <t>Dinner+Lunch</t>
  </si>
  <si>
    <t>Boatwale</t>
  </si>
  <si>
    <t>Petrol+2t</t>
  </si>
  <si>
    <t>Water bottle</t>
  </si>
  <si>
    <t>BIKE RENT</t>
  </si>
  <si>
    <t>LAPTOP KEYBORD</t>
  </si>
  <si>
    <t>Rupnagar Sirhind CanalSurvey</t>
  </si>
  <si>
    <t>Site Refreshment</t>
  </si>
  <si>
    <t>TOOL</t>
  </si>
  <si>
    <t>CNG FOR DRIVER</t>
  </si>
  <si>
    <t xml:space="preserve">PETROL </t>
  </si>
  <si>
    <t>WATCHMEN FOR BOAT</t>
  </si>
  <si>
    <t>MEASURING TAPE</t>
  </si>
  <si>
    <t>TEA</t>
  </si>
  <si>
    <t>DARSHAN SHOE</t>
  </si>
  <si>
    <t>ROOM GUY</t>
  </si>
  <si>
    <t>BUS FARE</t>
  </si>
  <si>
    <t>Room Expence</t>
  </si>
  <si>
    <t>Rapido Bike to Manesar</t>
  </si>
  <si>
    <t xml:space="preserve">Ola Bike </t>
  </si>
  <si>
    <t>SUNNI HELPING GUYS</t>
  </si>
  <si>
    <t xml:space="preserve">ROOM RENT  AND BREAKFAST </t>
  </si>
  <si>
    <t>Courier for boat</t>
  </si>
  <si>
    <t xml:space="preserve">Vehcle from Ahmedabad to Lakhanka </t>
  </si>
  <si>
    <t>Bus</t>
  </si>
  <si>
    <t>Auto from Sarvla kunda to Munjiasar</t>
  </si>
  <si>
    <t>Car Wash</t>
  </si>
  <si>
    <t>Xerox (BM verification)</t>
  </si>
  <si>
    <t>Box for geminie boat</t>
  </si>
  <si>
    <t>Porter waiting charges</t>
  </si>
  <si>
    <t>metro ticket</t>
  </si>
  <si>
    <t>auto</t>
  </si>
  <si>
    <t>auto return</t>
  </si>
  <si>
    <t>Gas cylender</t>
  </si>
  <si>
    <t>3 pin top</t>
  </si>
  <si>
    <t>Plastic sheet</t>
  </si>
  <si>
    <t>Basement cleaning</t>
  </si>
  <si>
    <t>Refreshments</t>
  </si>
  <si>
    <t>Doormate,parda,bedsheet,etc</t>
  </si>
  <si>
    <t>Stationary item</t>
  </si>
  <si>
    <t>Auto(office to Mori gate)</t>
  </si>
  <si>
    <t>Parcel charges</t>
  </si>
  <si>
    <t>Water,Refreshments</t>
  </si>
  <si>
    <t>Hotel charges(Ahmedabad)</t>
  </si>
  <si>
    <t>Auto(bus stio to Hotel)</t>
  </si>
  <si>
    <t>Auto(Hotel to Bua stop)</t>
  </si>
  <si>
    <t>Bus Ticket( Ahmedabad to Bhavnagar)</t>
  </si>
  <si>
    <t>Auto(Bhavnagar to Lakhanka dam)</t>
  </si>
  <si>
    <t>Car rent</t>
  </si>
  <si>
    <t>Fruits &amp; other resreshments</t>
  </si>
  <si>
    <t>Battery rent( 3 days)</t>
  </si>
  <si>
    <t>Auto(Lakhanka dam to Bus stand)</t>
  </si>
  <si>
    <t>Bus (Bhavnagar to Ahmedabad)</t>
  </si>
  <si>
    <t>Auto(Bus stand to Ahmedabad railway station)</t>
  </si>
  <si>
    <t>Auto(NDLS TO Office)</t>
  </si>
  <si>
    <t>Extension board accessories</t>
  </si>
  <si>
    <t>chicken&amp; vegetables</t>
  </si>
  <si>
    <t>Metro recharge</t>
  </si>
  <si>
    <t>Ola(Office to IGI airport)</t>
  </si>
  <si>
    <t>Refreshments in airport</t>
  </si>
  <si>
    <t>Refreshments in field</t>
  </si>
  <si>
    <t>Car Rent (bhubneshwer to Angul &amp; return)</t>
  </si>
  <si>
    <t>Sweets</t>
  </si>
  <si>
    <t>pertol for Bike</t>
  </si>
  <si>
    <t>Ola (hotel to alipore)</t>
  </si>
  <si>
    <t>Ola(Hotel to Kamakhya temple)</t>
  </si>
  <si>
    <t>Ola (Kamakhya temple to hotel)</t>
  </si>
  <si>
    <t>Soap,oil,other items</t>
  </si>
  <si>
    <t>Car Rent(Dibrugarh to Silapatthar)</t>
  </si>
  <si>
    <t xml:space="preserve">jacket </t>
  </si>
  <si>
    <t>Water refreshments</t>
  </si>
  <si>
    <t>Car rent(Dibrugarh to tinsukia &amp; return)</t>
  </si>
  <si>
    <t>Tip hotel</t>
  </si>
  <si>
    <t>Tip for train attendent</t>
  </si>
  <si>
    <t>Mosquito tacket</t>
  </si>
  <si>
    <t>Auto</t>
  </si>
  <si>
    <t>Tempo fare</t>
  </si>
  <si>
    <t>Wrench</t>
  </si>
  <si>
    <t>Book Rack</t>
  </si>
  <si>
    <t>Shoes rack</t>
  </si>
  <si>
    <t>Battery charger repair</t>
  </si>
  <si>
    <t>AC purchase</t>
  </si>
  <si>
    <t>Gas Cylender</t>
  </si>
  <si>
    <t>OBM Stand</t>
  </si>
  <si>
    <t>Sports item</t>
  </si>
  <si>
    <t>Laptop repair</t>
  </si>
  <si>
    <t>Dell Laptop battery purchase</t>
  </si>
  <si>
    <t>Pendrive</t>
  </si>
  <si>
    <t>Gujrat dam survey</t>
  </si>
  <si>
    <t>Oddisa pond survey</t>
  </si>
  <si>
    <t>Arunachal river survey</t>
  </si>
  <si>
    <t>lattha scan</t>
  </si>
  <si>
    <t>Ropar mining survey</t>
  </si>
  <si>
    <t>Train ticket(Dibrugarh to Ayodhya)</t>
  </si>
  <si>
    <t>tea</t>
  </si>
  <si>
    <t>Auto (Ayodhya station to home)</t>
  </si>
  <si>
    <t>Train ticket(ayodhya to New Delhi)</t>
  </si>
  <si>
    <t>Metro ticket</t>
  </si>
  <si>
    <t>Mis.</t>
  </si>
  <si>
    <t>Stationary</t>
  </si>
  <si>
    <t>Sports</t>
  </si>
  <si>
    <t xml:space="preserve">REFRESHMENT </t>
  </si>
  <si>
    <t>YALLAPA</t>
  </si>
  <si>
    <t>car parking</t>
  </si>
  <si>
    <t>CAR PARKING</t>
  </si>
  <si>
    <t>PETROL(CAR AND OBM)</t>
  </si>
  <si>
    <t>fruits  for site</t>
  </si>
  <si>
    <t>REFRESHMENT FOR SITE</t>
  </si>
  <si>
    <t>TAXI FARE(TRANSPORT OF EQIPMENT AND PERSONAL FROM OFFICE TO NEW DELHI RAILWAY STATION</t>
  </si>
  <si>
    <t>DINNER FOR TEAM@150 EACH (TOTAL 04 PERSONS)</t>
  </si>
  <si>
    <t>BREAKFAST IN TRAIN@ 70 EACH</t>
  </si>
  <si>
    <t>LUNCH IN TRAIN@ 130 EACH</t>
  </si>
  <si>
    <t>WATER, REFRESHMENTS</t>
  </si>
  <si>
    <t>DINNER IN TRAINS @130 EACH</t>
  </si>
  <si>
    <t>BREAKFAST AT CHENNAI</t>
  </si>
  <si>
    <t>FRUITS, WATER AND BOAT SURVEY</t>
  </si>
  <si>
    <t>DINNER(CHENNAI)</t>
  </si>
  <si>
    <t>DARSHAN AND TEAM FROM GUJRAT TO DELHI(03 PERSON)</t>
  </si>
  <si>
    <t>LUNCH(yallpa+manoj)</t>
  </si>
  <si>
    <t>DARSHAN</t>
  </si>
  <si>
    <t>MEDICAL ITEM</t>
  </si>
  <si>
    <t>ROOM SABJI</t>
  </si>
  <si>
    <t>room expence</t>
  </si>
  <si>
    <t xml:space="preserve">BOAT COURIER </t>
  </si>
  <si>
    <t>REFRESHEMENT</t>
  </si>
  <si>
    <t>BATTERY FOR ARUNACHAL SURVEY</t>
  </si>
  <si>
    <t>Manoj gogoi</t>
  </si>
  <si>
    <t>Auto in Dibrugarh town</t>
  </si>
  <si>
    <t>Driver</t>
  </si>
  <si>
    <t>Auto for OBM BOX</t>
  </si>
  <si>
    <t>Auto for Receiving OBM Box</t>
  </si>
  <si>
    <t>Refreshment and fruit</t>
  </si>
  <si>
    <t>Extra items for Site</t>
  </si>
  <si>
    <t>REFRESHMENT(SITE)</t>
  </si>
  <si>
    <t>LAPTOP CHARGER (TOTAL@2400)</t>
  </si>
  <si>
    <t>REFRESHMENT (SITE)</t>
  </si>
  <si>
    <t>dinner</t>
  </si>
  <si>
    <t>Refreshment(SITE)</t>
  </si>
  <si>
    <t>DINNER AND WATER</t>
  </si>
  <si>
    <t>TEA AND SNACKS</t>
  </si>
  <si>
    <t>BRRAKFAST AND WATER BOOTLE</t>
  </si>
  <si>
    <t>REFreshment</t>
  </si>
  <si>
    <t>AUTO FROM KASHMIRI GATE TO ROOM</t>
  </si>
  <si>
    <t>LUNCH AND TEA</t>
  </si>
  <si>
    <t>UBER BIKE TO MANESAR</t>
  </si>
  <si>
    <t>UBER BIKE FROM MANESAR</t>
  </si>
  <si>
    <t>METRO CARD RECHARGE</t>
  </si>
  <si>
    <t>REFRESHMENT AND COLD DRINK</t>
  </si>
  <si>
    <t>Breakfast(04)</t>
  </si>
  <si>
    <t>GUJRAT SURVEY</t>
  </si>
  <si>
    <t>Room guy</t>
  </si>
  <si>
    <t>Lunch and water</t>
  </si>
  <si>
    <t>Bike Petrol full</t>
  </si>
  <si>
    <t>BIKE PUNCHER AND REPAIR</t>
  </si>
  <si>
    <t>Refreshment(SITE-VERIFICATION)</t>
  </si>
  <si>
    <t>HOTEL RENT(ADVANCE)</t>
  </si>
  <si>
    <t>EVENING SNACKS</t>
  </si>
  <si>
    <t>REFRESHMENTS AND WATER</t>
  </si>
  <si>
    <t>OMKARESHWAR DAM SURVEY</t>
  </si>
  <si>
    <t>FRUITS</t>
  </si>
  <si>
    <t>MAHUAR DAM SURVEY</t>
  </si>
  <si>
    <t>ROOM RENT AT MAURIYA HOTEL</t>
  </si>
  <si>
    <t>refreshment(site)</t>
  </si>
  <si>
    <t xml:space="preserve">COLD DRINK </t>
  </si>
  <si>
    <t>ROOM RENT @ATITHI HOTEL</t>
  </si>
  <si>
    <t>ROOM RENT @OMM HOTEL</t>
  </si>
  <si>
    <t>ROOM RENT(ADV) @OM HOTEL</t>
  </si>
  <si>
    <t>REFRESHMENT AND FRUIT FOR SITE</t>
  </si>
  <si>
    <t>REFRESHMENT AT SITE @BAGAD</t>
  </si>
  <si>
    <t>TRAFFIC POLICE FINE</t>
  </si>
  <si>
    <t>office to Dwarka mor and Return</t>
  </si>
  <si>
    <t>Wate</t>
  </si>
  <si>
    <t>Ration For room Mp</t>
  </si>
  <si>
    <t>Bus Fare Ramnagar To Satna</t>
  </si>
  <si>
    <t>Palitana Electricity Bill(GJ)</t>
  </si>
  <si>
    <t>Milk 9 Days In MP</t>
  </si>
  <si>
    <t>Courier</t>
  </si>
  <si>
    <t>Car Transporation Charges Ramnagar To Prayagraj</t>
  </si>
  <si>
    <t xml:space="preserve">Car Transporation Charges  Prayagraj to Ramnagar </t>
  </si>
  <si>
    <t>parking At Cargo</t>
  </si>
  <si>
    <t>Electrical</t>
  </si>
  <si>
    <t>Tranduser Pole</t>
  </si>
  <si>
    <t>File(Rainti)</t>
  </si>
  <si>
    <t>car Acesserios</t>
  </si>
  <si>
    <t>Tool Kit</t>
  </si>
  <si>
    <t>Lakha Sir Glass For Phone</t>
  </si>
  <si>
    <t>Cargo Parcel Delhi to Kolkata</t>
  </si>
  <si>
    <t>miscellaneous</t>
  </si>
  <si>
    <t>Ola Office to IGI-2</t>
  </si>
  <si>
    <t>Ola Kolkata airport to Peridency Jail Quater</t>
  </si>
  <si>
    <t>Tempo Fare Kolkata To Purulia</t>
  </si>
  <si>
    <t>Umbrella And Adjustable Key</t>
  </si>
  <si>
    <t>Life Jacket</t>
  </si>
  <si>
    <t>Nariyal and Fruits</t>
  </si>
  <si>
    <t>Gamcha</t>
  </si>
  <si>
    <t>Printout</t>
  </si>
  <si>
    <t>Breakfats</t>
  </si>
  <si>
    <t>Reafreshment</t>
  </si>
  <si>
    <t>Nut Bolt</t>
  </si>
  <si>
    <t>Transportion Charges of 6 day Bagmundi to PPSP Upper Dam</t>
  </si>
  <si>
    <t>Hotel Charges at Bagmundi</t>
  </si>
  <si>
    <t>Mask(tradional of Bengal)</t>
  </si>
  <si>
    <t>Ola Howarh Jn to Airport</t>
  </si>
  <si>
    <t>Cargo Charges Kolkata Airpot to Surat Airport</t>
  </si>
  <si>
    <t>Packing Charges</t>
  </si>
  <si>
    <t>Ola Hotel to Airport</t>
  </si>
  <si>
    <t xml:space="preserve">Hotel Charges  </t>
  </si>
  <si>
    <t>Car Transporation Charges bagmundi to Purulia</t>
  </si>
  <si>
    <t>Ola Hotel to Kolkata Airport</t>
  </si>
  <si>
    <t>Transporation Charges Surat To Bharuch</t>
  </si>
  <si>
    <t>Transporation Charges Hotle Bharuch To L&amp;T Office</t>
  </si>
  <si>
    <t>Pizza At Kolkata Airport</t>
  </si>
  <si>
    <t>Auto Charges</t>
  </si>
  <si>
    <t>Water Bottle</t>
  </si>
  <si>
    <t>Hotel Rent 3 days</t>
  </si>
  <si>
    <t>Auto Charges Railway stn shivpuri to Hotel</t>
  </si>
  <si>
    <t>Vehicle Charges Shipuri to Mahuar Dam</t>
  </si>
  <si>
    <t>Mouse Cell</t>
  </si>
  <si>
    <t>water Bottle</t>
  </si>
  <si>
    <t>Refreshemtnet</t>
  </si>
  <si>
    <t>Auto Hotel to Shivpuri Stn</t>
  </si>
  <si>
    <t>Courier to Balasore</t>
  </si>
  <si>
    <t>Ola NDLS to Office</t>
  </si>
  <si>
    <t>Karan Birthday Celebration</t>
  </si>
  <si>
    <t>Boat Transporation Charges Office to Maneshar</t>
  </si>
  <si>
    <t>Bus Fare kashmere gate to Una</t>
  </si>
  <si>
    <t>Purulia Survey</t>
  </si>
  <si>
    <t>Accomdations</t>
  </si>
  <si>
    <t>Billede</t>
  </si>
  <si>
    <t>Mahuar Dam Survey</t>
  </si>
  <si>
    <t>Car Transporation Charges Mahuwar To Delhi</t>
  </si>
  <si>
    <t>Ola Office to Nizzamuddin</t>
  </si>
  <si>
    <t>Collie Charges at railway Stn</t>
  </si>
  <si>
    <t>Collie charges at railway Stn Surat</t>
  </si>
  <si>
    <t>Hotel Classice Charges</t>
  </si>
  <si>
    <t>one day Car Rent</t>
  </si>
  <si>
    <t>Refreshmnet</t>
  </si>
  <si>
    <t>Auto Fare Nizzamuddin to Office</t>
  </si>
  <si>
    <t>Train Ticket Delhi to Surat</t>
  </si>
  <si>
    <t>Bus Fare Jalandhar to Delhi</t>
  </si>
  <si>
    <t>Bus Fare Delhi to Jalandhar</t>
  </si>
  <si>
    <t>Ola Office to Kashmere Gate</t>
  </si>
  <si>
    <t>Bus Fare Jalandhar To Amritsar</t>
  </si>
  <si>
    <t>Dinner &amp; Breakfast</t>
  </si>
  <si>
    <t>Labour And Tractor Charges</t>
  </si>
  <si>
    <t>Punjab Survey (Aarvee)</t>
  </si>
  <si>
    <t>Office Floor Cleaning</t>
  </si>
  <si>
    <t>Hotel</t>
  </si>
  <si>
    <t>Hotel Rent</t>
  </si>
  <si>
    <t>Lunch Dinner &amp; Breakfast</t>
  </si>
  <si>
    <t xml:space="preserve">Dinner  </t>
  </si>
  <si>
    <t>Hotel rent at Beas</t>
  </si>
  <si>
    <t>Milk &amp; Water</t>
  </si>
  <si>
    <t>Base Recharge</t>
  </si>
  <si>
    <t xml:space="preserve">Misc. </t>
  </si>
  <si>
    <t>Car Tyre</t>
  </si>
  <si>
    <t>Other Misc. Expense</t>
  </si>
  <si>
    <t>Porter office to Najafgarh Drain</t>
  </si>
  <si>
    <t>Porter Nagafgarh Drain to Office</t>
  </si>
  <si>
    <t>Hotel rent</t>
  </si>
  <si>
    <t>Transporation Charges Delhi to Punjab</t>
  </si>
  <si>
    <t>Refreshment(Karan Sir)</t>
  </si>
  <si>
    <t>Bus fare CHD to Delhi</t>
  </si>
  <si>
    <t>Ola Kasmere gate to IGI T3</t>
  </si>
  <si>
    <t>karan</t>
  </si>
  <si>
    <t>Entey</t>
  </si>
  <si>
    <t>Break Fast</t>
  </si>
  <si>
    <t>OLA</t>
  </si>
  <si>
    <t>Fare of Auto CAD or Hardeep</t>
  </si>
  <si>
    <t>Ola fare from sunny enclave to delhi</t>
  </si>
  <si>
    <t>Ola from station to home</t>
  </si>
  <si>
    <t>And bus fare delhi to ddn</t>
  </si>
  <si>
    <t>CAR to Jalandhar</t>
  </si>
  <si>
    <t>Dinner and other expense</t>
  </si>
  <si>
    <t xml:space="preserve">Taxi Fare </t>
  </si>
  <si>
    <t>Lakhvider</t>
  </si>
  <si>
    <t>Battery</t>
  </si>
  <si>
    <t xml:space="preserve">Room rent </t>
  </si>
  <si>
    <t>Rented Vehical</t>
  </si>
  <si>
    <t>Lunch today with Water</t>
  </si>
  <si>
    <t>Expense Bus fare</t>
  </si>
  <si>
    <t>Other expense</t>
  </si>
  <si>
    <t>Break fast Water and Lunch</t>
  </si>
  <si>
    <t>Multiplug and Taxi Fare</t>
  </si>
  <si>
    <t xml:space="preserve"> Lunch packed and Water </t>
  </si>
  <si>
    <t>Hotel at Ferozpur</t>
  </si>
  <si>
    <t>Fasttag Recharge</t>
  </si>
  <si>
    <t>Lunch Packed Water for lunch</t>
  </si>
  <si>
    <t xml:space="preserve">Water bottle </t>
  </si>
  <si>
    <t>Ylp Train Ticket</t>
  </si>
  <si>
    <t>Pressure Cooker Repair</t>
  </si>
  <si>
    <t>Advance For DGPs Bag</t>
  </si>
  <si>
    <t>Floor Cleaning Charges</t>
  </si>
  <si>
    <t>Lock And Cello tape</t>
  </si>
  <si>
    <t>Porter Office to NDLS</t>
  </si>
  <si>
    <t>Railway Crago Parcel</t>
  </si>
  <si>
    <t>Ola Office To NDLS</t>
  </si>
  <si>
    <t>LifeByou</t>
  </si>
  <si>
    <t>e-rikshwa</t>
  </si>
  <si>
    <t>Ola Auto</t>
  </si>
  <si>
    <t>Parking Charges</t>
  </si>
  <si>
    <t>Tea and Water</t>
  </si>
  <si>
    <t xml:space="preserve">Tea  </t>
  </si>
  <si>
    <t>Regular Platform Ticket</t>
  </si>
  <si>
    <t>Petrol &amp; 4t</t>
  </si>
  <si>
    <t>Expense to Gogoi Sahab</t>
  </si>
  <si>
    <t>Sagardighi All expense room &amp;Food</t>
  </si>
  <si>
    <t>Punjab Transporation Charges</t>
  </si>
  <si>
    <t>Transporation Charges Delhi to Chandigarh</t>
  </si>
  <si>
    <t>Dm Vikas Add</t>
  </si>
  <si>
    <t>Punjab Aarvee</t>
  </si>
  <si>
    <t>Office(Dm Vikas Add.)</t>
  </si>
  <si>
    <t>office (Dm vikas Add.)</t>
  </si>
  <si>
    <t>Petrol and 4T</t>
  </si>
  <si>
    <t>Floor Cleanig</t>
  </si>
  <si>
    <t>Safety Shoes</t>
  </si>
  <si>
    <t>Vegtables &amp; Room items</t>
  </si>
  <si>
    <t>Hotel GST Pay &amp; charges</t>
  </si>
  <si>
    <t>Refreshment &amp; Paint &amp; brush, ETC</t>
  </si>
  <si>
    <t>Safety</t>
  </si>
  <si>
    <t>Communications</t>
  </si>
  <si>
    <t>West Bengal Survey UT</t>
  </si>
  <si>
    <t>Courier Charges Asansol to Benglore and orrisha</t>
  </si>
  <si>
    <t>Lunch and Dinner</t>
  </si>
  <si>
    <t>Auto Charges Hotel to Asansol Stn</t>
  </si>
  <si>
    <t>Collie charges at NDLS</t>
  </si>
  <si>
    <t>Ola Charges NDLS to Office</t>
  </si>
  <si>
    <t>Metro Charges</t>
  </si>
  <si>
    <t>Ola Office to NDlS</t>
  </si>
  <si>
    <t>Lakha sir for Site  Expense</t>
  </si>
  <si>
    <t>Ola CHD to Room</t>
  </si>
  <si>
    <t>Train Ticket CHD to Delhi</t>
  </si>
  <si>
    <t>Porter CHD to Ghaghar River</t>
  </si>
  <si>
    <t>Porter  Ghaghar River To CHD</t>
  </si>
  <si>
    <t>labour Charges</t>
  </si>
  <si>
    <t>Ola Office to NDLS</t>
  </si>
  <si>
    <t>Vechile Charges Alankeshwer to Bharuch</t>
  </si>
  <si>
    <t>Hotel Corona Charges</t>
  </si>
  <si>
    <t>Ola NDLS To Office</t>
  </si>
  <si>
    <t>Fine In Train</t>
  </si>
  <si>
    <t>Car Rent one Day</t>
  </si>
  <si>
    <t>Punjab Aarvee Survey</t>
  </si>
  <si>
    <t>Delhi to CHD Car Transporation Charges</t>
  </si>
  <si>
    <t>Punjab Survey</t>
  </si>
  <si>
    <t>Nut &amp; Bolts,ETC</t>
  </si>
  <si>
    <t>Ration for Room Delhi</t>
  </si>
  <si>
    <t>Una Indian Oil</t>
  </si>
  <si>
    <t>Lunch  and Water</t>
  </si>
  <si>
    <t>Boat oil</t>
  </si>
  <si>
    <t>Petrol can</t>
  </si>
  <si>
    <t>Bus Fare</t>
  </si>
  <si>
    <t>Ola Office to Delhi IGI</t>
  </si>
  <si>
    <t>Bus Dun to Delhi</t>
  </si>
  <si>
    <t>refreshme team</t>
  </si>
  <si>
    <t>refreshments team</t>
  </si>
  <si>
    <t>Auto(office to dwarka mor)</t>
  </si>
  <si>
    <t>Obm Stand repair</t>
  </si>
  <si>
    <t>scooty parking</t>
  </si>
  <si>
    <t>Porter(Office to New delhi railway station)</t>
  </si>
  <si>
    <t>Boat parcel charges</t>
  </si>
  <si>
    <t>Parking charges</t>
  </si>
  <si>
    <t>Train ticket Canncelling charges</t>
  </si>
  <si>
    <t>Refreshmants team</t>
  </si>
  <si>
    <t>Medeicines and others</t>
  </si>
  <si>
    <t>Medicine (Karan sir)</t>
  </si>
  <si>
    <t>Vegetables &amp; Fruits</t>
  </si>
  <si>
    <t>Train Ticket (Bhubneshwer to Behrampur)</t>
  </si>
  <si>
    <t>Ola(Airport To Bhubneshwer railway station)</t>
  </si>
  <si>
    <t>Airport Parking charges</t>
  </si>
  <si>
    <t>Parcel unloading charges (behrampur)</t>
  </si>
  <si>
    <t>Parcel assistance charges</t>
  </si>
  <si>
    <t>Parcel waiting charges</t>
  </si>
  <si>
    <t>Bike battery Purchase</t>
  </si>
  <si>
    <t>Auto(buguda to polasara &amp; return)</t>
  </si>
  <si>
    <t>laptop purchase</t>
  </si>
  <si>
    <t>water,refreshments</t>
  </si>
  <si>
    <t>Paint, brush</t>
  </si>
  <si>
    <t>Serial cablr repair &amp; Soldering kit</t>
  </si>
  <si>
    <t>watre,refreshments</t>
  </si>
  <si>
    <t>Car Rent(Buguda to Purulia &amp; return)</t>
  </si>
  <si>
    <t>Car rent(For 2 days)</t>
  </si>
  <si>
    <t>Diesel For Bolero</t>
  </si>
  <si>
    <t>Car rent(Buguda to Bhubneshwer)</t>
  </si>
  <si>
    <t>Wine</t>
  </si>
  <si>
    <t>Petrol Bike(Buguda toPolasara)</t>
  </si>
  <si>
    <t>Tea snacks</t>
  </si>
  <si>
    <t>Beer</t>
  </si>
  <si>
    <t>Toll tex</t>
  </si>
  <si>
    <t>Oddisa Survey</t>
  </si>
  <si>
    <t>Watrer</t>
  </si>
  <si>
    <t>Refreshments team</t>
  </si>
  <si>
    <t>Petrol for OBM</t>
  </si>
  <si>
    <t>water bottle</t>
  </si>
  <si>
    <t>Plair,Knife,Cello tape</t>
  </si>
  <si>
    <t>Dell Laptop repair</t>
  </si>
  <si>
    <t>Wired mouse</t>
  </si>
  <si>
    <t>Paint brush</t>
  </si>
  <si>
    <t>Water, refreshments</t>
  </si>
  <si>
    <t xml:space="preserve">foam </t>
  </si>
  <si>
    <t>Bus(Balasore to Bhubneshwer)</t>
  </si>
  <si>
    <t>Train ticket(Bhubneshwer toNew Delhi)</t>
  </si>
  <si>
    <t>Car rent for 3 days</t>
  </si>
  <si>
    <t>Train Ticket(New delhi to Chhapra)</t>
  </si>
  <si>
    <t>Paint,Brush</t>
  </si>
  <si>
    <t>Thinner</t>
  </si>
  <si>
    <t>Net Recharge</t>
  </si>
  <si>
    <t>Train ticket(Chapra to Kolkata)</t>
  </si>
  <si>
    <t>train ticket(Kolkata to Balasore)</t>
  </si>
  <si>
    <t>Labour Monthly Payment</t>
  </si>
  <si>
    <t>Net recharge</t>
  </si>
  <si>
    <t>Paint,Brush,Thinner</t>
  </si>
  <si>
    <t>Volini spray</t>
  </si>
  <si>
    <t>Paint Brush</t>
  </si>
  <si>
    <t>Tripod &amp; Staff</t>
  </si>
  <si>
    <t>Bus(Bhubneshwer to Puri &amp; Return)</t>
  </si>
  <si>
    <t>Bus(Puri to konark &amp; Return)</t>
  </si>
  <si>
    <t>Oddisa pond Survey</t>
  </si>
  <si>
    <t>pod</t>
  </si>
  <si>
    <t>Oddisa Pond Survey</t>
  </si>
  <si>
    <t>Ingio Survey</t>
  </si>
  <si>
    <t>Medicines</t>
  </si>
  <si>
    <t>Pay to avindra rawat</t>
  </si>
  <si>
    <t xml:space="preserve">Water  </t>
  </si>
  <si>
    <t>Laptop Bag</t>
  </si>
  <si>
    <t>Transporation Charges Delhi to Ludhiana</t>
  </si>
  <si>
    <t>Ola Janakpuri to office</t>
  </si>
  <si>
    <t>Laptop Battery</t>
  </si>
  <si>
    <t>Window Intallation on Lenovo PC</t>
  </si>
  <si>
    <t>Ola Maneshwer to Office</t>
  </si>
  <si>
    <t>Ola Office to Maneshwer</t>
  </si>
  <si>
    <t>Boat Repair Charges</t>
  </si>
  <si>
    <t>Hotel Charges withy food</t>
  </si>
  <si>
    <t>Journey Ticket Vaishno Devi</t>
  </si>
  <si>
    <t>Toll tax</t>
  </si>
  <si>
    <t>Food Charges</t>
  </si>
  <si>
    <t>Car Repair Charges</t>
  </si>
  <si>
    <t>Auto office to metro</t>
  </si>
  <si>
    <t>Yallappa</t>
  </si>
  <si>
    <t>FILE &amp; PEPER</t>
  </si>
  <si>
    <t>auto charges</t>
  </si>
  <si>
    <t>food</t>
  </si>
  <si>
    <t>Transporation Charges Punjab to Delhi</t>
  </si>
  <si>
    <t>FILE &amp; PAPER</t>
  </si>
  <si>
    <t>Kude Wala(Garbage Man)</t>
  </si>
  <si>
    <t>DTDC Courier</t>
  </si>
  <si>
    <t>Ola Office to ndls</t>
  </si>
  <si>
    <t>Delhi to Gorakhpur Transporation Charges</t>
  </si>
  <si>
    <t>Ration for boat</t>
  </si>
  <si>
    <t>Ration for field</t>
  </si>
  <si>
    <t>Ola Anvt to Ofice</t>
  </si>
  <si>
    <t>Train Ticket BBS to NDLS</t>
  </si>
  <si>
    <t>Ola Akshardham to Office</t>
  </si>
  <si>
    <t>Ola Office to ANVT</t>
  </si>
  <si>
    <t>Auto Charges Chadrapura to Fusro</t>
  </si>
  <si>
    <t>Plier And rinch</t>
  </si>
  <si>
    <t>Auto Charges  Fusro to Bokaro</t>
  </si>
  <si>
    <t>Hotel Charges 2 days</t>
  </si>
  <si>
    <t>Auto ANVT to Office</t>
  </si>
  <si>
    <t>Ropes and Cello Tape</t>
  </si>
  <si>
    <t>Bokaro Survey</t>
  </si>
  <si>
    <t>Amit Train TKT Patna to Bokaro</t>
  </si>
  <si>
    <t>E-Rikshwa Charges Office to Dwarka Mor and Return</t>
  </si>
  <si>
    <t>Dinner(Roti)</t>
  </si>
  <si>
    <t>Ration</t>
  </si>
  <si>
    <t>Sanacks</t>
  </si>
  <si>
    <t>Fun cinnima</t>
  </si>
  <si>
    <t>Data pack</t>
  </si>
  <si>
    <t>recharge</t>
  </si>
  <si>
    <t>Dineer</t>
  </si>
  <si>
    <t>DATA PACK</t>
  </si>
  <si>
    <t>SANAKS</t>
  </si>
  <si>
    <t>SNACKS</t>
  </si>
  <si>
    <t>KARAN</t>
  </si>
  <si>
    <t>FILD EXPIRIANCE</t>
  </si>
  <si>
    <t xml:space="preserve">Ola from </t>
  </si>
  <si>
    <t>Recharge</t>
  </si>
  <si>
    <t>Hotel Amritsar</t>
  </si>
  <si>
    <t>21-7-2023</t>
  </si>
  <si>
    <t>OFFICE</t>
  </si>
  <si>
    <t>22-7-2023</t>
  </si>
  <si>
    <t>MESS</t>
  </si>
  <si>
    <t>snacks</t>
  </si>
  <si>
    <t>23-7-2023</t>
  </si>
  <si>
    <t>Fast tag</t>
  </si>
  <si>
    <t>15 Aug
2023</t>
  </si>
  <si>
    <t>30 Aug
2023</t>
  </si>
  <si>
    <t>AWLR</t>
  </si>
  <si>
    <t>15 Sep
2023</t>
  </si>
  <si>
    <t>16 Sep
2023</t>
  </si>
  <si>
    <t>17 Sep
2023</t>
  </si>
  <si>
    <t>19 Sep
2023</t>
  </si>
  <si>
    <t>26 Sep
2023</t>
  </si>
  <si>
    <t>29 Sep
2023</t>
  </si>
  <si>
    <t>Pritpal Advance For AWLR Poles</t>
  </si>
  <si>
    <t>30 Sep
2023</t>
  </si>
  <si>
    <t>Computer</t>
  </si>
  <si>
    <t>Cement</t>
  </si>
  <si>
    <t>Pritpal Payment</t>
  </si>
  <si>
    <t>Car repair</t>
  </si>
  <si>
    <t>Car repair Labour</t>
  </si>
  <si>
    <t>Labour AWLR</t>
  </si>
  <si>
    <t>Tractor &amp; Reta</t>
  </si>
  <si>
    <t>FOOD</t>
  </si>
  <si>
    <t>Bus from Chd to Kashmere Gate</t>
  </si>
  <si>
    <t xml:space="preserve">Ride </t>
  </si>
  <si>
    <t>Sweets For Client</t>
  </si>
  <si>
    <t>Car LIC</t>
  </si>
  <si>
    <t>Train Ticket Hari &amp; Suraj</t>
  </si>
  <si>
    <t>Coolant Car</t>
  </si>
  <si>
    <t>Hardware Material</t>
  </si>
  <si>
    <t>Car</t>
  </si>
  <si>
    <t>Dinner at katani</t>
  </si>
  <si>
    <t>Karan Sharma</t>
  </si>
  <si>
    <t>AWLR Punjab Survey</t>
  </si>
  <si>
    <t>Pole pipe 06 Angle 9</t>
  </si>
  <si>
    <t>mis.</t>
  </si>
  <si>
    <t>19.135 kg nuts,bolts</t>
  </si>
  <si>
    <t>Transport Reda</t>
  </si>
  <si>
    <t>Petrol AWLR Punjab</t>
  </si>
  <si>
    <t>hotel Shingira-la-jalandher</t>
  </si>
  <si>
    <t>Transport for pole advance</t>
  </si>
  <si>
    <t>Reta, Bajri</t>
  </si>
  <si>
    <t>Guest house rent</t>
  </si>
  <si>
    <t>Poles Payment</t>
  </si>
  <si>
    <t>Transport for Poles full</t>
  </si>
  <si>
    <t>For Frame Fatta</t>
  </si>
  <si>
    <t>Fastag recharge</t>
  </si>
  <si>
    <t>Cement, Reta,Bajri</t>
  </si>
  <si>
    <t>petrol for car</t>
  </si>
  <si>
    <t>Communicaton</t>
  </si>
  <si>
    <t>METRO RECHARGE</t>
  </si>
  <si>
    <t>YALLAPPA</t>
  </si>
  <si>
    <t>CASH</t>
  </si>
  <si>
    <t>BHATINDA Punjab Survey</t>
  </si>
  <si>
    <t>BREAK FAST</t>
  </si>
  <si>
    <t>ANANDOUR SAHIB Punjab Survey</t>
  </si>
  <si>
    <t>AUTO</t>
  </si>
  <si>
    <t>FWPL BHATINDA SITE MESS</t>
  </si>
  <si>
    <t>VEGETABLES</t>
  </si>
  <si>
    <t>GASS</t>
  </si>
  <si>
    <t>MOSQUITO</t>
  </si>
  <si>
    <t>BUS ANANDPUR SAHIB CHANDIGARH</t>
  </si>
  <si>
    <t>AUTO CHANDIGARH</t>
  </si>
  <si>
    <t>BUS CHANDIGIRH TO ISBT DELHI</t>
  </si>
  <si>
    <t>ISBT TO OFFICE OLA</t>
  </si>
  <si>
    <t>OFFICE TO ISBT OLA</t>
  </si>
  <si>
    <t>ISBT TO CHANDIGARH BUS</t>
  </si>
  <si>
    <t>CHANDIGARH CITY BUS</t>
  </si>
  <si>
    <t>CHANDIGARH TO ANANDPUR BUS</t>
  </si>
  <si>
    <t>HOTEL ROOM</t>
  </si>
  <si>
    <t xml:space="preserve">PRINT </t>
  </si>
  <si>
    <t>Fast Recharge</t>
  </si>
  <si>
    <t>Room Rent Chandigarh</t>
  </si>
  <si>
    <t>ghagara river up</t>
  </si>
  <si>
    <t>BILL</t>
  </si>
  <si>
    <t>PETRO</t>
  </si>
  <si>
    <t>22-10-2023</t>
  </si>
  <si>
    <t>BREAK FAST+WATER</t>
  </si>
  <si>
    <t>manoj</t>
  </si>
  <si>
    <t>CNG</t>
  </si>
  <si>
    <t>19-10-2023</t>
  </si>
  <si>
    <t>20-10-2023</t>
  </si>
  <si>
    <t>21-10-2023</t>
  </si>
  <si>
    <t>22-10-2024</t>
  </si>
  <si>
    <t>25-10-2023</t>
  </si>
  <si>
    <t>Brekfast</t>
  </si>
  <si>
    <t>Room Rent</t>
  </si>
  <si>
    <t>AWLR Survey</t>
  </si>
  <si>
    <t>Room Tap</t>
  </si>
  <si>
    <t>Courier Bhiwadi</t>
  </si>
  <si>
    <t>E-Riskhaw charges for BED</t>
  </si>
  <si>
    <t>Room Expense(Veg. Etc.)</t>
  </si>
  <si>
    <t>Train Ticket Amritsar to Dun</t>
  </si>
  <si>
    <t>Train Cancellation Charges</t>
  </si>
  <si>
    <t>Train NDLS TO Jalandhar</t>
  </si>
  <si>
    <t>Room Items(Veg.) to YLP</t>
  </si>
  <si>
    <t>Vikas</t>
  </si>
  <si>
    <t>NETFLIX RECHARGE</t>
  </si>
  <si>
    <t>AIR Tilet book delhi to bhubaneshwar</t>
  </si>
  <si>
    <t>shubham train ticket delhi to satna</t>
  </si>
  <si>
    <t>Train ticket hawara to dibiugarh</t>
  </si>
  <si>
    <t>Train ticket guwhati to dibiugarh</t>
  </si>
  <si>
    <t xml:space="preserve">Karan Train ticket sealdon to guwhati </t>
  </si>
  <si>
    <t>Amit suraj Train ticket hawara to dibiugarh</t>
  </si>
  <si>
    <t>Amit suraj Train ticket new jalpaisul to guwhati</t>
  </si>
  <si>
    <t>Buildly minor repair charge</t>
  </si>
  <si>
    <t>Cleaning charge</t>
  </si>
  <si>
    <t>accomodation</t>
  </si>
  <si>
    <t>wife charge</t>
  </si>
  <si>
    <t>shubham train ticket satna to delhi</t>
  </si>
  <si>
    <t>lakhavendar sir train ticket delhi to chandigarh</t>
  </si>
  <si>
    <t>lakhavendar sir train ticket chandigarh to delhi</t>
  </si>
  <si>
    <t>Boat repair charge</t>
  </si>
  <si>
    <t>Boat transport charge</t>
  </si>
  <si>
    <t>manoj amit train ticket delhi to koirja</t>
  </si>
  <si>
    <t>car reoair charge</t>
  </si>
  <si>
    <t>Car bluetooth</t>
  </si>
  <si>
    <t>Netfelx recharge</t>
  </si>
  <si>
    <t>car office to noida to office</t>
  </si>
  <si>
    <t>google storage  recharge</t>
  </si>
  <si>
    <t>NEW Fastag</t>
  </si>
  <si>
    <t>air ticket manoj amit shivakant</t>
  </si>
  <si>
    <t>AIR Ticket Delhi to Colkatta , lakhavendar sir</t>
  </si>
  <si>
    <t>AIR Ticket Delhi to Colkatta , karan shubham</t>
  </si>
  <si>
    <t>train ticket howara to purulia  2s, lakhavendae sir</t>
  </si>
  <si>
    <t>train ticket howara to purulia cc , lakhavendae sir</t>
  </si>
  <si>
    <t>hotel room charge</t>
  </si>
  <si>
    <t>wife</t>
  </si>
  <si>
    <t>bill</t>
  </si>
  <si>
    <t>kolkatta</t>
  </si>
  <si>
    <t>speed post</t>
  </si>
  <si>
    <t>Foodly &amp; accomodation charge for west bangal</t>
  </si>
  <si>
    <t>belkin dc charger</t>
  </si>
  <si>
    <t>AIR TICKET RANCHI TO TO MUMBI</t>
  </si>
  <si>
    <t>BILLED</t>
  </si>
  <si>
    <t>AIR TICKET KOLKATTA  TO TO SURAT KARAN SHUBHAM</t>
  </si>
  <si>
    <t>TRAIN Ticket  bharuch to shivapur karan shubham</t>
  </si>
  <si>
    <t>TRAIN Ticket  surat to bharuch karan shubham</t>
  </si>
  <si>
    <t xml:space="preserve">TRAIN Ticket  Gwalior to delhi karan </t>
  </si>
  <si>
    <t>TRAIN Ticket  Gwalior to delhi shubham</t>
  </si>
  <si>
    <t>TRAIN Ticket  shivapur to gwolior karan shubham</t>
  </si>
  <si>
    <t>TRAIN Ticket  puruliya to hawra karan shubham</t>
  </si>
  <si>
    <t>TRAIN Ticket punulia to howrah</t>
  </si>
  <si>
    <t>Hotel Charges   LAKHAVENDAR SIR</t>
  </si>
  <si>
    <t xml:space="preserve">Boat courier bhubhaneshwar to Delhi </t>
  </si>
  <si>
    <t>air ticket bhubhaneshwar to mumbai lakhavendar sir</t>
  </si>
  <si>
    <t xml:space="preserve">ola recharge wallet </t>
  </si>
  <si>
    <t>air ticket mumbai to Delhi lakhavendar sir</t>
  </si>
  <si>
    <t>net recharge</t>
  </si>
  <si>
    <t>accomdations</t>
  </si>
  <si>
    <t>boat bonds booked via porter</t>
  </si>
  <si>
    <t xml:space="preserve">trai ticket bharuch to delhi </t>
  </si>
  <si>
    <t>Petro</t>
  </si>
  <si>
    <t>lakhavendar sir transprt charge panjab</t>
  </si>
  <si>
    <t>google storage charge</t>
  </si>
  <si>
    <t>boat repair charge for gee pee</t>
  </si>
  <si>
    <t>Boat Transporation Charges  Maneshar to office</t>
  </si>
  <si>
    <t>purchas of safety geall</t>
  </si>
  <si>
    <t>advance at transport charge</t>
  </si>
  <si>
    <t>Train ticket satna to delhi darshan vinay</t>
  </si>
  <si>
    <t>VIKAS</t>
  </si>
  <si>
    <t>Courier charges for invaice</t>
  </si>
  <si>
    <t>fast tag recharge</t>
  </si>
  <si>
    <t>Lunch for darshan vinay</t>
  </si>
  <si>
    <t>ammunt transfer to shubham for fild experience</t>
  </si>
  <si>
    <t>ammunt transfer to darshan for fild experience</t>
  </si>
  <si>
    <t>Engin oil</t>
  </si>
  <si>
    <t>Train ticket rewa to delhi prem</t>
  </si>
  <si>
    <t>Hotel book for team panjab</t>
  </si>
  <si>
    <t>Train ticket reshikesh to jammu tavi lakhavendar sir</t>
  </si>
  <si>
    <t xml:space="preserve">Hotel book for team </t>
  </si>
  <si>
    <t>Train ticket  jammu tavi t0 saharopur lakhavendar sir</t>
  </si>
  <si>
    <t>Train ticket delhi to rewa prem</t>
  </si>
  <si>
    <t>Mobile recharge for fild</t>
  </si>
  <si>
    <t>Train ticket satna to katni yallappa</t>
  </si>
  <si>
    <t>Train ticket katni to bhubaneshwar yallappa</t>
  </si>
  <si>
    <t>Netfelx  recharge</t>
  </si>
  <si>
    <t>fast tag</t>
  </si>
  <si>
    <t xml:space="preserve">Car repair charges </t>
  </si>
  <si>
    <t>petrol  for OBM</t>
  </si>
  <si>
    <t>Car repair charges Balance</t>
  </si>
  <si>
    <t xml:space="preserve">Digit magazive subscription </t>
  </si>
  <si>
    <t xml:space="preserve">car servis </t>
  </si>
  <si>
    <t>Petro for car</t>
  </si>
  <si>
    <t>stilchiy GPS Covers</t>
  </si>
  <si>
    <t>Wife recharge</t>
  </si>
  <si>
    <t>Courier invoice</t>
  </si>
  <si>
    <t>petro</t>
  </si>
  <si>
    <t>Car Tyre replace</t>
  </si>
  <si>
    <t>transport charge of box</t>
  </si>
  <si>
    <t>Part payment for purchase og obm box</t>
  </si>
  <si>
    <t>auto charge of box transport</t>
  </si>
  <si>
    <t>auto charge to dwarka mor</t>
  </si>
  <si>
    <t>metro card recharge</t>
  </si>
  <si>
    <t>scooty service</t>
  </si>
  <si>
    <t xml:space="preserve">office electric bill </t>
  </si>
  <si>
    <t>manoj bus ticket bhubaneshwar to asansol</t>
  </si>
  <si>
    <t xml:space="preserve">Train ticket delhi to asanasol </t>
  </si>
  <si>
    <t>car punctur</t>
  </si>
  <si>
    <t>netflix recharge</t>
  </si>
  <si>
    <t>Office electricity bill</t>
  </si>
  <si>
    <t>WIFE Recharge</t>
  </si>
  <si>
    <t>Manol shubham train ticket asansol to to delhi</t>
  </si>
  <si>
    <t>Shubham train ticket delhi to chandigarh</t>
  </si>
  <si>
    <t>Purchase of OBM part payment</t>
  </si>
  <si>
    <t>Petrol car</t>
  </si>
  <si>
    <t>Netflix recharge</t>
  </si>
  <si>
    <t>Drone evekt semina boolay</t>
  </si>
  <si>
    <t>Manol shubham train ticket delhi to ahmedabad</t>
  </si>
  <si>
    <t>Manoj shubham train ticket bharuch to delhi</t>
  </si>
  <si>
    <t>Train ticket ahamdabad to vadodara</t>
  </si>
  <si>
    <t>car petrol</t>
  </si>
  <si>
    <t>Wife payment</t>
  </si>
  <si>
    <t>accomodatons</t>
  </si>
  <si>
    <t>Train ticket bhubneshwar to delhi</t>
  </si>
  <si>
    <t>Printer service charges</t>
  </si>
  <si>
    <t>Train ticket delhi to bharuch</t>
  </si>
  <si>
    <t>Train ticket delhi to raman</t>
  </si>
  <si>
    <t>Train ticket delhi to ahmedabad</t>
  </si>
  <si>
    <t>car tyre tube change</t>
  </si>
  <si>
    <t>car tyre  change</t>
  </si>
  <si>
    <t>Train ticket ahmedabad to delhi</t>
  </si>
  <si>
    <t>Laptop leyboard change</t>
  </si>
  <si>
    <t>Car parking charge karol bag</t>
  </si>
  <si>
    <t>netflix reacharge</t>
  </si>
  <si>
    <t>BIKE Punchar charge</t>
  </si>
  <si>
    <t>Transpot charge deharadun</t>
  </si>
  <si>
    <t xml:space="preserve">Lakhavendar </t>
  </si>
  <si>
    <t>Tyre purchase for i10</t>
  </si>
  <si>
    <t>Train ticket hawra to bharuch</t>
  </si>
  <si>
    <t>Bus from varanasi to delhi</t>
  </si>
  <si>
    <t>ola office to station</t>
  </si>
  <si>
    <t>tea for team</t>
  </si>
  <si>
    <t>breakfast team</t>
  </si>
  <si>
    <t>Hotel charge</t>
  </si>
  <si>
    <t xml:space="preserve">2T Oil </t>
  </si>
  <si>
    <t>Train ticket nagpur to rewa</t>
  </si>
  <si>
    <t>Train ticket bhubneshwar to nagpur</t>
  </si>
  <si>
    <t>Train ticket nagpur to bharuch</t>
  </si>
  <si>
    <t>Train ticket delhi to bokaro</t>
  </si>
  <si>
    <t>Amount to harish</t>
  </si>
  <si>
    <t xml:space="preserve">Lakavendar </t>
  </si>
  <si>
    <t>Trainticket bharuch to delhi</t>
  </si>
  <si>
    <t>Trainticket bokoro to delhi</t>
  </si>
  <si>
    <t>Train ticket dhanbat to delhi</t>
  </si>
  <si>
    <t>Train ticket rewa to delhi</t>
  </si>
  <si>
    <t>ala recharge</t>
  </si>
  <si>
    <t>amit to manoj room expence</t>
  </si>
  <si>
    <t>Notory charge for stamp peper work</t>
  </si>
  <si>
    <t>bus ticket delhi to shimla</t>
  </si>
  <si>
    <t>Train ticket raman to delhi</t>
  </si>
  <si>
    <t>bus ticket delhi to dehardun</t>
  </si>
  <si>
    <t>`</t>
  </si>
  <si>
    <t>Netflix reacharh</t>
  </si>
  <si>
    <t>amit to suraj for diary</t>
  </si>
  <si>
    <t>Scooty servicing &amp; repair</t>
  </si>
  <si>
    <t>ola office to airport</t>
  </si>
  <si>
    <t>driver charge</t>
  </si>
  <si>
    <t>ola  airport to office</t>
  </si>
  <si>
    <t>\</t>
  </si>
  <si>
    <t>Ola ( Office to delhi station )</t>
  </si>
  <si>
    <t>RB Ganga river survey</t>
  </si>
  <si>
    <t>Trolley bag wheels</t>
  </si>
  <si>
    <t>Break Fast , Refeeshment</t>
  </si>
  <si>
    <t>train food</t>
  </si>
  <si>
    <t>BOAT CHARGE</t>
  </si>
  <si>
    <t>HOTEL ROOM CHARGE</t>
  </si>
  <si>
    <t>Care rent payment</t>
  </si>
  <si>
    <t>Break fast</t>
  </si>
  <si>
    <t>refreshment</t>
  </si>
  <si>
    <t>Auto ara station</t>
  </si>
  <si>
    <t>Ara to patana train pass</t>
  </si>
  <si>
    <t>3oo</t>
  </si>
  <si>
    <t xml:space="preserve">MEDICUL </t>
  </si>
  <si>
    <t>Ola ( delhi station  to office)</t>
  </si>
  <si>
    <t xml:space="preserve"> bhatinda site mess</t>
  </si>
  <si>
    <t xml:space="preserve">Bhatida site mess </t>
  </si>
  <si>
    <t>rassi</t>
  </si>
  <si>
    <t>odisa site</t>
  </si>
  <si>
    <t>Labour pement</t>
  </si>
  <si>
    <t>auto bubhaneshwar</t>
  </si>
  <si>
    <t>4oo</t>
  </si>
  <si>
    <t>auto delhi station to office</t>
  </si>
  <si>
    <t>bike puncher</t>
  </si>
  <si>
    <t>ASBS Systems for airmar purchase</t>
  </si>
  <si>
    <t xml:space="preserve">Auto Charges office to metro </t>
  </si>
  <si>
    <t>counter 84 charge</t>
  </si>
  <si>
    <t>print copy</t>
  </si>
  <si>
    <t>curiare culi charge</t>
  </si>
  <si>
    <t>Auto Charges ndls to mansar</t>
  </si>
  <si>
    <t>auto ndls to office</t>
  </si>
  <si>
    <t>ola manesar</t>
  </si>
  <si>
    <t>pump &amp; puncher pest</t>
  </si>
  <si>
    <t>taxi manesar to office</t>
  </si>
  <si>
    <t>TRAIN TICKET BOOK</t>
  </si>
  <si>
    <t>DELHI TO DEHARADUN TRANSPRT</t>
  </si>
  <si>
    <t>Delhi to deharadun transport</t>
  </si>
  <si>
    <t>Delhi to deharadun transpot</t>
  </si>
  <si>
    <t>Delhi to Deharadun Transporation Charges</t>
  </si>
  <si>
    <t xml:space="preserve">lakhavendar </t>
  </si>
  <si>
    <t>delhi to deharadun Transporation Charges</t>
  </si>
  <si>
    <t>0ffice</t>
  </si>
  <si>
    <t>delhi to deharadun transpot</t>
  </si>
  <si>
    <t>Lakhavendar</t>
  </si>
  <si>
    <t>delhi to chandigarh transport</t>
  </si>
  <si>
    <t>18 Sep
2023</t>
  </si>
  <si>
    <t>delhi to chandigarh transpot</t>
  </si>
  <si>
    <t>Delhi to chandigarh Transporation Charges</t>
  </si>
  <si>
    <t>safety shoose</t>
  </si>
  <si>
    <t>Misc</t>
  </si>
  <si>
    <t>Diesel car OD 33 AG 6434</t>
  </si>
  <si>
    <t>``</t>
  </si>
  <si>
    <t>Petrol boat</t>
  </si>
  <si>
    <t>HOTEL ROOM CHARGE ( Attabira )</t>
  </si>
  <si>
    <t>HOTEL ROOM CHARGE ( Barpali )</t>
  </si>
  <si>
    <t>room bed</t>
  </si>
  <si>
    <t>suraj add</t>
  </si>
  <si>
    <t>metro pass</t>
  </si>
  <si>
    <t>sabji</t>
  </si>
  <si>
    <t>tarpin oil</t>
  </si>
  <si>
    <t>Printer ac cable</t>
  </si>
  <si>
    <t>Controlor lamination</t>
  </si>
  <si>
    <t>sim recharge dgps</t>
  </si>
  <si>
    <t>Bag cover</t>
  </si>
  <si>
    <t xml:space="preserve">WEST  BENGAL </t>
  </si>
  <si>
    <t>Tt  fine sagaediggi to hawara</t>
  </si>
  <si>
    <t>taxi hawara to seldaha</t>
  </si>
  <si>
    <t>breack fast</t>
  </si>
  <si>
    <t>water hitter</t>
  </si>
  <si>
    <t>accomodations</t>
  </si>
  <si>
    <t>bus</t>
  </si>
  <si>
    <t>indian gass</t>
  </si>
  <si>
    <t>puja saman</t>
  </si>
  <si>
    <t>YALLAPPA ADD</t>
  </si>
  <si>
    <t>karan add.</t>
  </si>
  <si>
    <t>karan add</t>
  </si>
  <si>
    <t>Karan add</t>
  </si>
  <si>
    <t>KARAN add</t>
  </si>
  <si>
    <t>parcel offise to NDLS</t>
  </si>
  <si>
    <t>Auto metro to office</t>
  </si>
  <si>
    <t>Bus Fare Delhi to Chandigarh</t>
  </si>
  <si>
    <t>Auto Fare</t>
  </si>
  <si>
    <t xml:space="preserve">Hotel Room  </t>
  </si>
  <si>
    <t>Ola Fare Office to Kashimir Gate</t>
  </si>
  <si>
    <t>Hotel Room</t>
  </si>
  <si>
    <t>GSt Remaning Balance</t>
  </si>
  <si>
    <t>Bus Fare Chandigarh to Delhi</t>
  </si>
  <si>
    <t>LPG Gas</t>
  </si>
  <si>
    <t>Punjab Aanandpur Drains</t>
  </si>
  <si>
    <t>Courier Speed Post</t>
  </si>
  <si>
    <t>Scooty Tyre Tube</t>
  </si>
  <si>
    <t>Floor Clenaning</t>
  </si>
  <si>
    <t>Notary Stamp</t>
  </si>
  <si>
    <t>24-10-2023</t>
  </si>
  <si>
    <t>29-10-2023</t>
  </si>
  <si>
    <t>Water,Refreshment</t>
  </si>
  <si>
    <t>AUTO (ROOM TO HOTAL)</t>
  </si>
  <si>
    <t>BUS (PURI TO BBS)</t>
  </si>
  <si>
    <t>AUTO (HOTAL TO SAMIRH)</t>
  </si>
  <si>
    <t>HOTAL (13-14)</t>
  </si>
  <si>
    <t>Train ticket (bbs to hwh)</t>
  </si>
  <si>
    <t>HOTAL TO (BBS STN AUTO)</t>
  </si>
  <si>
    <t>KOLKATA TO PATNA TICKET</t>
  </si>
  <si>
    <t>PATNA TO HOME (BUS)</t>
  </si>
  <si>
    <t>BUS (HOME TO PATNA)</t>
  </si>
  <si>
    <t>BOKARO SURVEY</t>
  </si>
  <si>
    <t>auto railway statin to ularo</t>
  </si>
  <si>
    <t>Water, Refreshment</t>
  </si>
  <si>
    <t>HOTAL CHARGE</t>
  </si>
  <si>
    <t>OLA (office TO KASMIRI GATE)</t>
  </si>
  <si>
    <t>BUS (KASMIRI GATE TO CHD)</t>
  </si>
  <si>
    <t>BUS (CHD TO ANANDPUR)</t>
  </si>
  <si>
    <t>AUTO (CHD TO SEC125)</t>
  </si>
  <si>
    <t>SCOOTY ,BATTERY ,BREAK SHOES</t>
  </si>
  <si>
    <t>HOTAL CHARGES</t>
  </si>
  <si>
    <t>BATTERY CHARGING FOR DGPS</t>
  </si>
  <si>
    <t>PETROL FOR SCOOTY</t>
  </si>
  <si>
    <t>TEA, SNACKS</t>
  </si>
  <si>
    <t>POINT BRUSH</t>
  </si>
  <si>
    <t>WATER, Refreshment</t>
  </si>
  <si>
    <t>BUS (ANANDPUR TO NAWASAHAR)</t>
  </si>
  <si>
    <t>BUS (AGWARA TO NAWASAHAR)</t>
  </si>
  <si>
    <t>HOTAL</t>
  </si>
  <si>
    <t>SNAKES</t>
  </si>
  <si>
    <t xml:space="preserve">BAJRI, RETA, CEMENT, </t>
  </si>
  <si>
    <t>TATA ACE (TRANSPORT)</t>
  </si>
  <si>
    <t>BUS (GARHSANKAR TO NAWASAHAR)</t>
  </si>
  <si>
    <t>BUS (NAWASAHAR TO ROPAR)</t>
  </si>
  <si>
    <t>AUTO (ROPAR BYPASS TO HOTEL)</t>
  </si>
  <si>
    <t>BUS (OPAR TO ANANDPUR SAHEB)</t>
  </si>
  <si>
    <t>MAGGI</t>
  </si>
  <si>
    <t>HOUSE CLEANING</t>
  </si>
  <si>
    <t>PETROL FOR BIKE</t>
  </si>
  <si>
    <t>MILK</t>
  </si>
  <si>
    <t>LOCK &amp; KEY</t>
  </si>
  <si>
    <t>BUS (SHALLA TO MUKARIAN)</t>
  </si>
  <si>
    <t>BUS (MUKARIAN TO JALANDHAR)</t>
  </si>
  <si>
    <t>BUS (JALANDHAR TO NEW DELHI)</t>
  </si>
  <si>
    <t>AUTO (ISBT TO OFFICE)</t>
  </si>
  <si>
    <t>CHICKEN &amp; VEGETABLE</t>
  </si>
  <si>
    <t>NOTBOOK FOR AWLR</t>
  </si>
  <si>
    <t>MISC.</t>
  </si>
  <si>
    <t>chicken &amp; others</t>
  </si>
  <si>
    <t>ROOM</t>
  </si>
  <si>
    <t>METRO CAARD RECHARGE-2</t>
  </si>
  <si>
    <t>OFFICE STATIONARY</t>
  </si>
  <si>
    <t>DIARY &amp;PRINTING PAYMANT</t>
  </si>
  <si>
    <t>RIKSHAW (SHOP TO AUTO STAND)</t>
  </si>
  <si>
    <t>AUTO (OLD DELHI TO OFFICE)</t>
  </si>
  <si>
    <t>ola (office to sarai rohila stn)</t>
  </si>
  <si>
    <t>RETURN</t>
  </si>
  <si>
    <t>NET RECHARGE</t>
  </si>
  <si>
    <t>NET RECHARGE (KARAN SIR)</t>
  </si>
  <si>
    <t>MISC</t>
  </si>
  <si>
    <t>BUS (MUKURIAN TO LUDHAIANA)</t>
  </si>
  <si>
    <t>BUS (LUDHAIANA TO MUKURIAN)</t>
  </si>
  <si>
    <t>BUS (AMBALA TO LUDHIANA)</t>
  </si>
  <si>
    <t>BUS (LUDHAIANA TO MUKARIAN)</t>
  </si>
  <si>
    <t>HELMET</t>
  </si>
  <si>
    <t>EGGS &amp; VEGETABLES</t>
  </si>
  <si>
    <t>GUR</t>
  </si>
  <si>
    <t>ALL TRANSPORT PIPE</t>
  </si>
  <si>
    <t>BINDING RUBBER</t>
  </si>
  <si>
    <t>PAINT THINNER</t>
  </si>
  <si>
    <t>GROCERY</t>
  </si>
  <si>
    <t>POLE WELDING</t>
  </si>
  <si>
    <t>POAL TRANSPORT</t>
  </si>
  <si>
    <t>TRANSPORT</t>
  </si>
  <si>
    <t>DIESEL FOR TRANSPORT</t>
  </si>
  <si>
    <t>LABOUR</t>
  </si>
  <si>
    <t>RETA BAJRI ,CEMENT</t>
  </si>
  <si>
    <t>FATTA,C PLYWOOD</t>
  </si>
  <si>
    <t>PETROL FOR CAR (KARAN SIR)</t>
  </si>
  <si>
    <t>MILK.</t>
  </si>
  <si>
    <t>RETA ,BAJRI</t>
  </si>
  <si>
    <t>CEMENT</t>
  </si>
  <si>
    <t>RECHARGE (KARAN SIR)</t>
  </si>
  <si>
    <t>MATA VASNO DEVI EXP</t>
  </si>
  <si>
    <t>CEMENT,RETA BAJRI</t>
  </si>
  <si>
    <t>MILK, VEGETABLE</t>
  </si>
  <si>
    <t>CEMENT RETA, BAJRI</t>
  </si>
  <si>
    <t>SLEEPERS</t>
  </si>
  <si>
    <t>GAS CYLENDER</t>
  </si>
  <si>
    <t>CHICKEN</t>
  </si>
  <si>
    <t>HOUSE RENT ,PAPER</t>
  </si>
  <si>
    <t>AMT</t>
  </si>
  <si>
    <t>POLE WELDING CHARGES</t>
  </si>
  <si>
    <t>POLE TRANSPORT TO HOME</t>
  </si>
  <si>
    <t>SL.NO</t>
  </si>
  <si>
    <t>MONTH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</si>
  <si>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</si>
  <si>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</si>
  <si>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</si>
  <si>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</si>
  <si>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</si>
  <si>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</si>
  <si>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</si>
  <si>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</si>
  <si>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TRANSPORT (CINNA BET TO RAYYA)</t>
  </si>
  <si>
    <t>RETA, BAJRI CEMENT</t>
  </si>
  <si>
    <t>LABOUR.</t>
  </si>
  <si>
    <t>DINER</t>
  </si>
  <si>
    <t>SWEETS</t>
  </si>
  <si>
    <t>TRANSPORT TOTAL</t>
  </si>
  <si>
    <t>GUEST HOUSE RENT</t>
  </si>
  <si>
    <t>NUT BOLTS</t>
  </si>
  <si>
    <t>OLA BIKE</t>
  </si>
  <si>
    <t>PANEER, MILK</t>
  </si>
  <si>
    <t>IRON PLATE</t>
  </si>
  <si>
    <t>SHEET PLAZMA CUTTING</t>
  </si>
  <si>
    <t>BOLT THREADING</t>
  </si>
  <si>
    <t>OLA RIDE</t>
  </si>
  <si>
    <t>OLA CAR</t>
  </si>
  <si>
    <t>BUS (MUKERIAN TO SHALLA)</t>
  </si>
  <si>
    <t>AUTO (SHALLA TO HOME)</t>
  </si>
  <si>
    <t>BUS (CHD TO MUKERIAN) INCLUDED LUGGEGE CHARGES</t>
  </si>
  <si>
    <t>METRO</t>
  </si>
  <si>
    <t>BUS (MUKERIA TO KASMIRI GATE</t>
  </si>
  <si>
    <t xml:space="preserve">4T OIL </t>
  </si>
  <si>
    <t>OLA (OFFICE TO AIRPORT)</t>
  </si>
  <si>
    <t>OLA (AIRPORT TO OFFICE )</t>
  </si>
  <si>
    <t>BUS</t>
  </si>
  <si>
    <t>Refreshment CLIENT</t>
  </si>
  <si>
    <t>PETROL FOR OBM</t>
  </si>
  <si>
    <t>AUTO (BUS STAND TOBUS STAND MUKERIA)</t>
  </si>
  <si>
    <t>TRANSPORT FOR CANTILIVER</t>
  </si>
  <si>
    <t>WATER /REF</t>
  </si>
  <si>
    <t>BIKE PARKING</t>
  </si>
  <si>
    <t>BREAKFAST/ LUNCH</t>
  </si>
  <si>
    <t>DIESEL FOR TRANSPORT (542 KM)</t>
  </si>
  <si>
    <t>BUS (MUK TO CHD)</t>
  </si>
  <si>
    <t>OLA (BUS STOP TO WARD OFFC)</t>
  </si>
  <si>
    <t>OLA (WARD TO BUS STOP)</t>
  </si>
  <si>
    <t>BUS (CHD TO MUK)</t>
  </si>
  <si>
    <t>DIESEL FOR TRANSPORT(84 KM)</t>
  </si>
  <si>
    <t>PAINT THINNERS</t>
  </si>
  <si>
    <t>WRINCH</t>
  </si>
  <si>
    <t>BUS (MUKARIA TO CHD)</t>
  </si>
  <si>
    <t>AUTO (BUS STAND TO OFFC)</t>
  </si>
  <si>
    <t>DINNER WITH KARAN SIR</t>
  </si>
  <si>
    <t>AUTO (SEARCHING NUT BOLT)</t>
  </si>
  <si>
    <t>AUTO TO CHD BUS STAD</t>
  </si>
  <si>
    <t>BUS (CHD TO MUKARIA)</t>
  </si>
  <si>
    <t>STILL NUT BOLT AND WRINCH</t>
  </si>
  <si>
    <t>CEMENT, RETA, BAJRI</t>
  </si>
  <si>
    <t>TEA/ WATER</t>
  </si>
  <si>
    <t>TRANSPORT FOR 3 DAYS WITH TOLL (553KM)</t>
  </si>
  <si>
    <t>NUT BOLT &amp;MEASURING TAPE</t>
  </si>
  <si>
    <t>HOTEL FOR 2 DAYS (NAWASAHAR)</t>
  </si>
  <si>
    <t>IRON PIPE &amp; SHEETS</t>
  </si>
  <si>
    <t>ROPE, SCRW,DRIVER &amp; TESTER</t>
  </si>
  <si>
    <t>CONTELIVER POLE &amp; POINT LABOUR</t>
  </si>
  <si>
    <t>DIARY SPEED POST</t>
  </si>
  <si>
    <t>CELLO TAPE &amp; AD PAPER</t>
  </si>
  <si>
    <t xml:space="preserve">HOTEL </t>
  </si>
  <si>
    <t>STEEL PLATE</t>
  </si>
  <si>
    <t>LABOUR FOR 3DAYS</t>
  </si>
  <si>
    <t>DIESEL FOR TRANSPORT (559KM)</t>
  </si>
  <si>
    <t>TRANSPORT FARE WITH TOLL</t>
  </si>
  <si>
    <t>transport for 6 days (23 to 28 oct -2023, bhubneshwer)</t>
  </si>
  <si>
    <t>transport for 5 days (5 to9 oct -2023, baleshwer)</t>
  </si>
  <si>
    <t>h</t>
  </si>
  <si>
    <t>PETROL FOR CAR (LAKHA SIR)</t>
  </si>
  <si>
    <t>LED BULB</t>
  </si>
  <si>
    <t xml:space="preserve">SWEETS </t>
  </si>
  <si>
    <t>BUS (ANANDPUR TO CHD)</t>
  </si>
  <si>
    <t>BUS (ISBT K GATE TO CHD)</t>
  </si>
  <si>
    <t>AUTO (OFFC TO METRO)</t>
  </si>
  <si>
    <t>BUS (CITY BUS CHD)</t>
  </si>
  <si>
    <t>AUTO (HOTAL TO Samar ji hose)</t>
  </si>
  <si>
    <t>hotel</t>
  </si>
  <si>
    <t>auto (hotal to bbs stn)</t>
  </si>
  <si>
    <t>auto (ndls to offc)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</si>
</sst>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d\-mmm\-yy;@"/>
    <numFmt numFmtId="165" formatCode="[$-4009]dd\ mmmm\ yyyy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2021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8" borderId="0" xfId="0" applyFill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14" fontId="1" fillId="2" borderId="1" xfId="0" applyNumberFormat="1" applyFont="1" applyFill="1" applyBorder="1" applyAlignment="1">
      <alignment wrapText="1"/>
    </xf>
    <xf numFmtId="164" fontId="2" fillId="0" borderId="0" xfId="0" applyNumberFormat="1" applyFont="1"/>
    <xf numFmtId="0" fontId="0" fillId="9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2" borderId="25" xfId="0" applyFill="1" applyBorder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44" fontId="0" fillId="0" borderId="0" xfId="1" applyFont="1"/>
    <xf numFmtId="0" fontId="7" fillId="2" borderId="1" xfId="0" applyFont="1" applyFill="1" applyBorder="1" applyAlignment="1">
      <alignment horizontal="left" vertical="top" wrapText="1"/>
    </xf>
    <xf numFmtId="14" fontId="7" fillId="2" borderId="1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5" fontId="8" fillId="0" borderId="0" xfId="0" applyNumberFormat="1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44" fontId="8" fillId="0" borderId="0" xfId="1" applyFont="1" applyAlignment="1">
      <alignment horizontal="left" vertical="top"/>
    </xf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164" fontId="9" fillId="2" borderId="0" xfId="0" applyNumberFormat="1" applyFont="1" applyFill="1" applyAlignment="1">
      <alignment vertical="center" wrapText="1"/>
    </xf>
    <xf numFmtId="49" fontId="8" fillId="2" borderId="0" xfId="0" applyNumberFormat="1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44" fontId="8" fillId="0" borderId="0" xfId="1" applyFont="1" applyBorder="1" applyAlignment="1">
      <alignment horizontal="left" vertical="top"/>
    </xf>
    <xf numFmtId="0" fontId="7" fillId="2" borderId="26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9" fillId="0" borderId="0" xfId="0" applyFont="1" applyAlignment="1">
      <alignment horizontal="left" vertical="center" wrapText="1"/>
    </xf>
    <xf numFmtId="15" fontId="9" fillId="0" borderId="0" xfId="0" applyNumberFormat="1" applyFont="1"/>
    <xf numFmtId="0" fontId="9" fillId="0" borderId="0" xfId="0" applyFont="1"/>
    <xf numFmtId="0" fontId="9" fillId="2" borderId="0" xfId="0" applyFont="1" applyFill="1" applyAlignment="1">
      <alignment horizontal="center" vertical="center" wrapText="1"/>
    </xf>
    <xf numFmtId="0" fontId="1" fillId="0" borderId="1" xfId="0" applyFont="1" applyBorder="1"/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49" fontId="9" fillId="2" borderId="0" xfId="0" applyNumberFormat="1" applyFont="1" applyFill="1" applyAlignment="1">
      <alignment vertical="center" wrapText="1"/>
    </xf>
    <xf numFmtId="14" fontId="9" fillId="2" borderId="0" xfId="0" applyNumberFormat="1" applyFont="1" applyFill="1" applyAlignment="1">
      <alignment vertical="center" wrapText="1"/>
    </xf>
    <xf numFmtId="0" fontId="9" fillId="2" borderId="0" xfId="0" applyFont="1" applyFill="1" applyAlignment="1">
      <alignment wrapText="1"/>
    </xf>
    <xf numFmtId="49" fontId="10" fillId="2" borderId="0" xfId="0" applyNumberFormat="1" applyFont="1" applyFill="1" applyAlignment="1">
      <alignment vertical="center" wrapText="1"/>
    </xf>
    <xf numFmtId="0" fontId="0" fillId="7" borderId="0" xfId="0" applyFill="1"/>
    <xf numFmtId="15" fontId="0" fillId="10" borderId="0" xfId="0" applyNumberFormat="1" applyFill="1"/>
    <xf numFmtId="0" fontId="0" fillId="10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Border="1"/>
    <xf numFmtId="49" fontId="8" fillId="0" borderId="0" xfId="0" applyNumberFormat="1" applyFont="1" applyAlignment="1">
      <alignment vertical="center" wrapText="1"/>
    </xf>
    <xf numFmtId="0" fontId="8" fillId="0" borderId="0" xfId="0" applyFont="1"/>
    <xf numFmtId="0" fontId="8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8" fillId="0" borderId="0" xfId="0" applyNumberFormat="1" applyFont="1"/>
    <xf numFmtId="0" fontId="8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0" fillId="0" borderId="0" xfId="0" applyFont="1"/>
    <xf numFmtId="0" fontId="14" fillId="0" borderId="0" xfId="0" applyFont="1"/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vertical="center" wrapText="1"/>
    </xf>
    <xf numFmtId="1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" fontId="9" fillId="0" borderId="1" xfId="0" applyNumberFormat="1" applyFont="1" applyBorder="1"/>
    <xf numFmtId="1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1" fontId="15" fillId="2" borderId="1" xfId="0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5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vertical="center" wrapText="1"/>
    </xf>
    <xf numFmtId="15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right" vertical="center"/>
    </xf>
    <xf numFmtId="15" fontId="0" fillId="0" borderId="1" xfId="0" applyNumberFormat="1" applyBorder="1"/>
    <xf numFmtId="0" fontId="8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/>
    <xf numFmtId="15" fontId="0" fillId="0" borderId="1" xfId="0" applyNumberFormat="1" applyFont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15" fontId="15" fillId="0" borderId="1" xfId="0" applyNumberFormat="1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5" fontId="14" fillId="0" borderId="1" xfId="0" applyNumberFormat="1" applyFont="1" applyBorder="1"/>
    <xf numFmtId="0" fontId="10" fillId="0" borderId="1" xfId="0" applyFont="1" applyBorder="1"/>
    <xf numFmtId="0" fontId="0" fillId="0" borderId="1" xfId="0" applyFill="1" applyBorder="1"/>
    <xf numFmtId="15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/>
    <xf numFmtId="1" fontId="9" fillId="0" borderId="1" xfId="0" applyNumberFormat="1" applyFont="1" applyFill="1" applyBorder="1" applyAlignment="1">
      <alignment wrapText="1"/>
    </xf>
    <xf numFmtId="0" fontId="0" fillId="0" borderId="0" xfId="0" applyFill="1"/>
    <xf numFmtId="0" fontId="0" fillId="0" borderId="7" xfId="0" applyFill="1" applyBorder="1"/>
    <xf numFmtId="14" fontId="1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/>
    <xf numFmtId="15" fontId="0" fillId="0" borderId="1" xfId="0" applyNumberFormat="1" applyBorder="1" applyAlignment="1"/>
    <xf numFmtId="0" fontId="9" fillId="0" borderId="1" xfId="0" applyFont="1" applyBorder="1" applyAlignment="1"/>
    <xf numFmtId="15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4" fontId="10" fillId="2" borderId="1" xfId="0" applyNumberFormat="1" applyFont="1" applyFill="1" applyBorder="1" applyAlignment="1">
      <alignment vertical="center" wrapText="1"/>
    </xf>
    <xf numFmtId="15" fontId="10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14" fontId="9" fillId="2" borderId="1" xfId="0" applyNumberFormat="1" applyFont="1" applyFill="1" applyBorder="1" applyAlignment="1">
      <alignment vertical="center" wrapText="1"/>
    </xf>
    <xf numFmtId="1" fontId="10" fillId="0" borderId="1" xfId="0" applyNumberFormat="1" applyFont="1" applyBorder="1" applyAlignment="1">
      <alignment vertical="center"/>
    </xf>
    <xf numFmtId="14" fontId="0" fillId="0" borderId="1" xfId="0" applyNumberFormat="1" applyBorder="1" applyAlignment="1"/>
    <xf numFmtId="1" fontId="9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/>
    <xf numFmtId="0" fontId="14" fillId="0" borderId="1" xfId="0" applyFont="1" applyBorder="1" applyAlignment="1"/>
    <xf numFmtId="15" fontId="0" fillId="0" borderId="1" xfId="0" applyNumberForma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right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right"/>
    </xf>
    <xf numFmtId="17" fontId="0" fillId="0" borderId="1" xfId="0" applyNumberFormat="1" applyBorder="1"/>
    <xf numFmtId="1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9" fillId="8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1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4"/>
  <sheetViews>
    <sheetView topLeftCell="C1" workbookViewId="0">
      <selection activeCell="D121" sqref="D121:D154"/>
    </sheetView>
  </sheetViews>
  <sheetFormatPr defaultColWidth="14.44140625" defaultRowHeight="14.4" x14ac:dyDescent="0.3"/>
  <cols>
    <col min="3" max="3" width="44.6640625" bestFit="1" customWidth="1"/>
    <col min="4" max="4" width="26.109375" bestFit="1" customWidth="1"/>
    <col min="5" max="5" width="10.6640625" bestFit="1" customWidth="1"/>
    <col min="6" max="6" width="12.6640625" bestFit="1" customWidth="1"/>
    <col min="7" max="7" width="18.33203125" bestFit="1" customWidth="1"/>
    <col min="8" max="8" width="16.33203125" bestFit="1" customWidth="1"/>
    <col min="9" max="9" width="11.33203125" bestFit="1" customWidth="1"/>
    <col min="10" max="10" width="10.88671875" bestFit="1" customWidth="1"/>
    <col min="11" max="11" width="14.3320312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hidden="1" x14ac:dyDescent="0.3">
      <c r="B2" s="13">
        <v>44652</v>
      </c>
      <c r="C2" t="s">
        <v>105</v>
      </c>
      <c r="D2">
        <v>1591</v>
      </c>
      <c r="F2" s="6" t="s">
        <v>44</v>
      </c>
      <c r="G2" s="6" t="s">
        <v>10</v>
      </c>
      <c r="H2" s="6" t="s">
        <v>15</v>
      </c>
      <c r="I2" s="6" t="s">
        <v>12</v>
      </c>
      <c r="J2" s="6" t="s">
        <v>56</v>
      </c>
      <c r="K2" s="6" t="s">
        <v>44</v>
      </c>
    </row>
    <row r="3" spans="1:11" ht="15" customHeight="1" x14ac:dyDescent="0.3">
      <c r="B3" s="13">
        <v>44652</v>
      </c>
      <c r="C3" t="s">
        <v>106</v>
      </c>
      <c r="D3">
        <v>400</v>
      </c>
      <c r="F3" s="6" t="s">
        <v>114</v>
      </c>
      <c r="G3" t="s">
        <v>11</v>
      </c>
      <c r="H3" t="s">
        <v>15</v>
      </c>
      <c r="I3" t="s">
        <v>12</v>
      </c>
      <c r="J3" t="s">
        <v>56</v>
      </c>
      <c r="K3" t="s">
        <v>60</v>
      </c>
    </row>
    <row r="4" spans="1:11" hidden="1" x14ac:dyDescent="0.3">
      <c r="B4" s="13">
        <v>44652</v>
      </c>
      <c r="C4" t="s">
        <v>107</v>
      </c>
      <c r="D4">
        <v>1000</v>
      </c>
      <c r="F4" s="6" t="s">
        <v>44</v>
      </c>
      <c r="G4" s="6" t="s">
        <v>11</v>
      </c>
      <c r="H4" s="6" t="s">
        <v>15</v>
      </c>
      <c r="I4" s="6" t="s">
        <v>12</v>
      </c>
      <c r="J4" s="6" t="s">
        <v>56</v>
      </c>
      <c r="K4" s="6" t="s">
        <v>44</v>
      </c>
    </row>
    <row r="5" spans="1:11" x14ac:dyDescent="0.3">
      <c r="B5" s="13">
        <v>44652</v>
      </c>
      <c r="C5" t="s">
        <v>28</v>
      </c>
      <c r="D5">
        <v>60</v>
      </c>
      <c r="F5" s="6" t="s">
        <v>114</v>
      </c>
      <c r="G5" s="6" t="s">
        <v>11</v>
      </c>
      <c r="H5" s="6" t="s">
        <v>16</v>
      </c>
      <c r="I5" s="6" t="s">
        <v>12</v>
      </c>
      <c r="J5" s="6" t="s">
        <v>56</v>
      </c>
      <c r="K5" t="s">
        <v>60</v>
      </c>
    </row>
    <row r="6" spans="1:11" hidden="1" x14ac:dyDescent="0.3">
      <c r="B6" s="13">
        <v>44652</v>
      </c>
      <c r="C6" t="s">
        <v>108</v>
      </c>
      <c r="D6">
        <v>3336</v>
      </c>
      <c r="F6" s="6" t="s">
        <v>44</v>
      </c>
      <c r="G6" s="6" t="s">
        <v>10</v>
      </c>
      <c r="H6" s="6" t="s">
        <v>15</v>
      </c>
      <c r="I6" s="6" t="s">
        <v>12</v>
      </c>
      <c r="J6" s="6" t="s">
        <v>56</v>
      </c>
      <c r="K6" t="s">
        <v>116</v>
      </c>
    </row>
    <row r="7" spans="1:11" hidden="1" x14ac:dyDescent="0.3">
      <c r="B7" s="13">
        <v>44652</v>
      </c>
      <c r="C7" t="s">
        <v>109</v>
      </c>
      <c r="D7">
        <v>1416</v>
      </c>
      <c r="F7" s="6" t="s">
        <v>44</v>
      </c>
      <c r="G7" s="6" t="s">
        <v>10</v>
      </c>
      <c r="H7" s="6" t="s">
        <v>15</v>
      </c>
      <c r="I7" s="6" t="s">
        <v>12</v>
      </c>
      <c r="J7" s="6" t="s">
        <v>56</v>
      </c>
      <c r="K7" t="s">
        <v>116</v>
      </c>
    </row>
    <row r="8" spans="1:11" hidden="1" x14ac:dyDescent="0.3">
      <c r="B8" s="13">
        <v>44652</v>
      </c>
      <c r="C8" t="s">
        <v>119</v>
      </c>
      <c r="D8">
        <v>150</v>
      </c>
      <c r="F8" s="6" t="s">
        <v>50</v>
      </c>
      <c r="G8" s="6" t="s">
        <v>11</v>
      </c>
      <c r="H8" s="6" t="s">
        <v>16</v>
      </c>
      <c r="I8" s="6" t="s">
        <v>12</v>
      </c>
      <c r="J8" s="6" t="s">
        <v>56</v>
      </c>
      <c r="K8" s="6" t="s">
        <v>138</v>
      </c>
    </row>
    <row r="9" spans="1:11" x14ac:dyDescent="0.3">
      <c r="B9" s="13">
        <v>44652</v>
      </c>
      <c r="C9" t="s">
        <v>35</v>
      </c>
      <c r="D9">
        <v>80</v>
      </c>
      <c r="F9" s="6" t="s">
        <v>114</v>
      </c>
      <c r="G9" t="s">
        <v>11</v>
      </c>
      <c r="H9" t="s">
        <v>16</v>
      </c>
      <c r="I9" t="s">
        <v>12</v>
      </c>
      <c r="J9" t="s">
        <v>56</v>
      </c>
      <c r="K9" t="s">
        <v>60</v>
      </c>
    </row>
    <row r="10" spans="1:11" hidden="1" x14ac:dyDescent="0.3">
      <c r="B10" s="13">
        <v>44653</v>
      </c>
      <c r="C10" t="s">
        <v>119</v>
      </c>
      <c r="D10">
        <v>120</v>
      </c>
      <c r="F10" s="6" t="s">
        <v>50</v>
      </c>
      <c r="G10" s="6" t="s">
        <v>11</v>
      </c>
      <c r="H10" s="6" t="s">
        <v>16</v>
      </c>
      <c r="I10" s="6" t="s">
        <v>12</v>
      </c>
      <c r="J10" s="6" t="s">
        <v>56</v>
      </c>
      <c r="K10" s="6" t="s">
        <v>138</v>
      </c>
    </row>
    <row r="11" spans="1:11" hidden="1" x14ac:dyDescent="0.3">
      <c r="B11" s="13">
        <v>44653</v>
      </c>
      <c r="C11" t="s">
        <v>185</v>
      </c>
      <c r="D11">
        <v>1860</v>
      </c>
      <c r="F11" s="6" t="s">
        <v>44</v>
      </c>
      <c r="G11" s="6" t="s">
        <v>10</v>
      </c>
      <c r="H11" s="6" t="s">
        <v>15</v>
      </c>
      <c r="I11" s="6" t="s">
        <v>12</v>
      </c>
      <c r="J11" s="6" t="s">
        <v>56</v>
      </c>
      <c r="K11" s="6" t="s">
        <v>44</v>
      </c>
    </row>
    <row r="12" spans="1:11" hidden="1" x14ac:dyDescent="0.3">
      <c r="B12" s="13">
        <v>44653</v>
      </c>
      <c r="C12" t="s">
        <v>90</v>
      </c>
      <c r="D12">
        <f>30+29</f>
        <v>59</v>
      </c>
      <c r="F12" s="6" t="s">
        <v>44</v>
      </c>
      <c r="G12" s="6" t="s">
        <v>10</v>
      </c>
      <c r="H12" s="6" t="s">
        <v>15</v>
      </c>
      <c r="I12" s="6" t="s">
        <v>12</v>
      </c>
      <c r="J12" s="6" t="s">
        <v>56</v>
      </c>
      <c r="K12" s="6" t="s">
        <v>44</v>
      </c>
    </row>
    <row r="13" spans="1:11" hidden="1" x14ac:dyDescent="0.3">
      <c r="B13" s="13">
        <v>44653</v>
      </c>
      <c r="C13" t="s">
        <v>110</v>
      </c>
      <c r="D13">
        <v>92</v>
      </c>
      <c r="F13" s="6" t="s">
        <v>44</v>
      </c>
      <c r="G13" s="6" t="s">
        <v>10</v>
      </c>
      <c r="H13" s="6" t="s">
        <v>15</v>
      </c>
      <c r="I13" s="6" t="s">
        <v>12</v>
      </c>
      <c r="J13" s="6" t="s">
        <v>56</v>
      </c>
      <c r="K13" s="6" t="s">
        <v>44</v>
      </c>
    </row>
    <row r="14" spans="1:11" hidden="1" x14ac:dyDescent="0.3">
      <c r="B14" s="13">
        <v>44653</v>
      </c>
      <c r="C14" t="s">
        <v>111</v>
      </c>
      <c r="D14">
        <v>170</v>
      </c>
      <c r="F14" s="6" t="s">
        <v>44</v>
      </c>
      <c r="G14" s="6" t="s">
        <v>10</v>
      </c>
      <c r="H14" s="6" t="s">
        <v>15</v>
      </c>
      <c r="I14" s="6" t="s">
        <v>12</v>
      </c>
      <c r="J14" s="6" t="s">
        <v>56</v>
      </c>
      <c r="K14" s="6" t="s">
        <v>44</v>
      </c>
    </row>
    <row r="15" spans="1:11" hidden="1" x14ac:dyDescent="0.3">
      <c r="B15" s="13">
        <v>44653</v>
      </c>
      <c r="C15" t="s">
        <v>8</v>
      </c>
      <c r="D15">
        <v>135</v>
      </c>
      <c r="F15" s="6" t="s">
        <v>44</v>
      </c>
      <c r="G15" s="6" t="s">
        <v>10</v>
      </c>
      <c r="H15" s="6" t="s">
        <v>16</v>
      </c>
      <c r="I15" s="6" t="s">
        <v>12</v>
      </c>
      <c r="J15" s="6" t="s">
        <v>56</v>
      </c>
      <c r="K15" s="6" t="s">
        <v>44</v>
      </c>
    </row>
    <row r="16" spans="1:11" hidden="1" x14ac:dyDescent="0.3">
      <c r="B16" s="13">
        <v>44653</v>
      </c>
      <c r="C16" t="s">
        <v>9</v>
      </c>
      <c r="D16">
        <v>20</v>
      </c>
      <c r="F16" s="6" t="s">
        <v>44</v>
      </c>
      <c r="G16" s="6" t="s">
        <v>10</v>
      </c>
      <c r="H16" s="6" t="s">
        <v>16</v>
      </c>
      <c r="I16" s="6" t="s">
        <v>12</v>
      </c>
      <c r="J16" s="6" t="s">
        <v>56</v>
      </c>
      <c r="K16" s="6" t="s">
        <v>44</v>
      </c>
    </row>
    <row r="17" spans="2:11" hidden="1" x14ac:dyDescent="0.3">
      <c r="B17" s="13">
        <v>44653</v>
      </c>
      <c r="C17" t="s">
        <v>27</v>
      </c>
      <c r="D17">
        <v>150</v>
      </c>
      <c r="F17" s="6" t="s">
        <v>44</v>
      </c>
      <c r="G17" s="6" t="s">
        <v>10</v>
      </c>
      <c r="H17" s="6" t="s">
        <v>16</v>
      </c>
      <c r="I17" s="6" t="s">
        <v>12</v>
      </c>
      <c r="J17" s="6" t="s">
        <v>56</v>
      </c>
      <c r="K17" s="6" t="s">
        <v>44</v>
      </c>
    </row>
    <row r="18" spans="2:11" hidden="1" x14ac:dyDescent="0.3">
      <c r="B18" s="13">
        <v>44654</v>
      </c>
      <c r="C18" t="s">
        <v>112</v>
      </c>
      <c r="D18">
        <v>130</v>
      </c>
      <c r="F18" s="6" t="s">
        <v>44</v>
      </c>
      <c r="G18" s="6" t="s">
        <v>10</v>
      </c>
      <c r="H18" s="6" t="s">
        <v>15</v>
      </c>
      <c r="I18" s="6" t="s">
        <v>12</v>
      </c>
      <c r="J18" s="6" t="s">
        <v>56</v>
      </c>
      <c r="K18" s="6" t="s">
        <v>44</v>
      </c>
    </row>
    <row r="19" spans="2:11" hidden="1" x14ac:dyDescent="0.3">
      <c r="B19" s="13">
        <v>44654</v>
      </c>
      <c r="C19" t="s">
        <v>23</v>
      </c>
      <c r="D19">
        <v>150</v>
      </c>
      <c r="F19" s="6" t="s">
        <v>44</v>
      </c>
      <c r="G19" s="6" t="s">
        <v>10</v>
      </c>
      <c r="H19" s="6" t="s">
        <v>16</v>
      </c>
      <c r="I19" s="6" t="s">
        <v>12</v>
      </c>
      <c r="J19" s="6" t="s">
        <v>56</v>
      </c>
      <c r="K19" s="6" t="s">
        <v>44</v>
      </c>
    </row>
    <row r="20" spans="2:11" hidden="1" x14ac:dyDescent="0.3">
      <c r="B20" s="13">
        <v>44654</v>
      </c>
      <c r="C20" t="s">
        <v>9</v>
      </c>
      <c r="D20">
        <v>40</v>
      </c>
      <c r="F20" s="6" t="s">
        <v>44</v>
      </c>
      <c r="G20" s="6" t="s">
        <v>10</v>
      </c>
      <c r="H20" s="6" t="s">
        <v>16</v>
      </c>
      <c r="I20" s="6" t="s">
        <v>12</v>
      </c>
      <c r="J20" s="6" t="s">
        <v>56</v>
      </c>
      <c r="K20" s="6" t="s">
        <v>44</v>
      </c>
    </row>
    <row r="21" spans="2:11" hidden="1" x14ac:dyDescent="0.3">
      <c r="B21" s="13">
        <v>44654</v>
      </c>
      <c r="C21" t="s">
        <v>8</v>
      </c>
      <c r="D21">
        <v>120</v>
      </c>
      <c r="F21" s="6" t="s">
        <v>44</v>
      </c>
      <c r="G21" s="6" t="s">
        <v>10</v>
      </c>
      <c r="H21" s="6" t="s">
        <v>16</v>
      </c>
      <c r="I21" s="6" t="s">
        <v>12</v>
      </c>
      <c r="J21" s="6" t="s">
        <v>56</v>
      </c>
      <c r="K21" s="6" t="s">
        <v>44</v>
      </c>
    </row>
    <row r="22" spans="2:11" hidden="1" x14ac:dyDescent="0.3">
      <c r="B22" s="13">
        <v>44654</v>
      </c>
      <c r="C22" t="s">
        <v>119</v>
      </c>
      <c r="D22">
        <v>80</v>
      </c>
      <c r="F22" s="6" t="s">
        <v>50</v>
      </c>
      <c r="G22" s="6" t="s">
        <v>11</v>
      </c>
      <c r="H22" s="6" t="s">
        <v>16</v>
      </c>
      <c r="I22" s="6" t="s">
        <v>12</v>
      </c>
      <c r="J22" s="6" t="s">
        <v>56</v>
      </c>
      <c r="K22" s="6" t="s">
        <v>138</v>
      </c>
    </row>
    <row r="23" spans="2:11" hidden="1" x14ac:dyDescent="0.3">
      <c r="B23" s="13">
        <v>44654</v>
      </c>
      <c r="C23" t="s">
        <v>45</v>
      </c>
      <c r="D23">
        <v>180</v>
      </c>
      <c r="F23" s="6" t="s">
        <v>50</v>
      </c>
      <c r="G23" s="6" t="s">
        <v>11</v>
      </c>
      <c r="H23" s="6" t="s">
        <v>14</v>
      </c>
      <c r="I23" s="6" t="s">
        <v>12</v>
      </c>
      <c r="J23" s="6" t="s">
        <v>56</v>
      </c>
      <c r="K23" s="6" t="s">
        <v>138</v>
      </c>
    </row>
    <row r="24" spans="2:11" hidden="1" x14ac:dyDescent="0.3">
      <c r="B24" s="13">
        <v>44654</v>
      </c>
      <c r="C24" t="s">
        <v>132</v>
      </c>
      <c r="D24">
        <v>14500</v>
      </c>
      <c r="F24" s="6" t="s">
        <v>50</v>
      </c>
      <c r="G24" s="6" t="s">
        <v>10</v>
      </c>
      <c r="H24" s="6" t="s">
        <v>16</v>
      </c>
      <c r="I24" s="6" t="s">
        <v>12</v>
      </c>
      <c r="J24" s="6" t="s">
        <v>56</v>
      </c>
      <c r="K24" s="6" t="s">
        <v>104</v>
      </c>
    </row>
    <row r="25" spans="2:11" hidden="1" x14ac:dyDescent="0.3">
      <c r="B25" s="13">
        <v>44655</v>
      </c>
      <c r="C25" t="s">
        <v>113</v>
      </c>
      <c r="D25">
        <v>1360</v>
      </c>
      <c r="F25" s="6" t="s">
        <v>114</v>
      </c>
      <c r="G25" s="6" t="s">
        <v>10</v>
      </c>
      <c r="H25" s="6" t="s">
        <v>15</v>
      </c>
      <c r="I25" s="6" t="s">
        <v>12</v>
      </c>
      <c r="J25" s="6" t="s">
        <v>56</v>
      </c>
      <c r="K25" t="s">
        <v>116</v>
      </c>
    </row>
    <row r="26" spans="2:11" hidden="1" x14ac:dyDescent="0.3">
      <c r="B26" s="13"/>
      <c r="C26" t="s">
        <v>47</v>
      </c>
      <c r="D26">
        <v>100</v>
      </c>
      <c r="F26" s="6" t="s">
        <v>114</v>
      </c>
      <c r="G26" s="6" t="s">
        <v>10</v>
      </c>
      <c r="H26" s="6" t="s">
        <v>15</v>
      </c>
      <c r="I26" s="6" t="s">
        <v>12</v>
      </c>
      <c r="J26" s="6" t="s">
        <v>56</v>
      </c>
      <c r="K26" t="s">
        <v>116</v>
      </c>
    </row>
    <row r="27" spans="2:11" hidden="1" x14ac:dyDescent="0.3">
      <c r="C27" t="s">
        <v>98</v>
      </c>
      <c r="D27">
        <v>1200</v>
      </c>
      <c r="F27" s="6" t="s">
        <v>114</v>
      </c>
      <c r="G27" s="6" t="s">
        <v>11</v>
      </c>
      <c r="H27" s="6" t="s">
        <v>15</v>
      </c>
      <c r="I27" s="6" t="s">
        <v>12</v>
      </c>
      <c r="J27" s="6" t="s">
        <v>56</v>
      </c>
      <c r="K27" t="s">
        <v>116</v>
      </c>
    </row>
    <row r="28" spans="2:11" hidden="1" x14ac:dyDescent="0.3">
      <c r="C28" t="s">
        <v>27</v>
      </c>
      <c r="D28">
        <v>150</v>
      </c>
      <c r="F28" s="6" t="s">
        <v>114</v>
      </c>
      <c r="G28" s="6" t="s">
        <v>11</v>
      </c>
      <c r="H28" s="6" t="s">
        <v>16</v>
      </c>
      <c r="I28" s="6" t="s">
        <v>12</v>
      </c>
      <c r="J28" s="6" t="s">
        <v>56</v>
      </c>
      <c r="K28" t="s">
        <v>116</v>
      </c>
    </row>
    <row r="29" spans="2:11" hidden="1" x14ac:dyDescent="0.3">
      <c r="C29" t="s">
        <v>119</v>
      </c>
      <c r="D29">
        <v>150</v>
      </c>
      <c r="F29" s="6" t="s">
        <v>50</v>
      </c>
      <c r="G29" s="6" t="s">
        <v>11</v>
      </c>
      <c r="H29" s="6" t="s">
        <v>16</v>
      </c>
      <c r="I29" s="6" t="s">
        <v>12</v>
      </c>
      <c r="J29" s="6" t="s">
        <v>56</v>
      </c>
      <c r="K29" s="6" t="s">
        <v>138</v>
      </c>
    </row>
    <row r="30" spans="2:11" hidden="1" x14ac:dyDescent="0.3">
      <c r="C30" t="s">
        <v>120</v>
      </c>
      <c r="D30">
        <v>80</v>
      </c>
      <c r="F30" s="6" t="s">
        <v>50</v>
      </c>
      <c r="G30" s="6" t="s">
        <v>11</v>
      </c>
      <c r="H30" s="6" t="s">
        <v>16</v>
      </c>
      <c r="I30" s="6" t="s">
        <v>12</v>
      </c>
      <c r="J30" s="6" t="s">
        <v>56</v>
      </c>
      <c r="K30" s="6" t="s">
        <v>138</v>
      </c>
    </row>
    <row r="31" spans="2:11" hidden="1" x14ac:dyDescent="0.3">
      <c r="C31" t="s">
        <v>27</v>
      </c>
      <c r="D31">
        <v>285</v>
      </c>
      <c r="F31" s="6" t="s">
        <v>50</v>
      </c>
      <c r="G31" s="6" t="s">
        <v>11</v>
      </c>
      <c r="H31" s="6" t="s">
        <v>16</v>
      </c>
      <c r="I31" s="6" t="s">
        <v>12</v>
      </c>
      <c r="J31" s="6" t="s">
        <v>56</v>
      </c>
      <c r="K31" s="6" t="s">
        <v>138</v>
      </c>
    </row>
    <row r="32" spans="2:11" hidden="1" x14ac:dyDescent="0.3">
      <c r="B32" s="13">
        <v>44656</v>
      </c>
      <c r="C32" t="s">
        <v>93</v>
      </c>
      <c r="D32">
        <v>60</v>
      </c>
      <c r="F32" s="6" t="s">
        <v>44</v>
      </c>
      <c r="G32" s="6" t="s">
        <v>11</v>
      </c>
      <c r="H32" s="6" t="s">
        <v>14</v>
      </c>
      <c r="I32" s="6" t="s">
        <v>12</v>
      </c>
      <c r="J32" s="6" t="s">
        <v>56</v>
      </c>
      <c r="K32" s="6" t="s">
        <v>44</v>
      </c>
    </row>
    <row r="33" spans="2:11" hidden="1" x14ac:dyDescent="0.3">
      <c r="C33" t="s">
        <v>90</v>
      </c>
      <c r="D33">
        <f>29+30</f>
        <v>59</v>
      </c>
      <c r="F33" s="6" t="s">
        <v>44</v>
      </c>
      <c r="G33" s="6" t="s">
        <v>11</v>
      </c>
      <c r="H33" s="6" t="s">
        <v>16</v>
      </c>
      <c r="I33" s="6" t="s">
        <v>12</v>
      </c>
      <c r="J33" s="6" t="s">
        <v>56</v>
      </c>
      <c r="K33" s="6" t="s">
        <v>44</v>
      </c>
    </row>
    <row r="34" spans="2:11" x14ac:dyDescent="0.3">
      <c r="C34" t="s">
        <v>115</v>
      </c>
      <c r="D34">
        <f>212+40</f>
        <v>252</v>
      </c>
      <c r="F34" s="6" t="s">
        <v>114</v>
      </c>
      <c r="G34" s="6" t="s">
        <v>11</v>
      </c>
      <c r="H34" s="6" t="s">
        <v>16</v>
      </c>
      <c r="I34" s="6" t="s">
        <v>12</v>
      </c>
      <c r="J34" s="6" t="s">
        <v>56</v>
      </c>
      <c r="K34" t="s">
        <v>60</v>
      </c>
    </row>
    <row r="35" spans="2:11" x14ac:dyDescent="0.3">
      <c r="C35" t="s">
        <v>35</v>
      </c>
      <c r="D35">
        <f>98+20</f>
        <v>118</v>
      </c>
      <c r="F35" s="6" t="s">
        <v>114</v>
      </c>
      <c r="G35" s="6" t="s">
        <v>11</v>
      </c>
      <c r="H35" s="6" t="s">
        <v>16</v>
      </c>
      <c r="I35" s="6" t="s">
        <v>12</v>
      </c>
      <c r="J35" s="6" t="s">
        <v>56</v>
      </c>
      <c r="K35" t="s">
        <v>60</v>
      </c>
    </row>
    <row r="36" spans="2:11" x14ac:dyDescent="0.3">
      <c r="C36" t="s">
        <v>8</v>
      </c>
      <c r="D36">
        <v>110</v>
      </c>
      <c r="F36" s="6" t="s">
        <v>114</v>
      </c>
      <c r="G36" s="6" t="s">
        <v>11</v>
      </c>
      <c r="H36" s="6" t="s">
        <v>16</v>
      </c>
      <c r="I36" s="6" t="s">
        <v>12</v>
      </c>
      <c r="J36" s="6" t="s">
        <v>56</v>
      </c>
      <c r="K36" t="s">
        <v>60</v>
      </c>
    </row>
    <row r="37" spans="2:11" hidden="1" x14ac:dyDescent="0.3">
      <c r="C37" t="s">
        <v>121</v>
      </c>
      <c r="D37">
        <v>100</v>
      </c>
      <c r="F37" s="6" t="s">
        <v>50</v>
      </c>
      <c r="G37" s="6" t="s">
        <v>11</v>
      </c>
      <c r="H37" s="6" t="s">
        <v>15</v>
      </c>
      <c r="I37" s="6" t="s">
        <v>12</v>
      </c>
      <c r="J37" s="6" t="s">
        <v>56</v>
      </c>
      <c r="K37" s="6" t="s">
        <v>138</v>
      </c>
    </row>
    <row r="38" spans="2:11" hidden="1" x14ac:dyDescent="0.3">
      <c r="C38" t="s">
        <v>24</v>
      </c>
      <c r="D38">
        <v>50</v>
      </c>
      <c r="F38" s="6" t="s">
        <v>50</v>
      </c>
      <c r="G38" s="6" t="s">
        <v>11</v>
      </c>
      <c r="H38" s="6" t="s">
        <v>16</v>
      </c>
      <c r="I38" s="6" t="s">
        <v>12</v>
      </c>
      <c r="J38" s="6" t="s">
        <v>56</v>
      </c>
      <c r="K38" s="6" t="s">
        <v>138</v>
      </c>
    </row>
    <row r="39" spans="2:11" hidden="1" x14ac:dyDescent="0.3">
      <c r="C39" t="s">
        <v>23</v>
      </c>
      <c r="D39">
        <v>240</v>
      </c>
      <c r="F39" s="6" t="s">
        <v>50</v>
      </c>
      <c r="G39" s="6" t="s">
        <v>11</v>
      </c>
      <c r="H39" s="6" t="s">
        <v>16</v>
      </c>
      <c r="I39" s="6" t="s">
        <v>12</v>
      </c>
      <c r="J39" s="6" t="s">
        <v>56</v>
      </c>
      <c r="K39" s="6" t="s">
        <v>138</v>
      </c>
    </row>
    <row r="40" spans="2:11" hidden="1" x14ac:dyDescent="0.3">
      <c r="C40" t="s">
        <v>72</v>
      </c>
      <c r="D40">
        <v>200</v>
      </c>
      <c r="F40" s="6" t="s">
        <v>50</v>
      </c>
      <c r="G40" s="6" t="s">
        <v>11</v>
      </c>
      <c r="H40" s="6" t="s">
        <v>14</v>
      </c>
      <c r="I40" s="6" t="s">
        <v>12</v>
      </c>
      <c r="J40" s="6" t="s">
        <v>56</v>
      </c>
      <c r="K40" s="6" t="s">
        <v>138</v>
      </c>
    </row>
    <row r="41" spans="2:11" hidden="1" x14ac:dyDescent="0.3">
      <c r="C41" t="s">
        <v>8</v>
      </c>
      <c r="D41">
        <v>180</v>
      </c>
      <c r="F41" s="6" t="s">
        <v>50</v>
      </c>
      <c r="G41" s="6" t="s">
        <v>11</v>
      </c>
      <c r="H41" s="6" t="s">
        <v>16</v>
      </c>
      <c r="I41" s="6" t="s">
        <v>12</v>
      </c>
      <c r="J41" s="6" t="s">
        <v>56</v>
      </c>
      <c r="K41" s="6" t="s">
        <v>138</v>
      </c>
    </row>
    <row r="42" spans="2:11" hidden="1" x14ac:dyDescent="0.3">
      <c r="C42" t="s">
        <v>133</v>
      </c>
      <c r="D42">
        <v>7200</v>
      </c>
      <c r="F42" s="6" t="s">
        <v>50</v>
      </c>
      <c r="G42" s="6" t="s">
        <v>11</v>
      </c>
      <c r="H42" s="6" t="s">
        <v>14</v>
      </c>
      <c r="I42" s="6" t="s">
        <v>12</v>
      </c>
      <c r="J42" s="6" t="s">
        <v>56</v>
      </c>
      <c r="K42" s="6" t="s">
        <v>104</v>
      </c>
    </row>
    <row r="43" spans="2:11" x14ac:dyDescent="0.3">
      <c r="B43" s="13">
        <v>44657</v>
      </c>
      <c r="C43" t="s">
        <v>8</v>
      </c>
      <c r="D43">
        <v>80</v>
      </c>
      <c r="F43" s="6" t="s">
        <v>114</v>
      </c>
      <c r="G43" s="6" t="s">
        <v>11</v>
      </c>
      <c r="H43" s="6" t="s">
        <v>16</v>
      </c>
      <c r="I43" s="6" t="s">
        <v>12</v>
      </c>
      <c r="J43" s="6" t="s">
        <v>56</v>
      </c>
      <c r="K43" s="6" t="s">
        <v>60</v>
      </c>
    </row>
    <row r="44" spans="2:11" hidden="1" x14ac:dyDescent="0.3">
      <c r="B44" s="13"/>
      <c r="C44" t="s">
        <v>72</v>
      </c>
      <c r="D44">
        <v>150</v>
      </c>
      <c r="F44" s="6" t="s">
        <v>50</v>
      </c>
      <c r="G44" s="6" t="s">
        <v>11</v>
      </c>
      <c r="H44" s="6" t="s">
        <v>14</v>
      </c>
      <c r="I44" s="6" t="s">
        <v>12</v>
      </c>
      <c r="J44" s="6" t="s">
        <v>56</v>
      </c>
      <c r="K44" s="6" t="s">
        <v>116</v>
      </c>
    </row>
    <row r="45" spans="2:11" hidden="1" x14ac:dyDescent="0.3">
      <c r="B45" s="13"/>
      <c r="C45" t="s">
        <v>28</v>
      </c>
      <c r="D45">
        <v>60</v>
      </c>
      <c r="F45" s="6" t="s">
        <v>50</v>
      </c>
      <c r="G45" s="6" t="s">
        <v>11</v>
      </c>
      <c r="H45" s="6" t="s">
        <v>16</v>
      </c>
      <c r="I45" s="6" t="s">
        <v>12</v>
      </c>
      <c r="J45" s="6" t="s">
        <v>56</v>
      </c>
      <c r="K45" s="6" t="s">
        <v>116</v>
      </c>
    </row>
    <row r="46" spans="2:11" hidden="1" x14ac:dyDescent="0.3">
      <c r="B46" s="13"/>
      <c r="C46" t="s">
        <v>23</v>
      </c>
      <c r="D46">
        <v>210</v>
      </c>
      <c r="F46" s="6" t="s">
        <v>50</v>
      </c>
      <c r="G46" s="6" t="s">
        <v>11</v>
      </c>
      <c r="H46" s="6" t="s">
        <v>16</v>
      </c>
      <c r="I46" s="6" t="s">
        <v>12</v>
      </c>
      <c r="J46" s="6" t="s">
        <v>56</v>
      </c>
      <c r="K46" s="6" t="s">
        <v>116</v>
      </c>
    </row>
    <row r="47" spans="2:11" hidden="1" x14ac:dyDescent="0.3">
      <c r="B47" s="13"/>
      <c r="C47" t="s">
        <v>89</v>
      </c>
      <c r="D47">
        <v>100</v>
      </c>
      <c r="F47" s="6" t="s">
        <v>50</v>
      </c>
      <c r="G47" s="6" t="s">
        <v>11</v>
      </c>
      <c r="H47" s="6" t="s">
        <v>15</v>
      </c>
      <c r="I47" s="6" t="s">
        <v>12</v>
      </c>
      <c r="J47" s="6" t="s">
        <v>56</v>
      </c>
      <c r="K47" s="6" t="s">
        <v>116</v>
      </c>
    </row>
    <row r="48" spans="2:11" hidden="1" x14ac:dyDescent="0.3">
      <c r="B48" s="13"/>
      <c r="C48" t="s">
        <v>27</v>
      </c>
      <c r="D48">
        <v>180</v>
      </c>
      <c r="F48" s="6" t="s">
        <v>50</v>
      </c>
      <c r="G48" s="6" t="s">
        <v>11</v>
      </c>
      <c r="H48" s="6" t="s">
        <v>16</v>
      </c>
      <c r="I48" s="6" t="s">
        <v>12</v>
      </c>
      <c r="J48" s="6" t="s">
        <v>56</v>
      </c>
      <c r="K48" s="6" t="s">
        <v>116</v>
      </c>
    </row>
    <row r="49" spans="2:11" hidden="1" x14ac:dyDescent="0.3">
      <c r="B49" s="13"/>
      <c r="C49" t="s">
        <v>120</v>
      </c>
      <c r="D49">
        <v>130</v>
      </c>
      <c r="F49" s="6" t="s">
        <v>50</v>
      </c>
      <c r="G49" s="6" t="s">
        <v>11</v>
      </c>
      <c r="H49" s="6" t="s">
        <v>16</v>
      </c>
      <c r="I49" s="6" t="s">
        <v>12</v>
      </c>
      <c r="J49" s="6" t="s">
        <v>56</v>
      </c>
      <c r="K49" s="6" t="s">
        <v>116</v>
      </c>
    </row>
    <row r="50" spans="2:11" hidden="1" x14ac:dyDescent="0.3">
      <c r="B50" s="13"/>
      <c r="C50" t="s">
        <v>8</v>
      </c>
      <c r="D50">
        <f>160</f>
        <v>160</v>
      </c>
      <c r="F50" s="6" t="s">
        <v>50</v>
      </c>
      <c r="G50" s="6" t="s">
        <v>11</v>
      </c>
      <c r="H50" s="6" t="s">
        <v>16</v>
      </c>
      <c r="I50" s="6" t="s">
        <v>12</v>
      </c>
      <c r="J50" s="6" t="s">
        <v>56</v>
      </c>
      <c r="K50" s="6" t="s">
        <v>116</v>
      </c>
    </row>
    <row r="51" spans="2:11" hidden="1" x14ac:dyDescent="0.3">
      <c r="B51" s="13"/>
      <c r="C51" t="s">
        <v>32</v>
      </c>
      <c r="D51">
        <v>120</v>
      </c>
      <c r="F51" s="6" t="s">
        <v>50</v>
      </c>
      <c r="G51" s="6" t="s">
        <v>11</v>
      </c>
      <c r="H51" s="6" t="s">
        <v>16</v>
      </c>
      <c r="I51" s="6" t="s">
        <v>12</v>
      </c>
      <c r="J51" s="6" t="s">
        <v>56</v>
      </c>
      <c r="K51" s="6" t="s">
        <v>116</v>
      </c>
    </row>
    <row r="52" spans="2:11" x14ac:dyDescent="0.3">
      <c r="B52" s="13">
        <v>44658</v>
      </c>
      <c r="C52" t="s">
        <v>65</v>
      </c>
      <c r="D52">
        <v>80</v>
      </c>
      <c r="F52" s="6" t="s">
        <v>114</v>
      </c>
      <c r="G52" s="6" t="s">
        <v>11</v>
      </c>
      <c r="H52" s="6" t="s">
        <v>16</v>
      </c>
      <c r="I52" s="6" t="s">
        <v>12</v>
      </c>
      <c r="J52" s="6" t="s">
        <v>56</v>
      </c>
      <c r="K52" s="6" t="s">
        <v>60</v>
      </c>
    </row>
    <row r="53" spans="2:11" x14ac:dyDescent="0.3">
      <c r="B53" s="13"/>
      <c r="C53" t="s">
        <v>117</v>
      </c>
      <c r="D53">
        <v>70</v>
      </c>
      <c r="F53" s="6" t="s">
        <v>114</v>
      </c>
      <c r="G53" s="6" t="s">
        <v>11</v>
      </c>
      <c r="H53" s="6" t="s">
        <v>16</v>
      </c>
      <c r="I53" s="6" t="s">
        <v>12</v>
      </c>
      <c r="J53" s="6" t="s">
        <v>56</v>
      </c>
      <c r="K53" s="6" t="s">
        <v>60</v>
      </c>
    </row>
    <row r="54" spans="2:11" hidden="1" x14ac:dyDescent="0.3">
      <c r="B54" s="13"/>
      <c r="C54" t="s">
        <v>122</v>
      </c>
      <c r="D54">
        <v>140</v>
      </c>
      <c r="F54" s="6" t="s">
        <v>50</v>
      </c>
      <c r="G54" s="6" t="s">
        <v>11</v>
      </c>
      <c r="H54" s="6" t="s">
        <v>16</v>
      </c>
      <c r="I54" s="6" t="s">
        <v>12</v>
      </c>
      <c r="J54" s="6" t="s">
        <v>56</v>
      </c>
      <c r="K54" s="6" t="s">
        <v>116</v>
      </c>
    </row>
    <row r="55" spans="2:11" hidden="1" x14ac:dyDescent="0.3">
      <c r="B55" s="13"/>
      <c r="C55" t="s">
        <v>24</v>
      </c>
      <c r="D55">
        <v>120</v>
      </c>
      <c r="F55" s="6" t="s">
        <v>50</v>
      </c>
      <c r="G55" s="6" t="s">
        <v>11</v>
      </c>
      <c r="H55" s="6" t="s">
        <v>16</v>
      </c>
      <c r="I55" s="6" t="s">
        <v>12</v>
      </c>
      <c r="J55" s="6" t="s">
        <v>56</v>
      </c>
      <c r="K55" s="6" t="s">
        <v>116</v>
      </c>
    </row>
    <row r="56" spans="2:11" hidden="1" x14ac:dyDescent="0.3">
      <c r="B56" s="13"/>
      <c r="C56" t="s">
        <v>8</v>
      </c>
      <c r="D56">
        <v>150</v>
      </c>
      <c r="F56" s="6" t="s">
        <v>50</v>
      </c>
      <c r="G56" s="6" t="s">
        <v>11</v>
      </c>
      <c r="H56" s="6" t="s">
        <v>16</v>
      </c>
      <c r="I56" s="6" t="s">
        <v>12</v>
      </c>
      <c r="J56" s="6" t="s">
        <v>56</v>
      </c>
      <c r="K56" s="6" t="s">
        <v>116</v>
      </c>
    </row>
    <row r="57" spans="2:11" hidden="1" x14ac:dyDescent="0.3">
      <c r="B57" s="13"/>
      <c r="C57" t="s">
        <v>27</v>
      </c>
      <c r="D57">
        <v>340</v>
      </c>
      <c r="F57" s="6" t="s">
        <v>50</v>
      </c>
      <c r="G57" s="6" t="s">
        <v>11</v>
      </c>
      <c r="H57" s="6" t="s">
        <v>16</v>
      </c>
      <c r="I57" s="6" t="s">
        <v>12</v>
      </c>
      <c r="J57" s="6" t="s">
        <v>56</v>
      </c>
      <c r="K57" s="6" t="s">
        <v>116</v>
      </c>
    </row>
    <row r="58" spans="2:11" hidden="1" x14ac:dyDescent="0.3">
      <c r="B58" s="13"/>
      <c r="C58" t="s">
        <v>120</v>
      </c>
      <c r="D58">
        <v>90</v>
      </c>
      <c r="F58" s="6" t="s">
        <v>50</v>
      </c>
      <c r="G58" s="6" t="s">
        <v>11</v>
      </c>
      <c r="H58" s="6" t="s">
        <v>16</v>
      </c>
      <c r="I58" s="6" t="s">
        <v>12</v>
      </c>
      <c r="J58" s="6" t="s">
        <v>56</v>
      </c>
      <c r="K58" s="6" t="s">
        <v>116</v>
      </c>
    </row>
    <row r="59" spans="2:11" hidden="1" x14ac:dyDescent="0.3">
      <c r="B59" s="13"/>
      <c r="C59" t="s">
        <v>49</v>
      </c>
      <c r="D59">
        <v>700</v>
      </c>
      <c r="F59" s="6" t="s">
        <v>50</v>
      </c>
      <c r="G59" s="6" t="s">
        <v>11</v>
      </c>
      <c r="H59" s="6" t="s">
        <v>15</v>
      </c>
      <c r="I59" s="6" t="s">
        <v>12</v>
      </c>
      <c r="J59" s="6" t="s">
        <v>56</v>
      </c>
      <c r="K59" s="6" t="s">
        <v>116</v>
      </c>
    </row>
    <row r="60" spans="2:11" hidden="1" x14ac:dyDescent="0.3">
      <c r="B60" s="13"/>
      <c r="C60" t="s">
        <v>123</v>
      </c>
      <c r="D60">
        <v>1150</v>
      </c>
      <c r="F60" s="6" t="s">
        <v>50</v>
      </c>
      <c r="G60" s="6" t="s">
        <v>11</v>
      </c>
      <c r="H60" s="6" t="s">
        <v>14</v>
      </c>
      <c r="I60" s="6" t="s">
        <v>12</v>
      </c>
      <c r="J60" s="6" t="s">
        <v>56</v>
      </c>
      <c r="K60" s="6" t="s">
        <v>116</v>
      </c>
    </row>
    <row r="61" spans="2:11" hidden="1" x14ac:dyDescent="0.3">
      <c r="B61" s="13"/>
      <c r="C61" t="s">
        <v>124</v>
      </c>
      <c r="D61">
        <v>150</v>
      </c>
      <c r="F61" s="6" t="s">
        <v>50</v>
      </c>
      <c r="G61" s="6" t="s">
        <v>11</v>
      </c>
      <c r="H61" s="6" t="s">
        <v>15</v>
      </c>
      <c r="I61" s="6" t="s">
        <v>12</v>
      </c>
      <c r="J61" s="6" t="s">
        <v>56</v>
      </c>
      <c r="K61" s="6" t="s">
        <v>116</v>
      </c>
    </row>
    <row r="62" spans="2:11" hidden="1" x14ac:dyDescent="0.3">
      <c r="B62" s="13"/>
      <c r="C62" t="s">
        <v>137</v>
      </c>
      <c r="D62">
        <v>4014</v>
      </c>
      <c r="F62" s="6" t="s">
        <v>44</v>
      </c>
      <c r="G62" s="6" t="s">
        <v>11</v>
      </c>
      <c r="H62" s="6" t="s">
        <v>15</v>
      </c>
      <c r="I62" s="6" t="s">
        <v>12</v>
      </c>
      <c r="J62" s="6" t="s">
        <v>56</v>
      </c>
      <c r="K62" s="6" t="s">
        <v>116</v>
      </c>
    </row>
    <row r="63" spans="2:11" x14ac:dyDescent="0.3">
      <c r="B63" s="13">
        <v>44659</v>
      </c>
      <c r="C63" t="s">
        <v>65</v>
      </c>
      <c r="D63">
        <v>50</v>
      </c>
      <c r="F63" s="6" t="s">
        <v>114</v>
      </c>
      <c r="G63" s="6" t="s">
        <v>11</v>
      </c>
      <c r="H63" s="6" t="s">
        <v>16</v>
      </c>
      <c r="I63" s="6" t="s">
        <v>12</v>
      </c>
      <c r="J63" s="6" t="s">
        <v>56</v>
      </c>
      <c r="K63" s="6" t="s">
        <v>60</v>
      </c>
    </row>
    <row r="64" spans="2:11" x14ac:dyDescent="0.3">
      <c r="C64" t="s">
        <v>34</v>
      </c>
      <c r="D64">
        <v>200</v>
      </c>
      <c r="F64" s="6" t="s">
        <v>114</v>
      </c>
      <c r="G64" s="6" t="s">
        <v>10</v>
      </c>
      <c r="H64" s="6" t="s">
        <v>15</v>
      </c>
      <c r="I64" s="6" t="s">
        <v>12</v>
      </c>
      <c r="J64" s="6" t="s">
        <v>56</v>
      </c>
      <c r="K64" s="6" t="s">
        <v>60</v>
      </c>
    </row>
    <row r="65" spans="2:11" hidden="1" x14ac:dyDescent="0.3">
      <c r="C65" t="s">
        <v>73</v>
      </c>
      <c r="D65">
        <v>250</v>
      </c>
      <c r="F65" s="6" t="s">
        <v>50</v>
      </c>
      <c r="G65" s="6" t="s">
        <v>11</v>
      </c>
      <c r="H65" s="6" t="s">
        <v>15</v>
      </c>
      <c r="I65" s="6" t="s">
        <v>12</v>
      </c>
      <c r="J65" s="6" t="s">
        <v>56</v>
      </c>
      <c r="K65" s="6" t="s">
        <v>116</v>
      </c>
    </row>
    <row r="66" spans="2:11" hidden="1" x14ac:dyDescent="0.3">
      <c r="C66" t="s">
        <v>22</v>
      </c>
      <c r="D66">
        <v>120</v>
      </c>
      <c r="F66" s="6" t="s">
        <v>50</v>
      </c>
      <c r="G66" s="6" t="s">
        <v>11</v>
      </c>
      <c r="H66" s="6" t="s">
        <v>16</v>
      </c>
      <c r="I66" s="6" t="s">
        <v>12</v>
      </c>
      <c r="J66" s="6" t="s">
        <v>56</v>
      </c>
      <c r="K66" s="6" t="s">
        <v>116</v>
      </c>
    </row>
    <row r="67" spans="2:11" hidden="1" x14ac:dyDescent="0.3">
      <c r="C67" t="s">
        <v>125</v>
      </c>
      <c r="D67">
        <v>30</v>
      </c>
      <c r="F67" s="6" t="s">
        <v>50</v>
      </c>
      <c r="G67" s="6" t="s">
        <v>11</v>
      </c>
      <c r="H67" s="6" t="s">
        <v>14</v>
      </c>
      <c r="I67" s="6" t="s">
        <v>12</v>
      </c>
      <c r="J67" s="6" t="s">
        <v>56</v>
      </c>
      <c r="K67" s="6" t="s">
        <v>116</v>
      </c>
    </row>
    <row r="68" spans="2:11" hidden="1" x14ac:dyDescent="0.3">
      <c r="C68" t="s">
        <v>88</v>
      </c>
      <c r="D68">
        <v>1700</v>
      </c>
      <c r="F68" s="6" t="s">
        <v>50</v>
      </c>
      <c r="G68" s="6" t="s">
        <v>11</v>
      </c>
      <c r="H68" s="6" t="s">
        <v>15</v>
      </c>
      <c r="I68" s="6" t="s">
        <v>12</v>
      </c>
      <c r="J68" s="6" t="s">
        <v>56</v>
      </c>
      <c r="K68" s="6" t="s">
        <v>116</v>
      </c>
    </row>
    <row r="69" spans="2:11" hidden="1" x14ac:dyDescent="0.3">
      <c r="C69" t="s">
        <v>24</v>
      </c>
      <c r="D69">
        <v>100</v>
      </c>
      <c r="F69" s="6" t="s">
        <v>50</v>
      </c>
      <c r="G69" s="6" t="s">
        <v>11</v>
      </c>
      <c r="H69" s="6" t="s">
        <v>16</v>
      </c>
      <c r="I69" s="6" t="s">
        <v>12</v>
      </c>
      <c r="J69" s="6" t="s">
        <v>56</v>
      </c>
      <c r="K69" s="6" t="s">
        <v>116</v>
      </c>
    </row>
    <row r="70" spans="2:11" hidden="1" x14ac:dyDescent="0.3">
      <c r="C70" t="s">
        <v>126</v>
      </c>
      <c r="D70">
        <v>100</v>
      </c>
      <c r="F70" s="6" t="s">
        <v>50</v>
      </c>
      <c r="G70" s="6" t="s">
        <v>11</v>
      </c>
      <c r="H70" s="6" t="s">
        <v>15</v>
      </c>
      <c r="I70" s="6" t="s">
        <v>12</v>
      </c>
      <c r="J70" s="6" t="s">
        <v>56</v>
      </c>
      <c r="K70" s="6" t="s">
        <v>116</v>
      </c>
    </row>
    <row r="71" spans="2:11" hidden="1" x14ac:dyDescent="0.3">
      <c r="C71" t="s">
        <v>23</v>
      </c>
      <c r="D71">
        <v>530</v>
      </c>
      <c r="F71" s="6" t="s">
        <v>50</v>
      </c>
      <c r="G71" s="6" t="s">
        <v>10</v>
      </c>
      <c r="H71" s="6" t="s">
        <v>16</v>
      </c>
      <c r="I71" s="6" t="s">
        <v>12</v>
      </c>
      <c r="J71" s="6" t="s">
        <v>56</v>
      </c>
      <c r="K71" s="6" t="s">
        <v>116</v>
      </c>
    </row>
    <row r="72" spans="2:11" x14ac:dyDescent="0.3">
      <c r="C72" t="s">
        <v>127</v>
      </c>
      <c r="D72">
        <v>500</v>
      </c>
      <c r="F72" s="6" t="s">
        <v>50</v>
      </c>
      <c r="G72" s="6" t="s">
        <v>11</v>
      </c>
      <c r="H72" s="6" t="s">
        <v>14</v>
      </c>
      <c r="I72" s="6" t="s">
        <v>12</v>
      </c>
      <c r="J72" s="6" t="s">
        <v>56</v>
      </c>
      <c r="K72" s="6" t="s">
        <v>60</v>
      </c>
    </row>
    <row r="73" spans="2:11" hidden="1" x14ac:dyDescent="0.3">
      <c r="C73" t="s">
        <v>8</v>
      </c>
      <c r="D73">
        <v>90</v>
      </c>
      <c r="F73" s="6" t="s">
        <v>50</v>
      </c>
      <c r="G73" s="6" t="s">
        <v>11</v>
      </c>
      <c r="H73" s="6" t="s">
        <v>16</v>
      </c>
      <c r="I73" s="6" t="s">
        <v>12</v>
      </c>
      <c r="J73" s="6" t="s">
        <v>56</v>
      </c>
      <c r="K73" s="6" t="s">
        <v>116</v>
      </c>
    </row>
    <row r="74" spans="2:11" hidden="1" x14ac:dyDescent="0.3">
      <c r="C74" t="s">
        <v>128</v>
      </c>
      <c r="D74">
        <v>1650</v>
      </c>
      <c r="F74" s="6" t="s">
        <v>50</v>
      </c>
      <c r="G74" s="6" t="s">
        <v>11</v>
      </c>
      <c r="H74" s="6" t="s">
        <v>17</v>
      </c>
      <c r="I74" s="6" t="s">
        <v>12</v>
      </c>
      <c r="J74" s="6" t="s">
        <v>56</v>
      </c>
      <c r="K74" s="6" t="s">
        <v>116</v>
      </c>
    </row>
    <row r="75" spans="2:11" x14ac:dyDescent="0.3">
      <c r="B75" s="13">
        <v>44660</v>
      </c>
      <c r="C75" t="s">
        <v>65</v>
      </c>
      <c r="D75">
        <v>50</v>
      </c>
      <c r="F75" s="6" t="s">
        <v>114</v>
      </c>
      <c r="G75" s="6" t="s">
        <v>11</v>
      </c>
      <c r="H75" s="6" t="s">
        <v>16</v>
      </c>
      <c r="I75" s="6" t="s">
        <v>12</v>
      </c>
      <c r="J75" s="6" t="s">
        <v>56</v>
      </c>
      <c r="K75" s="6" t="s">
        <v>60</v>
      </c>
    </row>
    <row r="76" spans="2:11" x14ac:dyDescent="0.3">
      <c r="B76" s="13"/>
      <c r="C76" t="s">
        <v>78</v>
      </c>
      <c r="D76">
        <v>30</v>
      </c>
      <c r="F76" s="6" t="s">
        <v>50</v>
      </c>
      <c r="G76" s="6" t="s">
        <v>11</v>
      </c>
      <c r="H76" s="6" t="s">
        <v>16</v>
      </c>
      <c r="I76" s="6" t="s">
        <v>12</v>
      </c>
      <c r="J76" s="6" t="s">
        <v>56</v>
      </c>
      <c r="K76" s="6" t="s">
        <v>60</v>
      </c>
    </row>
    <row r="77" spans="2:11" hidden="1" x14ac:dyDescent="0.3">
      <c r="B77" s="13"/>
      <c r="C77" t="s">
        <v>119</v>
      </c>
      <c r="D77">
        <v>200</v>
      </c>
      <c r="F77" s="6" t="s">
        <v>50</v>
      </c>
      <c r="G77" s="6" t="s">
        <v>11</v>
      </c>
      <c r="H77" s="6" t="s">
        <v>16</v>
      </c>
      <c r="I77" s="6" t="s">
        <v>12</v>
      </c>
      <c r="J77" s="6" t="s">
        <v>56</v>
      </c>
      <c r="K77" s="6" t="s">
        <v>116</v>
      </c>
    </row>
    <row r="78" spans="2:11" hidden="1" x14ac:dyDescent="0.3">
      <c r="B78" s="13"/>
      <c r="C78" t="s">
        <v>24</v>
      </c>
      <c r="D78">
        <v>80</v>
      </c>
      <c r="F78" s="6" t="s">
        <v>50</v>
      </c>
      <c r="G78" s="6" t="s">
        <v>11</v>
      </c>
      <c r="H78" s="6" t="s">
        <v>16</v>
      </c>
      <c r="I78" s="6" t="s">
        <v>12</v>
      </c>
      <c r="J78" s="6" t="s">
        <v>56</v>
      </c>
      <c r="K78" s="6" t="s">
        <v>116</v>
      </c>
    </row>
    <row r="79" spans="2:11" hidden="1" x14ac:dyDescent="0.3">
      <c r="B79" s="13"/>
      <c r="C79" t="s">
        <v>72</v>
      </c>
      <c r="D79">
        <v>200</v>
      </c>
      <c r="F79" s="6" t="s">
        <v>50</v>
      </c>
      <c r="G79" s="6" t="s">
        <v>11</v>
      </c>
      <c r="H79" s="6" t="s">
        <v>14</v>
      </c>
      <c r="I79" s="6" t="s">
        <v>12</v>
      </c>
      <c r="J79" s="6" t="s">
        <v>56</v>
      </c>
      <c r="K79" s="6" t="s">
        <v>116</v>
      </c>
    </row>
    <row r="80" spans="2:11" x14ac:dyDescent="0.3">
      <c r="B80" s="13">
        <v>44661</v>
      </c>
      <c r="C80" t="s">
        <v>129</v>
      </c>
      <c r="D80">
        <v>100</v>
      </c>
      <c r="F80" s="6" t="s">
        <v>50</v>
      </c>
      <c r="G80" s="6" t="s">
        <v>11</v>
      </c>
      <c r="H80" s="6" t="s">
        <v>16</v>
      </c>
      <c r="I80" s="6" t="s">
        <v>12</v>
      </c>
      <c r="J80" s="6" t="s">
        <v>56</v>
      </c>
      <c r="K80" s="6" t="s">
        <v>60</v>
      </c>
    </row>
    <row r="81" spans="2:11" x14ac:dyDescent="0.3">
      <c r="C81" t="s">
        <v>89</v>
      </c>
      <c r="D81">
        <v>650</v>
      </c>
      <c r="F81" s="6" t="s">
        <v>50</v>
      </c>
      <c r="G81" s="6" t="s">
        <v>11</v>
      </c>
      <c r="H81" s="6" t="s">
        <v>15</v>
      </c>
      <c r="I81" s="6" t="s">
        <v>12</v>
      </c>
      <c r="J81" s="6" t="s">
        <v>56</v>
      </c>
      <c r="K81" s="6" t="s">
        <v>60</v>
      </c>
    </row>
    <row r="82" spans="2:11" hidden="1" x14ac:dyDescent="0.3">
      <c r="C82" t="s">
        <v>130</v>
      </c>
      <c r="D82">
        <v>650</v>
      </c>
      <c r="F82" s="6" t="s">
        <v>50</v>
      </c>
      <c r="G82" s="6" t="s">
        <v>11</v>
      </c>
      <c r="H82" s="6" t="s">
        <v>16</v>
      </c>
      <c r="I82" s="6" t="s">
        <v>12</v>
      </c>
      <c r="J82" s="6" t="s">
        <v>56</v>
      </c>
      <c r="K82" s="6" t="s">
        <v>116</v>
      </c>
    </row>
    <row r="83" spans="2:11" hidden="1" x14ac:dyDescent="0.3">
      <c r="C83" t="s">
        <v>131</v>
      </c>
      <c r="D83">
        <v>1000</v>
      </c>
      <c r="F83" s="6" t="s">
        <v>50</v>
      </c>
      <c r="G83" s="6" t="s">
        <v>11</v>
      </c>
      <c r="H83" s="6" t="s">
        <v>15</v>
      </c>
      <c r="I83" s="6" t="s">
        <v>12</v>
      </c>
      <c r="J83" s="6" t="s">
        <v>56</v>
      </c>
      <c r="K83" s="6" t="s">
        <v>116</v>
      </c>
    </row>
    <row r="84" spans="2:11" hidden="1" x14ac:dyDescent="0.3">
      <c r="C84" t="s">
        <v>53</v>
      </c>
      <c r="D84">
        <v>50</v>
      </c>
      <c r="F84" s="6" t="s">
        <v>50</v>
      </c>
      <c r="G84" s="6" t="s">
        <v>11</v>
      </c>
      <c r="H84" s="6" t="s">
        <v>15</v>
      </c>
      <c r="I84" s="6" t="s">
        <v>12</v>
      </c>
      <c r="J84" s="6" t="s">
        <v>56</v>
      </c>
      <c r="K84" s="6" t="s">
        <v>116</v>
      </c>
    </row>
    <row r="85" spans="2:11" x14ac:dyDescent="0.3">
      <c r="C85" t="s">
        <v>66</v>
      </c>
      <c r="D85">
        <v>110</v>
      </c>
      <c r="F85" s="6" t="s">
        <v>50</v>
      </c>
      <c r="G85" s="6" t="s">
        <v>11</v>
      </c>
      <c r="H85" s="6" t="s">
        <v>16</v>
      </c>
      <c r="I85" s="6" t="s">
        <v>12</v>
      </c>
      <c r="J85" s="6" t="s">
        <v>56</v>
      </c>
      <c r="K85" s="6" t="s">
        <v>60</v>
      </c>
    </row>
    <row r="86" spans="2:11" x14ac:dyDescent="0.3">
      <c r="C86" t="s">
        <v>35</v>
      </c>
      <c r="D86">
        <v>240</v>
      </c>
      <c r="F86" s="6" t="s">
        <v>50</v>
      </c>
      <c r="G86" s="6" t="s">
        <v>11</v>
      </c>
      <c r="H86" s="6" t="s">
        <v>16</v>
      </c>
      <c r="I86" s="6" t="s">
        <v>12</v>
      </c>
      <c r="J86" s="6" t="s">
        <v>56</v>
      </c>
      <c r="K86" s="6" t="s">
        <v>60</v>
      </c>
    </row>
    <row r="87" spans="2:11" x14ac:dyDescent="0.3">
      <c r="B87" s="13">
        <v>44662</v>
      </c>
      <c r="C87" t="s">
        <v>135</v>
      </c>
      <c r="D87">
        <v>250</v>
      </c>
      <c r="F87" s="6" t="s">
        <v>114</v>
      </c>
      <c r="G87" s="6" t="s">
        <v>11</v>
      </c>
      <c r="H87" s="6" t="s">
        <v>14</v>
      </c>
      <c r="I87" s="6" t="s">
        <v>12</v>
      </c>
      <c r="J87" s="6" t="s">
        <v>56</v>
      </c>
      <c r="K87" s="6" t="s">
        <v>60</v>
      </c>
    </row>
    <row r="88" spans="2:11" x14ac:dyDescent="0.3">
      <c r="C88" t="s">
        <v>65</v>
      </c>
      <c r="D88">
        <v>110</v>
      </c>
      <c r="F88" s="6" t="s">
        <v>50</v>
      </c>
      <c r="G88" s="6" t="s">
        <v>11</v>
      </c>
      <c r="H88" s="6" t="s">
        <v>16</v>
      </c>
      <c r="I88" s="6" t="s">
        <v>12</v>
      </c>
      <c r="J88" s="6" t="s">
        <v>56</v>
      </c>
      <c r="K88" s="6" t="s">
        <v>60</v>
      </c>
    </row>
    <row r="89" spans="2:11" x14ac:dyDescent="0.3">
      <c r="C89" t="s">
        <v>37</v>
      </c>
      <c r="D89">
        <v>60</v>
      </c>
      <c r="F89" s="6" t="s">
        <v>50</v>
      </c>
      <c r="G89" s="6" t="s">
        <v>11</v>
      </c>
      <c r="H89" s="6" t="s">
        <v>16</v>
      </c>
      <c r="I89" s="6" t="s">
        <v>12</v>
      </c>
      <c r="J89" s="6" t="s">
        <v>56</v>
      </c>
      <c r="K89" s="6" t="s">
        <v>60</v>
      </c>
    </row>
    <row r="90" spans="2:11" x14ac:dyDescent="0.3">
      <c r="C90" t="s">
        <v>9</v>
      </c>
      <c r="D90">
        <v>20</v>
      </c>
      <c r="F90" s="6" t="s">
        <v>50</v>
      </c>
      <c r="G90" s="6" t="s">
        <v>11</v>
      </c>
      <c r="H90" s="6" t="s">
        <v>16</v>
      </c>
      <c r="I90" s="6" t="s">
        <v>12</v>
      </c>
      <c r="J90" s="6" t="s">
        <v>56</v>
      </c>
      <c r="K90" s="6" t="s">
        <v>60</v>
      </c>
    </row>
    <row r="91" spans="2:11" x14ac:dyDescent="0.3">
      <c r="B91" s="13">
        <v>44663</v>
      </c>
      <c r="C91" t="s">
        <v>78</v>
      </c>
      <c r="D91">
        <v>60</v>
      </c>
      <c r="F91" s="6" t="s">
        <v>114</v>
      </c>
      <c r="G91" s="6" t="s">
        <v>11</v>
      </c>
      <c r="H91" s="6" t="s">
        <v>16</v>
      </c>
      <c r="I91" s="6" t="s">
        <v>12</v>
      </c>
      <c r="J91" s="6" t="s">
        <v>56</v>
      </c>
      <c r="K91" s="6" t="s">
        <v>60</v>
      </c>
    </row>
    <row r="92" spans="2:11" x14ac:dyDescent="0.3">
      <c r="C92" t="s">
        <v>31</v>
      </c>
      <c r="D92">
        <v>1315</v>
      </c>
      <c r="F92" s="6" t="s">
        <v>50</v>
      </c>
      <c r="G92" s="6" t="s">
        <v>11</v>
      </c>
      <c r="H92" s="6" t="s">
        <v>16</v>
      </c>
      <c r="I92" s="6" t="s">
        <v>12</v>
      </c>
      <c r="J92" s="6" t="s">
        <v>56</v>
      </c>
      <c r="K92" s="6" t="s">
        <v>60</v>
      </c>
    </row>
    <row r="93" spans="2:11" x14ac:dyDescent="0.3">
      <c r="C93" t="s">
        <v>65</v>
      </c>
      <c r="D93">
        <v>50</v>
      </c>
      <c r="F93" s="6" t="s">
        <v>50</v>
      </c>
      <c r="G93" s="6" t="s">
        <v>11</v>
      </c>
      <c r="H93" s="6" t="s">
        <v>16</v>
      </c>
      <c r="I93" s="6" t="s">
        <v>12</v>
      </c>
      <c r="J93" s="6" t="s">
        <v>56</v>
      </c>
      <c r="K93" s="6" t="s">
        <v>60</v>
      </c>
    </row>
    <row r="94" spans="2:11" x14ac:dyDescent="0.3">
      <c r="C94" t="s">
        <v>160</v>
      </c>
      <c r="D94">
        <v>2500</v>
      </c>
      <c r="F94" s="6" t="s">
        <v>29</v>
      </c>
      <c r="G94" s="6" t="s">
        <v>11</v>
      </c>
      <c r="H94" s="6" t="s">
        <v>15</v>
      </c>
      <c r="I94" s="6" t="s">
        <v>12</v>
      </c>
      <c r="J94" s="6" t="s">
        <v>56</v>
      </c>
      <c r="K94" s="6" t="s">
        <v>60</v>
      </c>
    </row>
    <row r="95" spans="2:11" x14ac:dyDescent="0.3">
      <c r="C95" t="s">
        <v>164</v>
      </c>
      <c r="D95">
        <v>1000</v>
      </c>
      <c r="F95" s="6" t="s">
        <v>29</v>
      </c>
      <c r="G95" s="6" t="s">
        <v>11</v>
      </c>
      <c r="H95" s="6" t="s">
        <v>14</v>
      </c>
      <c r="I95" s="6" t="s">
        <v>12</v>
      </c>
      <c r="J95" s="6" t="s">
        <v>56</v>
      </c>
      <c r="K95" s="6" t="s">
        <v>60</v>
      </c>
    </row>
    <row r="96" spans="2:11" x14ac:dyDescent="0.3">
      <c r="B96" s="13">
        <v>44664</v>
      </c>
      <c r="C96" t="s">
        <v>160</v>
      </c>
      <c r="D96">
        <v>2900</v>
      </c>
      <c r="F96" s="6" t="s">
        <v>29</v>
      </c>
      <c r="G96" s="6" t="s">
        <v>11</v>
      </c>
      <c r="H96" s="6" t="s">
        <v>15</v>
      </c>
      <c r="I96" s="6" t="s">
        <v>12</v>
      </c>
      <c r="J96" s="6" t="s">
        <v>56</v>
      </c>
      <c r="K96" s="6" t="s">
        <v>60</v>
      </c>
    </row>
    <row r="97" spans="2:11" x14ac:dyDescent="0.3">
      <c r="C97" t="s">
        <v>78</v>
      </c>
      <c r="D97">
        <v>30</v>
      </c>
      <c r="F97" s="6" t="s">
        <v>50</v>
      </c>
      <c r="G97" s="6" t="s">
        <v>11</v>
      </c>
      <c r="H97" s="6" t="s">
        <v>16</v>
      </c>
      <c r="I97" s="6" t="s">
        <v>12</v>
      </c>
      <c r="J97" s="6" t="s">
        <v>56</v>
      </c>
      <c r="K97" s="6" t="s">
        <v>60</v>
      </c>
    </row>
    <row r="98" spans="2:11" x14ac:dyDescent="0.3">
      <c r="C98" t="s">
        <v>9</v>
      </c>
      <c r="D98">
        <v>20</v>
      </c>
      <c r="F98" s="6" t="s">
        <v>50</v>
      </c>
      <c r="G98" s="6" t="s">
        <v>11</v>
      </c>
      <c r="H98" s="6" t="s">
        <v>16</v>
      </c>
      <c r="I98" s="6" t="s">
        <v>12</v>
      </c>
      <c r="J98" s="6" t="s">
        <v>56</v>
      </c>
      <c r="K98" s="6" t="s">
        <v>60</v>
      </c>
    </row>
    <row r="99" spans="2:11" x14ac:dyDescent="0.3">
      <c r="C99" t="s">
        <v>35</v>
      </c>
      <c r="D99">
        <v>85</v>
      </c>
      <c r="F99" s="6" t="s">
        <v>50</v>
      </c>
      <c r="G99" s="6" t="s">
        <v>11</v>
      </c>
      <c r="H99" s="6" t="s">
        <v>16</v>
      </c>
      <c r="I99" s="6" t="s">
        <v>12</v>
      </c>
      <c r="J99" s="6" t="s">
        <v>56</v>
      </c>
      <c r="K99" s="6" t="s">
        <v>60</v>
      </c>
    </row>
    <row r="100" spans="2:11" x14ac:dyDescent="0.3">
      <c r="B100" s="13">
        <v>44665</v>
      </c>
      <c r="C100" t="s">
        <v>139</v>
      </c>
      <c r="D100">
        <v>140</v>
      </c>
      <c r="F100" s="6" t="s">
        <v>50</v>
      </c>
      <c r="G100" s="6" t="s">
        <v>11</v>
      </c>
      <c r="H100" s="6" t="s">
        <v>14</v>
      </c>
      <c r="I100" s="6" t="s">
        <v>12</v>
      </c>
      <c r="J100" s="6" t="s">
        <v>56</v>
      </c>
      <c r="K100" s="6" t="s">
        <v>60</v>
      </c>
    </row>
    <row r="101" spans="2:11" x14ac:dyDescent="0.3">
      <c r="B101" s="13">
        <v>44665</v>
      </c>
      <c r="C101" t="s">
        <v>65</v>
      </c>
      <c r="D101">
        <v>50</v>
      </c>
      <c r="F101" s="6" t="s">
        <v>50</v>
      </c>
      <c r="G101" s="6" t="s">
        <v>11</v>
      </c>
      <c r="H101" s="6" t="s">
        <v>16</v>
      </c>
      <c r="I101" s="6" t="s">
        <v>12</v>
      </c>
      <c r="J101" s="6" t="s">
        <v>56</v>
      </c>
      <c r="K101" s="6" t="s">
        <v>60</v>
      </c>
    </row>
    <row r="102" spans="2:11" x14ac:dyDescent="0.3">
      <c r="B102" s="13">
        <v>44665</v>
      </c>
      <c r="C102" t="s">
        <v>35</v>
      </c>
      <c r="D102">
        <v>40</v>
      </c>
      <c r="F102" s="6" t="s">
        <v>50</v>
      </c>
      <c r="G102" s="6" t="s">
        <v>11</v>
      </c>
      <c r="H102" s="6" t="s">
        <v>16</v>
      </c>
      <c r="I102" s="6" t="s">
        <v>12</v>
      </c>
      <c r="J102" s="6" t="s">
        <v>56</v>
      </c>
      <c r="K102" s="6" t="s">
        <v>60</v>
      </c>
    </row>
    <row r="103" spans="2:11" x14ac:dyDescent="0.3">
      <c r="B103" s="13">
        <v>44665</v>
      </c>
      <c r="C103" t="s">
        <v>9</v>
      </c>
      <c r="D103">
        <v>40</v>
      </c>
      <c r="F103" s="6" t="s">
        <v>50</v>
      </c>
      <c r="G103" s="6" t="s">
        <v>11</v>
      </c>
      <c r="H103" s="6" t="s">
        <v>16</v>
      </c>
      <c r="I103" s="6" t="s">
        <v>12</v>
      </c>
      <c r="J103" s="6" t="s">
        <v>56</v>
      </c>
      <c r="K103" s="6" t="s">
        <v>60</v>
      </c>
    </row>
    <row r="104" spans="2:11" x14ac:dyDescent="0.3">
      <c r="B104" s="13">
        <v>44666</v>
      </c>
      <c r="C104" t="s">
        <v>102</v>
      </c>
      <c r="D104">
        <v>50</v>
      </c>
      <c r="F104" s="6" t="s">
        <v>50</v>
      </c>
      <c r="G104" s="6" t="s">
        <v>11</v>
      </c>
      <c r="H104" s="6" t="s">
        <v>16</v>
      </c>
      <c r="I104" s="6" t="s">
        <v>12</v>
      </c>
      <c r="J104" s="6" t="s">
        <v>56</v>
      </c>
      <c r="K104" s="6" t="s">
        <v>60</v>
      </c>
    </row>
    <row r="105" spans="2:11" x14ac:dyDescent="0.3">
      <c r="B105" s="13">
        <v>44666</v>
      </c>
      <c r="C105" t="s">
        <v>35</v>
      </c>
      <c r="D105">
        <v>30</v>
      </c>
      <c r="F105" s="6" t="s">
        <v>50</v>
      </c>
      <c r="G105" s="6" t="s">
        <v>11</v>
      </c>
      <c r="H105" s="6" t="s">
        <v>16</v>
      </c>
      <c r="I105" s="6" t="s">
        <v>12</v>
      </c>
      <c r="J105" s="6" t="s">
        <v>56</v>
      </c>
      <c r="K105" s="6" t="s">
        <v>60</v>
      </c>
    </row>
    <row r="106" spans="2:11" x14ac:dyDescent="0.3">
      <c r="B106" s="13">
        <v>44667</v>
      </c>
      <c r="C106" t="s">
        <v>28</v>
      </c>
      <c r="D106">
        <v>30</v>
      </c>
      <c r="F106" s="6" t="s">
        <v>50</v>
      </c>
      <c r="G106" s="6" t="s">
        <v>11</v>
      </c>
      <c r="H106" s="6" t="s">
        <v>16</v>
      </c>
      <c r="I106" s="6" t="s">
        <v>12</v>
      </c>
      <c r="J106" s="6" t="s">
        <v>56</v>
      </c>
      <c r="K106" s="6" t="s">
        <v>60</v>
      </c>
    </row>
    <row r="107" spans="2:11" x14ac:dyDescent="0.3">
      <c r="B107" s="13">
        <v>44667</v>
      </c>
      <c r="C107" t="s">
        <v>140</v>
      </c>
      <c r="D107">
        <v>250</v>
      </c>
      <c r="F107" s="6" t="s">
        <v>50</v>
      </c>
      <c r="G107" s="6" t="s">
        <v>11</v>
      </c>
      <c r="H107" s="6" t="s">
        <v>14</v>
      </c>
      <c r="I107" s="6" t="s">
        <v>12</v>
      </c>
      <c r="J107" s="6" t="s">
        <v>56</v>
      </c>
      <c r="K107" s="6" t="s">
        <v>60</v>
      </c>
    </row>
    <row r="108" spans="2:11" x14ac:dyDescent="0.3">
      <c r="B108" s="13">
        <v>44667</v>
      </c>
      <c r="C108" t="s">
        <v>35</v>
      </c>
      <c r="D108">
        <v>100</v>
      </c>
      <c r="F108" s="6" t="s">
        <v>50</v>
      </c>
      <c r="G108" s="6" t="s">
        <v>11</v>
      </c>
      <c r="H108" s="6" t="s">
        <v>16</v>
      </c>
      <c r="I108" s="6" t="s">
        <v>12</v>
      </c>
      <c r="J108" s="6" t="s">
        <v>56</v>
      </c>
      <c r="K108" s="6" t="s">
        <v>60</v>
      </c>
    </row>
    <row r="109" spans="2:11" x14ac:dyDescent="0.3">
      <c r="B109" s="13">
        <v>44667</v>
      </c>
      <c r="C109" t="s">
        <v>141</v>
      </c>
      <c r="D109">
        <v>40</v>
      </c>
      <c r="F109" s="6" t="s">
        <v>50</v>
      </c>
      <c r="G109" s="6" t="s">
        <v>11</v>
      </c>
      <c r="H109" s="6" t="s">
        <v>16</v>
      </c>
      <c r="I109" s="6" t="s">
        <v>12</v>
      </c>
      <c r="J109" s="6" t="s">
        <v>56</v>
      </c>
      <c r="K109" s="6" t="s">
        <v>60</v>
      </c>
    </row>
    <row r="110" spans="2:11" x14ac:dyDescent="0.3">
      <c r="B110" s="13">
        <v>44667</v>
      </c>
      <c r="C110" t="s">
        <v>142</v>
      </c>
      <c r="D110">
        <v>100</v>
      </c>
      <c r="F110" s="6" t="s">
        <v>50</v>
      </c>
      <c r="G110" s="6" t="s">
        <v>11</v>
      </c>
      <c r="H110" s="6" t="s">
        <v>15</v>
      </c>
      <c r="I110" s="6" t="s">
        <v>12</v>
      </c>
      <c r="J110" s="6" t="s">
        <v>56</v>
      </c>
      <c r="K110" s="6" t="s">
        <v>60</v>
      </c>
    </row>
    <row r="111" spans="2:11" x14ac:dyDescent="0.3">
      <c r="B111" s="13">
        <v>44667</v>
      </c>
      <c r="C111" t="s">
        <v>143</v>
      </c>
      <c r="D111">
        <v>400</v>
      </c>
      <c r="F111" s="6" t="s">
        <v>50</v>
      </c>
      <c r="G111" s="6" t="s">
        <v>10</v>
      </c>
      <c r="H111" s="6" t="s">
        <v>15</v>
      </c>
      <c r="I111" s="6" t="s">
        <v>12</v>
      </c>
      <c r="J111" s="6" t="s">
        <v>56</v>
      </c>
      <c r="K111" s="6" t="s">
        <v>60</v>
      </c>
    </row>
    <row r="112" spans="2:11" x14ac:dyDescent="0.3">
      <c r="B112" s="13">
        <v>44667</v>
      </c>
      <c r="C112" t="s">
        <v>143</v>
      </c>
      <c r="D112">
        <v>120</v>
      </c>
      <c r="F112" s="6" t="s">
        <v>50</v>
      </c>
      <c r="G112" s="6" t="s">
        <v>11</v>
      </c>
      <c r="H112" s="6" t="s">
        <v>15</v>
      </c>
      <c r="I112" s="6" t="s">
        <v>12</v>
      </c>
      <c r="J112" s="6" t="s">
        <v>56</v>
      </c>
      <c r="K112" s="6" t="s">
        <v>60</v>
      </c>
    </row>
    <row r="113" spans="2:11" x14ac:dyDescent="0.3">
      <c r="B113" s="13">
        <v>44668</v>
      </c>
      <c r="C113" t="s">
        <v>144</v>
      </c>
      <c r="D113">
        <v>125</v>
      </c>
      <c r="F113" s="6" t="s">
        <v>50</v>
      </c>
      <c r="G113" s="6" t="s">
        <v>11</v>
      </c>
      <c r="H113" s="6" t="s">
        <v>16</v>
      </c>
      <c r="I113" s="6" t="s">
        <v>12</v>
      </c>
      <c r="J113" s="6" t="s">
        <v>56</v>
      </c>
      <c r="K113" s="6" t="s">
        <v>60</v>
      </c>
    </row>
    <row r="114" spans="2:11" x14ac:dyDescent="0.3">
      <c r="B114" s="13">
        <v>44668</v>
      </c>
      <c r="C114" t="s">
        <v>145</v>
      </c>
      <c r="D114">
        <v>100</v>
      </c>
      <c r="F114" s="6" t="s">
        <v>50</v>
      </c>
      <c r="G114" s="6" t="s">
        <v>11</v>
      </c>
      <c r="H114" s="6" t="s">
        <v>14</v>
      </c>
      <c r="I114" s="6" t="s">
        <v>12</v>
      </c>
      <c r="J114" s="6" t="s">
        <v>56</v>
      </c>
      <c r="K114" s="6" t="s">
        <v>60</v>
      </c>
    </row>
    <row r="115" spans="2:11" x14ac:dyDescent="0.3">
      <c r="B115" s="13">
        <v>44668</v>
      </c>
      <c r="C115" t="s">
        <v>35</v>
      </c>
      <c r="D115">
        <v>30</v>
      </c>
      <c r="F115" s="6" t="s">
        <v>50</v>
      </c>
      <c r="G115" s="6" t="s">
        <v>11</v>
      </c>
      <c r="H115" s="6" t="s">
        <v>16</v>
      </c>
      <c r="I115" s="6" t="s">
        <v>12</v>
      </c>
      <c r="J115" s="6" t="s">
        <v>56</v>
      </c>
      <c r="K115" s="6" t="s">
        <v>60</v>
      </c>
    </row>
    <row r="116" spans="2:11" x14ac:dyDescent="0.3">
      <c r="B116" s="13">
        <v>44669</v>
      </c>
      <c r="C116" t="s">
        <v>65</v>
      </c>
      <c r="D116">
        <v>50</v>
      </c>
      <c r="F116" s="6" t="s">
        <v>50</v>
      </c>
      <c r="G116" s="6" t="s">
        <v>11</v>
      </c>
      <c r="H116" s="6" t="s">
        <v>16</v>
      </c>
      <c r="I116" s="6" t="s">
        <v>12</v>
      </c>
      <c r="J116" s="6" t="s">
        <v>56</v>
      </c>
      <c r="K116" s="6" t="s">
        <v>60</v>
      </c>
    </row>
    <row r="117" spans="2:11" x14ac:dyDescent="0.3">
      <c r="B117" s="13">
        <v>44669</v>
      </c>
      <c r="C117" t="s">
        <v>146</v>
      </c>
      <c r="D117">
        <v>50</v>
      </c>
      <c r="F117" s="6" t="s">
        <v>50</v>
      </c>
      <c r="G117" s="6" t="s">
        <v>11</v>
      </c>
      <c r="H117" s="6" t="s">
        <v>16</v>
      </c>
      <c r="I117" s="6" t="s">
        <v>12</v>
      </c>
      <c r="J117" s="6" t="s">
        <v>56</v>
      </c>
      <c r="K117" s="6" t="s">
        <v>60</v>
      </c>
    </row>
    <row r="118" spans="2:11" x14ac:dyDescent="0.3">
      <c r="B118" s="13">
        <v>44669</v>
      </c>
      <c r="C118" t="s">
        <v>147</v>
      </c>
      <c r="D118">
        <v>20</v>
      </c>
      <c r="F118" s="6" t="s">
        <v>50</v>
      </c>
      <c r="G118" s="6" t="s">
        <v>11</v>
      </c>
      <c r="H118" s="6" t="s">
        <v>15</v>
      </c>
      <c r="I118" s="6" t="s">
        <v>12</v>
      </c>
      <c r="J118" s="6" t="s">
        <v>56</v>
      </c>
      <c r="K118" s="6" t="s">
        <v>60</v>
      </c>
    </row>
    <row r="119" spans="2:11" x14ac:dyDescent="0.3">
      <c r="B119" s="13">
        <v>44669</v>
      </c>
      <c r="C119" t="s">
        <v>141</v>
      </c>
      <c r="D119">
        <v>75</v>
      </c>
      <c r="F119" s="6" t="s">
        <v>50</v>
      </c>
      <c r="G119" s="6" t="s">
        <v>11</v>
      </c>
      <c r="H119" s="6" t="s">
        <v>16</v>
      </c>
      <c r="I119" s="6" t="s">
        <v>12</v>
      </c>
      <c r="J119" s="6" t="s">
        <v>56</v>
      </c>
      <c r="K119" s="6" t="s">
        <v>60</v>
      </c>
    </row>
    <row r="120" spans="2:11" x14ac:dyDescent="0.3">
      <c r="B120" s="13">
        <v>44669</v>
      </c>
      <c r="C120" t="s">
        <v>68</v>
      </c>
      <c r="D120">
        <v>212</v>
      </c>
      <c r="F120" s="6" t="s">
        <v>50</v>
      </c>
      <c r="G120" s="6" t="s">
        <v>10</v>
      </c>
      <c r="H120" s="6" t="s">
        <v>15</v>
      </c>
      <c r="I120" s="6" t="s">
        <v>12</v>
      </c>
      <c r="J120" s="6" t="s">
        <v>56</v>
      </c>
      <c r="K120" s="6" t="s">
        <v>60</v>
      </c>
    </row>
    <row r="121" spans="2:11" hidden="1" x14ac:dyDescent="0.3">
      <c r="B121" s="13">
        <v>44669</v>
      </c>
      <c r="C121" t="s">
        <v>167</v>
      </c>
      <c r="D121">
        <v>5329</v>
      </c>
      <c r="F121" s="6" t="s">
        <v>44</v>
      </c>
      <c r="G121" s="6" t="s">
        <v>11</v>
      </c>
      <c r="H121" s="6" t="s">
        <v>15</v>
      </c>
      <c r="I121" s="6" t="s">
        <v>12</v>
      </c>
      <c r="J121" s="6" t="s">
        <v>56</v>
      </c>
      <c r="K121" s="6" t="s">
        <v>163</v>
      </c>
    </row>
    <row r="122" spans="2:11" x14ac:dyDescent="0.3">
      <c r="B122" s="13">
        <v>44670</v>
      </c>
      <c r="C122" t="s">
        <v>28</v>
      </c>
      <c r="D122">
        <v>30</v>
      </c>
      <c r="F122" s="6" t="s">
        <v>50</v>
      </c>
      <c r="G122" s="6" t="s">
        <v>11</v>
      </c>
      <c r="H122" s="6" t="s">
        <v>16</v>
      </c>
      <c r="I122" s="6" t="s">
        <v>12</v>
      </c>
      <c r="J122" s="6" t="s">
        <v>56</v>
      </c>
      <c r="K122" s="6" t="s">
        <v>60</v>
      </c>
    </row>
    <row r="123" spans="2:11" x14ac:dyDescent="0.3">
      <c r="B123" s="13">
        <v>44670</v>
      </c>
      <c r="C123" t="s">
        <v>37</v>
      </c>
      <c r="D123">
        <v>86</v>
      </c>
      <c r="F123" s="6" t="s">
        <v>50</v>
      </c>
      <c r="G123" s="6" t="s">
        <v>11</v>
      </c>
      <c r="H123" s="6" t="s">
        <v>16</v>
      </c>
      <c r="I123" s="6" t="s">
        <v>12</v>
      </c>
      <c r="J123" s="6" t="s">
        <v>56</v>
      </c>
      <c r="K123" s="6" t="s">
        <v>60</v>
      </c>
    </row>
    <row r="124" spans="2:11" x14ac:dyDescent="0.3">
      <c r="B124" s="13">
        <v>44670</v>
      </c>
      <c r="C124" t="s">
        <v>148</v>
      </c>
      <c r="D124">
        <v>70</v>
      </c>
      <c r="F124" s="6" t="s">
        <v>50</v>
      </c>
      <c r="G124" s="6" t="s">
        <v>11</v>
      </c>
      <c r="H124" s="6" t="s">
        <v>14</v>
      </c>
      <c r="I124" s="6" t="s">
        <v>12</v>
      </c>
      <c r="J124" s="6" t="s">
        <v>56</v>
      </c>
      <c r="K124" s="6" t="s">
        <v>60</v>
      </c>
    </row>
    <row r="125" spans="2:11" x14ac:dyDescent="0.3">
      <c r="B125" s="13">
        <v>44670</v>
      </c>
      <c r="C125" t="s">
        <v>149</v>
      </c>
      <c r="D125">
        <v>50</v>
      </c>
      <c r="F125" s="6" t="s">
        <v>50</v>
      </c>
      <c r="G125" s="6" t="s">
        <v>11</v>
      </c>
      <c r="H125" s="6" t="s">
        <v>16</v>
      </c>
      <c r="I125" s="6" t="s">
        <v>12</v>
      </c>
      <c r="J125" s="6" t="s">
        <v>56</v>
      </c>
      <c r="K125" s="6" t="s">
        <v>60</v>
      </c>
    </row>
    <row r="126" spans="2:11" x14ac:dyDescent="0.3">
      <c r="B126" s="13">
        <v>44670</v>
      </c>
      <c r="C126" t="s">
        <v>150</v>
      </c>
      <c r="D126">
        <v>150</v>
      </c>
      <c r="F126" s="6" t="s">
        <v>50</v>
      </c>
      <c r="G126" s="6" t="s">
        <v>11</v>
      </c>
      <c r="H126" s="6" t="s">
        <v>14</v>
      </c>
      <c r="I126" s="6" t="s">
        <v>12</v>
      </c>
      <c r="J126" s="6" t="s">
        <v>56</v>
      </c>
      <c r="K126" s="6" t="s">
        <v>60</v>
      </c>
    </row>
    <row r="127" spans="2:11" x14ac:dyDescent="0.3">
      <c r="B127" s="13">
        <v>44670</v>
      </c>
      <c r="C127" t="s">
        <v>67</v>
      </c>
      <c r="D127">
        <v>36</v>
      </c>
      <c r="F127" s="6" t="s">
        <v>50</v>
      </c>
      <c r="G127" s="6" t="s">
        <v>11</v>
      </c>
      <c r="H127" s="6" t="s">
        <v>16</v>
      </c>
      <c r="I127" s="6" t="s">
        <v>12</v>
      </c>
      <c r="J127" s="6" t="s">
        <v>56</v>
      </c>
      <c r="K127" s="6" t="s">
        <v>60</v>
      </c>
    </row>
    <row r="128" spans="2:11" hidden="1" x14ac:dyDescent="0.3">
      <c r="B128" s="13">
        <v>44670</v>
      </c>
      <c r="C128" t="s">
        <v>119</v>
      </c>
      <c r="D128">
        <v>984</v>
      </c>
      <c r="F128" s="6" t="s">
        <v>44</v>
      </c>
      <c r="G128" s="6" t="s">
        <v>10</v>
      </c>
      <c r="H128" s="6" t="s">
        <v>16</v>
      </c>
      <c r="I128" s="6" t="s">
        <v>12</v>
      </c>
      <c r="J128" s="6" t="s">
        <v>56</v>
      </c>
      <c r="K128" s="6" t="s">
        <v>44</v>
      </c>
    </row>
    <row r="129" spans="2:11" x14ac:dyDescent="0.3">
      <c r="B129" s="13">
        <v>44670</v>
      </c>
      <c r="C129" t="s">
        <v>35</v>
      </c>
      <c r="D129">
        <v>210</v>
      </c>
      <c r="F129" s="6" t="s">
        <v>50</v>
      </c>
      <c r="G129" s="6" t="s">
        <v>11</v>
      </c>
      <c r="H129" s="6" t="s">
        <v>16</v>
      </c>
      <c r="I129" s="6" t="s">
        <v>12</v>
      </c>
      <c r="J129" s="6" t="s">
        <v>56</v>
      </c>
      <c r="K129" s="6" t="s">
        <v>60</v>
      </c>
    </row>
    <row r="130" spans="2:11" x14ac:dyDescent="0.3">
      <c r="B130" s="13">
        <v>44670</v>
      </c>
      <c r="C130" t="s">
        <v>152</v>
      </c>
      <c r="D130">
        <v>40</v>
      </c>
      <c r="F130" s="6" t="s">
        <v>50</v>
      </c>
      <c r="G130" s="6" t="s">
        <v>11</v>
      </c>
      <c r="H130" s="6" t="s">
        <v>16</v>
      </c>
      <c r="I130" s="6" t="s">
        <v>12</v>
      </c>
      <c r="J130" s="6" t="s">
        <v>56</v>
      </c>
      <c r="K130" s="6" t="s">
        <v>60</v>
      </c>
    </row>
    <row r="131" spans="2:11" x14ac:dyDescent="0.3">
      <c r="B131" s="13">
        <v>44670</v>
      </c>
      <c r="C131" t="s">
        <v>9</v>
      </c>
      <c r="D131">
        <v>20</v>
      </c>
      <c r="F131" s="6" t="s">
        <v>50</v>
      </c>
      <c r="G131" s="6" t="s">
        <v>11</v>
      </c>
      <c r="H131" s="6" t="s">
        <v>16</v>
      </c>
      <c r="I131" s="6" t="s">
        <v>12</v>
      </c>
      <c r="J131" s="6" t="s">
        <v>56</v>
      </c>
      <c r="K131" s="6" t="s">
        <v>60</v>
      </c>
    </row>
    <row r="132" spans="2:11" x14ac:dyDescent="0.3">
      <c r="B132" s="13">
        <v>44670</v>
      </c>
      <c r="C132" t="s">
        <v>154</v>
      </c>
      <c r="D132">
        <v>30</v>
      </c>
      <c r="F132" s="6" t="s">
        <v>50</v>
      </c>
      <c r="G132" s="6" t="s">
        <v>11</v>
      </c>
      <c r="H132" s="6" t="s">
        <v>15</v>
      </c>
      <c r="I132" s="6" t="s">
        <v>12</v>
      </c>
      <c r="J132" s="6" t="s">
        <v>56</v>
      </c>
      <c r="K132" s="6" t="s">
        <v>60</v>
      </c>
    </row>
    <row r="133" spans="2:11" x14ac:dyDescent="0.3">
      <c r="B133" s="13">
        <v>44671</v>
      </c>
      <c r="C133" t="s">
        <v>65</v>
      </c>
      <c r="D133">
        <v>80</v>
      </c>
      <c r="F133" s="6" t="s">
        <v>50</v>
      </c>
      <c r="G133" s="6" t="s">
        <v>11</v>
      </c>
      <c r="H133" s="6" t="s">
        <v>16</v>
      </c>
      <c r="I133" s="6" t="s">
        <v>12</v>
      </c>
      <c r="J133" s="6" t="s">
        <v>56</v>
      </c>
      <c r="K133" s="6" t="s">
        <v>60</v>
      </c>
    </row>
    <row r="134" spans="2:11" x14ac:dyDescent="0.3">
      <c r="B134" s="13">
        <v>44671</v>
      </c>
      <c r="C134" t="s">
        <v>55</v>
      </c>
      <c r="D134">
        <f>50+24</f>
        <v>74</v>
      </c>
      <c r="F134" s="6" t="s">
        <v>50</v>
      </c>
      <c r="G134" s="6" t="s">
        <v>11</v>
      </c>
      <c r="H134" s="6" t="s">
        <v>16</v>
      </c>
      <c r="I134" s="6" t="s">
        <v>12</v>
      </c>
      <c r="J134" s="6" t="s">
        <v>56</v>
      </c>
      <c r="K134" s="6" t="s">
        <v>60</v>
      </c>
    </row>
    <row r="135" spans="2:11" x14ac:dyDescent="0.3">
      <c r="B135" s="13">
        <v>44671</v>
      </c>
      <c r="C135" t="s">
        <v>152</v>
      </c>
      <c r="D135">
        <v>30</v>
      </c>
      <c r="F135" s="6" t="s">
        <v>50</v>
      </c>
      <c r="G135" s="6" t="s">
        <v>11</v>
      </c>
      <c r="H135" s="6" t="s">
        <v>16</v>
      </c>
      <c r="I135" s="6" t="s">
        <v>12</v>
      </c>
      <c r="J135" s="6" t="s">
        <v>56</v>
      </c>
      <c r="K135" s="6" t="s">
        <v>60</v>
      </c>
    </row>
    <row r="136" spans="2:11" x14ac:dyDescent="0.3">
      <c r="B136" s="13">
        <v>44671</v>
      </c>
      <c r="C136" t="s">
        <v>35</v>
      </c>
      <c r="D136">
        <v>20</v>
      </c>
      <c r="F136" s="6" t="s">
        <v>50</v>
      </c>
      <c r="G136" s="6" t="s">
        <v>11</v>
      </c>
      <c r="H136" s="6" t="s">
        <v>16</v>
      </c>
      <c r="I136" s="6" t="s">
        <v>12</v>
      </c>
      <c r="J136" s="6" t="s">
        <v>56</v>
      </c>
      <c r="K136" s="6" t="s">
        <v>60</v>
      </c>
    </row>
    <row r="137" spans="2:11" x14ac:dyDescent="0.3">
      <c r="B137" s="13">
        <v>44671</v>
      </c>
      <c r="C137" t="s">
        <v>153</v>
      </c>
      <c r="D137">
        <v>30</v>
      </c>
      <c r="F137" s="6" t="s">
        <v>50</v>
      </c>
      <c r="G137" s="6" t="s">
        <v>11</v>
      </c>
      <c r="H137" s="6" t="s">
        <v>15</v>
      </c>
      <c r="I137" s="6" t="s">
        <v>12</v>
      </c>
      <c r="J137" s="6" t="s">
        <v>56</v>
      </c>
      <c r="K137" s="6" t="s">
        <v>60</v>
      </c>
    </row>
    <row r="138" spans="2:11" x14ac:dyDescent="0.3">
      <c r="B138" s="13">
        <v>44671</v>
      </c>
      <c r="C138" t="s">
        <v>34</v>
      </c>
      <c r="D138">
        <v>200</v>
      </c>
      <c r="F138" s="6" t="s">
        <v>50</v>
      </c>
      <c r="G138" s="6" t="s">
        <v>11</v>
      </c>
      <c r="H138" s="6" t="s">
        <v>15</v>
      </c>
      <c r="I138" s="6" t="s">
        <v>12</v>
      </c>
      <c r="J138" s="6" t="s">
        <v>56</v>
      </c>
      <c r="K138" s="6" t="s">
        <v>60</v>
      </c>
    </row>
    <row r="139" spans="2:11" x14ac:dyDescent="0.3">
      <c r="B139" s="13">
        <v>44671</v>
      </c>
      <c r="C139" t="s">
        <v>18</v>
      </c>
      <c r="D139">
        <v>20</v>
      </c>
      <c r="F139" s="6" t="s">
        <v>50</v>
      </c>
      <c r="G139" s="6" t="s">
        <v>11</v>
      </c>
      <c r="H139" s="6" t="s">
        <v>16</v>
      </c>
      <c r="I139" s="6" t="s">
        <v>12</v>
      </c>
      <c r="J139" s="6" t="s">
        <v>56</v>
      </c>
      <c r="K139" s="6" t="s">
        <v>60</v>
      </c>
    </row>
    <row r="140" spans="2:11" x14ac:dyDescent="0.3">
      <c r="B140" s="13">
        <v>44672</v>
      </c>
      <c r="C140" t="s">
        <v>65</v>
      </c>
      <c r="D140">
        <f>30+30+20</f>
        <v>80</v>
      </c>
      <c r="F140" s="6" t="s">
        <v>50</v>
      </c>
      <c r="G140" s="6" t="s">
        <v>11</v>
      </c>
      <c r="H140" s="6" t="s">
        <v>16</v>
      </c>
      <c r="I140" s="6" t="s">
        <v>12</v>
      </c>
      <c r="J140" s="6" t="s">
        <v>56</v>
      </c>
      <c r="K140" s="6" t="s">
        <v>60</v>
      </c>
    </row>
    <row r="141" spans="2:11" x14ac:dyDescent="0.3">
      <c r="B141" s="13">
        <v>44672</v>
      </c>
      <c r="C141" t="s">
        <v>155</v>
      </c>
      <c r="D141">
        <v>20</v>
      </c>
      <c r="F141" s="6" t="s">
        <v>50</v>
      </c>
      <c r="G141" s="6" t="s">
        <v>11</v>
      </c>
      <c r="H141" s="6" t="s">
        <v>16</v>
      </c>
      <c r="I141" s="6" t="s">
        <v>12</v>
      </c>
      <c r="J141" s="6" t="s">
        <v>56</v>
      </c>
      <c r="K141" s="6" t="s">
        <v>60</v>
      </c>
    </row>
    <row r="142" spans="2:11" x14ac:dyDescent="0.3">
      <c r="B142" s="13">
        <v>44672</v>
      </c>
      <c r="C142" t="s">
        <v>35</v>
      </c>
      <c r="D142">
        <v>140</v>
      </c>
      <c r="F142" s="6" t="s">
        <v>50</v>
      </c>
      <c r="G142" s="6" t="s">
        <v>11</v>
      </c>
      <c r="H142" s="6" t="s">
        <v>16</v>
      </c>
      <c r="I142" s="6" t="s">
        <v>12</v>
      </c>
      <c r="J142" s="6" t="s">
        <v>56</v>
      </c>
      <c r="K142" s="6" t="s">
        <v>60</v>
      </c>
    </row>
    <row r="143" spans="2:11" x14ac:dyDescent="0.3">
      <c r="B143" s="13">
        <v>44672</v>
      </c>
      <c r="C143" t="s">
        <v>9</v>
      </c>
      <c r="D143">
        <v>20</v>
      </c>
      <c r="F143" s="6" t="s">
        <v>50</v>
      </c>
      <c r="G143" s="6" t="s">
        <v>11</v>
      </c>
      <c r="H143" s="6" t="s">
        <v>16</v>
      </c>
      <c r="I143" s="6" t="s">
        <v>12</v>
      </c>
      <c r="J143" s="6" t="s">
        <v>56</v>
      </c>
      <c r="K143" s="6" t="s">
        <v>60</v>
      </c>
    </row>
    <row r="144" spans="2:11" hidden="1" x14ac:dyDescent="0.3">
      <c r="B144" s="13">
        <v>44672</v>
      </c>
      <c r="C144" t="s">
        <v>168</v>
      </c>
      <c r="D144">
        <v>5574</v>
      </c>
      <c r="F144" s="6" t="s">
        <v>44</v>
      </c>
      <c r="G144" s="6" t="s">
        <v>11</v>
      </c>
      <c r="H144" s="6" t="s">
        <v>16</v>
      </c>
      <c r="I144" s="6" t="s">
        <v>12</v>
      </c>
      <c r="J144" s="6" t="s">
        <v>56</v>
      </c>
      <c r="K144" s="6" t="s">
        <v>163</v>
      </c>
    </row>
    <row r="145" spans="2:11" x14ac:dyDescent="0.3">
      <c r="B145" s="13">
        <v>44673</v>
      </c>
      <c r="C145" t="s">
        <v>65</v>
      </c>
      <c r="D145">
        <v>90</v>
      </c>
      <c r="F145" s="6" t="s">
        <v>50</v>
      </c>
      <c r="G145" s="6" t="s">
        <v>11</v>
      </c>
      <c r="H145" s="6" t="s">
        <v>16</v>
      </c>
      <c r="I145" s="6" t="s">
        <v>12</v>
      </c>
      <c r="J145" s="6" t="s">
        <v>56</v>
      </c>
      <c r="K145" s="6" t="s">
        <v>60</v>
      </c>
    </row>
    <row r="146" spans="2:11" x14ac:dyDescent="0.3">
      <c r="B146" s="13">
        <v>44673</v>
      </c>
      <c r="C146" t="s">
        <v>97</v>
      </c>
      <c r="D146">
        <v>1050</v>
      </c>
      <c r="F146" s="6" t="s">
        <v>50</v>
      </c>
      <c r="G146" s="6" t="s">
        <v>11</v>
      </c>
      <c r="H146" s="6" t="s">
        <v>16</v>
      </c>
      <c r="I146" s="6" t="s">
        <v>12</v>
      </c>
      <c r="J146" s="6" t="s">
        <v>56</v>
      </c>
      <c r="K146" s="6" t="s">
        <v>60</v>
      </c>
    </row>
    <row r="147" spans="2:11" x14ac:dyDescent="0.3">
      <c r="B147" s="13">
        <v>44673</v>
      </c>
      <c r="C147" t="s">
        <v>156</v>
      </c>
      <c r="D147">
        <v>125</v>
      </c>
      <c r="F147" s="6" t="s">
        <v>50</v>
      </c>
      <c r="G147" s="6" t="s">
        <v>11</v>
      </c>
      <c r="H147" s="6" t="s">
        <v>16</v>
      </c>
      <c r="I147" s="6" t="s">
        <v>12</v>
      </c>
      <c r="J147" s="6" t="s">
        <v>56</v>
      </c>
      <c r="K147" s="6" t="s">
        <v>60</v>
      </c>
    </row>
    <row r="148" spans="2:11" x14ac:dyDescent="0.3">
      <c r="B148" s="13">
        <v>44673</v>
      </c>
      <c r="C148" t="s">
        <v>35</v>
      </c>
      <c r="D148">
        <v>60</v>
      </c>
      <c r="F148" s="6" t="s">
        <v>50</v>
      </c>
      <c r="G148" s="6" t="s">
        <v>11</v>
      </c>
      <c r="H148" s="6" t="s">
        <v>16</v>
      </c>
      <c r="I148" s="6" t="s">
        <v>12</v>
      </c>
      <c r="J148" s="6" t="s">
        <v>56</v>
      </c>
      <c r="K148" s="6" t="s">
        <v>60</v>
      </c>
    </row>
    <row r="149" spans="2:11" x14ac:dyDescent="0.3">
      <c r="B149" s="13">
        <v>44673</v>
      </c>
      <c r="C149" t="s">
        <v>74</v>
      </c>
      <c r="D149">
        <v>110</v>
      </c>
      <c r="F149" s="6" t="s">
        <v>50</v>
      </c>
      <c r="G149" s="6" t="s">
        <v>11</v>
      </c>
      <c r="H149" s="6" t="s">
        <v>16</v>
      </c>
      <c r="I149" s="6" t="s">
        <v>12</v>
      </c>
      <c r="J149" s="6" t="s">
        <v>56</v>
      </c>
      <c r="K149" s="6" t="s">
        <v>60</v>
      </c>
    </row>
    <row r="150" spans="2:11" hidden="1" x14ac:dyDescent="0.3">
      <c r="B150" s="13">
        <v>44673</v>
      </c>
      <c r="C150" t="s">
        <v>161</v>
      </c>
      <c r="D150">
        <v>136</v>
      </c>
      <c r="F150" s="6" t="s">
        <v>29</v>
      </c>
      <c r="G150" s="6" t="s">
        <v>11</v>
      </c>
      <c r="H150" s="6" t="s">
        <v>15</v>
      </c>
      <c r="I150" s="6" t="s">
        <v>12</v>
      </c>
      <c r="J150" s="6" t="s">
        <v>56</v>
      </c>
      <c r="K150" s="6" t="s">
        <v>163</v>
      </c>
    </row>
    <row r="151" spans="2:11" hidden="1" x14ac:dyDescent="0.3">
      <c r="B151" s="13">
        <v>44673</v>
      </c>
      <c r="C151" t="s">
        <v>162</v>
      </c>
      <c r="D151">
        <v>556</v>
      </c>
      <c r="F151" s="6" t="s">
        <v>29</v>
      </c>
      <c r="G151" s="6" t="s">
        <v>11</v>
      </c>
      <c r="H151" s="6" t="s">
        <v>15</v>
      </c>
      <c r="I151" s="6" t="s">
        <v>12</v>
      </c>
      <c r="J151" s="6" t="s">
        <v>56</v>
      </c>
      <c r="K151" s="6" t="s">
        <v>163</v>
      </c>
    </row>
    <row r="152" spans="2:11" hidden="1" x14ac:dyDescent="0.3">
      <c r="B152" s="13">
        <v>44673</v>
      </c>
      <c r="C152" t="s">
        <v>24</v>
      </c>
      <c r="D152">
        <v>100</v>
      </c>
      <c r="F152" s="6" t="s">
        <v>29</v>
      </c>
      <c r="G152" s="6" t="s">
        <v>11</v>
      </c>
      <c r="H152" s="6" t="s">
        <v>16</v>
      </c>
      <c r="I152" s="6" t="s">
        <v>12</v>
      </c>
      <c r="J152" s="6" t="s">
        <v>56</v>
      </c>
      <c r="K152" s="6" t="s">
        <v>163</v>
      </c>
    </row>
    <row r="153" spans="2:11" hidden="1" x14ac:dyDescent="0.3">
      <c r="B153" s="13">
        <v>44673</v>
      </c>
      <c r="C153" t="s">
        <v>23</v>
      </c>
      <c r="D153">
        <v>180</v>
      </c>
      <c r="F153" s="6" t="s">
        <v>29</v>
      </c>
      <c r="G153" s="6" t="s">
        <v>11</v>
      </c>
      <c r="H153" s="6" t="s">
        <v>16</v>
      </c>
      <c r="I153" s="6" t="s">
        <v>12</v>
      </c>
      <c r="J153" s="6" t="s">
        <v>56</v>
      </c>
      <c r="K153" s="6" t="s">
        <v>163</v>
      </c>
    </row>
    <row r="154" spans="2:11" hidden="1" x14ac:dyDescent="0.3">
      <c r="B154" s="13">
        <v>44673</v>
      </c>
      <c r="C154" t="s">
        <v>27</v>
      </c>
      <c r="D154">
        <f>390+95</f>
        <v>485</v>
      </c>
      <c r="F154" s="6" t="s">
        <v>29</v>
      </c>
      <c r="G154" s="6" t="s">
        <v>11</v>
      </c>
      <c r="H154" s="6" t="s">
        <v>16</v>
      </c>
      <c r="I154" s="6" t="s">
        <v>12</v>
      </c>
      <c r="J154" s="6" t="s">
        <v>56</v>
      </c>
      <c r="K154" s="6" t="s">
        <v>163</v>
      </c>
    </row>
    <row r="155" spans="2:11" x14ac:dyDescent="0.3">
      <c r="B155" s="13">
        <v>44674</v>
      </c>
      <c r="C155" t="s">
        <v>69</v>
      </c>
      <c r="D155">
        <f>30+30+20</f>
        <v>80</v>
      </c>
      <c r="F155" s="6" t="s">
        <v>50</v>
      </c>
      <c r="G155" s="6" t="s">
        <v>11</v>
      </c>
      <c r="H155" s="6" t="s">
        <v>16</v>
      </c>
      <c r="I155" s="6" t="s">
        <v>12</v>
      </c>
      <c r="J155" s="6" t="s">
        <v>56</v>
      </c>
      <c r="K155" s="6" t="s">
        <v>60</v>
      </c>
    </row>
    <row r="156" spans="2:11" x14ac:dyDescent="0.3">
      <c r="B156" s="13">
        <v>44674</v>
      </c>
      <c r="C156" t="s">
        <v>9</v>
      </c>
      <c r="D156">
        <v>20</v>
      </c>
      <c r="F156" s="6" t="s">
        <v>50</v>
      </c>
      <c r="G156" s="6" t="s">
        <v>11</v>
      </c>
      <c r="H156" s="6" t="s">
        <v>16</v>
      </c>
      <c r="I156" s="6" t="s">
        <v>12</v>
      </c>
      <c r="J156" s="6" t="s">
        <v>56</v>
      </c>
      <c r="K156" s="6" t="s">
        <v>60</v>
      </c>
    </row>
    <row r="157" spans="2:11" x14ac:dyDescent="0.3">
      <c r="B157" s="13">
        <v>44674</v>
      </c>
      <c r="C157" t="s">
        <v>152</v>
      </c>
      <c r="D157">
        <v>40</v>
      </c>
      <c r="F157" s="6" t="s">
        <v>50</v>
      </c>
      <c r="G157" s="6" t="s">
        <v>11</v>
      </c>
      <c r="H157" s="6" t="s">
        <v>16</v>
      </c>
      <c r="I157" s="6" t="s">
        <v>12</v>
      </c>
      <c r="J157" s="6" t="s">
        <v>56</v>
      </c>
      <c r="K157" s="6" t="s">
        <v>60</v>
      </c>
    </row>
    <row r="158" spans="2:11" x14ac:dyDescent="0.3">
      <c r="B158" s="13">
        <v>44674</v>
      </c>
      <c r="C158" t="s">
        <v>35</v>
      </c>
      <c r="D158">
        <v>185</v>
      </c>
      <c r="F158" s="6" t="s">
        <v>50</v>
      </c>
      <c r="G158" s="6" t="s">
        <v>11</v>
      </c>
      <c r="H158" s="6" t="s">
        <v>16</v>
      </c>
      <c r="I158" s="6" t="s">
        <v>12</v>
      </c>
      <c r="J158" s="6" t="s">
        <v>56</v>
      </c>
      <c r="K158" s="6" t="s">
        <v>60</v>
      </c>
    </row>
    <row r="159" spans="2:11" x14ac:dyDescent="0.3">
      <c r="B159" s="13">
        <v>44675</v>
      </c>
      <c r="C159" t="s">
        <v>65</v>
      </c>
      <c r="D159">
        <v>90</v>
      </c>
      <c r="F159" s="6" t="s">
        <v>50</v>
      </c>
      <c r="G159" s="6" t="s">
        <v>11</v>
      </c>
      <c r="H159" s="6" t="s">
        <v>16</v>
      </c>
      <c r="I159" s="6" t="s">
        <v>12</v>
      </c>
      <c r="J159" s="6" t="s">
        <v>56</v>
      </c>
      <c r="K159" s="6" t="s">
        <v>60</v>
      </c>
    </row>
    <row r="160" spans="2:11" x14ac:dyDescent="0.3">
      <c r="B160" s="13">
        <v>44675</v>
      </c>
      <c r="C160" t="s">
        <v>157</v>
      </c>
      <c r="D160">
        <v>56</v>
      </c>
      <c r="F160" s="6" t="s">
        <v>50</v>
      </c>
      <c r="G160" s="6" t="s">
        <v>11</v>
      </c>
      <c r="H160" s="6" t="s">
        <v>16</v>
      </c>
      <c r="I160" s="6" t="s">
        <v>12</v>
      </c>
      <c r="J160" s="6" t="s">
        <v>56</v>
      </c>
      <c r="K160" s="6" t="s">
        <v>60</v>
      </c>
    </row>
    <row r="161" spans="2:11" x14ac:dyDescent="0.3">
      <c r="B161" s="13">
        <v>44675</v>
      </c>
      <c r="C161" t="s">
        <v>35</v>
      </c>
      <c r="D161">
        <v>80</v>
      </c>
      <c r="F161" s="6" t="s">
        <v>50</v>
      </c>
      <c r="G161" s="6" t="s">
        <v>11</v>
      </c>
      <c r="H161" s="6" t="s">
        <v>16</v>
      </c>
      <c r="I161" s="6" t="s">
        <v>12</v>
      </c>
      <c r="J161" s="6" t="s">
        <v>56</v>
      </c>
      <c r="K161" s="6" t="s">
        <v>60</v>
      </c>
    </row>
    <row r="162" spans="2:11" x14ac:dyDescent="0.3">
      <c r="B162" s="13">
        <v>44675</v>
      </c>
      <c r="C162" t="s">
        <v>9</v>
      </c>
      <c r="D162">
        <v>20</v>
      </c>
      <c r="F162" s="6" t="s">
        <v>50</v>
      </c>
      <c r="G162" s="6" t="s">
        <v>11</v>
      </c>
      <c r="H162" s="6" t="s">
        <v>16</v>
      </c>
      <c r="I162" s="6" t="s">
        <v>12</v>
      </c>
      <c r="J162" s="6" t="s">
        <v>56</v>
      </c>
      <c r="K162" s="6" t="s">
        <v>60</v>
      </c>
    </row>
    <row r="163" spans="2:11" x14ac:dyDescent="0.3">
      <c r="B163" s="13">
        <v>44676</v>
      </c>
      <c r="C163" t="s">
        <v>28</v>
      </c>
      <c r="D163">
        <v>60</v>
      </c>
      <c r="F163" s="6" t="s">
        <v>50</v>
      </c>
      <c r="G163" s="6" t="s">
        <v>11</v>
      </c>
      <c r="H163" s="6" t="s">
        <v>16</v>
      </c>
      <c r="I163" s="6" t="s">
        <v>12</v>
      </c>
      <c r="J163" s="6" t="s">
        <v>56</v>
      </c>
      <c r="K163" s="6" t="s">
        <v>60</v>
      </c>
    </row>
    <row r="164" spans="2:11" x14ac:dyDescent="0.3">
      <c r="B164" s="13">
        <v>44676</v>
      </c>
      <c r="C164" t="s">
        <v>8</v>
      </c>
      <c r="D164">
        <v>380</v>
      </c>
      <c r="F164" s="6" t="s">
        <v>50</v>
      </c>
      <c r="G164" s="6" t="s">
        <v>11</v>
      </c>
      <c r="H164" s="6" t="s">
        <v>16</v>
      </c>
      <c r="I164" s="6" t="s">
        <v>12</v>
      </c>
      <c r="J164" s="6" t="s">
        <v>56</v>
      </c>
      <c r="K164" s="6" t="s">
        <v>60</v>
      </c>
    </row>
    <row r="165" spans="2:11" x14ac:dyDescent="0.3">
      <c r="B165" s="13">
        <v>44676</v>
      </c>
      <c r="C165" t="s">
        <v>35</v>
      </c>
      <c r="D165">
        <v>30</v>
      </c>
      <c r="F165" s="6" t="s">
        <v>50</v>
      </c>
      <c r="G165" s="6" t="s">
        <v>11</v>
      </c>
      <c r="H165" s="6" t="s">
        <v>16</v>
      </c>
      <c r="I165" s="6" t="s">
        <v>12</v>
      </c>
      <c r="J165" s="6" t="s">
        <v>56</v>
      </c>
      <c r="K165" s="6" t="s">
        <v>60</v>
      </c>
    </row>
    <row r="166" spans="2:11" x14ac:dyDescent="0.3">
      <c r="B166" s="13">
        <v>44676</v>
      </c>
      <c r="C166" t="s">
        <v>9</v>
      </c>
      <c r="D166">
        <v>20</v>
      </c>
      <c r="F166" s="6" t="s">
        <v>50</v>
      </c>
      <c r="G166" s="6" t="s">
        <v>11</v>
      </c>
      <c r="H166" s="6" t="s">
        <v>16</v>
      </c>
      <c r="I166" s="6" t="s">
        <v>12</v>
      </c>
      <c r="J166" s="6" t="s">
        <v>56</v>
      </c>
      <c r="K166" s="6" t="s">
        <v>60</v>
      </c>
    </row>
    <row r="167" spans="2:11" x14ac:dyDescent="0.3">
      <c r="B167" s="13">
        <v>44676</v>
      </c>
      <c r="C167" t="s">
        <v>55</v>
      </c>
      <c r="D167">
        <v>50</v>
      </c>
      <c r="F167" s="6" t="s">
        <v>50</v>
      </c>
      <c r="G167" s="6" t="s">
        <v>11</v>
      </c>
      <c r="H167" s="6" t="s">
        <v>16</v>
      </c>
      <c r="I167" s="6" t="s">
        <v>12</v>
      </c>
      <c r="J167" s="6" t="s">
        <v>56</v>
      </c>
      <c r="K167" s="6" t="s">
        <v>60</v>
      </c>
    </row>
    <row r="168" spans="2:11" hidden="1" x14ac:dyDescent="0.3">
      <c r="B168" s="13">
        <v>44676</v>
      </c>
      <c r="C168" t="s">
        <v>20</v>
      </c>
      <c r="D168">
        <v>2242</v>
      </c>
      <c r="F168" s="6" t="s">
        <v>44</v>
      </c>
      <c r="G168" s="6" t="s">
        <v>10</v>
      </c>
      <c r="H168" s="6" t="s">
        <v>15</v>
      </c>
      <c r="I168" s="6" t="s">
        <v>12</v>
      </c>
      <c r="J168" s="6" t="s">
        <v>56</v>
      </c>
      <c r="K168" s="6" t="s">
        <v>44</v>
      </c>
    </row>
    <row r="169" spans="2:11" x14ac:dyDescent="0.3">
      <c r="B169" s="13">
        <v>44677</v>
      </c>
      <c r="C169" t="s">
        <v>65</v>
      </c>
      <c r="D169">
        <v>80</v>
      </c>
      <c r="F169" s="6" t="s">
        <v>50</v>
      </c>
      <c r="G169" s="6" t="s">
        <v>11</v>
      </c>
      <c r="H169" s="6" t="s">
        <v>16</v>
      </c>
      <c r="I169" s="6" t="s">
        <v>12</v>
      </c>
      <c r="J169" s="6" t="s">
        <v>56</v>
      </c>
      <c r="K169" s="6" t="s">
        <v>60</v>
      </c>
    </row>
    <row r="170" spans="2:11" x14ac:dyDescent="0.3">
      <c r="C170" t="s">
        <v>55</v>
      </c>
      <c r="D170">
        <v>50</v>
      </c>
      <c r="F170" s="6" t="s">
        <v>50</v>
      </c>
      <c r="G170" s="6" t="s">
        <v>11</v>
      </c>
      <c r="H170" s="6" t="s">
        <v>16</v>
      </c>
      <c r="I170" s="6" t="s">
        <v>12</v>
      </c>
      <c r="J170" s="6" t="s">
        <v>56</v>
      </c>
      <c r="K170" s="6" t="s">
        <v>60</v>
      </c>
    </row>
    <row r="171" spans="2:11" x14ac:dyDescent="0.3">
      <c r="C171" t="s">
        <v>120</v>
      </c>
      <c r="D171">
        <v>140</v>
      </c>
      <c r="F171" s="6" t="s">
        <v>50</v>
      </c>
      <c r="G171" s="6" t="s">
        <v>11</v>
      </c>
      <c r="H171" s="6" t="s">
        <v>16</v>
      </c>
      <c r="I171" s="6" t="s">
        <v>12</v>
      </c>
      <c r="J171" s="6" t="s">
        <v>56</v>
      </c>
      <c r="K171" s="6" t="s">
        <v>60</v>
      </c>
    </row>
    <row r="172" spans="2:11" x14ac:dyDescent="0.3">
      <c r="C172" t="s">
        <v>158</v>
      </c>
      <c r="D172">
        <v>30</v>
      </c>
      <c r="F172" s="6" t="s">
        <v>50</v>
      </c>
      <c r="G172" s="6" t="s">
        <v>11</v>
      </c>
      <c r="H172" s="6" t="s">
        <v>16</v>
      </c>
      <c r="I172" s="6" t="s">
        <v>12</v>
      </c>
      <c r="J172" s="6" t="s">
        <v>56</v>
      </c>
      <c r="K172" s="6" t="s">
        <v>60</v>
      </c>
    </row>
    <row r="173" spans="2:11" x14ac:dyDescent="0.3">
      <c r="C173" t="s">
        <v>35</v>
      </c>
      <c r="D173">
        <v>60</v>
      </c>
      <c r="F173" s="6" t="s">
        <v>50</v>
      </c>
      <c r="G173" s="6" t="s">
        <v>11</v>
      </c>
      <c r="H173" s="6" t="s">
        <v>16</v>
      </c>
      <c r="I173" s="6" t="s">
        <v>12</v>
      </c>
      <c r="J173" s="6" t="s">
        <v>56</v>
      </c>
      <c r="K173" s="6" t="s">
        <v>60</v>
      </c>
    </row>
    <row r="174" spans="2:11" x14ac:dyDescent="0.3">
      <c r="C174" t="s">
        <v>103</v>
      </c>
      <c r="D174">
        <v>1800</v>
      </c>
      <c r="F174" s="6" t="s">
        <v>41</v>
      </c>
      <c r="G174" s="6" t="s">
        <v>10</v>
      </c>
      <c r="H174" s="6" t="s">
        <v>14</v>
      </c>
      <c r="I174" s="6" t="s">
        <v>12</v>
      </c>
      <c r="J174" s="6" t="s">
        <v>56</v>
      </c>
      <c r="K174" s="6" t="s">
        <v>60</v>
      </c>
    </row>
    <row r="175" spans="2:11" x14ac:dyDescent="0.3">
      <c r="B175" s="13">
        <v>44678</v>
      </c>
      <c r="C175" t="s">
        <v>65</v>
      </c>
      <c r="D175">
        <v>80</v>
      </c>
      <c r="F175" s="6" t="s">
        <v>50</v>
      </c>
      <c r="G175" s="6" t="s">
        <v>11</v>
      </c>
      <c r="H175" s="6" t="s">
        <v>16</v>
      </c>
      <c r="I175" s="6" t="s">
        <v>12</v>
      </c>
      <c r="J175" s="6" t="s">
        <v>56</v>
      </c>
      <c r="K175" s="6" t="s">
        <v>60</v>
      </c>
    </row>
    <row r="176" spans="2:11" x14ac:dyDescent="0.3">
      <c r="C176" t="s">
        <v>9</v>
      </c>
      <c r="D176">
        <v>60</v>
      </c>
      <c r="F176" s="6" t="s">
        <v>50</v>
      </c>
      <c r="G176" s="6" t="s">
        <v>11</v>
      </c>
      <c r="H176" s="6" t="s">
        <v>16</v>
      </c>
      <c r="I176" s="6" t="s">
        <v>12</v>
      </c>
      <c r="J176" s="6" t="s">
        <v>56</v>
      </c>
      <c r="K176" s="6" t="s">
        <v>60</v>
      </c>
    </row>
    <row r="177" spans="2:11" x14ac:dyDescent="0.3">
      <c r="C177" t="s">
        <v>37</v>
      </c>
      <c r="D177">
        <v>95</v>
      </c>
      <c r="F177" s="6" t="s">
        <v>50</v>
      </c>
      <c r="G177" s="6" t="s">
        <v>11</v>
      </c>
      <c r="H177" s="6" t="s">
        <v>16</v>
      </c>
      <c r="I177" s="6" t="s">
        <v>12</v>
      </c>
      <c r="J177" s="6" t="s">
        <v>56</v>
      </c>
      <c r="K177" s="6" t="s">
        <v>60</v>
      </c>
    </row>
    <row r="178" spans="2:11" x14ac:dyDescent="0.3">
      <c r="C178" t="s">
        <v>23</v>
      </c>
      <c r="D178">
        <v>1150</v>
      </c>
      <c r="F178" s="6" t="s">
        <v>50</v>
      </c>
      <c r="G178" s="6" t="s">
        <v>10</v>
      </c>
      <c r="H178" s="6" t="s">
        <v>16</v>
      </c>
      <c r="I178" s="6" t="s">
        <v>12</v>
      </c>
      <c r="J178" s="6" t="s">
        <v>56</v>
      </c>
      <c r="K178" s="6" t="s">
        <v>60</v>
      </c>
    </row>
    <row r="179" spans="2:11" x14ac:dyDescent="0.3">
      <c r="C179" t="s">
        <v>34</v>
      </c>
      <c r="D179">
        <v>200</v>
      </c>
      <c r="F179" s="6" t="s">
        <v>50</v>
      </c>
      <c r="G179" s="6" t="s">
        <v>11</v>
      </c>
      <c r="H179" s="6" t="s">
        <v>16</v>
      </c>
      <c r="I179" s="6" t="s">
        <v>12</v>
      </c>
      <c r="J179" s="6" t="s">
        <v>56</v>
      </c>
      <c r="K179" s="6" t="s">
        <v>60</v>
      </c>
    </row>
    <row r="180" spans="2:11" x14ac:dyDescent="0.3">
      <c r="C180" t="s">
        <v>159</v>
      </c>
      <c r="D180">
        <v>50</v>
      </c>
      <c r="F180" s="6" t="s">
        <v>50</v>
      </c>
      <c r="G180" s="6" t="s">
        <v>11</v>
      </c>
      <c r="H180" s="6" t="s">
        <v>16</v>
      </c>
      <c r="I180" s="6" t="s">
        <v>12</v>
      </c>
      <c r="J180" s="6" t="s">
        <v>56</v>
      </c>
      <c r="K180" s="6" t="s">
        <v>60</v>
      </c>
    </row>
    <row r="181" spans="2:11" x14ac:dyDescent="0.3">
      <c r="C181" t="s">
        <v>35</v>
      </c>
      <c r="D181">
        <v>60</v>
      </c>
      <c r="F181" s="6" t="s">
        <v>50</v>
      </c>
      <c r="G181" s="6" t="s">
        <v>11</v>
      </c>
      <c r="H181" s="6" t="s">
        <v>16</v>
      </c>
      <c r="I181" s="6" t="s">
        <v>12</v>
      </c>
      <c r="J181" s="6" t="s">
        <v>56</v>
      </c>
      <c r="K181" s="6" t="s">
        <v>60</v>
      </c>
    </row>
    <row r="182" spans="2:11" x14ac:dyDescent="0.3">
      <c r="C182" t="s">
        <v>18</v>
      </c>
      <c r="D182">
        <v>60</v>
      </c>
      <c r="F182" s="6" t="s">
        <v>50</v>
      </c>
      <c r="G182" s="6" t="s">
        <v>11</v>
      </c>
      <c r="H182" s="6" t="s">
        <v>16</v>
      </c>
      <c r="I182" s="6" t="s">
        <v>12</v>
      </c>
      <c r="J182" s="6" t="s">
        <v>56</v>
      </c>
      <c r="K182" s="6" t="s">
        <v>60</v>
      </c>
    </row>
    <row r="183" spans="2:11" x14ac:dyDescent="0.3">
      <c r="B183" s="13">
        <v>44679</v>
      </c>
      <c r="C183" t="s">
        <v>65</v>
      </c>
      <c r="D183">
        <v>90</v>
      </c>
      <c r="F183" s="6" t="s">
        <v>50</v>
      </c>
      <c r="G183" s="6" t="s">
        <v>11</v>
      </c>
      <c r="H183" s="6" t="s">
        <v>16</v>
      </c>
      <c r="I183" s="6" t="s">
        <v>12</v>
      </c>
      <c r="J183" s="6" t="s">
        <v>56</v>
      </c>
      <c r="K183" s="6" t="s">
        <v>60</v>
      </c>
    </row>
    <row r="184" spans="2:11" x14ac:dyDescent="0.3">
      <c r="C184" t="s">
        <v>23</v>
      </c>
      <c r="D184">
        <v>460</v>
      </c>
      <c r="F184" s="6" t="s">
        <v>50</v>
      </c>
      <c r="G184" s="6" t="s">
        <v>10</v>
      </c>
      <c r="H184" s="6" t="s">
        <v>16</v>
      </c>
      <c r="I184" s="6" t="s">
        <v>12</v>
      </c>
      <c r="J184" s="6" t="s">
        <v>56</v>
      </c>
      <c r="K184" s="6" t="s">
        <v>60</v>
      </c>
    </row>
    <row r="185" spans="2:11" x14ac:dyDescent="0.3">
      <c r="C185" t="s">
        <v>23</v>
      </c>
      <c r="D185">
        <f>970-460</f>
        <v>510</v>
      </c>
      <c r="F185" s="6" t="s">
        <v>50</v>
      </c>
      <c r="G185" s="6" t="s">
        <v>11</v>
      </c>
      <c r="H185" s="6" t="s">
        <v>16</v>
      </c>
      <c r="I185" s="6" t="s">
        <v>12</v>
      </c>
      <c r="J185" s="6" t="s">
        <v>56</v>
      </c>
      <c r="K185" s="6" t="s">
        <v>60</v>
      </c>
    </row>
    <row r="186" spans="2:11" x14ac:dyDescent="0.3">
      <c r="C186" t="s">
        <v>20</v>
      </c>
      <c r="D186">
        <v>1000</v>
      </c>
      <c r="F186" s="6" t="s">
        <v>50</v>
      </c>
      <c r="G186" s="6" t="s">
        <v>10</v>
      </c>
      <c r="H186" s="6" t="s">
        <v>15</v>
      </c>
      <c r="I186" s="6" t="s">
        <v>12</v>
      </c>
      <c r="J186" s="6" t="s">
        <v>56</v>
      </c>
      <c r="K186" s="6" t="s">
        <v>60</v>
      </c>
    </row>
    <row r="187" spans="2:11" x14ac:dyDescent="0.3">
      <c r="C187" t="s">
        <v>165</v>
      </c>
      <c r="D187">
        <v>2000</v>
      </c>
      <c r="F187" s="6" t="s">
        <v>50</v>
      </c>
      <c r="G187" s="6" t="s">
        <v>11</v>
      </c>
      <c r="H187" s="6" t="s">
        <v>15</v>
      </c>
      <c r="I187" s="6" t="s">
        <v>12</v>
      </c>
      <c r="J187" s="6" t="s">
        <v>56</v>
      </c>
      <c r="K187" s="6" t="s">
        <v>60</v>
      </c>
    </row>
    <row r="188" spans="2:11" x14ac:dyDescent="0.3">
      <c r="C188" t="s">
        <v>57</v>
      </c>
      <c r="D188">
        <v>90</v>
      </c>
      <c r="F188" s="6" t="s">
        <v>50</v>
      </c>
      <c r="G188" s="6" t="s">
        <v>11</v>
      </c>
      <c r="H188" s="6" t="s">
        <v>16</v>
      </c>
      <c r="I188" s="6" t="s">
        <v>12</v>
      </c>
      <c r="J188" s="6" t="s">
        <v>56</v>
      </c>
      <c r="K188" s="6" t="s">
        <v>60</v>
      </c>
    </row>
    <row r="189" spans="2:11" x14ac:dyDescent="0.3">
      <c r="C189" t="s">
        <v>35</v>
      </c>
      <c r="D189">
        <v>50</v>
      </c>
      <c r="F189" s="6" t="s">
        <v>50</v>
      </c>
      <c r="G189" s="6" t="s">
        <v>11</v>
      </c>
      <c r="H189" s="6" t="s">
        <v>16</v>
      </c>
      <c r="I189" s="6" t="s">
        <v>12</v>
      </c>
      <c r="J189" s="6" t="s">
        <v>56</v>
      </c>
      <c r="K189" s="6" t="s">
        <v>60</v>
      </c>
    </row>
    <row r="190" spans="2:11" x14ac:dyDescent="0.3">
      <c r="C190" t="s">
        <v>20</v>
      </c>
      <c r="D190">
        <v>120</v>
      </c>
      <c r="F190" s="6" t="s">
        <v>50</v>
      </c>
      <c r="G190" s="6" t="s">
        <v>11</v>
      </c>
      <c r="H190" s="6" t="s">
        <v>15</v>
      </c>
      <c r="I190" s="6" t="s">
        <v>12</v>
      </c>
      <c r="J190" s="6" t="s">
        <v>56</v>
      </c>
      <c r="K190" s="6" t="s">
        <v>60</v>
      </c>
    </row>
    <row r="191" spans="2:11" x14ac:dyDescent="0.3">
      <c r="C191" t="s">
        <v>166</v>
      </c>
      <c r="D191">
        <v>50</v>
      </c>
      <c r="F191" s="6" t="s">
        <v>50</v>
      </c>
      <c r="G191" s="6" t="s">
        <v>11</v>
      </c>
      <c r="H191" s="6" t="s">
        <v>15</v>
      </c>
      <c r="I191" s="6" t="s">
        <v>12</v>
      </c>
      <c r="J191" s="6" t="s">
        <v>56</v>
      </c>
      <c r="K191" s="6" t="s">
        <v>60</v>
      </c>
    </row>
    <row r="192" spans="2:11" x14ac:dyDescent="0.3">
      <c r="C192" t="s">
        <v>120</v>
      </c>
      <c r="D192">
        <v>55</v>
      </c>
      <c r="F192" s="6" t="s">
        <v>50</v>
      </c>
      <c r="G192" s="6" t="s">
        <v>11</v>
      </c>
      <c r="H192" s="6" t="s">
        <v>16</v>
      </c>
      <c r="I192" s="6" t="s">
        <v>12</v>
      </c>
      <c r="J192" s="6" t="s">
        <v>56</v>
      </c>
      <c r="K192" s="6" t="s">
        <v>60</v>
      </c>
    </row>
    <row r="193" spans="2:11" x14ac:dyDescent="0.3">
      <c r="B193" s="13">
        <v>44680</v>
      </c>
      <c r="C193" t="s">
        <v>65</v>
      </c>
      <c r="D193">
        <v>80</v>
      </c>
      <c r="F193" s="6" t="s">
        <v>50</v>
      </c>
      <c r="G193" s="6" t="s">
        <v>11</v>
      </c>
      <c r="H193" s="6" t="s">
        <v>16</v>
      </c>
      <c r="I193" s="6" t="s">
        <v>12</v>
      </c>
      <c r="J193" s="6" t="s">
        <v>56</v>
      </c>
      <c r="K193" s="6" t="s">
        <v>60</v>
      </c>
    </row>
    <row r="194" spans="2:11" x14ac:dyDescent="0.3">
      <c r="C194" t="s">
        <v>71</v>
      </c>
      <c r="D194">
        <v>56</v>
      </c>
      <c r="F194" s="6" t="s">
        <v>50</v>
      </c>
      <c r="G194" s="6" t="s">
        <v>11</v>
      </c>
      <c r="H194" s="6" t="s">
        <v>16</v>
      </c>
      <c r="I194" s="6" t="s">
        <v>12</v>
      </c>
      <c r="J194" s="6" t="s">
        <v>56</v>
      </c>
      <c r="K194" s="6" t="s">
        <v>60</v>
      </c>
    </row>
    <row r="195" spans="2:11" x14ac:dyDescent="0.3">
      <c r="C195" t="s">
        <v>35</v>
      </c>
      <c r="D195">
        <v>50</v>
      </c>
      <c r="F195" s="6" t="s">
        <v>50</v>
      </c>
      <c r="G195" s="6" t="s">
        <v>11</v>
      </c>
      <c r="H195" s="6" t="s">
        <v>16</v>
      </c>
      <c r="I195" s="6" t="s">
        <v>12</v>
      </c>
      <c r="J195" s="6" t="s">
        <v>56</v>
      </c>
      <c r="K195" s="6" t="s">
        <v>60</v>
      </c>
    </row>
    <row r="196" spans="2:11" x14ac:dyDescent="0.3">
      <c r="B196" s="13">
        <v>44681</v>
      </c>
      <c r="C196" t="s">
        <v>65</v>
      </c>
      <c r="D196">
        <v>80</v>
      </c>
      <c r="F196" s="6" t="s">
        <v>50</v>
      </c>
      <c r="G196" s="6" t="s">
        <v>11</v>
      </c>
      <c r="H196" s="6" t="s">
        <v>16</v>
      </c>
      <c r="I196" s="6" t="s">
        <v>12</v>
      </c>
      <c r="J196" s="6" t="s">
        <v>56</v>
      </c>
      <c r="K196" s="6" t="s">
        <v>60</v>
      </c>
    </row>
    <row r="197" spans="2:11" x14ac:dyDescent="0.3">
      <c r="C197" t="s">
        <v>23</v>
      </c>
      <c r="D197">
        <v>225</v>
      </c>
      <c r="F197" s="6" t="s">
        <v>50</v>
      </c>
      <c r="G197" s="6" t="s">
        <v>11</v>
      </c>
      <c r="H197" s="6" t="s">
        <v>16</v>
      </c>
      <c r="I197" s="6" t="s">
        <v>12</v>
      </c>
      <c r="J197" s="6" t="s">
        <v>56</v>
      </c>
      <c r="K197" s="6" t="s">
        <v>60</v>
      </c>
    </row>
    <row r="198" spans="2:11" x14ac:dyDescent="0.3">
      <c r="C198" t="s">
        <v>20</v>
      </c>
      <c r="D198">
        <v>500</v>
      </c>
      <c r="F198" s="6" t="s">
        <v>50</v>
      </c>
      <c r="G198" s="6" t="s">
        <v>10</v>
      </c>
      <c r="H198" s="6" t="s">
        <v>15</v>
      </c>
      <c r="I198" s="6" t="s">
        <v>12</v>
      </c>
      <c r="J198" s="6" t="s">
        <v>56</v>
      </c>
      <c r="K198" s="6" t="s">
        <v>60</v>
      </c>
    </row>
    <row r="199" spans="2:11" x14ac:dyDescent="0.3">
      <c r="C199" t="s">
        <v>8</v>
      </c>
      <c r="D199">
        <v>75</v>
      </c>
      <c r="F199" s="6" t="s">
        <v>50</v>
      </c>
      <c r="G199" s="6" t="s">
        <v>11</v>
      </c>
      <c r="H199" s="6" t="s">
        <v>16</v>
      </c>
      <c r="I199" s="6" t="s">
        <v>12</v>
      </c>
      <c r="J199" s="6" t="s">
        <v>56</v>
      </c>
      <c r="K199" s="6" t="s">
        <v>60</v>
      </c>
    </row>
    <row r="200" spans="2:11" x14ac:dyDescent="0.3">
      <c r="C200" t="s">
        <v>35</v>
      </c>
      <c r="D200">
        <v>95</v>
      </c>
      <c r="F200" s="6" t="s">
        <v>50</v>
      </c>
      <c r="G200" s="6" t="s">
        <v>11</v>
      </c>
      <c r="H200" s="6" t="s">
        <v>16</v>
      </c>
      <c r="I200" s="6" t="s">
        <v>12</v>
      </c>
      <c r="J200" s="6" t="s">
        <v>56</v>
      </c>
      <c r="K200" s="6" t="s">
        <v>60</v>
      </c>
    </row>
    <row r="201" spans="2:11" x14ac:dyDescent="0.3">
      <c r="C201" t="s">
        <v>170</v>
      </c>
      <c r="D201">
        <f>42+30</f>
        <v>72</v>
      </c>
      <c r="F201" s="6" t="s">
        <v>50</v>
      </c>
      <c r="G201" s="6" t="s">
        <v>11</v>
      </c>
      <c r="H201" s="6" t="s">
        <v>16</v>
      </c>
      <c r="I201" s="6" t="s">
        <v>12</v>
      </c>
      <c r="J201" s="6" t="s">
        <v>56</v>
      </c>
      <c r="K201" s="6" t="s">
        <v>60</v>
      </c>
    </row>
    <row r="202" spans="2:11" hidden="1" x14ac:dyDescent="0.3">
      <c r="C202" t="s">
        <v>136</v>
      </c>
      <c r="D202">
        <v>2109</v>
      </c>
      <c r="F202" s="6" t="s">
        <v>44</v>
      </c>
      <c r="G202" s="6" t="s">
        <v>11</v>
      </c>
      <c r="H202" s="6" t="s">
        <v>15</v>
      </c>
      <c r="I202" s="6" t="s">
        <v>12</v>
      </c>
      <c r="J202" s="6" t="s">
        <v>56</v>
      </c>
      <c r="K202" s="6" t="s">
        <v>44</v>
      </c>
    </row>
    <row r="205" spans="2:11" ht="15.75" customHeight="1" thickBot="1" x14ac:dyDescent="0.35"/>
    <row r="206" spans="2:11" ht="15.75" customHeight="1" x14ac:dyDescent="0.3">
      <c r="C206" s="197" t="s">
        <v>79</v>
      </c>
      <c r="D206" s="208" t="s">
        <v>82</v>
      </c>
      <c r="E206" s="195" t="s">
        <v>64</v>
      </c>
      <c r="F206" s="202" t="s">
        <v>80</v>
      </c>
      <c r="G206" s="202" t="s">
        <v>83</v>
      </c>
      <c r="H206" s="193" t="s">
        <v>81</v>
      </c>
    </row>
    <row r="207" spans="2:11" ht="15.75" customHeight="1" thickBot="1" x14ac:dyDescent="0.35">
      <c r="C207" s="198"/>
      <c r="D207" s="209"/>
      <c r="E207" s="196"/>
      <c r="F207" s="207"/>
      <c r="G207" s="203"/>
      <c r="H207" s="194"/>
    </row>
    <row r="208" spans="2:11" x14ac:dyDescent="0.3">
      <c r="C208" s="204" t="s">
        <v>41</v>
      </c>
      <c r="D208" s="199">
        <f ca="1">SUMIF(F2:F205,C208, D2:D204)</f>
        <v>1800</v>
      </c>
      <c r="E208" s="7"/>
      <c r="F208" s="9"/>
      <c r="G208" s="204">
        <f>SUM(F208:F213)</f>
        <v>0</v>
      </c>
      <c r="H208" s="210">
        <f ca="1">D208-G208</f>
        <v>1800</v>
      </c>
    </row>
    <row r="209" spans="3:8" x14ac:dyDescent="0.3">
      <c r="C209" s="205"/>
      <c r="D209" s="200"/>
      <c r="E209" s="7"/>
      <c r="F209" s="9"/>
      <c r="G209" s="205"/>
      <c r="H209" s="211"/>
    </row>
    <row r="210" spans="3:8" x14ac:dyDescent="0.3">
      <c r="C210" s="205"/>
      <c r="D210" s="200"/>
      <c r="E210" s="7"/>
      <c r="F210" s="9"/>
      <c r="G210" s="205"/>
      <c r="H210" s="211"/>
    </row>
    <row r="211" spans="3:8" x14ac:dyDescent="0.3">
      <c r="C211" s="205"/>
      <c r="D211" s="200"/>
      <c r="E211" s="7"/>
      <c r="F211" s="9"/>
      <c r="G211" s="205"/>
      <c r="H211" s="211"/>
    </row>
    <row r="212" spans="3:8" x14ac:dyDescent="0.3">
      <c r="C212" s="205"/>
      <c r="D212" s="200"/>
      <c r="E212" s="7"/>
      <c r="F212" s="9"/>
      <c r="G212" s="205"/>
      <c r="H212" s="211"/>
    </row>
    <row r="213" spans="3:8" ht="15" thickBot="1" x14ac:dyDescent="0.35">
      <c r="C213" s="205"/>
      <c r="D213" s="201"/>
      <c r="E213" s="7"/>
      <c r="F213" s="9"/>
      <c r="G213" s="206"/>
      <c r="H213" s="212"/>
    </row>
    <row r="214" spans="3:8" x14ac:dyDescent="0.3">
      <c r="C214" s="204" t="s">
        <v>29</v>
      </c>
      <c r="D214" s="199">
        <f ca="1">SUMIF(F2:F211,C214,D2:D210)</f>
        <v>7857</v>
      </c>
      <c r="E214" s="7"/>
      <c r="F214" s="9"/>
      <c r="G214" s="204">
        <f>SUM(F214:F219)</f>
        <v>0</v>
      </c>
      <c r="H214" s="210">
        <f ca="1">D214-G214</f>
        <v>7857</v>
      </c>
    </row>
    <row r="215" spans="3:8" x14ac:dyDescent="0.3">
      <c r="C215" s="205"/>
      <c r="D215" s="200"/>
      <c r="E215" s="7"/>
      <c r="F215" s="9"/>
      <c r="G215" s="205"/>
      <c r="H215" s="211"/>
    </row>
    <row r="216" spans="3:8" x14ac:dyDescent="0.3">
      <c r="C216" s="205"/>
      <c r="D216" s="200"/>
      <c r="E216" s="7"/>
      <c r="F216" s="9"/>
      <c r="G216" s="205"/>
      <c r="H216" s="211"/>
    </row>
    <row r="217" spans="3:8" x14ac:dyDescent="0.3">
      <c r="C217" s="205"/>
      <c r="D217" s="200"/>
      <c r="E217" s="7"/>
      <c r="F217" s="9"/>
      <c r="G217" s="205"/>
      <c r="H217" s="211"/>
    </row>
    <row r="218" spans="3:8" x14ac:dyDescent="0.3">
      <c r="C218" s="205"/>
      <c r="D218" s="200"/>
      <c r="E218" s="7"/>
      <c r="F218" s="9"/>
      <c r="G218" s="205"/>
      <c r="H218" s="211"/>
    </row>
    <row r="219" spans="3:8" ht="15" thickBot="1" x14ac:dyDescent="0.35">
      <c r="C219" s="206"/>
      <c r="D219" s="201"/>
      <c r="E219" s="7"/>
      <c r="F219" s="9"/>
      <c r="G219" s="206"/>
      <c r="H219" s="212"/>
    </row>
    <row r="220" spans="3:8" x14ac:dyDescent="0.3">
      <c r="C220" s="204" t="s">
        <v>44</v>
      </c>
      <c r="D220" s="199">
        <f ca="1">SUMIF(F2:F205,C220,D2:D204)</f>
        <v>30640</v>
      </c>
      <c r="E220" s="7"/>
      <c r="F220" s="9"/>
      <c r="G220" s="204">
        <f>SUM(F220:F222)</f>
        <v>0</v>
      </c>
      <c r="H220" s="210">
        <f ca="1">D220-G220</f>
        <v>30640</v>
      </c>
    </row>
    <row r="221" spans="3:8" x14ac:dyDescent="0.3">
      <c r="C221" s="205"/>
      <c r="D221" s="200"/>
      <c r="E221" s="7"/>
      <c r="F221" s="9"/>
      <c r="G221" s="205"/>
      <c r="H221" s="211"/>
    </row>
    <row r="222" spans="3:8" ht="15" thickBot="1" x14ac:dyDescent="0.35">
      <c r="C222" s="206"/>
      <c r="D222" s="201"/>
      <c r="E222" s="7"/>
      <c r="F222" s="9"/>
      <c r="G222" s="206"/>
      <c r="H222" s="212"/>
    </row>
    <row r="223" spans="3:8" x14ac:dyDescent="0.3">
      <c r="C223" s="204" t="s">
        <v>43</v>
      </c>
      <c r="D223" s="199">
        <f>SUMIF(F5:F208,C223,D5:D208)</f>
        <v>0</v>
      </c>
      <c r="E223" s="7"/>
      <c r="F223" s="9"/>
      <c r="G223" s="204">
        <f>SUM(F223:F225)</f>
        <v>0</v>
      </c>
      <c r="H223" s="210">
        <f>D223-G223</f>
        <v>0</v>
      </c>
    </row>
    <row r="224" spans="3:8" x14ac:dyDescent="0.3">
      <c r="C224" s="205"/>
      <c r="D224" s="200"/>
      <c r="E224" s="7"/>
      <c r="F224" s="9"/>
      <c r="G224" s="205"/>
      <c r="H224" s="211"/>
    </row>
    <row r="225" spans="3:8" ht="15" thickBot="1" x14ac:dyDescent="0.35">
      <c r="C225" s="206"/>
      <c r="D225" s="201"/>
      <c r="E225" s="7"/>
      <c r="F225" s="9"/>
      <c r="G225" s="206"/>
      <c r="H225" s="212"/>
    </row>
    <row r="226" spans="3:8" x14ac:dyDescent="0.3">
      <c r="C226" s="204" t="s">
        <v>50</v>
      </c>
      <c r="D226" s="199">
        <f ca="1">SUMIF(F2:F211,C226,D2:D210)</f>
        <v>51342</v>
      </c>
      <c r="E226" s="7"/>
      <c r="F226" s="9"/>
      <c r="G226" s="204">
        <f>SUM(F226:F228)</f>
        <v>0</v>
      </c>
      <c r="H226" s="210">
        <f ca="1">D226-G226</f>
        <v>51342</v>
      </c>
    </row>
    <row r="227" spans="3:8" x14ac:dyDescent="0.3">
      <c r="C227" s="205"/>
      <c r="D227" s="200"/>
      <c r="E227" s="7"/>
      <c r="F227" s="9"/>
      <c r="G227" s="205"/>
      <c r="H227" s="211"/>
    </row>
    <row r="228" spans="3:8" ht="15" thickBot="1" x14ac:dyDescent="0.35">
      <c r="C228" s="205"/>
      <c r="D228" s="201"/>
      <c r="E228" s="7"/>
      <c r="F228" s="9"/>
      <c r="G228" s="206"/>
      <c r="H228" s="212"/>
    </row>
    <row r="229" spans="3:8" x14ac:dyDescent="0.3">
      <c r="C229" s="204" t="s">
        <v>63</v>
      </c>
      <c r="D229" s="199">
        <f ca="1">SUMIF(F2:F205,C229,D2:D204)</f>
        <v>0</v>
      </c>
      <c r="E229" s="7"/>
      <c r="F229" s="9"/>
      <c r="G229" s="204">
        <f>SUM(F229:F230)</f>
        <v>0</v>
      </c>
      <c r="H229" s="210">
        <f ca="1">D229-G229</f>
        <v>0</v>
      </c>
    </row>
    <row r="230" spans="3:8" ht="15" thickBot="1" x14ac:dyDescent="0.35">
      <c r="C230" s="206"/>
      <c r="D230" s="201"/>
      <c r="E230" s="7"/>
      <c r="F230" s="9"/>
      <c r="G230" s="206"/>
      <c r="H230" s="212"/>
    </row>
    <row r="231" spans="3:8" x14ac:dyDescent="0.3">
      <c r="C231" s="204" t="s">
        <v>114</v>
      </c>
      <c r="D231" s="199">
        <f ca="1">SUMIF(F2:F205,C231,D2:D204)</f>
        <v>4670</v>
      </c>
      <c r="E231" s="7"/>
      <c r="F231" s="9"/>
      <c r="G231" s="204">
        <f>SUM(F231:F232)</f>
        <v>0</v>
      </c>
      <c r="H231" s="210">
        <f ca="1">D231-G231</f>
        <v>4670</v>
      </c>
    </row>
    <row r="232" spans="3:8" ht="15" thickBot="1" x14ac:dyDescent="0.35">
      <c r="C232" s="206"/>
      <c r="D232" s="201"/>
      <c r="E232" s="8"/>
      <c r="F232" s="10"/>
      <c r="G232" s="206"/>
      <c r="H232" s="212"/>
    </row>
    <row r="233" spans="3:8" x14ac:dyDescent="0.3">
      <c r="C233" s="204" t="s">
        <v>70</v>
      </c>
      <c r="D233" s="199">
        <f ca="1">SUMIF(F6:F209,C233,D6:D208)</f>
        <v>0</v>
      </c>
      <c r="E233" s="7"/>
      <c r="F233" s="9"/>
      <c r="G233" s="204">
        <f>SUM(F233:F234)</f>
        <v>0</v>
      </c>
      <c r="H233" s="210">
        <f ca="1">D233-G233</f>
        <v>0</v>
      </c>
    </row>
    <row r="234" spans="3:8" ht="15" thickBot="1" x14ac:dyDescent="0.35">
      <c r="C234" s="206"/>
      <c r="D234" s="200"/>
      <c r="E234" s="12"/>
      <c r="F234" s="11"/>
      <c r="G234" s="206"/>
      <c r="H234" s="212"/>
    </row>
  </sheetData>
  <autoFilter ref="A1:K202">
    <filterColumn colId="10">
      <filters>
        <filter val="Room"/>
      </filters>
    </filterColumn>
  </autoFilter>
  <mergeCells count="38">
    <mergeCell ref="C233:C234"/>
    <mergeCell ref="G233:G234"/>
    <mergeCell ref="H233:H234"/>
    <mergeCell ref="D233:D234"/>
    <mergeCell ref="D231:D232"/>
    <mergeCell ref="C231:C232"/>
    <mergeCell ref="G231:G232"/>
    <mergeCell ref="H231:H232"/>
    <mergeCell ref="D226:D228"/>
    <mergeCell ref="D229:D230"/>
    <mergeCell ref="C226:C228"/>
    <mergeCell ref="G226:G228"/>
    <mergeCell ref="H208:H213"/>
    <mergeCell ref="H226:H228"/>
    <mergeCell ref="C229:C230"/>
    <mergeCell ref="G229:G230"/>
    <mergeCell ref="H229:H230"/>
    <mergeCell ref="C223:C225"/>
    <mergeCell ref="G223:G225"/>
    <mergeCell ref="H223:H225"/>
    <mergeCell ref="G214:G219"/>
    <mergeCell ref="H214:H219"/>
    <mergeCell ref="G220:G222"/>
    <mergeCell ref="H220:H222"/>
    <mergeCell ref="D223:D225"/>
    <mergeCell ref="C220:C222"/>
    <mergeCell ref="C208:C213"/>
    <mergeCell ref="C214:C219"/>
    <mergeCell ref="F206:F207"/>
    <mergeCell ref="D208:D213"/>
    <mergeCell ref="D206:D207"/>
    <mergeCell ref="H206:H207"/>
    <mergeCell ref="E206:E207"/>
    <mergeCell ref="C206:C207"/>
    <mergeCell ref="D214:D219"/>
    <mergeCell ref="D220:D222"/>
    <mergeCell ref="G206:G207"/>
    <mergeCell ref="G208:G2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1"/>
  <sheetViews>
    <sheetView topLeftCell="A228" workbookViewId="0">
      <selection activeCell="G398" sqref="G398"/>
    </sheetView>
  </sheetViews>
  <sheetFormatPr defaultColWidth="16.5546875" defaultRowHeight="14.4" x14ac:dyDescent="0.3"/>
  <cols>
    <col min="1" max="1" width="8.5546875" bestFit="1" customWidth="1"/>
    <col min="2" max="2" width="10" bestFit="1" customWidth="1"/>
    <col min="3" max="3" width="46.33203125" bestFit="1" customWidth="1"/>
    <col min="4" max="4" width="9.88671875" style="34" bestFit="1" customWidth="1"/>
    <col min="5" max="5" width="10.6640625" bestFit="1" customWidth="1"/>
    <col min="6" max="6" width="14.5546875" bestFit="1" customWidth="1"/>
    <col min="7" max="7" width="10.33203125" bestFit="1" customWidth="1"/>
    <col min="8" max="8" width="11.33203125" bestFit="1" customWidth="1"/>
    <col min="9" max="9" width="16.44140625" bestFit="1" customWidth="1"/>
    <col min="10" max="10" width="10.88671875" bestFit="1" customWidth="1"/>
    <col min="11" max="11" width="27.8867187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44866</v>
      </c>
      <c r="C2" t="s">
        <v>59</v>
      </c>
      <c r="D2" s="34">
        <f>50+20+130+170+80</f>
        <v>450</v>
      </c>
      <c r="F2" t="s">
        <v>62</v>
      </c>
      <c r="G2" t="s">
        <v>308</v>
      </c>
      <c r="H2" t="s">
        <v>16</v>
      </c>
      <c r="I2" t="s">
        <v>12</v>
      </c>
      <c r="J2" t="s">
        <v>13</v>
      </c>
      <c r="K2" t="s">
        <v>163</v>
      </c>
    </row>
    <row r="3" spans="1:11" x14ac:dyDescent="0.3">
      <c r="C3" t="s">
        <v>8</v>
      </c>
      <c r="D3" s="34">
        <v>100</v>
      </c>
      <c r="F3" t="s">
        <v>62</v>
      </c>
      <c r="G3" t="s">
        <v>308</v>
      </c>
      <c r="H3" t="s">
        <v>16</v>
      </c>
      <c r="I3" t="s">
        <v>12</v>
      </c>
      <c r="J3" t="s">
        <v>13</v>
      </c>
      <c r="K3" t="s">
        <v>163</v>
      </c>
    </row>
    <row r="4" spans="1:11" x14ac:dyDescent="0.3">
      <c r="C4" t="s">
        <v>20</v>
      </c>
      <c r="D4" s="34">
        <v>3770</v>
      </c>
      <c r="F4" t="s">
        <v>62</v>
      </c>
      <c r="G4" t="s">
        <v>308</v>
      </c>
      <c r="H4" t="s">
        <v>15</v>
      </c>
      <c r="I4" t="s">
        <v>12</v>
      </c>
      <c r="J4" t="s">
        <v>13</v>
      </c>
      <c r="K4" t="s">
        <v>163</v>
      </c>
    </row>
    <row r="5" spans="1:11" x14ac:dyDescent="0.3">
      <c r="C5" t="s">
        <v>560</v>
      </c>
      <c r="D5" s="34">
        <v>9000</v>
      </c>
      <c r="F5" t="s">
        <v>44</v>
      </c>
      <c r="G5" t="s">
        <v>308</v>
      </c>
      <c r="H5" t="s">
        <v>15</v>
      </c>
      <c r="I5" t="s">
        <v>12</v>
      </c>
      <c r="J5" t="s">
        <v>13</v>
      </c>
      <c r="K5" t="s">
        <v>163</v>
      </c>
    </row>
    <row r="6" spans="1:11" x14ac:dyDescent="0.3">
      <c r="B6" s="5">
        <v>44867</v>
      </c>
      <c r="C6" t="s">
        <v>26</v>
      </c>
      <c r="D6" s="34">
        <v>70</v>
      </c>
      <c r="F6" t="s">
        <v>62</v>
      </c>
      <c r="G6" t="s">
        <v>308</v>
      </c>
      <c r="H6" t="s">
        <v>16</v>
      </c>
      <c r="I6" t="s">
        <v>12</v>
      </c>
      <c r="J6" t="s">
        <v>13</v>
      </c>
      <c r="K6" t="s">
        <v>163</v>
      </c>
    </row>
    <row r="7" spans="1:11" x14ac:dyDescent="0.3">
      <c r="C7" t="s">
        <v>35</v>
      </c>
      <c r="D7" s="34">
        <f>30+100+20</f>
        <v>150</v>
      </c>
      <c r="F7" t="s">
        <v>62</v>
      </c>
      <c r="G7" t="s">
        <v>308</v>
      </c>
      <c r="H7" t="s">
        <v>16</v>
      </c>
      <c r="I7" t="s">
        <v>12</v>
      </c>
      <c r="J7" t="s">
        <v>13</v>
      </c>
      <c r="K7" t="s">
        <v>163</v>
      </c>
    </row>
    <row r="8" spans="1:11" x14ac:dyDescent="0.3">
      <c r="C8" t="s">
        <v>8</v>
      </c>
      <c r="D8" s="34">
        <f>80+50+40+40+50+20+50+130+40</f>
        <v>500</v>
      </c>
      <c r="F8" t="s">
        <v>62</v>
      </c>
      <c r="G8" t="s">
        <v>308</v>
      </c>
      <c r="H8" t="s">
        <v>16</v>
      </c>
      <c r="I8" t="s">
        <v>12</v>
      </c>
      <c r="J8" t="s">
        <v>13</v>
      </c>
      <c r="K8" t="s">
        <v>163</v>
      </c>
    </row>
    <row r="9" spans="1:11" x14ac:dyDescent="0.3">
      <c r="C9" t="s">
        <v>20</v>
      </c>
      <c r="D9" s="34">
        <v>2650</v>
      </c>
      <c r="F9" t="s">
        <v>29</v>
      </c>
      <c r="G9" t="s">
        <v>308</v>
      </c>
      <c r="H9" t="s">
        <v>15</v>
      </c>
      <c r="I9" t="s">
        <v>12</v>
      </c>
      <c r="J9" t="s">
        <v>13</v>
      </c>
      <c r="K9" t="s">
        <v>512</v>
      </c>
    </row>
    <row r="10" spans="1:11" x14ac:dyDescent="0.3">
      <c r="C10" t="s">
        <v>20</v>
      </c>
      <c r="D10" s="34">
        <v>540</v>
      </c>
      <c r="F10" t="s">
        <v>29</v>
      </c>
      <c r="G10" t="s">
        <v>308</v>
      </c>
      <c r="H10" t="s">
        <v>15</v>
      </c>
      <c r="I10" t="s">
        <v>12</v>
      </c>
      <c r="J10" t="s">
        <v>13</v>
      </c>
      <c r="K10" t="s">
        <v>512</v>
      </c>
    </row>
    <row r="11" spans="1:11" x14ac:dyDescent="0.3">
      <c r="C11" t="s">
        <v>9</v>
      </c>
      <c r="D11" s="34">
        <v>50</v>
      </c>
      <c r="F11" t="s">
        <v>62</v>
      </c>
      <c r="G11" t="s">
        <v>308</v>
      </c>
      <c r="H11" t="s">
        <v>16</v>
      </c>
      <c r="I11" t="s">
        <v>12</v>
      </c>
      <c r="J11" t="s">
        <v>13</v>
      </c>
      <c r="K11" t="s">
        <v>163</v>
      </c>
    </row>
    <row r="12" spans="1:11" x14ac:dyDescent="0.3">
      <c r="C12" t="s">
        <v>66</v>
      </c>
      <c r="D12" s="34">
        <v>120</v>
      </c>
      <c r="F12" t="s">
        <v>62</v>
      </c>
      <c r="G12" t="s">
        <v>308</v>
      </c>
      <c r="H12" t="s">
        <v>16</v>
      </c>
      <c r="I12" t="s">
        <v>12</v>
      </c>
      <c r="J12" t="s">
        <v>13</v>
      </c>
      <c r="K12" t="s">
        <v>163</v>
      </c>
    </row>
    <row r="13" spans="1:11" x14ac:dyDescent="0.3">
      <c r="C13" t="s">
        <v>625</v>
      </c>
      <c r="D13" s="34">
        <v>190</v>
      </c>
      <c r="F13" t="s">
        <v>62</v>
      </c>
      <c r="G13" t="s">
        <v>308</v>
      </c>
      <c r="H13" t="s">
        <v>16</v>
      </c>
      <c r="I13" t="s">
        <v>12</v>
      </c>
      <c r="J13" t="s">
        <v>13</v>
      </c>
      <c r="K13" t="s">
        <v>163</v>
      </c>
    </row>
    <row r="14" spans="1:11" x14ac:dyDescent="0.3">
      <c r="C14" t="s">
        <v>21</v>
      </c>
      <c r="D14" s="34">
        <v>100</v>
      </c>
      <c r="F14" t="s">
        <v>62</v>
      </c>
      <c r="G14" t="s">
        <v>308</v>
      </c>
      <c r="H14" t="s">
        <v>16</v>
      </c>
      <c r="I14" t="s">
        <v>12</v>
      </c>
      <c r="J14" t="s">
        <v>13</v>
      </c>
      <c r="K14" t="s">
        <v>163</v>
      </c>
    </row>
    <row r="15" spans="1:11" x14ac:dyDescent="0.3">
      <c r="C15" t="s">
        <v>531</v>
      </c>
      <c r="D15" s="34">
        <v>500</v>
      </c>
      <c r="F15" t="s">
        <v>44</v>
      </c>
      <c r="G15" t="s">
        <v>10</v>
      </c>
      <c r="H15" t="s">
        <v>15</v>
      </c>
      <c r="I15" t="s">
        <v>12</v>
      </c>
      <c r="J15" t="s">
        <v>13</v>
      </c>
      <c r="K15" t="s">
        <v>512</v>
      </c>
    </row>
    <row r="16" spans="1:11" x14ac:dyDescent="0.3">
      <c r="C16" t="s">
        <v>653</v>
      </c>
      <c r="D16" s="34">
        <v>6134</v>
      </c>
      <c r="F16" t="s">
        <v>44</v>
      </c>
      <c r="G16" t="s">
        <v>10</v>
      </c>
      <c r="H16" t="s">
        <v>15</v>
      </c>
      <c r="I16" t="s">
        <v>12</v>
      </c>
      <c r="J16" t="s">
        <v>13</v>
      </c>
      <c r="K16" t="s">
        <v>512</v>
      </c>
    </row>
    <row r="17" spans="2:11" x14ac:dyDescent="0.3">
      <c r="B17" s="5">
        <v>44868</v>
      </c>
      <c r="C17" t="s">
        <v>9</v>
      </c>
      <c r="D17" s="34">
        <v>50</v>
      </c>
      <c r="F17" t="s">
        <v>62</v>
      </c>
      <c r="G17" t="s">
        <v>308</v>
      </c>
      <c r="H17" t="s">
        <v>16</v>
      </c>
      <c r="I17" t="s">
        <v>12</v>
      </c>
      <c r="J17" t="s">
        <v>13</v>
      </c>
      <c r="K17" t="s">
        <v>163</v>
      </c>
    </row>
    <row r="18" spans="2:11" x14ac:dyDescent="0.3">
      <c r="C18" t="s">
        <v>66</v>
      </c>
      <c r="D18" s="34">
        <v>280</v>
      </c>
      <c r="F18" t="s">
        <v>62</v>
      </c>
      <c r="G18" t="s">
        <v>308</v>
      </c>
      <c r="H18" t="s">
        <v>16</v>
      </c>
      <c r="I18" t="s">
        <v>12</v>
      </c>
      <c r="J18" t="s">
        <v>13</v>
      </c>
      <c r="K18" t="s">
        <v>163</v>
      </c>
    </row>
    <row r="19" spans="2:11" x14ac:dyDescent="0.3">
      <c r="C19" t="s">
        <v>626</v>
      </c>
      <c r="D19" s="34">
        <v>100</v>
      </c>
      <c r="F19" t="s">
        <v>62</v>
      </c>
      <c r="G19" t="s">
        <v>308</v>
      </c>
      <c r="H19" t="s">
        <v>16</v>
      </c>
      <c r="I19" t="s">
        <v>12</v>
      </c>
      <c r="J19" t="s">
        <v>13</v>
      </c>
      <c r="K19" t="s">
        <v>163</v>
      </c>
    </row>
    <row r="20" spans="2:11" x14ac:dyDescent="0.3">
      <c r="C20" t="s">
        <v>23</v>
      </c>
      <c r="D20" s="34">
        <v>154</v>
      </c>
      <c r="F20" t="s">
        <v>29</v>
      </c>
      <c r="G20" t="s">
        <v>308</v>
      </c>
      <c r="H20" t="s">
        <v>16</v>
      </c>
      <c r="I20" t="s">
        <v>12</v>
      </c>
      <c r="J20" t="s">
        <v>13</v>
      </c>
      <c r="K20" t="s">
        <v>512</v>
      </c>
    </row>
    <row r="21" spans="2:11" x14ac:dyDescent="0.3">
      <c r="C21" t="s">
        <v>32</v>
      </c>
      <c r="D21" s="34">
        <v>220</v>
      </c>
      <c r="F21" t="s">
        <v>62</v>
      </c>
      <c r="G21" t="s">
        <v>308</v>
      </c>
      <c r="H21" t="s">
        <v>16</v>
      </c>
      <c r="I21" t="s">
        <v>12</v>
      </c>
      <c r="J21" t="s">
        <v>13</v>
      </c>
      <c r="K21" t="s">
        <v>163</v>
      </c>
    </row>
    <row r="22" spans="2:11" x14ac:dyDescent="0.3">
      <c r="C22" t="s">
        <v>27</v>
      </c>
      <c r="D22" s="34">
        <v>282</v>
      </c>
      <c r="F22" t="s">
        <v>29</v>
      </c>
      <c r="G22" t="s">
        <v>308</v>
      </c>
      <c r="H22" t="s">
        <v>16</v>
      </c>
      <c r="I22" t="s">
        <v>12</v>
      </c>
      <c r="J22" t="s">
        <v>13</v>
      </c>
      <c r="K22" t="s">
        <v>512</v>
      </c>
    </row>
    <row r="23" spans="2:11" x14ac:dyDescent="0.3">
      <c r="C23" t="s">
        <v>59</v>
      </c>
      <c r="D23" s="34">
        <v>464</v>
      </c>
      <c r="F23" t="s">
        <v>29</v>
      </c>
      <c r="G23" t="s">
        <v>308</v>
      </c>
      <c r="H23" t="s">
        <v>16</v>
      </c>
      <c r="I23" t="s">
        <v>12</v>
      </c>
      <c r="J23" t="s">
        <v>13</v>
      </c>
      <c r="K23" t="s">
        <v>512</v>
      </c>
    </row>
    <row r="24" spans="2:11" x14ac:dyDescent="0.3">
      <c r="C24" t="s">
        <v>8</v>
      </c>
      <c r="D24" s="34">
        <v>250</v>
      </c>
      <c r="F24" t="s">
        <v>62</v>
      </c>
      <c r="G24" t="s">
        <v>308</v>
      </c>
      <c r="H24" t="s">
        <v>16</v>
      </c>
      <c r="I24" t="s">
        <v>12</v>
      </c>
      <c r="J24" t="s">
        <v>13</v>
      </c>
      <c r="K24" t="s">
        <v>163</v>
      </c>
    </row>
    <row r="25" spans="2:11" x14ac:dyDescent="0.3">
      <c r="B25" s="5">
        <v>44869</v>
      </c>
      <c r="C25" t="s">
        <v>620</v>
      </c>
      <c r="D25" s="34">
        <v>150</v>
      </c>
      <c r="F25" t="s">
        <v>62</v>
      </c>
      <c r="G25" t="s">
        <v>308</v>
      </c>
      <c r="H25" t="s">
        <v>16</v>
      </c>
      <c r="I25" t="s">
        <v>12</v>
      </c>
      <c r="J25" t="s">
        <v>13</v>
      </c>
      <c r="K25" t="s">
        <v>163</v>
      </c>
    </row>
    <row r="26" spans="2:11" x14ac:dyDescent="0.3">
      <c r="C26" t="s">
        <v>24</v>
      </c>
      <c r="D26" s="34">
        <v>229</v>
      </c>
      <c r="F26" t="s">
        <v>29</v>
      </c>
      <c r="G26" t="s">
        <v>308</v>
      </c>
      <c r="H26" t="s">
        <v>16</v>
      </c>
      <c r="I26" t="s">
        <v>12</v>
      </c>
      <c r="J26" t="s">
        <v>13</v>
      </c>
      <c r="K26" t="s">
        <v>512</v>
      </c>
    </row>
    <row r="27" spans="2:11" x14ac:dyDescent="0.3">
      <c r="C27" t="s">
        <v>59</v>
      </c>
      <c r="D27" s="34">
        <v>150</v>
      </c>
      <c r="F27" t="s">
        <v>62</v>
      </c>
      <c r="G27" t="s">
        <v>308</v>
      </c>
      <c r="H27" t="s">
        <v>16</v>
      </c>
      <c r="I27" t="s">
        <v>12</v>
      </c>
      <c r="J27" t="s">
        <v>13</v>
      </c>
      <c r="K27" t="s">
        <v>163</v>
      </c>
    </row>
    <row r="28" spans="2:11" x14ac:dyDescent="0.3">
      <c r="C28" t="s">
        <v>8</v>
      </c>
      <c r="D28" s="34">
        <v>100</v>
      </c>
      <c r="F28" t="s">
        <v>62</v>
      </c>
      <c r="G28" t="s">
        <v>308</v>
      </c>
      <c r="H28" t="s">
        <v>16</v>
      </c>
      <c r="I28" t="s">
        <v>12</v>
      </c>
      <c r="J28" t="s">
        <v>13</v>
      </c>
      <c r="K28" t="s">
        <v>163</v>
      </c>
    </row>
    <row r="29" spans="2:11" x14ac:dyDescent="0.3">
      <c r="B29" s="5">
        <v>44870</v>
      </c>
      <c r="C29" t="s">
        <v>20</v>
      </c>
      <c r="D29" s="34">
        <v>1700</v>
      </c>
      <c r="F29" t="s">
        <v>62</v>
      </c>
      <c r="G29" t="s">
        <v>308</v>
      </c>
      <c r="H29" t="s">
        <v>15</v>
      </c>
      <c r="I29" t="s">
        <v>12</v>
      </c>
      <c r="J29" t="s">
        <v>13</v>
      </c>
      <c r="K29" t="s">
        <v>163</v>
      </c>
    </row>
    <row r="30" spans="2:11" x14ac:dyDescent="0.3">
      <c r="C30" t="s">
        <v>42</v>
      </c>
      <c r="D30" s="34">
        <v>450</v>
      </c>
      <c r="F30" t="s">
        <v>62</v>
      </c>
      <c r="G30" t="s">
        <v>308</v>
      </c>
      <c r="H30" t="s">
        <v>15</v>
      </c>
      <c r="I30" t="s">
        <v>12</v>
      </c>
      <c r="J30" t="s">
        <v>13</v>
      </c>
      <c r="K30" t="s">
        <v>163</v>
      </c>
    </row>
    <row r="31" spans="2:11" x14ac:dyDescent="0.3">
      <c r="C31" t="s">
        <v>24</v>
      </c>
      <c r="D31" s="34">
        <v>173</v>
      </c>
      <c r="F31" t="s">
        <v>29</v>
      </c>
      <c r="G31" t="s">
        <v>308</v>
      </c>
      <c r="H31" t="s">
        <v>16</v>
      </c>
      <c r="I31" t="s">
        <v>12</v>
      </c>
      <c r="J31" t="s">
        <v>13</v>
      </c>
      <c r="K31" t="s">
        <v>512</v>
      </c>
    </row>
    <row r="32" spans="2:11" x14ac:dyDescent="0.3">
      <c r="C32" t="s">
        <v>674</v>
      </c>
      <c r="D32" s="34">
        <v>300</v>
      </c>
      <c r="F32" t="s">
        <v>29</v>
      </c>
      <c r="G32" t="s">
        <v>308</v>
      </c>
      <c r="H32" t="s">
        <v>16</v>
      </c>
      <c r="I32" t="s">
        <v>12</v>
      </c>
      <c r="J32" t="s">
        <v>13</v>
      </c>
      <c r="K32" t="s">
        <v>512</v>
      </c>
    </row>
    <row r="33" spans="2:11" x14ac:dyDescent="0.3">
      <c r="C33" t="s">
        <v>23</v>
      </c>
      <c r="D33" s="34">
        <v>350</v>
      </c>
      <c r="F33" t="s">
        <v>62</v>
      </c>
      <c r="G33" t="s">
        <v>308</v>
      </c>
      <c r="H33" t="s">
        <v>16</v>
      </c>
      <c r="I33" t="s">
        <v>12</v>
      </c>
      <c r="J33" t="s">
        <v>13</v>
      </c>
      <c r="K33" t="s">
        <v>163</v>
      </c>
    </row>
    <row r="34" spans="2:11" x14ac:dyDescent="0.3">
      <c r="C34" t="s">
        <v>627</v>
      </c>
      <c r="D34" s="34">
        <v>4000</v>
      </c>
      <c r="F34" t="s">
        <v>62</v>
      </c>
      <c r="G34" t="s">
        <v>308</v>
      </c>
      <c r="H34" t="s">
        <v>15</v>
      </c>
      <c r="I34" t="s">
        <v>12</v>
      </c>
      <c r="J34" t="s">
        <v>13</v>
      </c>
      <c r="K34" t="s">
        <v>163</v>
      </c>
    </row>
    <row r="35" spans="2:11" x14ac:dyDescent="0.3">
      <c r="C35" t="s">
        <v>27</v>
      </c>
      <c r="D35" s="34">
        <v>400</v>
      </c>
      <c r="F35" t="s">
        <v>62</v>
      </c>
      <c r="G35" t="s">
        <v>308</v>
      </c>
      <c r="H35" t="s">
        <v>16</v>
      </c>
      <c r="I35" t="s">
        <v>12</v>
      </c>
      <c r="J35" t="s">
        <v>13</v>
      </c>
      <c r="K35" t="s">
        <v>163</v>
      </c>
    </row>
    <row r="36" spans="2:11" x14ac:dyDescent="0.3">
      <c r="B36" s="5">
        <v>44871</v>
      </c>
      <c r="C36" t="s">
        <v>24</v>
      </c>
      <c r="D36" s="34">
        <v>270</v>
      </c>
      <c r="F36" t="s">
        <v>62</v>
      </c>
      <c r="G36" t="s">
        <v>308</v>
      </c>
      <c r="H36" t="s">
        <v>16</v>
      </c>
      <c r="I36" t="s">
        <v>12</v>
      </c>
      <c r="J36" t="s">
        <v>13</v>
      </c>
      <c r="K36" t="s">
        <v>163</v>
      </c>
    </row>
    <row r="37" spans="2:11" x14ac:dyDescent="0.3">
      <c r="C37" t="s">
        <v>20</v>
      </c>
      <c r="D37" s="34">
        <v>3000</v>
      </c>
      <c r="F37" t="s">
        <v>62</v>
      </c>
      <c r="G37" t="s">
        <v>308</v>
      </c>
      <c r="H37" t="s">
        <v>15</v>
      </c>
      <c r="I37" t="s">
        <v>12</v>
      </c>
      <c r="J37" t="s">
        <v>13</v>
      </c>
      <c r="K37" t="s">
        <v>163</v>
      </c>
    </row>
    <row r="38" spans="2:11" x14ac:dyDescent="0.3">
      <c r="C38" t="s">
        <v>20</v>
      </c>
      <c r="D38" s="34">
        <v>1000</v>
      </c>
      <c r="F38" t="s">
        <v>62</v>
      </c>
      <c r="G38" t="s">
        <v>308</v>
      </c>
      <c r="H38" t="s">
        <v>15</v>
      </c>
      <c r="I38" t="s">
        <v>12</v>
      </c>
      <c r="J38" t="s">
        <v>13</v>
      </c>
      <c r="K38" t="s">
        <v>163</v>
      </c>
    </row>
    <row r="39" spans="2:11" x14ac:dyDescent="0.3">
      <c r="C39" t="s">
        <v>23</v>
      </c>
      <c r="D39" s="34">
        <f>360+130+80</f>
        <v>570</v>
      </c>
      <c r="F39" t="s">
        <v>62</v>
      </c>
      <c r="G39" t="s">
        <v>308</v>
      </c>
      <c r="H39" t="s">
        <v>16</v>
      </c>
      <c r="I39" t="s">
        <v>12</v>
      </c>
      <c r="J39" t="s">
        <v>13</v>
      </c>
      <c r="K39" t="s">
        <v>163</v>
      </c>
    </row>
    <row r="40" spans="2:11" x14ac:dyDescent="0.3">
      <c r="C40" t="s">
        <v>27</v>
      </c>
      <c r="D40" s="34">
        <v>173</v>
      </c>
      <c r="F40" t="s">
        <v>29</v>
      </c>
      <c r="G40" t="s">
        <v>308</v>
      </c>
      <c r="H40" t="s">
        <v>16</v>
      </c>
      <c r="I40" t="s">
        <v>12</v>
      </c>
      <c r="J40" t="s">
        <v>13</v>
      </c>
      <c r="K40" t="s">
        <v>512</v>
      </c>
    </row>
    <row r="41" spans="2:11" x14ac:dyDescent="0.3">
      <c r="C41" t="s">
        <v>628</v>
      </c>
      <c r="D41" s="34">
        <v>550</v>
      </c>
      <c r="F41" t="s">
        <v>62</v>
      </c>
      <c r="G41" t="s">
        <v>308</v>
      </c>
      <c r="H41" t="s">
        <v>14</v>
      </c>
      <c r="I41" t="s">
        <v>12</v>
      </c>
      <c r="J41" t="s">
        <v>13</v>
      </c>
      <c r="K41" t="s">
        <v>163</v>
      </c>
    </row>
    <row r="42" spans="2:11" x14ac:dyDescent="0.3">
      <c r="C42" t="s">
        <v>507</v>
      </c>
      <c r="D42" s="34">
        <v>90</v>
      </c>
      <c r="F42" t="s">
        <v>62</v>
      </c>
      <c r="G42" t="s">
        <v>308</v>
      </c>
      <c r="H42" t="s">
        <v>15</v>
      </c>
      <c r="I42" t="s">
        <v>12</v>
      </c>
      <c r="J42" t="s">
        <v>13</v>
      </c>
      <c r="K42" t="s">
        <v>163</v>
      </c>
    </row>
    <row r="43" spans="2:11" x14ac:dyDescent="0.3">
      <c r="C43" t="s">
        <v>27</v>
      </c>
      <c r="D43" s="34">
        <v>500</v>
      </c>
      <c r="F43" t="s">
        <v>62</v>
      </c>
      <c r="G43" t="s">
        <v>308</v>
      </c>
      <c r="H43" t="s">
        <v>16</v>
      </c>
      <c r="I43" t="s">
        <v>12</v>
      </c>
      <c r="J43" t="s">
        <v>13</v>
      </c>
      <c r="K43" t="s">
        <v>163</v>
      </c>
    </row>
    <row r="44" spans="2:11" x14ac:dyDescent="0.3">
      <c r="B44" s="5">
        <v>44872</v>
      </c>
      <c r="C44" t="s">
        <v>629</v>
      </c>
      <c r="D44" s="34">
        <v>2000</v>
      </c>
      <c r="F44" t="s">
        <v>62</v>
      </c>
      <c r="G44" t="s">
        <v>308</v>
      </c>
      <c r="H44" t="s">
        <v>15</v>
      </c>
      <c r="I44" t="s">
        <v>12</v>
      </c>
      <c r="J44" t="s">
        <v>13</v>
      </c>
      <c r="K44" t="s">
        <v>163</v>
      </c>
    </row>
    <row r="45" spans="2:11" x14ac:dyDescent="0.3">
      <c r="C45" t="s">
        <v>23</v>
      </c>
      <c r="D45" s="34">
        <v>200</v>
      </c>
      <c r="F45" t="s">
        <v>62</v>
      </c>
      <c r="G45" t="s">
        <v>308</v>
      </c>
      <c r="H45" t="s">
        <v>16</v>
      </c>
      <c r="I45" t="s">
        <v>12</v>
      </c>
      <c r="J45" t="s">
        <v>13</v>
      </c>
      <c r="K45" t="s">
        <v>163</v>
      </c>
    </row>
    <row r="46" spans="2:11" x14ac:dyDescent="0.3">
      <c r="C46" t="s">
        <v>59</v>
      </c>
      <c r="D46" s="34">
        <v>96</v>
      </c>
      <c r="F46" t="s">
        <v>29</v>
      </c>
      <c r="G46" t="s">
        <v>308</v>
      </c>
      <c r="H46" t="s">
        <v>16</v>
      </c>
      <c r="I46" t="s">
        <v>12</v>
      </c>
      <c r="J46" t="s">
        <v>13</v>
      </c>
      <c r="K46" t="s">
        <v>512</v>
      </c>
    </row>
    <row r="47" spans="2:11" x14ac:dyDescent="0.3">
      <c r="C47" t="s">
        <v>27</v>
      </c>
      <c r="D47" s="34">
        <v>400</v>
      </c>
      <c r="F47" t="s">
        <v>62</v>
      </c>
      <c r="G47" t="s">
        <v>308</v>
      </c>
      <c r="H47" t="s">
        <v>16</v>
      </c>
      <c r="I47" t="s">
        <v>12</v>
      </c>
      <c r="J47" t="s">
        <v>13</v>
      </c>
      <c r="K47" t="s">
        <v>163</v>
      </c>
    </row>
    <row r="48" spans="2:11" x14ac:dyDescent="0.3">
      <c r="C48" t="s">
        <v>630</v>
      </c>
      <c r="D48" s="34">
        <v>50</v>
      </c>
      <c r="F48" t="s">
        <v>62</v>
      </c>
      <c r="G48" t="s">
        <v>308</v>
      </c>
      <c r="H48" t="s">
        <v>16</v>
      </c>
      <c r="I48" t="s">
        <v>12</v>
      </c>
      <c r="J48" t="s">
        <v>13</v>
      </c>
      <c r="K48" t="s">
        <v>163</v>
      </c>
    </row>
    <row r="49" spans="2:11" x14ac:dyDescent="0.3">
      <c r="C49" t="s">
        <v>9</v>
      </c>
      <c r="D49" s="34">
        <v>60</v>
      </c>
      <c r="F49" t="s">
        <v>62</v>
      </c>
      <c r="G49" t="s">
        <v>308</v>
      </c>
      <c r="H49" t="s">
        <v>16</v>
      </c>
      <c r="I49" t="s">
        <v>12</v>
      </c>
      <c r="J49" t="s">
        <v>13</v>
      </c>
      <c r="K49" t="s">
        <v>163</v>
      </c>
    </row>
    <row r="50" spans="2:11" x14ac:dyDescent="0.3">
      <c r="B50" s="5">
        <v>44873</v>
      </c>
      <c r="C50" t="s">
        <v>508</v>
      </c>
      <c r="D50" s="34">
        <v>1300</v>
      </c>
      <c r="F50" t="s">
        <v>62</v>
      </c>
      <c r="G50" t="s">
        <v>308</v>
      </c>
      <c r="H50" t="s">
        <v>15</v>
      </c>
      <c r="I50" t="s">
        <v>12</v>
      </c>
      <c r="J50" t="s">
        <v>13</v>
      </c>
      <c r="K50" t="s">
        <v>163</v>
      </c>
    </row>
    <row r="51" spans="2:11" x14ac:dyDescent="0.3">
      <c r="C51" t="s">
        <v>20</v>
      </c>
      <c r="D51" s="34">
        <v>4000</v>
      </c>
      <c r="F51" t="s">
        <v>62</v>
      </c>
      <c r="G51" t="s">
        <v>10</v>
      </c>
      <c r="H51" t="s">
        <v>15</v>
      </c>
      <c r="I51" t="s">
        <v>12</v>
      </c>
      <c r="J51" t="s">
        <v>13</v>
      </c>
      <c r="K51" t="s">
        <v>163</v>
      </c>
    </row>
    <row r="52" spans="2:11" x14ac:dyDescent="0.3">
      <c r="C52" t="s">
        <v>24</v>
      </c>
      <c r="D52" s="34">
        <f>340+100</f>
        <v>440</v>
      </c>
      <c r="F52" t="s">
        <v>62</v>
      </c>
      <c r="G52" t="s">
        <v>308</v>
      </c>
      <c r="H52" t="s">
        <v>16</v>
      </c>
      <c r="I52" t="s">
        <v>12</v>
      </c>
      <c r="J52" t="s">
        <v>13</v>
      </c>
      <c r="K52" t="s">
        <v>163</v>
      </c>
    </row>
    <row r="53" spans="2:11" x14ac:dyDescent="0.3">
      <c r="C53" t="s">
        <v>23</v>
      </c>
      <c r="D53" s="34">
        <v>540</v>
      </c>
      <c r="F53" t="s">
        <v>62</v>
      </c>
      <c r="G53" t="s">
        <v>308</v>
      </c>
      <c r="H53" t="s">
        <v>16</v>
      </c>
      <c r="I53" t="s">
        <v>12</v>
      </c>
      <c r="J53" t="s">
        <v>13</v>
      </c>
      <c r="K53" t="s">
        <v>163</v>
      </c>
    </row>
    <row r="54" spans="2:11" x14ac:dyDescent="0.3">
      <c r="C54" t="s">
        <v>27</v>
      </c>
      <c r="D54" s="34">
        <v>600</v>
      </c>
      <c r="F54" t="s">
        <v>62</v>
      </c>
      <c r="G54" t="s">
        <v>308</v>
      </c>
      <c r="H54" t="s">
        <v>16</v>
      </c>
      <c r="I54" t="s">
        <v>12</v>
      </c>
      <c r="J54" t="s">
        <v>13</v>
      </c>
      <c r="K54" t="s">
        <v>163</v>
      </c>
    </row>
    <row r="55" spans="2:11" x14ac:dyDescent="0.3">
      <c r="C55" t="s">
        <v>9</v>
      </c>
      <c r="D55" s="34">
        <v>30</v>
      </c>
      <c r="F55" t="s">
        <v>62</v>
      </c>
      <c r="G55" t="s">
        <v>308</v>
      </c>
      <c r="H55" t="s">
        <v>16</v>
      </c>
      <c r="I55" t="s">
        <v>12</v>
      </c>
      <c r="J55" t="s">
        <v>13</v>
      </c>
      <c r="K55" t="s">
        <v>163</v>
      </c>
    </row>
    <row r="56" spans="2:11" x14ac:dyDescent="0.3">
      <c r="B56" s="5">
        <v>44874</v>
      </c>
      <c r="C56" t="s">
        <v>24</v>
      </c>
      <c r="D56" s="34">
        <v>140</v>
      </c>
      <c r="F56" t="s">
        <v>62</v>
      </c>
      <c r="G56" t="s">
        <v>308</v>
      </c>
      <c r="H56" t="s">
        <v>16</v>
      </c>
      <c r="I56" t="s">
        <v>12</v>
      </c>
      <c r="J56" t="s">
        <v>13</v>
      </c>
      <c r="K56" t="s">
        <v>163</v>
      </c>
    </row>
    <row r="57" spans="2:11" x14ac:dyDescent="0.3">
      <c r="C57" t="s">
        <v>637</v>
      </c>
      <c r="D57" s="34">
        <f>180</f>
        <v>180</v>
      </c>
      <c r="F57" t="s">
        <v>62</v>
      </c>
      <c r="G57" t="s">
        <v>308</v>
      </c>
      <c r="H57" t="s">
        <v>16</v>
      </c>
      <c r="I57" t="s">
        <v>12</v>
      </c>
      <c r="J57" t="s">
        <v>13</v>
      </c>
      <c r="K57" t="s">
        <v>163</v>
      </c>
    </row>
    <row r="58" spans="2:11" x14ac:dyDescent="0.3">
      <c r="C58" t="s">
        <v>26</v>
      </c>
      <c r="D58" s="34">
        <v>50</v>
      </c>
      <c r="F58" t="s">
        <v>62</v>
      </c>
      <c r="G58" t="s">
        <v>308</v>
      </c>
      <c r="H58" t="s">
        <v>16</v>
      </c>
      <c r="I58" t="s">
        <v>12</v>
      </c>
      <c r="J58" t="s">
        <v>13</v>
      </c>
      <c r="K58" t="s">
        <v>163</v>
      </c>
    </row>
    <row r="59" spans="2:11" x14ac:dyDescent="0.3">
      <c r="C59" t="s">
        <v>23</v>
      </c>
      <c r="D59" s="34">
        <v>480</v>
      </c>
      <c r="F59" t="s">
        <v>62</v>
      </c>
      <c r="G59" t="s">
        <v>308</v>
      </c>
      <c r="H59" t="s">
        <v>16</v>
      </c>
      <c r="I59" t="s">
        <v>12</v>
      </c>
      <c r="J59" t="s">
        <v>13</v>
      </c>
      <c r="K59" t="s">
        <v>163</v>
      </c>
    </row>
    <row r="60" spans="2:11" x14ac:dyDescent="0.3">
      <c r="B60" s="16"/>
      <c r="C60" t="s">
        <v>59</v>
      </c>
      <c r="D60" s="34">
        <v>156</v>
      </c>
      <c r="F60" t="s">
        <v>29</v>
      </c>
      <c r="G60" t="s">
        <v>308</v>
      </c>
      <c r="H60" t="s">
        <v>16</v>
      </c>
      <c r="I60" t="s">
        <v>12</v>
      </c>
      <c r="J60" t="s">
        <v>13</v>
      </c>
      <c r="K60" t="s">
        <v>512</v>
      </c>
    </row>
    <row r="61" spans="2:11" x14ac:dyDescent="0.3">
      <c r="C61" t="s">
        <v>675</v>
      </c>
      <c r="D61" s="34">
        <v>160</v>
      </c>
      <c r="F61" t="s">
        <v>29</v>
      </c>
      <c r="G61" t="s">
        <v>308</v>
      </c>
      <c r="H61" t="s">
        <v>16</v>
      </c>
      <c r="I61" t="s">
        <v>12</v>
      </c>
      <c r="J61" t="s">
        <v>13</v>
      </c>
      <c r="K61" t="s">
        <v>512</v>
      </c>
    </row>
    <row r="62" spans="2:11" x14ac:dyDescent="0.3">
      <c r="C62" t="s">
        <v>9</v>
      </c>
      <c r="D62" s="34">
        <v>30</v>
      </c>
      <c r="F62" t="s">
        <v>62</v>
      </c>
      <c r="G62" t="s">
        <v>308</v>
      </c>
      <c r="H62" t="s">
        <v>16</v>
      </c>
      <c r="I62" t="s">
        <v>12</v>
      </c>
      <c r="J62" t="s">
        <v>13</v>
      </c>
      <c r="K62" t="s">
        <v>163</v>
      </c>
    </row>
    <row r="63" spans="2:11" x14ac:dyDescent="0.3">
      <c r="C63" t="s">
        <v>20</v>
      </c>
      <c r="D63" s="34">
        <v>1500</v>
      </c>
      <c r="F63" t="s">
        <v>62</v>
      </c>
      <c r="G63" t="s">
        <v>10</v>
      </c>
      <c r="H63" t="s">
        <v>15</v>
      </c>
      <c r="I63" t="s">
        <v>12</v>
      </c>
      <c r="J63" t="s">
        <v>13</v>
      </c>
      <c r="K63" t="s">
        <v>163</v>
      </c>
    </row>
    <row r="64" spans="2:11" x14ac:dyDescent="0.3">
      <c r="C64" t="s">
        <v>20</v>
      </c>
      <c r="D64" s="34">
        <v>1000</v>
      </c>
      <c r="F64" t="s">
        <v>62</v>
      </c>
      <c r="G64" t="s">
        <v>10</v>
      </c>
      <c r="H64" t="s">
        <v>15</v>
      </c>
      <c r="I64" t="s">
        <v>12</v>
      </c>
      <c r="J64" t="s">
        <v>13</v>
      </c>
      <c r="K64" t="s">
        <v>163</v>
      </c>
    </row>
    <row r="65" spans="2:11" x14ac:dyDescent="0.3">
      <c r="C65" t="s">
        <v>27</v>
      </c>
      <c r="D65" s="34">
        <v>500</v>
      </c>
      <c r="F65" t="s">
        <v>62</v>
      </c>
      <c r="G65" t="s">
        <v>308</v>
      </c>
      <c r="H65" t="s">
        <v>16</v>
      </c>
      <c r="I65" t="s">
        <v>12</v>
      </c>
      <c r="J65" t="s">
        <v>13</v>
      </c>
      <c r="K65" t="s">
        <v>163</v>
      </c>
    </row>
    <row r="66" spans="2:11" x14ac:dyDescent="0.3">
      <c r="C66" t="s">
        <v>654</v>
      </c>
      <c r="D66" s="34">
        <v>3624</v>
      </c>
      <c r="F66" t="s">
        <v>44</v>
      </c>
      <c r="G66" t="s">
        <v>308</v>
      </c>
      <c r="H66" t="s">
        <v>14</v>
      </c>
      <c r="I66" t="s">
        <v>12</v>
      </c>
      <c r="J66" t="s">
        <v>13</v>
      </c>
      <c r="K66" t="s">
        <v>512</v>
      </c>
    </row>
    <row r="67" spans="2:11" x14ac:dyDescent="0.3">
      <c r="B67" s="5">
        <v>44875</v>
      </c>
      <c r="C67" t="s">
        <v>20</v>
      </c>
      <c r="D67" s="34">
        <v>3720</v>
      </c>
      <c r="F67" t="s">
        <v>62</v>
      </c>
      <c r="G67" t="s">
        <v>10</v>
      </c>
      <c r="H67" t="s">
        <v>15</v>
      </c>
      <c r="I67" t="s">
        <v>12</v>
      </c>
      <c r="J67" t="s">
        <v>13</v>
      </c>
      <c r="K67" t="s">
        <v>163</v>
      </c>
    </row>
    <row r="68" spans="2:11" x14ac:dyDescent="0.3">
      <c r="C68" t="s">
        <v>24</v>
      </c>
      <c r="D68" s="34">
        <f>150+70</f>
        <v>220</v>
      </c>
      <c r="F68" t="s">
        <v>62</v>
      </c>
      <c r="G68" t="s">
        <v>308</v>
      </c>
      <c r="H68" t="s">
        <v>16</v>
      </c>
      <c r="I68" t="s">
        <v>12</v>
      </c>
      <c r="J68" t="s">
        <v>13</v>
      </c>
      <c r="K68" t="s">
        <v>163</v>
      </c>
    </row>
    <row r="69" spans="2:11" x14ac:dyDescent="0.3">
      <c r="C69" t="s">
        <v>23</v>
      </c>
      <c r="D69" s="34">
        <v>460</v>
      </c>
      <c r="F69" t="s">
        <v>62</v>
      </c>
      <c r="G69" t="s">
        <v>308</v>
      </c>
      <c r="H69" t="s">
        <v>16</v>
      </c>
      <c r="I69" t="s">
        <v>12</v>
      </c>
      <c r="J69" t="s">
        <v>13</v>
      </c>
      <c r="K69" t="s">
        <v>163</v>
      </c>
    </row>
    <row r="70" spans="2:11" x14ac:dyDescent="0.3">
      <c r="C70" t="s">
        <v>27</v>
      </c>
      <c r="D70" s="34">
        <f>200+140+140</f>
        <v>480</v>
      </c>
      <c r="F70" t="s">
        <v>62</v>
      </c>
      <c r="G70" t="s">
        <v>308</v>
      </c>
      <c r="H70" t="s">
        <v>16</v>
      </c>
      <c r="I70" t="s">
        <v>12</v>
      </c>
      <c r="J70" t="s">
        <v>13</v>
      </c>
      <c r="K70" t="s">
        <v>163</v>
      </c>
    </row>
    <row r="71" spans="2:11" x14ac:dyDescent="0.3">
      <c r="C71" t="s">
        <v>119</v>
      </c>
      <c r="D71" s="34">
        <v>120</v>
      </c>
      <c r="F71" t="s">
        <v>62</v>
      </c>
      <c r="G71" t="s">
        <v>308</v>
      </c>
      <c r="H71" t="s">
        <v>16</v>
      </c>
      <c r="I71" t="s">
        <v>12</v>
      </c>
      <c r="J71" t="s">
        <v>13</v>
      </c>
      <c r="K71" t="s">
        <v>163</v>
      </c>
    </row>
    <row r="72" spans="2:11" x14ac:dyDescent="0.3">
      <c r="B72" s="5">
        <v>44876</v>
      </c>
      <c r="C72" t="s">
        <v>24</v>
      </c>
      <c r="D72" s="34">
        <v>175</v>
      </c>
      <c r="F72" t="s">
        <v>62</v>
      </c>
      <c r="G72" t="s">
        <v>308</v>
      </c>
      <c r="H72" t="s">
        <v>16</v>
      </c>
      <c r="I72" t="s">
        <v>12</v>
      </c>
      <c r="J72" t="s">
        <v>13</v>
      </c>
      <c r="K72" t="s">
        <v>163</v>
      </c>
    </row>
    <row r="73" spans="2:11" x14ac:dyDescent="0.3">
      <c r="C73" t="s">
        <v>26</v>
      </c>
      <c r="D73" s="34">
        <v>70</v>
      </c>
      <c r="F73" t="s">
        <v>62</v>
      </c>
      <c r="G73" t="s">
        <v>308</v>
      </c>
      <c r="H73" t="s">
        <v>16</v>
      </c>
      <c r="I73" t="s">
        <v>12</v>
      </c>
      <c r="J73" t="s">
        <v>13</v>
      </c>
      <c r="K73" t="s">
        <v>163</v>
      </c>
    </row>
    <row r="74" spans="2:11" x14ac:dyDescent="0.3">
      <c r="C74" t="s">
        <v>20</v>
      </c>
      <c r="D74" s="34">
        <v>2150</v>
      </c>
      <c r="F74" t="s">
        <v>62</v>
      </c>
      <c r="G74" t="s">
        <v>308</v>
      </c>
      <c r="H74" t="s">
        <v>16</v>
      </c>
      <c r="I74" t="s">
        <v>12</v>
      </c>
      <c r="J74" t="s">
        <v>13</v>
      </c>
      <c r="K74" t="s">
        <v>163</v>
      </c>
    </row>
    <row r="75" spans="2:11" x14ac:dyDescent="0.3">
      <c r="C75" t="s">
        <v>508</v>
      </c>
      <c r="D75" s="34">
        <v>72</v>
      </c>
      <c r="F75" t="s">
        <v>62</v>
      </c>
      <c r="G75" t="s">
        <v>308</v>
      </c>
      <c r="H75" t="s">
        <v>15</v>
      </c>
      <c r="I75" t="s">
        <v>12</v>
      </c>
      <c r="J75" t="s">
        <v>13</v>
      </c>
      <c r="K75" t="s">
        <v>163</v>
      </c>
    </row>
    <row r="76" spans="2:11" x14ac:dyDescent="0.3">
      <c r="C76" t="s">
        <v>23</v>
      </c>
      <c r="D76" s="34">
        <v>580</v>
      </c>
      <c r="F76" t="s">
        <v>62</v>
      </c>
      <c r="G76" t="s">
        <v>308</v>
      </c>
      <c r="H76" t="s">
        <v>16</v>
      </c>
      <c r="I76" t="s">
        <v>12</v>
      </c>
      <c r="J76" t="s">
        <v>13</v>
      </c>
      <c r="K76" t="s">
        <v>163</v>
      </c>
    </row>
    <row r="77" spans="2:11" x14ac:dyDescent="0.3">
      <c r="C77" t="s">
        <v>27</v>
      </c>
      <c r="D77" s="34">
        <v>795</v>
      </c>
      <c r="F77" t="s">
        <v>62</v>
      </c>
      <c r="G77" t="s">
        <v>308</v>
      </c>
      <c r="H77" t="s">
        <v>16</v>
      </c>
      <c r="I77" t="s">
        <v>12</v>
      </c>
      <c r="J77" t="s">
        <v>13</v>
      </c>
      <c r="K77" t="s">
        <v>163</v>
      </c>
    </row>
    <row r="78" spans="2:11" x14ac:dyDescent="0.3">
      <c r="C78" t="s">
        <v>75</v>
      </c>
      <c r="D78" s="34">
        <v>600</v>
      </c>
      <c r="F78" t="s">
        <v>62</v>
      </c>
      <c r="G78" t="s">
        <v>308</v>
      </c>
      <c r="H78" t="s">
        <v>17</v>
      </c>
      <c r="I78" t="s">
        <v>12</v>
      </c>
      <c r="J78" t="s">
        <v>13</v>
      </c>
      <c r="K78" t="s">
        <v>163</v>
      </c>
    </row>
    <row r="79" spans="2:11" x14ac:dyDescent="0.3">
      <c r="C79" t="s">
        <v>23</v>
      </c>
      <c r="D79" s="34">
        <v>644</v>
      </c>
      <c r="F79" t="s">
        <v>50</v>
      </c>
      <c r="G79" t="s">
        <v>308</v>
      </c>
      <c r="H79" t="s">
        <v>16</v>
      </c>
      <c r="I79" t="s">
        <v>12</v>
      </c>
      <c r="J79" t="s">
        <v>13</v>
      </c>
      <c r="K79" t="s">
        <v>512</v>
      </c>
    </row>
    <row r="80" spans="2:11" x14ac:dyDescent="0.3">
      <c r="C80" t="s">
        <v>27</v>
      </c>
      <c r="D80" s="34">
        <v>1600</v>
      </c>
      <c r="F80" t="s">
        <v>50</v>
      </c>
      <c r="G80" t="s">
        <v>308</v>
      </c>
      <c r="H80" t="s">
        <v>16</v>
      </c>
      <c r="I80" t="s">
        <v>12</v>
      </c>
      <c r="J80" t="s">
        <v>13</v>
      </c>
      <c r="K80" t="s">
        <v>512</v>
      </c>
    </row>
    <row r="81" spans="2:11" x14ac:dyDescent="0.3">
      <c r="C81" t="s">
        <v>655</v>
      </c>
      <c r="D81" s="34">
        <v>1720</v>
      </c>
      <c r="F81" t="s">
        <v>50</v>
      </c>
      <c r="G81" t="s">
        <v>308</v>
      </c>
      <c r="H81" t="s">
        <v>16</v>
      </c>
      <c r="I81" t="s">
        <v>12</v>
      </c>
      <c r="J81" t="s">
        <v>13</v>
      </c>
      <c r="K81" t="s">
        <v>512</v>
      </c>
    </row>
    <row r="82" spans="2:11" x14ac:dyDescent="0.3">
      <c r="C82" t="s">
        <v>656</v>
      </c>
      <c r="D82" s="34">
        <v>180</v>
      </c>
      <c r="F82" t="s">
        <v>50</v>
      </c>
      <c r="G82" t="s">
        <v>308</v>
      </c>
      <c r="H82" t="s">
        <v>14</v>
      </c>
      <c r="I82" t="s">
        <v>12</v>
      </c>
      <c r="J82" t="s">
        <v>13</v>
      </c>
      <c r="K82" t="s">
        <v>512</v>
      </c>
    </row>
    <row r="83" spans="2:11" x14ac:dyDescent="0.3">
      <c r="B83" s="5">
        <v>44877</v>
      </c>
      <c r="C83" t="s">
        <v>28</v>
      </c>
      <c r="D83" s="34">
        <v>28</v>
      </c>
      <c r="F83" t="s">
        <v>50</v>
      </c>
      <c r="G83" t="s">
        <v>308</v>
      </c>
      <c r="H83" t="s">
        <v>16</v>
      </c>
      <c r="I83" t="s">
        <v>12</v>
      </c>
      <c r="J83" t="s">
        <v>13</v>
      </c>
      <c r="K83" t="s">
        <v>512</v>
      </c>
    </row>
    <row r="84" spans="2:11" x14ac:dyDescent="0.3">
      <c r="C84" t="s">
        <v>24</v>
      </c>
      <c r="D84" s="34">
        <v>275</v>
      </c>
      <c r="F84" t="s">
        <v>62</v>
      </c>
      <c r="G84" t="s">
        <v>308</v>
      </c>
      <c r="H84" t="s">
        <v>16</v>
      </c>
      <c r="I84" t="s">
        <v>12</v>
      </c>
      <c r="J84" t="s">
        <v>13</v>
      </c>
      <c r="K84" t="s">
        <v>163</v>
      </c>
    </row>
    <row r="85" spans="2:11" x14ac:dyDescent="0.3">
      <c r="C85" t="s">
        <v>26</v>
      </c>
      <c r="D85" s="34">
        <v>90</v>
      </c>
      <c r="F85" t="s">
        <v>62</v>
      </c>
      <c r="G85" t="s">
        <v>308</v>
      </c>
      <c r="H85" t="s">
        <v>16</v>
      </c>
      <c r="I85" t="s">
        <v>12</v>
      </c>
      <c r="J85" t="s">
        <v>13</v>
      </c>
      <c r="K85" t="s">
        <v>163</v>
      </c>
    </row>
    <row r="86" spans="2:11" x14ac:dyDescent="0.3">
      <c r="C86" t="s">
        <v>23</v>
      </c>
      <c r="D86" s="34">
        <v>500</v>
      </c>
      <c r="F86" t="s">
        <v>62</v>
      </c>
      <c r="G86" t="s">
        <v>308</v>
      </c>
      <c r="H86" t="s">
        <v>16</v>
      </c>
      <c r="I86" t="s">
        <v>12</v>
      </c>
      <c r="J86" t="s">
        <v>13</v>
      </c>
      <c r="K86" t="s">
        <v>163</v>
      </c>
    </row>
    <row r="87" spans="2:11" x14ac:dyDescent="0.3">
      <c r="C87" t="s">
        <v>59</v>
      </c>
      <c r="D87" s="34">
        <v>352</v>
      </c>
      <c r="F87" t="s">
        <v>29</v>
      </c>
      <c r="G87" t="s">
        <v>308</v>
      </c>
      <c r="H87" t="s">
        <v>16</v>
      </c>
      <c r="I87" t="s">
        <v>12</v>
      </c>
      <c r="J87" t="s">
        <v>13</v>
      </c>
      <c r="K87" t="s">
        <v>512</v>
      </c>
    </row>
    <row r="88" spans="2:11" x14ac:dyDescent="0.3">
      <c r="C88" t="s">
        <v>27</v>
      </c>
      <c r="D88" s="34">
        <v>354</v>
      </c>
      <c r="F88" t="s">
        <v>29</v>
      </c>
      <c r="G88" t="s">
        <v>308</v>
      </c>
      <c r="H88" t="s">
        <v>16</v>
      </c>
      <c r="I88" t="s">
        <v>12</v>
      </c>
      <c r="J88" t="s">
        <v>13</v>
      </c>
      <c r="K88" t="s">
        <v>512</v>
      </c>
    </row>
    <row r="89" spans="2:11" x14ac:dyDescent="0.3">
      <c r="C89" t="s">
        <v>648</v>
      </c>
      <c r="D89" s="34">
        <v>340</v>
      </c>
      <c r="F89" t="s">
        <v>62</v>
      </c>
      <c r="G89" t="s">
        <v>308</v>
      </c>
      <c r="H89" t="s">
        <v>16</v>
      </c>
      <c r="I89" t="s">
        <v>12</v>
      </c>
      <c r="J89" t="s">
        <v>13</v>
      </c>
      <c r="K89" t="s">
        <v>163</v>
      </c>
    </row>
    <row r="90" spans="2:11" x14ac:dyDescent="0.3">
      <c r="C90" t="s">
        <v>647</v>
      </c>
      <c r="D90" s="34">
        <v>280</v>
      </c>
      <c r="F90" t="s">
        <v>62</v>
      </c>
      <c r="G90" t="s">
        <v>308</v>
      </c>
      <c r="H90" t="s">
        <v>16</v>
      </c>
      <c r="I90" t="s">
        <v>12</v>
      </c>
      <c r="J90" t="s">
        <v>13</v>
      </c>
      <c r="K90" t="s">
        <v>163</v>
      </c>
    </row>
    <row r="91" spans="2:11" x14ac:dyDescent="0.3">
      <c r="C91" t="s">
        <v>118</v>
      </c>
      <c r="D91" s="34">
        <v>70</v>
      </c>
      <c r="F91" t="s">
        <v>62</v>
      </c>
      <c r="G91" t="s">
        <v>308</v>
      </c>
      <c r="H91" t="s">
        <v>16</v>
      </c>
      <c r="I91" t="s">
        <v>12</v>
      </c>
      <c r="J91" t="s">
        <v>13</v>
      </c>
      <c r="K91" t="s">
        <v>163</v>
      </c>
    </row>
    <row r="92" spans="2:11" x14ac:dyDescent="0.3">
      <c r="C92" t="s">
        <v>646</v>
      </c>
      <c r="D92" s="34">
        <v>6636</v>
      </c>
      <c r="F92" t="s">
        <v>62</v>
      </c>
      <c r="G92" t="s">
        <v>308</v>
      </c>
      <c r="H92" t="s">
        <v>15</v>
      </c>
      <c r="I92" t="s">
        <v>12</v>
      </c>
      <c r="J92" t="s">
        <v>13</v>
      </c>
      <c r="K92" t="s">
        <v>163</v>
      </c>
    </row>
    <row r="93" spans="2:11" x14ac:dyDescent="0.3">
      <c r="C93" t="s">
        <v>27</v>
      </c>
      <c r="D93" s="34">
        <v>500</v>
      </c>
      <c r="F93" t="s">
        <v>62</v>
      </c>
      <c r="G93" t="s">
        <v>308</v>
      </c>
      <c r="H93" t="s">
        <v>16</v>
      </c>
      <c r="I93" t="s">
        <v>12</v>
      </c>
      <c r="J93" t="s">
        <v>13</v>
      </c>
      <c r="K93" t="s">
        <v>163</v>
      </c>
    </row>
    <row r="94" spans="2:11" x14ac:dyDescent="0.3">
      <c r="B94" s="5">
        <v>44878</v>
      </c>
      <c r="C94" t="s">
        <v>24</v>
      </c>
      <c r="D94" s="34">
        <f>90+70+50</f>
        <v>210</v>
      </c>
      <c r="F94" t="s">
        <v>62</v>
      </c>
      <c r="G94" t="s">
        <v>308</v>
      </c>
      <c r="H94" t="s">
        <v>16</v>
      </c>
      <c r="I94" t="s">
        <v>12</v>
      </c>
      <c r="J94" t="s">
        <v>13</v>
      </c>
      <c r="K94" t="s">
        <v>163</v>
      </c>
    </row>
    <row r="95" spans="2:11" x14ac:dyDescent="0.3">
      <c r="C95" t="s">
        <v>645</v>
      </c>
      <c r="D95" s="34">
        <v>4500</v>
      </c>
      <c r="F95" t="s">
        <v>62</v>
      </c>
      <c r="G95" t="s">
        <v>308</v>
      </c>
      <c r="H95" t="s">
        <v>15</v>
      </c>
      <c r="I95" t="s">
        <v>12</v>
      </c>
      <c r="J95" t="s">
        <v>13</v>
      </c>
      <c r="K95" t="s">
        <v>163</v>
      </c>
    </row>
    <row r="96" spans="2:11" x14ac:dyDescent="0.3">
      <c r="C96" t="s">
        <v>514</v>
      </c>
      <c r="D96" s="34">
        <v>1500</v>
      </c>
      <c r="F96" t="s">
        <v>62</v>
      </c>
      <c r="G96" t="s">
        <v>308</v>
      </c>
      <c r="H96" t="s">
        <v>15</v>
      </c>
      <c r="I96" t="s">
        <v>12</v>
      </c>
      <c r="J96" t="s">
        <v>13</v>
      </c>
      <c r="K96" t="s">
        <v>163</v>
      </c>
    </row>
    <row r="97" spans="2:11" x14ac:dyDescent="0.3">
      <c r="C97" t="s">
        <v>23</v>
      </c>
      <c r="D97" s="34">
        <v>470</v>
      </c>
      <c r="F97" t="s">
        <v>62</v>
      </c>
      <c r="G97" t="s">
        <v>308</v>
      </c>
      <c r="H97" t="s">
        <v>16</v>
      </c>
      <c r="I97" t="s">
        <v>12</v>
      </c>
      <c r="J97" t="s">
        <v>13</v>
      </c>
      <c r="K97" t="s">
        <v>163</v>
      </c>
    </row>
    <row r="98" spans="2:11" x14ac:dyDescent="0.3">
      <c r="C98" t="s">
        <v>119</v>
      </c>
      <c r="D98" s="34">
        <f>200+85</f>
        <v>285</v>
      </c>
      <c r="F98" t="s">
        <v>62</v>
      </c>
      <c r="G98" t="s">
        <v>308</v>
      </c>
      <c r="H98" t="s">
        <v>16</v>
      </c>
      <c r="I98" t="s">
        <v>12</v>
      </c>
      <c r="J98" t="s">
        <v>13</v>
      </c>
      <c r="K98" t="s">
        <v>163</v>
      </c>
    </row>
    <row r="99" spans="2:11" x14ac:dyDescent="0.3">
      <c r="C99" t="s">
        <v>27</v>
      </c>
      <c r="D99" s="34">
        <v>560</v>
      </c>
      <c r="F99" t="s">
        <v>62</v>
      </c>
      <c r="G99" t="s">
        <v>308</v>
      </c>
      <c r="H99" t="s">
        <v>16</v>
      </c>
      <c r="I99" t="s">
        <v>12</v>
      </c>
      <c r="J99" t="s">
        <v>13</v>
      </c>
      <c r="K99" t="s">
        <v>163</v>
      </c>
    </row>
    <row r="100" spans="2:11" x14ac:dyDescent="0.3">
      <c r="C100" t="s">
        <v>697</v>
      </c>
      <c r="D100" s="34">
        <v>120</v>
      </c>
      <c r="F100" t="s">
        <v>50</v>
      </c>
      <c r="G100" t="s">
        <v>308</v>
      </c>
      <c r="H100" t="s">
        <v>16</v>
      </c>
      <c r="I100" t="s">
        <v>12</v>
      </c>
      <c r="J100" t="s">
        <v>13</v>
      </c>
      <c r="K100" t="s">
        <v>163</v>
      </c>
    </row>
    <row r="101" spans="2:11" x14ac:dyDescent="0.3">
      <c r="C101" t="s">
        <v>803</v>
      </c>
      <c r="D101" s="34">
        <v>90</v>
      </c>
      <c r="F101" t="s">
        <v>50</v>
      </c>
      <c r="G101" t="s">
        <v>308</v>
      </c>
      <c r="H101" t="s">
        <v>16</v>
      </c>
      <c r="I101" t="s">
        <v>12</v>
      </c>
      <c r="J101" t="s">
        <v>13</v>
      </c>
      <c r="K101" t="s">
        <v>163</v>
      </c>
    </row>
    <row r="102" spans="2:11" x14ac:dyDescent="0.3">
      <c r="C102" t="s">
        <v>694</v>
      </c>
      <c r="D102" s="34">
        <v>200</v>
      </c>
      <c r="F102" t="s">
        <v>50</v>
      </c>
      <c r="G102" t="s">
        <v>308</v>
      </c>
      <c r="H102" t="s">
        <v>16</v>
      </c>
      <c r="I102" t="s">
        <v>12</v>
      </c>
      <c r="J102" t="s">
        <v>13</v>
      </c>
      <c r="K102" t="s">
        <v>163</v>
      </c>
    </row>
    <row r="103" spans="2:11" x14ac:dyDescent="0.3">
      <c r="C103" t="s">
        <v>695</v>
      </c>
      <c r="D103" s="34">
        <v>240</v>
      </c>
      <c r="F103" t="s">
        <v>50</v>
      </c>
      <c r="G103" t="s">
        <v>308</v>
      </c>
      <c r="H103" t="s">
        <v>16</v>
      </c>
      <c r="I103" t="s">
        <v>12</v>
      </c>
      <c r="J103" t="s">
        <v>13</v>
      </c>
      <c r="K103" t="s">
        <v>163</v>
      </c>
    </row>
    <row r="104" spans="2:11" x14ac:dyDescent="0.3">
      <c r="B104" s="5">
        <v>44879</v>
      </c>
      <c r="C104" t="s">
        <v>26</v>
      </c>
      <c r="D104" s="34">
        <v>60</v>
      </c>
      <c r="F104" t="s">
        <v>62</v>
      </c>
      <c r="G104" t="s">
        <v>308</v>
      </c>
      <c r="H104" t="s">
        <v>16</v>
      </c>
      <c r="I104" t="s">
        <v>12</v>
      </c>
      <c r="J104" t="s">
        <v>13</v>
      </c>
      <c r="K104" t="s">
        <v>163</v>
      </c>
    </row>
    <row r="105" spans="2:11" x14ac:dyDescent="0.3">
      <c r="C105" t="s">
        <v>119</v>
      </c>
      <c r="D105" s="34">
        <v>130</v>
      </c>
      <c r="F105" t="s">
        <v>62</v>
      </c>
      <c r="G105" t="s">
        <v>308</v>
      </c>
      <c r="H105" t="s">
        <v>16</v>
      </c>
      <c r="I105" t="s">
        <v>12</v>
      </c>
      <c r="J105" t="s">
        <v>13</v>
      </c>
      <c r="K105" t="s">
        <v>163</v>
      </c>
    </row>
    <row r="106" spans="2:11" x14ac:dyDescent="0.3">
      <c r="C106" t="s">
        <v>644</v>
      </c>
      <c r="D106" s="34">
        <v>500</v>
      </c>
      <c r="F106" t="s">
        <v>62</v>
      </c>
      <c r="G106" t="s">
        <v>308</v>
      </c>
      <c r="H106" t="s">
        <v>15</v>
      </c>
      <c r="I106" t="s">
        <v>12</v>
      </c>
      <c r="J106" t="s">
        <v>13</v>
      </c>
      <c r="K106" t="s">
        <v>163</v>
      </c>
    </row>
    <row r="107" spans="2:11" x14ac:dyDescent="0.3">
      <c r="C107" t="s">
        <v>643</v>
      </c>
      <c r="D107" s="34">
        <v>1200</v>
      </c>
      <c r="F107" t="s">
        <v>62</v>
      </c>
      <c r="G107" t="s">
        <v>308</v>
      </c>
      <c r="H107" t="s">
        <v>15</v>
      </c>
      <c r="I107" t="s">
        <v>12</v>
      </c>
      <c r="J107" t="s">
        <v>13</v>
      </c>
      <c r="K107" t="s">
        <v>163</v>
      </c>
    </row>
    <row r="108" spans="2:11" x14ac:dyDescent="0.3">
      <c r="C108" t="s">
        <v>23</v>
      </c>
      <c r="D108" s="34">
        <v>500</v>
      </c>
      <c r="F108" t="s">
        <v>62</v>
      </c>
      <c r="G108" t="s">
        <v>308</v>
      </c>
      <c r="H108" t="s">
        <v>16</v>
      </c>
      <c r="I108" t="s">
        <v>12</v>
      </c>
      <c r="J108" t="s">
        <v>13</v>
      </c>
      <c r="K108" t="s">
        <v>163</v>
      </c>
    </row>
    <row r="109" spans="2:11" x14ac:dyDescent="0.3">
      <c r="C109" t="s">
        <v>642</v>
      </c>
      <c r="D109" s="34">
        <v>3000</v>
      </c>
      <c r="F109" t="s">
        <v>62</v>
      </c>
      <c r="G109" t="s">
        <v>308</v>
      </c>
      <c r="H109" t="s">
        <v>16</v>
      </c>
      <c r="I109" t="s">
        <v>12</v>
      </c>
      <c r="J109" t="s">
        <v>13</v>
      </c>
      <c r="K109" t="s">
        <v>638</v>
      </c>
    </row>
    <row r="110" spans="2:11" x14ac:dyDescent="0.3">
      <c r="C110" t="s">
        <v>657</v>
      </c>
      <c r="D110" s="34">
        <v>4200</v>
      </c>
      <c r="F110" t="s">
        <v>50</v>
      </c>
      <c r="G110" t="s">
        <v>308</v>
      </c>
      <c r="H110" t="s">
        <v>14</v>
      </c>
      <c r="I110" t="s">
        <v>12</v>
      </c>
      <c r="J110" t="s">
        <v>13</v>
      </c>
      <c r="K110" t="s">
        <v>638</v>
      </c>
    </row>
    <row r="111" spans="2:11" x14ac:dyDescent="0.3">
      <c r="C111" t="s">
        <v>658</v>
      </c>
      <c r="D111" s="34">
        <v>860</v>
      </c>
      <c r="F111" t="s">
        <v>50</v>
      </c>
      <c r="G111" t="s">
        <v>308</v>
      </c>
      <c r="H111" t="s">
        <v>15</v>
      </c>
      <c r="I111" t="s">
        <v>12</v>
      </c>
      <c r="J111" t="s">
        <v>13</v>
      </c>
      <c r="K111" t="s">
        <v>638</v>
      </c>
    </row>
    <row r="112" spans="2:11" x14ac:dyDescent="0.3">
      <c r="C112" t="s">
        <v>659</v>
      </c>
      <c r="D112" s="34">
        <v>805</v>
      </c>
      <c r="F112" t="s">
        <v>50</v>
      </c>
      <c r="G112" t="s">
        <v>308</v>
      </c>
      <c r="H112" t="s">
        <v>16</v>
      </c>
      <c r="I112" t="s">
        <v>12</v>
      </c>
      <c r="J112" t="s">
        <v>13</v>
      </c>
      <c r="K112" t="s">
        <v>638</v>
      </c>
    </row>
    <row r="113" spans="2:11" x14ac:dyDescent="0.3">
      <c r="C113" t="s">
        <v>27</v>
      </c>
      <c r="D113" s="34">
        <v>1232</v>
      </c>
      <c r="F113" t="s">
        <v>62</v>
      </c>
      <c r="G113" t="s">
        <v>308</v>
      </c>
      <c r="H113" t="s">
        <v>16</v>
      </c>
      <c r="I113" t="s">
        <v>12</v>
      </c>
      <c r="J113" t="s">
        <v>13</v>
      </c>
      <c r="K113" t="s">
        <v>638</v>
      </c>
    </row>
    <row r="114" spans="2:11" x14ac:dyDescent="0.3">
      <c r="C114" t="s">
        <v>27</v>
      </c>
      <c r="D114" s="34">
        <v>750</v>
      </c>
      <c r="F114" t="s">
        <v>62</v>
      </c>
      <c r="G114" t="s">
        <v>308</v>
      </c>
      <c r="H114" t="s">
        <v>16</v>
      </c>
      <c r="I114" t="s">
        <v>12</v>
      </c>
      <c r="J114" t="s">
        <v>13</v>
      </c>
      <c r="K114" t="s">
        <v>638</v>
      </c>
    </row>
    <row r="115" spans="2:11" x14ac:dyDescent="0.3">
      <c r="C115" t="s">
        <v>28</v>
      </c>
      <c r="D115" s="34">
        <v>28</v>
      </c>
      <c r="F115" t="s">
        <v>50</v>
      </c>
      <c r="G115" t="s">
        <v>308</v>
      </c>
      <c r="H115" t="s">
        <v>16</v>
      </c>
      <c r="I115" t="s">
        <v>12</v>
      </c>
      <c r="J115" t="s">
        <v>13</v>
      </c>
      <c r="K115" t="s">
        <v>638</v>
      </c>
    </row>
    <row r="116" spans="2:11" x14ac:dyDescent="0.3">
      <c r="C116" t="s">
        <v>660</v>
      </c>
      <c r="D116" s="34">
        <v>695</v>
      </c>
      <c r="F116" t="s">
        <v>50</v>
      </c>
      <c r="G116" t="s">
        <v>308</v>
      </c>
      <c r="H116" t="s">
        <v>14</v>
      </c>
      <c r="I116" t="s">
        <v>12</v>
      </c>
      <c r="J116" t="s">
        <v>13</v>
      </c>
      <c r="K116" t="s">
        <v>638</v>
      </c>
    </row>
    <row r="117" spans="2:11" x14ac:dyDescent="0.3">
      <c r="C117" t="s">
        <v>697</v>
      </c>
      <c r="D117" s="34">
        <v>105</v>
      </c>
      <c r="F117" t="s">
        <v>50</v>
      </c>
      <c r="G117" t="s">
        <v>308</v>
      </c>
      <c r="H117" t="s">
        <v>16</v>
      </c>
      <c r="I117" t="s">
        <v>12</v>
      </c>
      <c r="J117" t="s">
        <v>13</v>
      </c>
      <c r="K117" t="s">
        <v>163</v>
      </c>
    </row>
    <row r="118" spans="2:11" x14ac:dyDescent="0.3">
      <c r="C118" t="s">
        <v>694</v>
      </c>
      <c r="D118" s="34">
        <v>200</v>
      </c>
      <c r="F118" t="s">
        <v>50</v>
      </c>
      <c r="G118" t="s">
        <v>308</v>
      </c>
      <c r="H118" t="s">
        <v>16</v>
      </c>
      <c r="I118" t="s">
        <v>12</v>
      </c>
      <c r="J118" t="s">
        <v>13</v>
      </c>
      <c r="K118" t="s">
        <v>163</v>
      </c>
    </row>
    <row r="119" spans="2:11" x14ac:dyDescent="0.3">
      <c r="C119" t="s">
        <v>695</v>
      </c>
      <c r="D119" s="34">
        <v>200</v>
      </c>
      <c r="F119" t="s">
        <v>50</v>
      </c>
      <c r="G119" t="s">
        <v>308</v>
      </c>
      <c r="H119" t="s">
        <v>16</v>
      </c>
      <c r="I119" t="s">
        <v>12</v>
      </c>
      <c r="J119" t="s">
        <v>13</v>
      </c>
      <c r="K119" t="s">
        <v>163</v>
      </c>
    </row>
    <row r="120" spans="2:11" x14ac:dyDescent="0.3">
      <c r="C120" t="s">
        <v>731</v>
      </c>
      <c r="D120" s="34">
        <v>165</v>
      </c>
      <c r="F120" t="s">
        <v>50</v>
      </c>
      <c r="G120" t="s">
        <v>308</v>
      </c>
      <c r="H120" t="s">
        <v>14</v>
      </c>
      <c r="I120" t="s">
        <v>12</v>
      </c>
      <c r="J120" t="s">
        <v>13</v>
      </c>
      <c r="K120" t="s">
        <v>163</v>
      </c>
    </row>
    <row r="121" spans="2:11" x14ac:dyDescent="0.3">
      <c r="C121" t="s">
        <v>809</v>
      </c>
      <c r="D121" s="34">
        <v>50</v>
      </c>
      <c r="F121" t="s">
        <v>50</v>
      </c>
      <c r="G121" t="s">
        <v>308</v>
      </c>
      <c r="H121" t="s">
        <v>14</v>
      </c>
      <c r="I121" t="s">
        <v>12</v>
      </c>
      <c r="J121" t="s">
        <v>13</v>
      </c>
      <c r="K121" t="s">
        <v>163</v>
      </c>
    </row>
    <row r="122" spans="2:11" x14ac:dyDescent="0.3">
      <c r="C122" t="s">
        <v>803</v>
      </c>
      <c r="D122" s="34">
        <v>100</v>
      </c>
      <c r="F122" t="s">
        <v>50</v>
      </c>
      <c r="G122" t="s">
        <v>308</v>
      </c>
      <c r="H122" t="s">
        <v>16</v>
      </c>
      <c r="I122" t="s">
        <v>12</v>
      </c>
      <c r="J122" t="s">
        <v>13</v>
      </c>
      <c r="K122" t="s">
        <v>163</v>
      </c>
    </row>
    <row r="123" spans="2:11" x14ac:dyDescent="0.3">
      <c r="C123" t="s">
        <v>823</v>
      </c>
      <c r="D123" s="34">
        <v>120</v>
      </c>
      <c r="F123" t="s">
        <v>50</v>
      </c>
      <c r="G123" t="s">
        <v>308</v>
      </c>
      <c r="H123" t="s">
        <v>14</v>
      </c>
      <c r="I123" t="s">
        <v>12</v>
      </c>
      <c r="J123" t="s">
        <v>13</v>
      </c>
      <c r="K123" t="s">
        <v>163</v>
      </c>
    </row>
    <row r="124" spans="2:11" x14ac:dyDescent="0.3">
      <c r="C124" t="s">
        <v>824</v>
      </c>
      <c r="D124" s="34">
        <v>80</v>
      </c>
      <c r="F124" t="s">
        <v>50</v>
      </c>
      <c r="G124" t="s">
        <v>308</v>
      </c>
      <c r="H124" t="s">
        <v>14</v>
      </c>
      <c r="I124" t="s">
        <v>12</v>
      </c>
      <c r="J124" t="s">
        <v>13</v>
      </c>
      <c r="K124" t="s">
        <v>163</v>
      </c>
    </row>
    <row r="125" spans="2:11" x14ac:dyDescent="0.3">
      <c r="C125" t="s">
        <v>705</v>
      </c>
      <c r="D125" s="34">
        <v>30</v>
      </c>
      <c r="F125" t="s">
        <v>50</v>
      </c>
      <c r="G125" t="s">
        <v>308</v>
      </c>
      <c r="H125" t="s">
        <v>16</v>
      </c>
      <c r="I125" t="s">
        <v>12</v>
      </c>
      <c r="J125" t="s">
        <v>13</v>
      </c>
      <c r="K125" t="s">
        <v>163</v>
      </c>
    </row>
    <row r="126" spans="2:11" x14ac:dyDescent="0.3">
      <c r="B126" s="5">
        <v>44880</v>
      </c>
      <c r="C126" t="s">
        <v>24</v>
      </c>
      <c r="D126" s="34">
        <v>150</v>
      </c>
      <c r="F126" t="s">
        <v>62</v>
      </c>
      <c r="G126" t="s">
        <v>308</v>
      </c>
      <c r="H126" t="s">
        <v>16</v>
      </c>
      <c r="I126" t="s">
        <v>12</v>
      </c>
      <c r="J126" t="s">
        <v>13</v>
      </c>
      <c r="K126" t="s">
        <v>638</v>
      </c>
    </row>
    <row r="127" spans="2:11" x14ac:dyDescent="0.3">
      <c r="C127" t="s">
        <v>637</v>
      </c>
      <c r="D127" s="34">
        <f>140+20</f>
        <v>160</v>
      </c>
      <c r="F127" t="s">
        <v>62</v>
      </c>
      <c r="G127" t="s">
        <v>308</v>
      </c>
      <c r="H127" t="s">
        <v>16</v>
      </c>
      <c r="I127" t="s">
        <v>12</v>
      </c>
      <c r="J127" t="s">
        <v>13</v>
      </c>
      <c r="K127" t="s">
        <v>638</v>
      </c>
    </row>
    <row r="128" spans="2:11" x14ac:dyDescent="0.3">
      <c r="C128" t="s">
        <v>641</v>
      </c>
      <c r="D128" s="34">
        <v>100</v>
      </c>
      <c r="F128" t="s">
        <v>62</v>
      </c>
      <c r="G128" t="s">
        <v>308</v>
      </c>
      <c r="H128" t="s">
        <v>16</v>
      </c>
      <c r="I128" t="s">
        <v>12</v>
      </c>
      <c r="J128" t="s">
        <v>13</v>
      </c>
      <c r="K128" t="s">
        <v>638</v>
      </c>
    </row>
    <row r="129" spans="3:11" x14ac:dyDescent="0.3">
      <c r="C129" t="s">
        <v>640</v>
      </c>
      <c r="D129" s="34">
        <v>299</v>
      </c>
      <c r="F129" t="s">
        <v>62</v>
      </c>
      <c r="G129" t="s">
        <v>10</v>
      </c>
      <c r="H129" t="s">
        <v>14</v>
      </c>
      <c r="I129" t="s">
        <v>12</v>
      </c>
      <c r="J129" t="s">
        <v>13</v>
      </c>
      <c r="K129" t="s">
        <v>638</v>
      </c>
    </row>
    <row r="130" spans="3:11" x14ac:dyDescent="0.3">
      <c r="C130" t="s">
        <v>27</v>
      </c>
      <c r="D130" s="34">
        <v>150</v>
      </c>
      <c r="F130" t="s">
        <v>62</v>
      </c>
      <c r="G130" t="s">
        <v>308</v>
      </c>
      <c r="H130" t="s">
        <v>16</v>
      </c>
      <c r="I130" t="s">
        <v>12</v>
      </c>
      <c r="J130" t="s">
        <v>13</v>
      </c>
      <c r="K130" t="s">
        <v>638</v>
      </c>
    </row>
    <row r="131" spans="3:11" x14ac:dyDescent="0.3">
      <c r="C131" t="s">
        <v>20</v>
      </c>
      <c r="D131" s="34">
        <v>2294</v>
      </c>
      <c r="F131" t="s">
        <v>50</v>
      </c>
      <c r="G131" t="s">
        <v>308</v>
      </c>
      <c r="H131" t="s">
        <v>15</v>
      </c>
      <c r="I131" t="s">
        <v>12</v>
      </c>
      <c r="J131" t="s">
        <v>13</v>
      </c>
      <c r="K131" t="s">
        <v>512</v>
      </c>
    </row>
    <row r="132" spans="3:11" x14ac:dyDescent="0.3">
      <c r="C132" t="s">
        <v>661</v>
      </c>
      <c r="D132" s="34">
        <v>300</v>
      </c>
      <c r="F132" t="s">
        <v>50</v>
      </c>
      <c r="G132" t="s">
        <v>308</v>
      </c>
      <c r="H132" t="s">
        <v>14</v>
      </c>
      <c r="I132" t="s">
        <v>12</v>
      </c>
      <c r="J132" t="s">
        <v>13</v>
      </c>
      <c r="K132" t="s">
        <v>512</v>
      </c>
    </row>
    <row r="133" spans="3:11" x14ac:dyDescent="0.3">
      <c r="C133" t="s">
        <v>662</v>
      </c>
      <c r="D133" s="34">
        <v>934</v>
      </c>
      <c r="F133" t="s">
        <v>50</v>
      </c>
      <c r="G133" t="s">
        <v>308</v>
      </c>
      <c r="H133" t="s">
        <v>15</v>
      </c>
      <c r="I133" t="s">
        <v>12</v>
      </c>
      <c r="J133" t="s">
        <v>13</v>
      </c>
      <c r="K133" t="s">
        <v>512</v>
      </c>
    </row>
    <row r="134" spans="3:11" x14ac:dyDescent="0.3">
      <c r="C134" t="s">
        <v>556</v>
      </c>
      <c r="D134" s="34">
        <v>1613</v>
      </c>
      <c r="F134" t="s">
        <v>50</v>
      </c>
      <c r="G134" t="s">
        <v>308</v>
      </c>
      <c r="H134" t="s">
        <v>15</v>
      </c>
      <c r="I134" t="s">
        <v>12</v>
      </c>
      <c r="J134" t="s">
        <v>13</v>
      </c>
      <c r="K134" t="s">
        <v>512</v>
      </c>
    </row>
    <row r="135" spans="3:11" x14ac:dyDescent="0.3">
      <c r="C135" t="s">
        <v>28</v>
      </c>
      <c r="D135" s="34">
        <v>68</v>
      </c>
      <c r="F135" t="s">
        <v>50</v>
      </c>
      <c r="G135" t="s">
        <v>308</v>
      </c>
      <c r="H135" t="s">
        <v>16</v>
      </c>
      <c r="I135" t="s">
        <v>12</v>
      </c>
      <c r="J135" t="s">
        <v>13</v>
      </c>
      <c r="K135" t="s">
        <v>512</v>
      </c>
    </row>
    <row r="136" spans="3:11" x14ac:dyDescent="0.3">
      <c r="C136" t="s">
        <v>663</v>
      </c>
      <c r="D136" s="34">
        <v>2610</v>
      </c>
      <c r="F136" t="s">
        <v>50</v>
      </c>
      <c r="G136" t="s">
        <v>308</v>
      </c>
      <c r="H136" t="s">
        <v>14</v>
      </c>
      <c r="I136" t="s">
        <v>12</v>
      </c>
      <c r="J136" t="s">
        <v>13</v>
      </c>
      <c r="K136" t="s">
        <v>512</v>
      </c>
    </row>
    <row r="137" spans="3:11" x14ac:dyDescent="0.3">
      <c r="C137" t="s">
        <v>664</v>
      </c>
      <c r="D137" s="34">
        <v>80</v>
      </c>
      <c r="F137" t="s">
        <v>50</v>
      </c>
      <c r="G137" t="s">
        <v>308</v>
      </c>
      <c r="H137" t="s">
        <v>14</v>
      </c>
      <c r="I137" t="s">
        <v>12</v>
      </c>
      <c r="J137" t="s">
        <v>13</v>
      </c>
      <c r="K137" t="s">
        <v>512</v>
      </c>
    </row>
    <row r="138" spans="3:11" x14ac:dyDescent="0.3">
      <c r="C138" t="s">
        <v>697</v>
      </c>
      <c r="D138" s="34">
        <v>110</v>
      </c>
      <c r="F138" t="s">
        <v>50</v>
      </c>
      <c r="G138" t="s">
        <v>308</v>
      </c>
      <c r="H138" t="s">
        <v>16</v>
      </c>
      <c r="I138" t="s">
        <v>12</v>
      </c>
      <c r="J138" t="s">
        <v>13</v>
      </c>
      <c r="K138" t="s">
        <v>163</v>
      </c>
    </row>
    <row r="139" spans="3:11" x14ac:dyDescent="0.3">
      <c r="C139" t="s">
        <v>694</v>
      </c>
      <c r="D139" s="34">
        <v>200</v>
      </c>
      <c r="F139" t="s">
        <v>50</v>
      </c>
      <c r="G139" t="s">
        <v>308</v>
      </c>
      <c r="H139" t="s">
        <v>16</v>
      </c>
      <c r="I139" t="s">
        <v>12</v>
      </c>
      <c r="J139" t="s">
        <v>13</v>
      </c>
      <c r="K139" t="s">
        <v>163</v>
      </c>
    </row>
    <row r="140" spans="3:11" x14ac:dyDescent="0.3">
      <c r="C140" t="s">
        <v>695</v>
      </c>
      <c r="D140" s="34">
        <v>200</v>
      </c>
      <c r="F140" t="s">
        <v>50</v>
      </c>
      <c r="G140" t="s">
        <v>308</v>
      </c>
      <c r="H140" t="s">
        <v>16</v>
      </c>
      <c r="I140" t="s">
        <v>12</v>
      </c>
      <c r="J140" t="s">
        <v>13</v>
      </c>
      <c r="K140" t="s">
        <v>163</v>
      </c>
    </row>
    <row r="141" spans="3:11" x14ac:dyDescent="0.3">
      <c r="C141" t="s">
        <v>803</v>
      </c>
      <c r="D141" s="34">
        <v>100</v>
      </c>
      <c r="F141" t="s">
        <v>50</v>
      </c>
      <c r="G141" t="s">
        <v>308</v>
      </c>
      <c r="H141" t="s">
        <v>16</v>
      </c>
      <c r="I141" t="s">
        <v>12</v>
      </c>
      <c r="J141" t="s">
        <v>13</v>
      </c>
      <c r="K141" t="s">
        <v>163</v>
      </c>
    </row>
    <row r="142" spans="3:11" x14ac:dyDescent="0.3">
      <c r="C142" t="s">
        <v>718</v>
      </c>
      <c r="D142" s="34">
        <v>1800</v>
      </c>
      <c r="F142" t="s">
        <v>984</v>
      </c>
      <c r="K142" t="s">
        <v>638</v>
      </c>
    </row>
    <row r="143" spans="3:11" x14ac:dyDescent="0.3">
      <c r="C143" t="s">
        <v>982</v>
      </c>
      <c r="D143" s="34">
        <v>1330</v>
      </c>
      <c r="F143" t="s">
        <v>984</v>
      </c>
      <c r="K143" t="s">
        <v>638</v>
      </c>
    </row>
    <row r="144" spans="3:11" x14ac:dyDescent="0.3">
      <c r="C144" t="s">
        <v>985</v>
      </c>
      <c r="D144" s="34">
        <v>880</v>
      </c>
      <c r="F144" t="s">
        <v>984</v>
      </c>
      <c r="K144" t="s">
        <v>638</v>
      </c>
    </row>
    <row r="145" spans="2:11" x14ac:dyDescent="0.3">
      <c r="C145" t="s">
        <v>986</v>
      </c>
      <c r="D145" s="34">
        <v>400</v>
      </c>
      <c r="F145" t="s">
        <v>984</v>
      </c>
      <c r="K145" t="s">
        <v>638</v>
      </c>
    </row>
    <row r="146" spans="2:11" x14ac:dyDescent="0.3">
      <c r="B146" s="5">
        <v>44881</v>
      </c>
      <c r="C146" t="s">
        <v>24</v>
      </c>
      <c r="D146" s="34">
        <v>230</v>
      </c>
      <c r="F146" t="s">
        <v>62</v>
      </c>
      <c r="G146" t="s">
        <v>308</v>
      </c>
      <c r="H146" t="s">
        <v>16</v>
      </c>
      <c r="I146" t="s">
        <v>12</v>
      </c>
      <c r="J146" t="s">
        <v>13</v>
      </c>
      <c r="K146" t="s">
        <v>638</v>
      </c>
    </row>
    <row r="147" spans="2:11" x14ac:dyDescent="0.3">
      <c r="C147" t="s">
        <v>9</v>
      </c>
      <c r="D147" s="34">
        <v>140</v>
      </c>
      <c r="F147" t="s">
        <v>62</v>
      </c>
      <c r="G147" t="s">
        <v>308</v>
      </c>
      <c r="H147" t="s">
        <v>16</v>
      </c>
      <c r="I147" t="s">
        <v>12</v>
      </c>
      <c r="J147" t="s">
        <v>13</v>
      </c>
      <c r="K147" t="s">
        <v>638</v>
      </c>
    </row>
    <row r="148" spans="2:11" x14ac:dyDescent="0.3">
      <c r="C148" t="s">
        <v>27</v>
      </c>
      <c r="D148" s="34">
        <v>120</v>
      </c>
      <c r="F148" t="s">
        <v>62</v>
      </c>
      <c r="G148" t="s">
        <v>308</v>
      </c>
      <c r="H148" t="s">
        <v>16</v>
      </c>
      <c r="I148" t="s">
        <v>12</v>
      </c>
      <c r="J148" t="s">
        <v>13</v>
      </c>
      <c r="K148" t="s">
        <v>638</v>
      </c>
    </row>
    <row r="149" spans="2:11" x14ac:dyDescent="0.3">
      <c r="C149" t="s">
        <v>119</v>
      </c>
      <c r="D149" s="34">
        <v>100</v>
      </c>
      <c r="F149" t="s">
        <v>62</v>
      </c>
      <c r="G149" t="s">
        <v>308</v>
      </c>
      <c r="H149" t="s">
        <v>16</v>
      </c>
      <c r="I149" t="s">
        <v>12</v>
      </c>
      <c r="J149" t="s">
        <v>13</v>
      </c>
      <c r="K149" t="s">
        <v>638</v>
      </c>
    </row>
    <row r="150" spans="2:11" x14ac:dyDescent="0.3">
      <c r="C150" t="s">
        <v>23</v>
      </c>
      <c r="D150" s="34">
        <v>854</v>
      </c>
      <c r="F150" t="s">
        <v>50</v>
      </c>
      <c r="G150" t="s">
        <v>308</v>
      </c>
      <c r="H150" t="s">
        <v>16</v>
      </c>
      <c r="I150" t="s">
        <v>12</v>
      </c>
      <c r="J150" t="s">
        <v>13</v>
      </c>
      <c r="K150" t="s">
        <v>512</v>
      </c>
    </row>
    <row r="151" spans="2:11" x14ac:dyDescent="0.3">
      <c r="C151" t="s">
        <v>697</v>
      </c>
      <c r="D151" s="34">
        <v>120</v>
      </c>
      <c r="F151" t="s">
        <v>50</v>
      </c>
      <c r="G151" t="s">
        <v>308</v>
      </c>
      <c r="H151" t="s">
        <v>16</v>
      </c>
      <c r="I151" t="s">
        <v>12</v>
      </c>
      <c r="J151" t="s">
        <v>13</v>
      </c>
      <c r="K151" t="s">
        <v>163</v>
      </c>
    </row>
    <row r="152" spans="2:11" x14ac:dyDescent="0.3">
      <c r="C152" t="s">
        <v>694</v>
      </c>
      <c r="D152" s="34">
        <v>200</v>
      </c>
      <c r="F152" t="s">
        <v>50</v>
      </c>
      <c r="G152" t="s">
        <v>308</v>
      </c>
      <c r="H152" t="s">
        <v>16</v>
      </c>
      <c r="I152" t="s">
        <v>12</v>
      </c>
      <c r="J152" t="s">
        <v>13</v>
      </c>
      <c r="K152" t="s">
        <v>163</v>
      </c>
    </row>
    <row r="153" spans="2:11" x14ac:dyDescent="0.3">
      <c r="C153" t="s">
        <v>695</v>
      </c>
      <c r="D153" s="34">
        <v>200</v>
      </c>
      <c r="F153" t="s">
        <v>50</v>
      </c>
      <c r="G153" t="s">
        <v>308</v>
      </c>
      <c r="H153" t="s">
        <v>16</v>
      </c>
      <c r="I153" t="s">
        <v>12</v>
      </c>
      <c r="J153" t="s">
        <v>13</v>
      </c>
      <c r="K153" t="s">
        <v>163</v>
      </c>
    </row>
    <row r="154" spans="2:11" x14ac:dyDescent="0.3">
      <c r="C154" t="s">
        <v>803</v>
      </c>
      <c r="D154" s="34">
        <v>100</v>
      </c>
      <c r="F154" t="s">
        <v>50</v>
      </c>
      <c r="G154" t="s">
        <v>308</v>
      </c>
      <c r="H154" t="s">
        <v>16</v>
      </c>
      <c r="I154" t="s">
        <v>12</v>
      </c>
      <c r="J154" t="s">
        <v>13</v>
      </c>
      <c r="K154" t="s">
        <v>163</v>
      </c>
    </row>
    <row r="155" spans="2:11" x14ac:dyDescent="0.3">
      <c r="C155" t="s">
        <v>1116</v>
      </c>
      <c r="D155" s="34">
        <v>190</v>
      </c>
      <c r="F155" t="s">
        <v>984</v>
      </c>
      <c r="K155" t="s">
        <v>638</v>
      </c>
    </row>
    <row r="156" spans="2:11" x14ac:dyDescent="0.3">
      <c r="C156" t="s">
        <v>987</v>
      </c>
      <c r="D156" s="34">
        <v>1110</v>
      </c>
      <c r="F156" t="s">
        <v>984</v>
      </c>
      <c r="K156" t="s">
        <v>638</v>
      </c>
    </row>
    <row r="157" spans="2:11" x14ac:dyDescent="0.3">
      <c r="C157" t="s">
        <v>987</v>
      </c>
      <c r="D157" s="34">
        <v>750</v>
      </c>
      <c r="F157" t="s">
        <v>984</v>
      </c>
      <c r="K157" t="s">
        <v>638</v>
      </c>
    </row>
    <row r="158" spans="2:11" x14ac:dyDescent="0.3">
      <c r="C158" t="s">
        <v>8</v>
      </c>
      <c r="D158" s="34">
        <v>320</v>
      </c>
      <c r="F158" t="s">
        <v>984</v>
      </c>
      <c r="K158" t="s">
        <v>638</v>
      </c>
    </row>
    <row r="159" spans="2:11" x14ac:dyDescent="0.3">
      <c r="C159" t="s">
        <v>985</v>
      </c>
      <c r="D159" s="34">
        <v>659</v>
      </c>
      <c r="F159" t="s">
        <v>984</v>
      </c>
      <c r="K159" t="s">
        <v>638</v>
      </c>
    </row>
    <row r="160" spans="2:11" x14ac:dyDescent="0.3">
      <c r="C160" t="s">
        <v>718</v>
      </c>
      <c r="D160" s="34">
        <v>1800</v>
      </c>
      <c r="F160" t="s">
        <v>984</v>
      </c>
      <c r="K160" t="s">
        <v>638</v>
      </c>
    </row>
    <row r="161" spans="2:11" x14ac:dyDescent="0.3">
      <c r="B161" s="5">
        <v>44882</v>
      </c>
      <c r="C161" t="s">
        <v>697</v>
      </c>
      <c r="D161" s="34">
        <v>130</v>
      </c>
      <c r="F161" t="s">
        <v>50</v>
      </c>
      <c r="G161" t="s">
        <v>308</v>
      </c>
      <c r="H161" t="s">
        <v>16</v>
      </c>
      <c r="I161" t="s">
        <v>12</v>
      </c>
      <c r="J161" t="s">
        <v>13</v>
      </c>
      <c r="K161" t="s">
        <v>163</v>
      </c>
    </row>
    <row r="162" spans="2:11" x14ac:dyDescent="0.3">
      <c r="C162" t="s">
        <v>803</v>
      </c>
      <c r="D162" s="34">
        <v>180</v>
      </c>
      <c r="F162" t="s">
        <v>50</v>
      </c>
      <c r="G162" t="s">
        <v>308</v>
      </c>
      <c r="H162" t="s">
        <v>16</v>
      </c>
      <c r="I162" t="s">
        <v>12</v>
      </c>
      <c r="J162" t="s">
        <v>13</v>
      </c>
      <c r="K162" t="s">
        <v>163</v>
      </c>
    </row>
    <row r="163" spans="2:11" x14ac:dyDescent="0.3">
      <c r="C163" t="s">
        <v>694</v>
      </c>
      <c r="D163" s="34">
        <v>240</v>
      </c>
      <c r="F163" t="s">
        <v>50</v>
      </c>
      <c r="G163" t="s">
        <v>308</v>
      </c>
      <c r="H163" t="s">
        <v>16</v>
      </c>
      <c r="I163" t="s">
        <v>12</v>
      </c>
      <c r="J163" t="s">
        <v>13</v>
      </c>
      <c r="K163" t="s">
        <v>163</v>
      </c>
    </row>
    <row r="164" spans="2:11" x14ac:dyDescent="0.3">
      <c r="C164" t="s">
        <v>695</v>
      </c>
      <c r="D164" s="34">
        <v>200</v>
      </c>
      <c r="F164" t="s">
        <v>50</v>
      </c>
      <c r="G164" t="s">
        <v>308</v>
      </c>
      <c r="H164" t="s">
        <v>16</v>
      </c>
      <c r="I164" t="s">
        <v>12</v>
      </c>
      <c r="J164" t="s">
        <v>13</v>
      </c>
      <c r="K164" t="s">
        <v>163</v>
      </c>
    </row>
    <row r="165" spans="2:11" x14ac:dyDescent="0.3">
      <c r="C165" t="s">
        <v>705</v>
      </c>
      <c r="D165" s="34">
        <v>60</v>
      </c>
      <c r="F165" t="s">
        <v>50</v>
      </c>
      <c r="G165" t="s">
        <v>308</v>
      </c>
      <c r="H165" t="s">
        <v>16</v>
      </c>
      <c r="I165" t="s">
        <v>12</v>
      </c>
      <c r="J165" t="s">
        <v>13</v>
      </c>
      <c r="K165" t="s">
        <v>163</v>
      </c>
    </row>
    <row r="166" spans="2:11" x14ac:dyDescent="0.3">
      <c r="C166" t="s">
        <v>702</v>
      </c>
      <c r="D166" s="34">
        <v>300</v>
      </c>
      <c r="F166" t="s">
        <v>50</v>
      </c>
      <c r="G166" t="s">
        <v>308</v>
      </c>
      <c r="H166" t="s">
        <v>14</v>
      </c>
      <c r="I166" t="s">
        <v>12</v>
      </c>
      <c r="J166" t="s">
        <v>13</v>
      </c>
      <c r="K166" t="s">
        <v>163</v>
      </c>
    </row>
    <row r="167" spans="2:11" x14ac:dyDescent="0.3">
      <c r="C167" t="s">
        <v>24</v>
      </c>
      <c r="D167" s="34">
        <v>210</v>
      </c>
      <c r="F167" t="s">
        <v>984</v>
      </c>
      <c r="K167" t="s">
        <v>638</v>
      </c>
    </row>
    <row r="168" spans="2:11" x14ac:dyDescent="0.3">
      <c r="C168" t="s">
        <v>8</v>
      </c>
      <c r="D168" s="34">
        <v>50</v>
      </c>
      <c r="F168" t="s">
        <v>984</v>
      </c>
      <c r="K168" t="s">
        <v>638</v>
      </c>
    </row>
    <row r="169" spans="2:11" x14ac:dyDescent="0.3">
      <c r="C169" t="s">
        <v>988</v>
      </c>
      <c r="D169" s="34">
        <v>120</v>
      </c>
      <c r="F169" t="s">
        <v>984</v>
      </c>
      <c r="K169" t="s">
        <v>638</v>
      </c>
    </row>
    <row r="170" spans="2:11" x14ac:dyDescent="0.3">
      <c r="C170" t="s">
        <v>985</v>
      </c>
      <c r="D170" s="34">
        <v>920</v>
      </c>
      <c r="F170" t="s">
        <v>984</v>
      </c>
      <c r="K170" t="s">
        <v>638</v>
      </c>
    </row>
    <row r="171" spans="2:11" x14ac:dyDescent="0.3">
      <c r="B171" s="5">
        <v>44883</v>
      </c>
      <c r="C171" t="s">
        <v>59</v>
      </c>
      <c r="D171" s="34">
        <v>28</v>
      </c>
      <c r="F171" t="s">
        <v>29</v>
      </c>
      <c r="G171" t="s">
        <v>308</v>
      </c>
      <c r="H171" t="s">
        <v>16</v>
      </c>
      <c r="I171" t="s">
        <v>12</v>
      </c>
      <c r="J171" t="s">
        <v>13</v>
      </c>
      <c r="K171" t="s">
        <v>512</v>
      </c>
    </row>
    <row r="172" spans="2:11" x14ac:dyDescent="0.3">
      <c r="C172" t="s">
        <v>27</v>
      </c>
      <c r="D172" s="34">
        <v>217</v>
      </c>
      <c r="F172" t="s">
        <v>29</v>
      </c>
      <c r="G172" t="s">
        <v>308</v>
      </c>
      <c r="H172" t="s">
        <v>16</v>
      </c>
      <c r="I172" t="s">
        <v>12</v>
      </c>
      <c r="J172" t="s">
        <v>13</v>
      </c>
      <c r="K172" t="s">
        <v>512</v>
      </c>
    </row>
    <row r="173" spans="2:11" x14ac:dyDescent="0.3">
      <c r="C173" t="s">
        <v>697</v>
      </c>
      <c r="D173" s="34">
        <v>150</v>
      </c>
      <c r="F173" t="s">
        <v>50</v>
      </c>
      <c r="G173" t="s">
        <v>308</v>
      </c>
      <c r="H173" t="s">
        <v>16</v>
      </c>
      <c r="I173" t="s">
        <v>12</v>
      </c>
      <c r="J173" t="s">
        <v>13</v>
      </c>
      <c r="K173" t="s">
        <v>163</v>
      </c>
    </row>
    <row r="174" spans="2:11" x14ac:dyDescent="0.3">
      <c r="C174" t="s">
        <v>803</v>
      </c>
      <c r="D174" s="34">
        <v>150</v>
      </c>
      <c r="F174" t="s">
        <v>50</v>
      </c>
      <c r="G174" t="s">
        <v>308</v>
      </c>
      <c r="H174" t="s">
        <v>16</v>
      </c>
      <c r="I174" t="s">
        <v>12</v>
      </c>
      <c r="J174" t="s">
        <v>13</v>
      </c>
      <c r="K174" t="s">
        <v>163</v>
      </c>
    </row>
    <row r="175" spans="2:11" x14ac:dyDescent="0.3">
      <c r="C175" t="s">
        <v>705</v>
      </c>
      <c r="D175" s="34">
        <v>80</v>
      </c>
      <c r="F175" t="s">
        <v>50</v>
      </c>
      <c r="G175" t="s">
        <v>308</v>
      </c>
      <c r="H175" t="s">
        <v>16</v>
      </c>
      <c r="I175" t="s">
        <v>12</v>
      </c>
      <c r="J175" t="s">
        <v>13</v>
      </c>
      <c r="K175" t="s">
        <v>163</v>
      </c>
    </row>
    <row r="176" spans="2:11" x14ac:dyDescent="0.3">
      <c r="C176" t="s">
        <v>694</v>
      </c>
      <c r="D176" s="34">
        <v>240</v>
      </c>
      <c r="F176" t="s">
        <v>50</v>
      </c>
      <c r="G176" t="s">
        <v>308</v>
      </c>
      <c r="H176" t="s">
        <v>16</v>
      </c>
      <c r="I176" t="s">
        <v>12</v>
      </c>
      <c r="J176" t="s">
        <v>13</v>
      </c>
      <c r="K176" t="s">
        <v>163</v>
      </c>
    </row>
    <row r="177" spans="2:11" x14ac:dyDescent="0.3">
      <c r="C177" t="s">
        <v>695</v>
      </c>
      <c r="D177" s="34">
        <v>200</v>
      </c>
      <c r="F177" t="s">
        <v>50</v>
      </c>
      <c r="G177" t="s">
        <v>308</v>
      </c>
      <c r="H177" t="s">
        <v>16</v>
      </c>
      <c r="I177" t="s">
        <v>12</v>
      </c>
      <c r="J177" t="s">
        <v>13</v>
      </c>
      <c r="K177" t="s">
        <v>163</v>
      </c>
    </row>
    <row r="178" spans="2:11" x14ac:dyDescent="0.3">
      <c r="C178" t="s">
        <v>702</v>
      </c>
      <c r="D178" s="34">
        <v>300</v>
      </c>
      <c r="F178" t="s">
        <v>50</v>
      </c>
      <c r="G178" t="s">
        <v>308</v>
      </c>
      <c r="H178" t="s">
        <v>14</v>
      </c>
      <c r="I178" t="s">
        <v>12</v>
      </c>
      <c r="J178" t="s">
        <v>13</v>
      </c>
      <c r="K178" t="s">
        <v>163</v>
      </c>
    </row>
    <row r="179" spans="2:11" x14ac:dyDescent="0.3">
      <c r="C179" t="s">
        <v>718</v>
      </c>
      <c r="D179" s="34">
        <v>1800</v>
      </c>
      <c r="F179" t="s">
        <v>984</v>
      </c>
      <c r="K179" t="s">
        <v>638</v>
      </c>
    </row>
    <row r="180" spans="2:11" x14ac:dyDescent="0.3">
      <c r="C180" t="s">
        <v>982</v>
      </c>
      <c r="D180" s="34">
        <v>3000</v>
      </c>
      <c r="F180" t="s">
        <v>984</v>
      </c>
      <c r="K180" t="s">
        <v>638</v>
      </c>
    </row>
    <row r="181" spans="2:11" x14ac:dyDescent="0.3">
      <c r="C181" t="s">
        <v>508</v>
      </c>
      <c r="D181" s="34">
        <v>700</v>
      </c>
      <c r="F181" t="s">
        <v>984</v>
      </c>
      <c r="K181" t="s">
        <v>638</v>
      </c>
    </row>
    <row r="182" spans="2:11" x14ac:dyDescent="0.3">
      <c r="C182" t="s">
        <v>1117</v>
      </c>
      <c r="D182" s="34">
        <v>195</v>
      </c>
      <c r="F182" t="s">
        <v>984</v>
      </c>
      <c r="K182" t="s">
        <v>638</v>
      </c>
    </row>
    <row r="183" spans="2:11" x14ac:dyDescent="0.3">
      <c r="C183" t="s">
        <v>507</v>
      </c>
      <c r="D183" s="34">
        <v>280</v>
      </c>
      <c r="F183" t="s">
        <v>984</v>
      </c>
      <c r="K183" t="s">
        <v>638</v>
      </c>
    </row>
    <row r="184" spans="2:11" x14ac:dyDescent="0.3">
      <c r="C184" t="s">
        <v>8</v>
      </c>
      <c r="D184" s="34">
        <v>250</v>
      </c>
      <c r="F184" t="s">
        <v>984</v>
      </c>
      <c r="K184" t="s">
        <v>638</v>
      </c>
    </row>
    <row r="185" spans="2:11" x14ac:dyDescent="0.3">
      <c r="C185" t="s">
        <v>24</v>
      </c>
      <c r="D185" s="34">
        <v>210</v>
      </c>
      <c r="F185" t="s">
        <v>984</v>
      </c>
      <c r="K185" t="s">
        <v>638</v>
      </c>
    </row>
    <row r="186" spans="2:11" x14ac:dyDescent="0.3">
      <c r="C186" t="s">
        <v>317</v>
      </c>
      <c r="D186" s="34">
        <v>100</v>
      </c>
      <c r="F186" t="s">
        <v>984</v>
      </c>
      <c r="K186" t="s">
        <v>638</v>
      </c>
    </row>
    <row r="187" spans="2:11" x14ac:dyDescent="0.3">
      <c r="C187" t="s">
        <v>931</v>
      </c>
      <c r="D187" s="34">
        <v>300</v>
      </c>
      <c r="F187" t="s">
        <v>984</v>
      </c>
      <c r="K187" t="s">
        <v>638</v>
      </c>
    </row>
    <row r="188" spans="2:11" x14ac:dyDescent="0.3">
      <c r="C188" t="s">
        <v>641</v>
      </c>
      <c r="D188" s="34">
        <v>185</v>
      </c>
      <c r="F188" t="s">
        <v>984</v>
      </c>
      <c r="K188" t="s">
        <v>638</v>
      </c>
    </row>
    <row r="189" spans="2:11" x14ac:dyDescent="0.3">
      <c r="C189" t="s">
        <v>27</v>
      </c>
      <c r="D189" s="34">
        <v>785</v>
      </c>
      <c r="F189" t="s">
        <v>984</v>
      </c>
      <c r="K189" t="s">
        <v>638</v>
      </c>
    </row>
    <row r="190" spans="2:11" ht="14.25" customHeight="1" x14ac:dyDescent="0.3">
      <c r="B190" s="5">
        <v>44884</v>
      </c>
      <c r="C190" t="s">
        <v>24</v>
      </c>
      <c r="D190" s="34">
        <v>380</v>
      </c>
      <c r="F190" t="s">
        <v>62</v>
      </c>
      <c r="G190" t="s">
        <v>308</v>
      </c>
      <c r="H190" t="s">
        <v>16</v>
      </c>
      <c r="I190" t="s">
        <v>12</v>
      </c>
      <c r="J190" t="s">
        <v>13</v>
      </c>
      <c r="K190" t="s">
        <v>638</v>
      </c>
    </row>
    <row r="191" spans="2:11" x14ac:dyDescent="0.3">
      <c r="C191" t="s">
        <v>639</v>
      </c>
      <c r="D191" s="34">
        <v>10000</v>
      </c>
      <c r="F191" t="s">
        <v>62</v>
      </c>
      <c r="G191" t="s">
        <v>308</v>
      </c>
      <c r="H191" t="s">
        <v>15</v>
      </c>
      <c r="I191" t="s">
        <v>12</v>
      </c>
      <c r="J191" t="s">
        <v>13</v>
      </c>
      <c r="K191" t="s">
        <v>638</v>
      </c>
    </row>
    <row r="192" spans="2:11" x14ac:dyDescent="0.3">
      <c r="C192" t="s">
        <v>570</v>
      </c>
      <c r="D192" s="34">
        <v>499</v>
      </c>
      <c r="F192" t="s">
        <v>44</v>
      </c>
      <c r="G192" t="s">
        <v>308</v>
      </c>
      <c r="H192" t="s">
        <v>14</v>
      </c>
      <c r="I192" t="s">
        <v>12</v>
      </c>
      <c r="J192" t="s">
        <v>13</v>
      </c>
      <c r="K192" t="s">
        <v>512</v>
      </c>
    </row>
    <row r="193" spans="2:11" x14ac:dyDescent="0.3">
      <c r="C193" t="s">
        <v>665</v>
      </c>
      <c r="D193" s="34">
        <v>9388</v>
      </c>
      <c r="F193" t="s">
        <v>44</v>
      </c>
      <c r="G193" t="s">
        <v>308</v>
      </c>
      <c r="H193" t="s">
        <v>15</v>
      </c>
      <c r="I193" t="s">
        <v>12</v>
      </c>
      <c r="J193" t="s">
        <v>13</v>
      </c>
      <c r="K193" t="s">
        <v>163</v>
      </c>
    </row>
    <row r="194" spans="2:11" x14ac:dyDescent="0.3">
      <c r="C194" t="s">
        <v>59</v>
      </c>
      <c r="D194" s="34">
        <v>820</v>
      </c>
      <c r="F194" t="s">
        <v>44</v>
      </c>
      <c r="G194" t="s">
        <v>308</v>
      </c>
      <c r="H194" t="s">
        <v>16</v>
      </c>
      <c r="I194" t="s">
        <v>12</v>
      </c>
      <c r="J194" t="s">
        <v>13</v>
      </c>
      <c r="K194" t="s">
        <v>512</v>
      </c>
    </row>
    <row r="195" spans="2:11" x14ac:dyDescent="0.3">
      <c r="C195" t="s">
        <v>8</v>
      </c>
      <c r="D195" s="34">
        <v>154</v>
      </c>
      <c r="F195" t="s">
        <v>44</v>
      </c>
      <c r="G195" t="s">
        <v>308</v>
      </c>
      <c r="H195" t="s">
        <v>15</v>
      </c>
      <c r="I195" t="s">
        <v>12</v>
      </c>
      <c r="J195" t="s">
        <v>13</v>
      </c>
      <c r="K195" t="s">
        <v>512</v>
      </c>
    </row>
    <row r="196" spans="2:11" x14ac:dyDescent="0.3">
      <c r="C196" t="s">
        <v>20</v>
      </c>
      <c r="D196" s="34">
        <v>1598</v>
      </c>
      <c r="F196" t="s">
        <v>44</v>
      </c>
      <c r="G196" t="s">
        <v>308</v>
      </c>
      <c r="H196" t="s">
        <v>15</v>
      </c>
      <c r="I196" t="s">
        <v>12</v>
      </c>
      <c r="J196" t="s">
        <v>13</v>
      </c>
      <c r="K196" t="s">
        <v>512</v>
      </c>
    </row>
    <row r="197" spans="2:11" x14ac:dyDescent="0.3">
      <c r="C197" t="s">
        <v>697</v>
      </c>
      <c r="D197" s="34">
        <v>180</v>
      </c>
      <c r="F197" t="s">
        <v>50</v>
      </c>
      <c r="G197" t="s">
        <v>308</v>
      </c>
      <c r="H197" t="s">
        <v>16</v>
      </c>
      <c r="I197" t="s">
        <v>12</v>
      </c>
      <c r="J197" t="s">
        <v>13</v>
      </c>
      <c r="K197" t="s">
        <v>163</v>
      </c>
    </row>
    <row r="198" spans="2:11" x14ac:dyDescent="0.3">
      <c r="C198" t="s">
        <v>694</v>
      </c>
      <c r="D198" s="34">
        <v>220</v>
      </c>
      <c r="F198" t="s">
        <v>50</v>
      </c>
      <c r="G198" t="s">
        <v>308</v>
      </c>
      <c r="H198" t="s">
        <v>16</v>
      </c>
      <c r="I198" t="s">
        <v>12</v>
      </c>
      <c r="J198" t="s">
        <v>13</v>
      </c>
      <c r="K198" t="s">
        <v>163</v>
      </c>
    </row>
    <row r="199" spans="2:11" x14ac:dyDescent="0.3">
      <c r="C199" t="s">
        <v>695</v>
      </c>
      <c r="D199" s="34">
        <v>200</v>
      </c>
      <c r="F199" t="s">
        <v>50</v>
      </c>
      <c r="G199" t="s">
        <v>308</v>
      </c>
      <c r="H199" t="s">
        <v>16</v>
      </c>
      <c r="I199" t="s">
        <v>12</v>
      </c>
      <c r="J199" t="s">
        <v>13</v>
      </c>
      <c r="K199" t="s">
        <v>163</v>
      </c>
    </row>
    <row r="200" spans="2:11" x14ac:dyDescent="0.3">
      <c r="C200" t="s">
        <v>825</v>
      </c>
      <c r="D200" s="34">
        <v>220</v>
      </c>
      <c r="F200" t="s">
        <v>50</v>
      </c>
      <c r="G200" t="s">
        <v>308</v>
      </c>
      <c r="H200" t="s">
        <v>14</v>
      </c>
      <c r="I200" t="s">
        <v>12</v>
      </c>
      <c r="J200" t="s">
        <v>13</v>
      </c>
      <c r="K200" t="s">
        <v>163</v>
      </c>
    </row>
    <row r="201" spans="2:11" x14ac:dyDescent="0.3">
      <c r="C201" t="s">
        <v>803</v>
      </c>
      <c r="D201" s="34">
        <v>100</v>
      </c>
      <c r="F201" t="s">
        <v>50</v>
      </c>
      <c r="G201" t="s">
        <v>308</v>
      </c>
      <c r="H201" t="s">
        <v>16</v>
      </c>
      <c r="I201" t="s">
        <v>12</v>
      </c>
      <c r="J201" t="s">
        <v>13</v>
      </c>
      <c r="K201" t="s">
        <v>163</v>
      </c>
    </row>
    <row r="202" spans="2:11" x14ac:dyDescent="0.3">
      <c r="C202" t="s">
        <v>705</v>
      </c>
      <c r="D202" s="34">
        <v>80</v>
      </c>
      <c r="F202" t="s">
        <v>50</v>
      </c>
      <c r="G202" t="s">
        <v>308</v>
      </c>
      <c r="H202" t="s">
        <v>16</v>
      </c>
      <c r="I202" t="s">
        <v>12</v>
      </c>
      <c r="J202" t="s">
        <v>13</v>
      </c>
      <c r="K202" t="s">
        <v>163</v>
      </c>
    </row>
    <row r="203" spans="2:11" x14ac:dyDescent="0.3">
      <c r="C203" t="s">
        <v>702</v>
      </c>
      <c r="D203" s="34">
        <v>300</v>
      </c>
      <c r="F203" t="s">
        <v>50</v>
      </c>
      <c r="G203" t="s">
        <v>308</v>
      </c>
      <c r="H203" t="s">
        <v>14</v>
      </c>
      <c r="I203" t="s">
        <v>12</v>
      </c>
      <c r="J203" t="s">
        <v>13</v>
      </c>
      <c r="K203" t="s">
        <v>163</v>
      </c>
    </row>
    <row r="204" spans="2:11" x14ac:dyDescent="0.3">
      <c r="C204" t="s">
        <v>718</v>
      </c>
      <c r="D204" s="34">
        <v>2400</v>
      </c>
      <c r="F204" t="s">
        <v>984</v>
      </c>
      <c r="K204" t="s">
        <v>631</v>
      </c>
    </row>
    <row r="205" spans="2:11" x14ac:dyDescent="0.3">
      <c r="C205" t="s">
        <v>983</v>
      </c>
      <c r="D205" s="34">
        <v>340</v>
      </c>
      <c r="F205" t="s">
        <v>984</v>
      </c>
      <c r="K205" t="s">
        <v>631</v>
      </c>
    </row>
    <row r="206" spans="2:11" x14ac:dyDescent="0.3">
      <c r="C206" t="s">
        <v>694</v>
      </c>
      <c r="D206" s="34">
        <v>585</v>
      </c>
      <c r="F206" t="s">
        <v>984</v>
      </c>
      <c r="K206" t="s">
        <v>631</v>
      </c>
    </row>
    <row r="207" spans="2:11" x14ac:dyDescent="0.3">
      <c r="C207" t="s">
        <v>695</v>
      </c>
      <c r="D207" s="34">
        <v>885</v>
      </c>
      <c r="F207" t="s">
        <v>984</v>
      </c>
      <c r="K207" t="s">
        <v>631</v>
      </c>
    </row>
    <row r="208" spans="2:11" x14ac:dyDescent="0.3">
      <c r="B208" s="5">
        <v>44885</v>
      </c>
      <c r="C208" t="s">
        <v>23</v>
      </c>
      <c r="D208" s="34">
        <v>530</v>
      </c>
      <c r="F208" t="s">
        <v>62</v>
      </c>
      <c r="G208" t="s">
        <v>308</v>
      </c>
      <c r="H208" t="s">
        <v>16</v>
      </c>
      <c r="I208" t="s">
        <v>12</v>
      </c>
      <c r="J208" t="s">
        <v>13</v>
      </c>
      <c r="K208" t="s">
        <v>631</v>
      </c>
    </row>
    <row r="209" spans="2:11" x14ac:dyDescent="0.3">
      <c r="B209" s="5"/>
      <c r="C209" t="s">
        <v>697</v>
      </c>
      <c r="D209" s="34">
        <v>160</v>
      </c>
      <c r="F209" t="s">
        <v>50</v>
      </c>
      <c r="G209" t="s">
        <v>308</v>
      </c>
      <c r="H209" t="s">
        <v>16</v>
      </c>
      <c r="I209" t="s">
        <v>12</v>
      </c>
      <c r="J209" t="s">
        <v>13</v>
      </c>
      <c r="K209" t="s">
        <v>163</v>
      </c>
    </row>
    <row r="210" spans="2:11" x14ac:dyDescent="0.3">
      <c r="B210" s="5"/>
      <c r="C210" t="s">
        <v>694</v>
      </c>
      <c r="D210" s="34">
        <v>240</v>
      </c>
      <c r="F210" t="s">
        <v>50</v>
      </c>
      <c r="G210" t="s">
        <v>308</v>
      </c>
      <c r="H210" t="s">
        <v>16</v>
      </c>
      <c r="I210" t="s">
        <v>12</v>
      </c>
      <c r="J210" t="s">
        <v>13</v>
      </c>
      <c r="K210" t="s">
        <v>163</v>
      </c>
    </row>
    <row r="211" spans="2:11" x14ac:dyDescent="0.3">
      <c r="B211" s="5"/>
      <c r="C211" t="s">
        <v>695</v>
      </c>
      <c r="D211" s="34">
        <v>200</v>
      </c>
      <c r="F211" t="s">
        <v>50</v>
      </c>
      <c r="G211" t="s">
        <v>308</v>
      </c>
      <c r="H211" t="s">
        <v>16</v>
      </c>
      <c r="I211" t="s">
        <v>12</v>
      </c>
      <c r="J211" t="s">
        <v>13</v>
      </c>
      <c r="K211" t="s">
        <v>163</v>
      </c>
    </row>
    <row r="212" spans="2:11" x14ac:dyDescent="0.3">
      <c r="B212" s="5"/>
      <c r="C212" t="s">
        <v>803</v>
      </c>
      <c r="D212" s="34">
        <v>110</v>
      </c>
      <c r="F212" t="s">
        <v>50</v>
      </c>
      <c r="G212" t="s">
        <v>308</v>
      </c>
      <c r="H212" t="s">
        <v>16</v>
      </c>
      <c r="I212" t="s">
        <v>12</v>
      </c>
      <c r="J212" t="s">
        <v>13</v>
      </c>
      <c r="K212" t="s">
        <v>163</v>
      </c>
    </row>
    <row r="213" spans="2:11" x14ac:dyDescent="0.3">
      <c r="B213" s="5"/>
      <c r="C213" t="s">
        <v>705</v>
      </c>
      <c r="D213" s="34">
        <v>80</v>
      </c>
      <c r="F213" t="s">
        <v>50</v>
      </c>
      <c r="G213" t="s">
        <v>308</v>
      </c>
      <c r="H213" t="s">
        <v>16</v>
      </c>
      <c r="I213" t="s">
        <v>12</v>
      </c>
      <c r="J213" t="s">
        <v>13</v>
      </c>
      <c r="K213" t="s">
        <v>163</v>
      </c>
    </row>
    <row r="214" spans="2:11" x14ac:dyDescent="0.3">
      <c r="B214" s="5"/>
      <c r="C214" t="s">
        <v>702</v>
      </c>
      <c r="D214" s="34">
        <v>300</v>
      </c>
      <c r="F214" t="s">
        <v>50</v>
      </c>
      <c r="G214" t="s">
        <v>308</v>
      </c>
      <c r="H214" t="s">
        <v>14</v>
      </c>
      <c r="I214" t="s">
        <v>12</v>
      </c>
      <c r="J214" t="s">
        <v>13</v>
      </c>
      <c r="K214" t="s">
        <v>163</v>
      </c>
    </row>
    <row r="215" spans="2:11" x14ac:dyDescent="0.3">
      <c r="B215" s="5"/>
      <c r="C215" t="s">
        <v>800</v>
      </c>
      <c r="D215" s="34">
        <v>645</v>
      </c>
      <c r="F215" t="s">
        <v>50</v>
      </c>
      <c r="G215" t="s">
        <v>308</v>
      </c>
      <c r="H215" t="s">
        <v>15</v>
      </c>
      <c r="I215" t="s">
        <v>12</v>
      </c>
      <c r="J215" t="s">
        <v>13</v>
      </c>
      <c r="K215" t="s">
        <v>163</v>
      </c>
    </row>
    <row r="216" spans="2:11" x14ac:dyDescent="0.3">
      <c r="B216" s="5"/>
      <c r="C216" t="s">
        <v>697</v>
      </c>
      <c r="D216" s="34">
        <v>430</v>
      </c>
      <c r="F216" t="s">
        <v>984</v>
      </c>
      <c r="K216" t="s">
        <v>631</v>
      </c>
    </row>
    <row r="217" spans="2:11" x14ac:dyDescent="0.3">
      <c r="B217" s="5"/>
      <c r="C217" t="s">
        <v>705</v>
      </c>
      <c r="D217" s="34">
        <v>100</v>
      </c>
      <c r="F217" t="s">
        <v>984</v>
      </c>
      <c r="K217" t="s">
        <v>631</v>
      </c>
    </row>
    <row r="218" spans="2:11" x14ac:dyDescent="0.3">
      <c r="B218" s="5"/>
      <c r="C218" t="s">
        <v>982</v>
      </c>
      <c r="D218" s="34">
        <v>800</v>
      </c>
      <c r="F218" t="s">
        <v>984</v>
      </c>
      <c r="K218" t="s">
        <v>631</v>
      </c>
    </row>
    <row r="219" spans="2:11" x14ac:dyDescent="0.3">
      <c r="B219" s="5"/>
      <c r="C219" t="s">
        <v>998</v>
      </c>
      <c r="D219" s="34">
        <v>60</v>
      </c>
      <c r="F219" t="s">
        <v>984</v>
      </c>
      <c r="K219" t="s">
        <v>631</v>
      </c>
    </row>
    <row r="220" spans="2:11" x14ac:dyDescent="0.3">
      <c r="B220" s="5"/>
      <c r="C220" t="s">
        <v>1118</v>
      </c>
      <c r="D220" s="34">
        <v>420</v>
      </c>
      <c r="F220" t="s">
        <v>984</v>
      </c>
      <c r="K220" t="s">
        <v>631</v>
      </c>
    </row>
    <row r="221" spans="2:11" x14ac:dyDescent="0.3">
      <c r="B221" s="5"/>
      <c r="C221" t="s">
        <v>695</v>
      </c>
      <c r="D221" s="34">
        <v>780</v>
      </c>
      <c r="F221" t="s">
        <v>984</v>
      </c>
      <c r="K221" t="s">
        <v>631</v>
      </c>
    </row>
    <row r="222" spans="2:11" x14ac:dyDescent="0.3">
      <c r="B222" s="5">
        <v>44886</v>
      </c>
      <c r="C222" t="s">
        <v>666</v>
      </c>
      <c r="D222" s="34">
        <v>1799</v>
      </c>
      <c r="F222" t="s">
        <v>44</v>
      </c>
      <c r="G222" t="s">
        <v>308</v>
      </c>
      <c r="H222" t="s">
        <v>14</v>
      </c>
      <c r="I222" t="s">
        <v>12</v>
      </c>
      <c r="J222" t="s">
        <v>13</v>
      </c>
      <c r="K222" t="s">
        <v>512</v>
      </c>
    </row>
    <row r="223" spans="2:11" x14ac:dyDescent="0.3">
      <c r="B223" s="5"/>
      <c r="C223" t="s">
        <v>697</v>
      </c>
      <c r="D223" s="34">
        <v>150</v>
      </c>
      <c r="F223" t="s">
        <v>50</v>
      </c>
      <c r="G223" t="s">
        <v>308</v>
      </c>
      <c r="H223" t="s">
        <v>16</v>
      </c>
      <c r="I223" t="s">
        <v>12</v>
      </c>
      <c r="J223" t="s">
        <v>13</v>
      </c>
      <c r="K223" t="s">
        <v>163</v>
      </c>
    </row>
    <row r="224" spans="2:11" x14ac:dyDescent="0.3">
      <c r="B224" s="5"/>
      <c r="C224" t="s">
        <v>694</v>
      </c>
      <c r="D224" s="34">
        <v>240</v>
      </c>
      <c r="F224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163</v>
      </c>
    </row>
    <row r="225" spans="2:11" x14ac:dyDescent="0.3">
      <c r="B225" s="5"/>
      <c r="C225" t="s">
        <v>695</v>
      </c>
      <c r="D225" s="34">
        <v>200</v>
      </c>
      <c r="F225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163</v>
      </c>
    </row>
    <row r="226" spans="2:11" x14ac:dyDescent="0.3">
      <c r="B226" s="5"/>
      <c r="C226" t="s">
        <v>803</v>
      </c>
      <c r="D226" s="34">
        <v>90</v>
      </c>
      <c r="F226" t="s">
        <v>50</v>
      </c>
      <c r="G226" t="s">
        <v>308</v>
      </c>
      <c r="H226" t="s">
        <v>16</v>
      </c>
      <c r="I226" t="s">
        <v>12</v>
      </c>
      <c r="J226" t="s">
        <v>13</v>
      </c>
      <c r="K226" t="s">
        <v>163</v>
      </c>
    </row>
    <row r="227" spans="2:11" x14ac:dyDescent="0.3">
      <c r="B227" s="5"/>
      <c r="C227" t="s">
        <v>705</v>
      </c>
      <c r="D227" s="34">
        <v>60</v>
      </c>
      <c r="F227" t="s">
        <v>50</v>
      </c>
      <c r="G227" t="s">
        <v>308</v>
      </c>
      <c r="H227" t="s">
        <v>16</v>
      </c>
      <c r="I227" t="s">
        <v>12</v>
      </c>
      <c r="J227" t="s">
        <v>13</v>
      </c>
      <c r="K227" t="s">
        <v>163</v>
      </c>
    </row>
    <row r="228" spans="2:11" x14ac:dyDescent="0.3">
      <c r="B228" s="5"/>
      <c r="C228" t="s">
        <v>702</v>
      </c>
      <c r="D228" s="34">
        <v>300</v>
      </c>
      <c r="F228" t="s">
        <v>50</v>
      </c>
      <c r="G228" t="s">
        <v>308</v>
      </c>
      <c r="H228" t="s">
        <v>14</v>
      </c>
      <c r="I228" t="s">
        <v>12</v>
      </c>
      <c r="J228" t="s">
        <v>13</v>
      </c>
      <c r="K228" t="s">
        <v>163</v>
      </c>
    </row>
    <row r="229" spans="2:11" x14ac:dyDescent="0.3">
      <c r="B229" s="5"/>
      <c r="C229" t="s">
        <v>982</v>
      </c>
      <c r="D229" s="34">
        <v>1850</v>
      </c>
      <c r="F229" t="s">
        <v>984</v>
      </c>
      <c r="K229" t="s">
        <v>631</v>
      </c>
    </row>
    <row r="230" spans="2:11" x14ac:dyDescent="0.3">
      <c r="B230" s="5"/>
      <c r="C230" t="s">
        <v>989</v>
      </c>
      <c r="D230" s="34">
        <v>1350</v>
      </c>
      <c r="F230" t="s">
        <v>984</v>
      </c>
      <c r="K230" t="s">
        <v>631</v>
      </c>
    </row>
    <row r="231" spans="2:11" x14ac:dyDescent="0.3">
      <c r="B231" s="5"/>
      <c r="C231" t="s">
        <v>24</v>
      </c>
      <c r="D231" s="34">
        <v>210</v>
      </c>
      <c r="F231" t="s">
        <v>984</v>
      </c>
      <c r="K231" t="s">
        <v>631</v>
      </c>
    </row>
    <row r="232" spans="2:11" x14ac:dyDescent="0.3">
      <c r="B232" s="5"/>
      <c r="C232" t="s">
        <v>23</v>
      </c>
      <c r="D232" s="34">
        <v>520</v>
      </c>
      <c r="F232" t="s">
        <v>984</v>
      </c>
      <c r="K232" t="s">
        <v>631</v>
      </c>
    </row>
    <row r="233" spans="2:11" x14ac:dyDescent="0.3">
      <c r="B233" s="5"/>
      <c r="C233" t="s">
        <v>1119</v>
      </c>
      <c r="D233" s="34">
        <v>1400</v>
      </c>
      <c r="F233" t="s">
        <v>984</v>
      </c>
      <c r="K233" t="s">
        <v>631</v>
      </c>
    </row>
    <row r="234" spans="2:11" x14ac:dyDescent="0.3">
      <c r="B234" s="5"/>
      <c r="C234" t="s">
        <v>990</v>
      </c>
      <c r="D234" s="34">
        <v>900</v>
      </c>
      <c r="F234" t="s">
        <v>984</v>
      </c>
      <c r="K234" t="s">
        <v>631</v>
      </c>
    </row>
    <row r="235" spans="2:11" x14ac:dyDescent="0.3">
      <c r="B235" s="5"/>
      <c r="C235" t="s">
        <v>1118</v>
      </c>
      <c r="D235" s="34">
        <v>250</v>
      </c>
      <c r="F235" t="s">
        <v>984</v>
      </c>
      <c r="K235" t="s">
        <v>631</v>
      </c>
    </row>
    <row r="236" spans="2:11" x14ac:dyDescent="0.3">
      <c r="B236" s="5"/>
      <c r="C236" t="s">
        <v>695</v>
      </c>
      <c r="D236" s="34">
        <v>740</v>
      </c>
      <c r="F236" t="s">
        <v>984</v>
      </c>
      <c r="K236" t="s">
        <v>631</v>
      </c>
    </row>
    <row r="237" spans="2:11" x14ac:dyDescent="0.3">
      <c r="B237" s="5">
        <v>44887</v>
      </c>
      <c r="C237" t="s">
        <v>27</v>
      </c>
      <c r="D237" s="34">
        <v>200</v>
      </c>
      <c r="F237" t="s">
        <v>62</v>
      </c>
      <c r="G237" t="s">
        <v>308</v>
      </c>
      <c r="H237" t="s">
        <v>16</v>
      </c>
      <c r="I237" t="s">
        <v>12</v>
      </c>
      <c r="J237" t="s">
        <v>13</v>
      </c>
      <c r="K237" t="s">
        <v>631</v>
      </c>
    </row>
    <row r="238" spans="2:11" x14ac:dyDescent="0.3">
      <c r="C238" t="s">
        <v>75</v>
      </c>
      <c r="D238" s="34">
        <v>3200</v>
      </c>
      <c r="F238" t="s">
        <v>62</v>
      </c>
      <c r="G238" t="s">
        <v>308</v>
      </c>
      <c r="H238" t="s">
        <v>15</v>
      </c>
      <c r="I238" t="s">
        <v>12</v>
      </c>
      <c r="J238" t="s">
        <v>13</v>
      </c>
      <c r="K238" t="s">
        <v>631</v>
      </c>
    </row>
    <row r="239" spans="2:11" x14ac:dyDescent="0.3">
      <c r="C239" t="s">
        <v>68</v>
      </c>
      <c r="D239" s="34">
        <v>42</v>
      </c>
      <c r="F239" t="s">
        <v>44</v>
      </c>
      <c r="G239" t="s">
        <v>10</v>
      </c>
      <c r="H239" t="s">
        <v>15</v>
      </c>
      <c r="I239" t="s">
        <v>12</v>
      </c>
      <c r="J239" t="s">
        <v>13</v>
      </c>
      <c r="K239" t="s">
        <v>512</v>
      </c>
    </row>
    <row r="240" spans="2:11" x14ac:dyDescent="0.3">
      <c r="C240" t="s">
        <v>673</v>
      </c>
      <c r="D240" s="34">
        <v>1000</v>
      </c>
      <c r="F240" t="s">
        <v>62</v>
      </c>
      <c r="G240" t="s">
        <v>308</v>
      </c>
      <c r="H240" t="s">
        <v>14</v>
      </c>
      <c r="I240" t="s">
        <v>12</v>
      </c>
      <c r="J240" t="s">
        <v>13</v>
      </c>
      <c r="K240" t="s">
        <v>631</v>
      </c>
    </row>
    <row r="241" spans="2:11" x14ac:dyDescent="0.3">
      <c r="C241" t="s">
        <v>697</v>
      </c>
      <c r="D241" s="34">
        <v>180</v>
      </c>
      <c r="F241" t="s">
        <v>50</v>
      </c>
      <c r="G241" t="s">
        <v>308</v>
      </c>
      <c r="H241" t="s">
        <v>16</v>
      </c>
      <c r="I241" t="s">
        <v>12</v>
      </c>
      <c r="J241" t="s">
        <v>13</v>
      </c>
      <c r="K241" t="s">
        <v>163</v>
      </c>
    </row>
    <row r="242" spans="2:11" x14ac:dyDescent="0.3">
      <c r="C242" t="s">
        <v>694</v>
      </c>
      <c r="D242" s="34">
        <v>240</v>
      </c>
      <c r="F242" t="s">
        <v>50</v>
      </c>
      <c r="G242" t="s">
        <v>308</v>
      </c>
      <c r="H242" t="s">
        <v>16</v>
      </c>
      <c r="I242" t="s">
        <v>12</v>
      </c>
      <c r="J242" t="s">
        <v>13</v>
      </c>
      <c r="K242" t="s">
        <v>163</v>
      </c>
    </row>
    <row r="243" spans="2:11" x14ac:dyDescent="0.3">
      <c r="C243" t="s">
        <v>695</v>
      </c>
      <c r="D243" s="34">
        <v>200</v>
      </c>
      <c r="F243" t="s">
        <v>50</v>
      </c>
      <c r="G243" t="s">
        <v>308</v>
      </c>
      <c r="H243" t="s">
        <v>16</v>
      </c>
      <c r="I243" t="s">
        <v>12</v>
      </c>
      <c r="J243" t="s">
        <v>13</v>
      </c>
      <c r="K243" t="s">
        <v>163</v>
      </c>
    </row>
    <row r="244" spans="2:11" x14ac:dyDescent="0.3">
      <c r="C244" t="s">
        <v>803</v>
      </c>
      <c r="D244" s="34">
        <v>100</v>
      </c>
      <c r="F244" t="s">
        <v>50</v>
      </c>
      <c r="G244" t="s">
        <v>308</v>
      </c>
      <c r="H244" t="s">
        <v>16</v>
      </c>
      <c r="I244" t="s">
        <v>12</v>
      </c>
      <c r="J244" t="s">
        <v>13</v>
      </c>
      <c r="K244" t="s">
        <v>163</v>
      </c>
    </row>
    <row r="245" spans="2:11" x14ac:dyDescent="0.3">
      <c r="C245" t="s">
        <v>800</v>
      </c>
      <c r="D245" s="34">
        <v>1100</v>
      </c>
      <c r="F245" t="s">
        <v>50</v>
      </c>
      <c r="G245" t="s">
        <v>308</v>
      </c>
      <c r="H245" t="s">
        <v>15</v>
      </c>
      <c r="I245" t="s">
        <v>12</v>
      </c>
      <c r="J245" t="s">
        <v>13</v>
      </c>
      <c r="K245" t="s">
        <v>163</v>
      </c>
    </row>
    <row r="246" spans="2:11" x14ac:dyDescent="0.3">
      <c r="C246" t="s">
        <v>800</v>
      </c>
      <c r="D246" s="34">
        <v>100</v>
      </c>
      <c r="F246" t="s">
        <v>50</v>
      </c>
      <c r="G246" t="s">
        <v>308</v>
      </c>
      <c r="H246" t="s">
        <v>15</v>
      </c>
      <c r="I246" t="s">
        <v>12</v>
      </c>
      <c r="J246" t="s">
        <v>13</v>
      </c>
      <c r="K246" t="s">
        <v>163</v>
      </c>
    </row>
    <row r="247" spans="2:11" x14ac:dyDescent="0.3">
      <c r="C247" t="s">
        <v>697</v>
      </c>
      <c r="D247" s="34">
        <v>385</v>
      </c>
      <c r="F247" t="s">
        <v>755</v>
      </c>
      <c r="I247" t="s">
        <v>12</v>
      </c>
      <c r="K247" t="s">
        <v>631</v>
      </c>
    </row>
    <row r="248" spans="2:11" x14ac:dyDescent="0.3">
      <c r="C248" t="s">
        <v>694</v>
      </c>
      <c r="D248" s="34">
        <v>510</v>
      </c>
      <c r="F248" t="s">
        <v>755</v>
      </c>
      <c r="I248" t="s">
        <v>12</v>
      </c>
      <c r="K248" t="s">
        <v>631</v>
      </c>
    </row>
    <row r="249" spans="2:11" x14ac:dyDescent="0.3">
      <c r="C249" t="s">
        <v>695</v>
      </c>
      <c r="D249" s="34">
        <v>640</v>
      </c>
      <c r="F249" t="s">
        <v>755</v>
      </c>
      <c r="I249" t="s">
        <v>12</v>
      </c>
      <c r="K249" t="s">
        <v>631</v>
      </c>
    </row>
    <row r="250" spans="2:11" x14ac:dyDescent="0.3">
      <c r="C250" t="s">
        <v>983</v>
      </c>
      <c r="D250" s="34">
        <v>360</v>
      </c>
      <c r="F250" t="s">
        <v>755</v>
      </c>
      <c r="I250" t="s">
        <v>12</v>
      </c>
      <c r="K250" t="s">
        <v>631</v>
      </c>
    </row>
    <row r="251" spans="2:11" x14ac:dyDescent="0.3">
      <c r="C251" t="s">
        <v>705</v>
      </c>
      <c r="D251" s="34">
        <v>120</v>
      </c>
      <c r="F251" t="s">
        <v>755</v>
      </c>
      <c r="I251" t="s">
        <v>12</v>
      </c>
      <c r="K251" t="s">
        <v>631</v>
      </c>
    </row>
    <row r="252" spans="2:11" ht="13.95" customHeight="1" x14ac:dyDescent="0.3">
      <c r="B252" s="5">
        <v>44888</v>
      </c>
      <c r="C252" t="s">
        <v>24</v>
      </c>
      <c r="D252" s="34">
        <v>600</v>
      </c>
      <c r="F252" t="s">
        <v>62</v>
      </c>
      <c r="G252" t="s">
        <v>308</v>
      </c>
      <c r="H252" t="s">
        <v>16</v>
      </c>
      <c r="I252" t="s">
        <v>12</v>
      </c>
      <c r="J252" t="s">
        <v>13</v>
      </c>
      <c r="K252" t="s">
        <v>631</v>
      </c>
    </row>
    <row r="253" spans="2:11" x14ac:dyDescent="0.3">
      <c r="C253" t="s">
        <v>84</v>
      </c>
      <c r="D253" s="34">
        <v>500</v>
      </c>
      <c r="F253" t="s">
        <v>62</v>
      </c>
      <c r="G253" t="s">
        <v>308</v>
      </c>
      <c r="H253" t="s">
        <v>16</v>
      </c>
      <c r="I253" t="s">
        <v>12</v>
      </c>
      <c r="J253" t="s">
        <v>13</v>
      </c>
      <c r="K253" t="s">
        <v>631</v>
      </c>
    </row>
    <row r="254" spans="2:11" x14ac:dyDescent="0.3">
      <c r="C254" t="s">
        <v>20</v>
      </c>
      <c r="D254" s="34">
        <v>2340</v>
      </c>
      <c r="F254" t="s">
        <v>62</v>
      </c>
      <c r="G254" t="s">
        <v>10</v>
      </c>
      <c r="H254" t="s">
        <v>15</v>
      </c>
      <c r="I254" t="s">
        <v>12</v>
      </c>
      <c r="J254" t="s">
        <v>13</v>
      </c>
      <c r="K254" t="s">
        <v>631</v>
      </c>
    </row>
    <row r="255" spans="2:11" x14ac:dyDescent="0.3">
      <c r="C255" t="s">
        <v>20</v>
      </c>
      <c r="D255" s="34">
        <v>1600</v>
      </c>
      <c r="F255" t="s">
        <v>62</v>
      </c>
      <c r="G255" t="s">
        <v>308</v>
      </c>
      <c r="H255" t="s">
        <v>16</v>
      </c>
      <c r="I255" t="s">
        <v>12</v>
      </c>
      <c r="J255" t="s">
        <v>13</v>
      </c>
      <c r="K255" t="s">
        <v>631</v>
      </c>
    </row>
    <row r="256" spans="2:11" x14ac:dyDescent="0.3">
      <c r="C256" t="s">
        <v>75</v>
      </c>
      <c r="D256" s="34">
        <v>2400</v>
      </c>
      <c r="F256" t="s">
        <v>62</v>
      </c>
      <c r="G256" t="s">
        <v>308</v>
      </c>
      <c r="H256" t="s">
        <v>17</v>
      </c>
      <c r="I256" t="s">
        <v>12</v>
      </c>
      <c r="J256" t="s">
        <v>13</v>
      </c>
      <c r="K256" t="s">
        <v>631</v>
      </c>
    </row>
    <row r="257" spans="2:11" x14ac:dyDescent="0.3">
      <c r="C257" t="s">
        <v>27</v>
      </c>
      <c r="D257" s="34">
        <v>1460</v>
      </c>
      <c r="F257" t="s">
        <v>62</v>
      </c>
      <c r="G257" t="s">
        <v>308</v>
      </c>
      <c r="H257" t="s">
        <v>16</v>
      </c>
      <c r="I257" t="s">
        <v>12</v>
      </c>
      <c r="J257" t="s">
        <v>13</v>
      </c>
      <c r="K257" t="s">
        <v>631</v>
      </c>
    </row>
    <row r="258" spans="2:11" x14ac:dyDescent="0.3">
      <c r="C258" t="s">
        <v>508</v>
      </c>
      <c r="D258" s="34">
        <v>420</v>
      </c>
      <c r="F258" t="s">
        <v>62</v>
      </c>
      <c r="G258" t="s">
        <v>308</v>
      </c>
      <c r="H258" t="s">
        <v>15</v>
      </c>
      <c r="I258" t="s">
        <v>12</v>
      </c>
      <c r="J258" t="s">
        <v>13</v>
      </c>
      <c r="K258" t="s">
        <v>631</v>
      </c>
    </row>
    <row r="259" spans="2:11" x14ac:dyDescent="0.3">
      <c r="C259" t="s">
        <v>697</v>
      </c>
      <c r="D259" s="34">
        <v>140</v>
      </c>
      <c r="F259" t="s">
        <v>50</v>
      </c>
      <c r="G259" t="s">
        <v>308</v>
      </c>
      <c r="H259" t="s">
        <v>16</v>
      </c>
      <c r="I259" t="s">
        <v>12</v>
      </c>
      <c r="J259" t="s">
        <v>13</v>
      </c>
      <c r="K259" t="s">
        <v>163</v>
      </c>
    </row>
    <row r="260" spans="2:11" x14ac:dyDescent="0.3">
      <c r="C260" t="s">
        <v>694</v>
      </c>
      <c r="D260" s="34">
        <v>200</v>
      </c>
      <c r="F260" t="s">
        <v>50</v>
      </c>
      <c r="G260" t="s">
        <v>308</v>
      </c>
      <c r="H260" t="s">
        <v>16</v>
      </c>
      <c r="I260" t="s">
        <v>12</v>
      </c>
      <c r="J260" t="s">
        <v>13</v>
      </c>
      <c r="K260" t="s">
        <v>163</v>
      </c>
    </row>
    <row r="261" spans="2:11" x14ac:dyDescent="0.3">
      <c r="C261" t="s">
        <v>695</v>
      </c>
      <c r="D261" s="34">
        <v>320</v>
      </c>
      <c r="F261" t="s">
        <v>50</v>
      </c>
      <c r="G261" t="s">
        <v>308</v>
      </c>
      <c r="H261" t="s">
        <v>16</v>
      </c>
      <c r="I261" t="s">
        <v>12</v>
      </c>
      <c r="J261" t="s">
        <v>13</v>
      </c>
      <c r="K261" t="s">
        <v>163</v>
      </c>
    </row>
    <row r="262" spans="2:11" x14ac:dyDescent="0.3">
      <c r="C262" t="s">
        <v>705</v>
      </c>
      <c r="D262" s="34">
        <v>80</v>
      </c>
      <c r="F262" t="s">
        <v>50</v>
      </c>
      <c r="G262" t="s">
        <v>308</v>
      </c>
      <c r="H262" t="s">
        <v>16</v>
      </c>
      <c r="I262" t="s">
        <v>12</v>
      </c>
      <c r="J262" t="s">
        <v>13</v>
      </c>
      <c r="K262" t="s">
        <v>163</v>
      </c>
    </row>
    <row r="263" spans="2:11" x14ac:dyDescent="0.3">
      <c r="C263" t="s">
        <v>803</v>
      </c>
      <c r="D263" s="34">
        <v>120</v>
      </c>
      <c r="F263" t="s">
        <v>50</v>
      </c>
      <c r="G263" t="s">
        <v>308</v>
      </c>
      <c r="H263" t="s">
        <v>16</v>
      </c>
      <c r="I263" t="s">
        <v>12</v>
      </c>
      <c r="J263" t="s">
        <v>13</v>
      </c>
      <c r="K263" t="s">
        <v>163</v>
      </c>
    </row>
    <row r="264" spans="2:11" x14ac:dyDescent="0.3">
      <c r="C264" t="s">
        <v>702</v>
      </c>
      <c r="D264" s="34">
        <v>300</v>
      </c>
      <c r="F264" t="s">
        <v>50</v>
      </c>
      <c r="G264" t="s">
        <v>308</v>
      </c>
      <c r="H264" t="s">
        <v>14</v>
      </c>
      <c r="I264" t="s">
        <v>12</v>
      </c>
      <c r="J264" t="s">
        <v>13</v>
      </c>
      <c r="K264" t="s">
        <v>163</v>
      </c>
    </row>
    <row r="265" spans="2:11" x14ac:dyDescent="0.3">
      <c r="C265" t="s">
        <v>1118</v>
      </c>
      <c r="D265" s="34">
        <v>320</v>
      </c>
      <c r="F265" t="s">
        <v>984</v>
      </c>
      <c r="K265" t="s">
        <v>631</v>
      </c>
    </row>
    <row r="266" spans="2:11" x14ac:dyDescent="0.3">
      <c r="B266" s="5">
        <v>44889</v>
      </c>
      <c r="C266" t="s">
        <v>24</v>
      </c>
      <c r="D266" s="34">
        <v>700</v>
      </c>
      <c r="F266" t="s">
        <v>62</v>
      </c>
      <c r="G266" t="s">
        <v>308</v>
      </c>
      <c r="H266" t="s">
        <v>16</v>
      </c>
      <c r="I266" t="s">
        <v>12</v>
      </c>
      <c r="J266" t="s">
        <v>13</v>
      </c>
      <c r="K266" t="s">
        <v>631</v>
      </c>
    </row>
    <row r="267" spans="2:11" x14ac:dyDescent="0.3">
      <c r="C267" t="s">
        <v>84</v>
      </c>
      <c r="D267" s="34">
        <v>1300</v>
      </c>
      <c r="F267" t="s">
        <v>62</v>
      </c>
      <c r="G267" t="s">
        <v>308</v>
      </c>
      <c r="H267" t="s">
        <v>16</v>
      </c>
      <c r="I267" t="s">
        <v>12</v>
      </c>
      <c r="J267" t="s">
        <v>13</v>
      </c>
      <c r="K267" t="s">
        <v>631</v>
      </c>
    </row>
    <row r="268" spans="2:11" x14ac:dyDescent="0.3">
      <c r="C268" t="s">
        <v>75</v>
      </c>
      <c r="D268" s="34">
        <v>2200</v>
      </c>
      <c r="F268" t="s">
        <v>62</v>
      </c>
      <c r="G268" t="s">
        <v>308</v>
      </c>
      <c r="H268" t="s">
        <v>15</v>
      </c>
      <c r="I268" t="s">
        <v>12</v>
      </c>
      <c r="J268" t="s">
        <v>13</v>
      </c>
      <c r="K268" t="s">
        <v>631</v>
      </c>
    </row>
    <row r="269" spans="2:11" x14ac:dyDescent="0.3">
      <c r="C269" t="s">
        <v>27</v>
      </c>
      <c r="D269" s="34">
        <v>860</v>
      </c>
      <c r="F269" t="s">
        <v>62</v>
      </c>
      <c r="G269" t="s">
        <v>308</v>
      </c>
      <c r="H269" t="s">
        <v>16</v>
      </c>
      <c r="I269" t="s">
        <v>12</v>
      </c>
      <c r="J269" t="s">
        <v>13</v>
      </c>
      <c r="K269" t="s">
        <v>631</v>
      </c>
    </row>
    <row r="270" spans="2:11" x14ac:dyDescent="0.3">
      <c r="C270" t="s">
        <v>697</v>
      </c>
      <c r="D270" s="34">
        <v>140</v>
      </c>
      <c r="F270" t="s">
        <v>50</v>
      </c>
      <c r="G270" t="s">
        <v>308</v>
      </c>
      <c r="H270" t="s">
        <v>16</v>
      </c>
      <c r="I270" t="s">
        <v>12</v>
      </c>
      <c r="J270" t="s">
        <v>13</v>
      </c>
      <c r="K270" t="s">
        <v>163</v>
      </c>
    </row>
    <row r="271" spans="2:11" x14ac:dyDescent="0.3">
      <c r="C271" t="s">
        <v>694</v>
      </c>
      <c r="D271" s="34">
        <v>240</v>
      </c>
      <c r="F271" t="s">
        <v>50</v>
      </c>
      <c r="G271" t="s">
        <v>308</v>
      </c>
      <c r="H271" t="s">
        <v>16</v>
      </c>
      <c r="I271" t="s">
        <v>12</v>
      </c>
      <c r="J271" t="s">
        <v>13</v>
      </c>
      <c r="K271" t="s">
        <v>163</v>
      </c>
    </row>
    <row r="272" spans="2:11" x14ac:dyDescent="0.3">
      <c r="C272" t="s">
        <v>695</v>
      </c>
      <c r="D272" s="34">
        <v>120</v>
      </c>
      <c r="F272" t="s">
        <v>50</v>
      </c>
      <c r="G272" t="s">
        <v>308</v>
      </c>
      <c r="H272" t="s">
        <v>16</v>
      </c>
      <c r="I272" t="s">
        <v>12</v>
      </c>
      <c r="J272" t="s">
        <v>13</v>
      </c>
      <c r="K272" t="s">
        <v>163</v>
      </c>
    </row>
    <row r="273" spans="2:11" x14ac:dyDescent="0.3">
      <c r="C273" t="s">
        <v>803</v>
      </c>
      <c r="D273" s="34">
        <v>120</v>
      </c>
      <c r="F273" t="s">
        <v>50</v>
      </c>
      <c r="G273" t="s">
        <v>308</v>
      </c>
      <c r="H273" t="s">
        <v>16</v>
      </c>
      <c r="I273" t="s">
        <v>12</v>
      </c>
      <c r="J273" t="s">
        <v>13</v>
      </c>
      <c r="K273" t="s">
        <v>163</v>
      </c>
    </row>
    <row r="274" spans="2:11" x14ac:dyDescent="0.3">
      <c r="C274" t="s">
        <v>702</v>
      </c>
      <c r="D274" s="34">
        <v>300</v>
      </c>
      <c r="F274" t="s">
        <v>50</v>
      </c>
      <c r="G274" t="s">
        <v>308</v>
      </c>
      <c r="H274" t="s">
        <v>14</v>
      </c>
      <c r="I274" t="s">
        <v>12</v>
      </c>
      <c r="J274" t="s">
        <v>13</v>
      </c>
      <c r="K274" t="s">
        <v>163</v>
      </c>
    </row>
    <row r="275" spans="2:11" x14ac:dyDescent="0.3">
      <c r="C275" t="s">
        <v>998</v>
      </c>
      <c r="D275" s="34">
        <v>60</v>
      </c>
      <c r="F275" t="s">
        <v>755</v>
      </c>
      <c r="K275" t="s">
        <v>631</v>
      </c>
    </row>
    <row r="276" spans="2:11" x14ac:dyDescent="0.3">
      <c r="C276" t="s">
        <v>705</v>
      </c>
      <c r="D276" s="34">
        <v>80</v>
      </c>
      <c r="F276" t="s">
        <v>755</v>
      </c>
      <c r="K276" t="s">
        <v>631</v>
      </c>
    </row>
    <row r="277" spans="2:11" x14ac:dyDescent="0.3">
      <c r="C277" t="s">
        <v>1120</v>
      </c>
      <c r="D277" s="34">
        <v>230</v>
      </c>
      <c r="F277" t="s">
        <v>755</v>
      </c>
      <c r="K277" t="s">
        <v>631</v>
      </c>
    </row>
    <row r="278" spans="2:11" x14ac:dyDescent="0.3">
      <c r="B278" s="5">
        <v>44890</v>
      </c>
      <c r="C278" t="s">
        <v>24</v>
      </c>
      <c r="D278" s="34">
        <v>440</v>
      </c>
      <c r="F278" t="s">
        <v>62</v>
      </c>
      <c r="G278" t="s">
        <v>308</v>
      </c>
      <c r="H278" t="s">
        <v>16</v>
      </c>
      <c r="I278" t="s">
        <v>12</v>
      </c>
      <c r="J278" t="s">
        <v>13</v>
      </c>
      <c r="K278" t="s">
        <v>631</v>
      </c>
    </row>
    <row r="279" spans="2:11" x14ac:dyDescent="0.3">
      <c r="C279" t="s">
        <v>637</v>
      </c>
      <c r="D279" s="34">
        <f>460+440+150</f>
        <v>1050</v>
      </c>
      <c r="F279" t="s">
        <v>62</v>
      </c>
      <c r="G279" t="s">
        <v>308</v>
      </c>
      <c r="H279" t="s">
        <v>16</v>
      </c>
      <c r="I279" t="s">
        <v>12</v>
      </c>
      <c r="J279" t="s">
        <v>13</v>
      </c>
      <c r="K279" t="s">
        <v>631</v>
      </c>
    </row>
    <row r="280" spans="2:11" x14ac:dyDescent="0.3">
      <c r="B280" s="5"/>
      <c r="C280" t="s">
        <v>59</v>
      </c>
      <c r="D280" s="34">
        <v>118</v>
      </c>
      <c r="F280" t="s">
        <v>29</v>
      </c>
      <c r="G280" t="s">
        <v>308</v>
      </c>
      <c r="H280" t="s">
        <v>16</v>
      </c>
      <c r="I280" t="s">
        <v>12</v>
      </c>
      <c r="J280" t="s">
        <v>13</v>
      </c>
      <c r="K280" t="s">
        <v>512</v>
      </c>
    </row>
    <row r="281" spans="2:11" x14ac:dyDescent="0.3">
      <c r="C281" t="s">
        <v>27</v>
      </c>
      <c r="D281" s="34">
        <v>630</v>
      </c>
      <c r="F281" t="s">
        <v>636</v>
      </c>
      <c r="G281" t="s">
        <v>308</v>
      </c>
      <c r="H281" t="s">
        <v>16</v>
      </c>
      <c r="I281" t="s">
        <v>12</v>
      </c>
      <c r="J281" t="s">
        <v>13</v>
      </c>
      <c r="K281" t="s">
        <v>631</v>
      </c>
    </row>
    <row r="282" spans="2:11" x14ac:dyDescent="0.3">
      <c r="C282" t="s">
        <v>75</v>
      </c>
      <c r="D282" s="34">
        <v>2200</v>
      </c>
      <c r="F282" t="s">
        <v>636</v>
      </c>
      <c r="G282" t="s">
        <v>308</v>
      </c>
      <c r="H282" t="s">
        <v>17</v>
      </c>
      <c r="I282" t="s">
        <v>12</v>
      </c>
      <c r="J282" t="s">
        <v>13</v>
      </c>
      <c r="K282" t="s">
        <v>631</v>
      </c>
    </row>
    <row r="283" spans="2:11" x14ac:dyDescent="0.3">
      <c r="C283" t="s">
        <v>826</v>
      </c>
      <c r="D283" s="34">
        <v>50</v>
      </c>
      <c r="F283" t="s">
        <v>50</v>
      </c>
      <c r="G283" t="s">
        <v>308</v>
      </c>
      <c r="H283" t="s">
        <v>15</v>
      </c>
      <c r="I283" t="s">
        <v>12</v>
      </c>
      <c r="J283" t="s">
        <v>13</v>
      </c>
      <c r="K283" t="s">
        <v>163</v>
      </c>
    </row>
    <row r="284" spans="2:11" x14ac:dyDescent="0.3">
      <c r="C284" t="s">
        <v>827</v>
      </c>
      <c r="D284" s="34">
        <v>350</v>
      </c>
      <c r="F284" t="s">
        <v>50</v>
      </c>
      <c r="G284" t="s">
        <v>308</v>
      </c>
      <c r="H284" t="s">
        <v>15</v>
      </c>
      <c r="I284" t="s">
        <v>12</v>
      </c>
      <c r="J284" t="s">
        <v>13</v>
      </c>
      <c r="K284" t="s">
        <v>163</v>
      </c>
    </row>
    <row r="285" spans="2:11" x14ac:dyDescent="0.3">
      <c r="C285" t="s">
        <v>803</v>
      </c>
      <c r="D285" s="34">
        <v>80</v>
      </c>
      <c r="F285" t="s">
        <v>50</v>
      </c>
      <c r="G285" t="s">
        <v>308</v>
      </c>
      <c r="H285" t="s">
        <v>16</v>
      </c>
      <c r="I285" t="s">
        <v>12</v>
      </c>
      <c r="J285" t="s">
        <v>13</v>
      </c>
      <c r="K285" t="s">
        <v>163</v>
      </c>
    </row>
    <row r="286" spans="2:11" x14ac:dyDescent="0.3">
      <c r="C286" t="s">
        <v>697</v>
      </c>
      <c r="D286" s="34">
        <v>150</v>
      </c>
      <c r="F286" t="s">
        <v>50</v>
      </c>
      <c r="G286" t="s">
        <v>308</v>
      </c>
      <c r="H286" t="s">
        <v>16</v>
      </c>
      <c r="I286" t="s">
        <v>12</v>
      </c>
      <c r="J286" t="s">
        <v>13</v>
      </c>
      <c r="K286" t="s">
        <v>163</v>
      </c>
    </row>
    <row r="287" spans="2:11" x14ac:dyDescent="0.3">
      <c r="C287" t="s">
        <v>705</v>
      </c>
      <c r="D287" s="34">
        <v>40</v>
      </c>
      <c r="F287" t="s">
        <v>50</v>
      </c>
      <c r="G287" t="s">
        <v>308</v>
      </c>
      <c r="H287" t="s">
        <v>16</v>
      </c>
      <c r="I287" t="s">
        <v>12</v>
      </c>
      <c r="J287" t="s">
        <v>13</v>
      </c>
      <c r="K287" t="s">
        <v>163</v>
      </c>
    </row>
    <row r="288" spans="2:11" x14ac:dyDescent="0.3">
      <c r="C288" t="s">
        <v>695</v>
      </c>
      <c r="D288" s="34">
        <v>120</v>
      </c>
      <c r="F288" t="s">
        <v>50</v>
      </c>
      <c r="G288" t="s">
        <v>308</v>
      </c>
      <c r="H288" t="s">
        <v>16</v>
      </c>
      <c r="I288" t="s">
        <v>12</v>
      </c>
      <c r="J288" t="s">
        <v>13</v>
      </c>
      <c r="K288" t="s">
        <v>163</v>
      </c>
    </row>
    <row r="289" spans="2:11" x14ac:dyDescent="0.3">
      <c r="C289" t="s">
        <v>702</v>
      </c>
      <c r="D289" s="34">
        <v>300</v>
      </c>
      <c r="F289" t="s">
        <v>50</v>
      </c>
      <c r="G289" t="s">
        <v>308</v>
      </c>
      <c r="H289" t="s">
        <v>14</v>
      </c>
      <c r="I289" t="s">
        <v>12</v>
      </c>
      <c r="J289" t="s">
        <v>13</v>
      </c>
      <c r="K289" t="s">
        <v>163</v>
      </c>
    </row>
    <row r="290" spans="2:11" x14ac:dyDescent="0.3">
      <c r="C290" t="s">
        <v>8</v>
      </c>
      <c r="D290" s="34">
        <v>180</v>
      </c>
      <c r="F290" t="s">
        <v>755</v>
      </c>
      <c r="K290" t="s">
        <v>631</v>
      </c>
    </row>
    <row r="291" spans="2:11" x14ac:dyDescent="0.3">
      <c r="C291" t="s">
        <v>1121</v>
      </c>
      <c r="D291" s="34">
        <v>910</v>
      </c>
      <c r="F291" t="s">
        <v>755</v>
      </c>
      <c r="K291" t="s">
        <v>631</v>
      </c>
    </row>
    <row r="292" spans="2:11" x14ac:dyDescent="0.3">
      <c r="C292" t="s">
        <v>705</v>
      </c>
      <c r="D292" s="34">
        <v>40</v>
      </c>
      <c r="F292" t="s">
        <v>755</v>
      </c>
      <c r="K292" t="s">
        <v>631</v>
      </c>
    </row>
    <row r="293" spans="2:11" x14ac:dyDescent="0.3">
      <c r="B293" s="5">
        <v>44891</v>
      </c>
      <c r="C293" t="s">
        <v>24</v>
      </c>
      <c r="D293" s="34">
        <f>80+220</f>
        <v>300</v>
      </c>
      <c r="F293" t="s">
        <v>636</v>
      </c>
      <c r="G293" t="s">
        <v>308</v>
      </c>
      <c r="H293" t="s">
        <v>16</v>
      </c>
      <c r="I293" t="s">
        <v>12</v>
      </c>
      <c r="J293" t="s">
        <v>13</v>
      </c>
      <c r="K293" t="s">
        <v>631</v>
      </c>
    </row>
    <row r="294" spans="2:11" x14ac:dyDescent="0.3">
      <c r="C294" t="s">
        <v>20</v>
      </c>
      <c r="D294" s="34">
        <v>100</v>
      </c>
      <c r="F294" t="s">
        <v>636</v>
      </c>
      <c r="G294" t="s">
        <v>308</v>
      </c>
      <c r="H294" t="s">
        <v>15</v>
      </c>
      <c r="I294" t="s">
        <v>12</v>
      </c>
      <c r="J294" t="s">
        <v>13</v>
      </c>
      <c r="K294" t="s">
        <v>631</v>
      </c>
    </row>
    <row r="295" spans="2:11" x14ac:dyDescent="0.3">
      <c r="C295" t="s">
        <v>84</v>
      </c>
      <c r="D295" s="34">
        <v>500</v>
      </c>
      <c r="F295" t="s">
        <v>636</v>
      </c>
      <c r="G295" t="s">
        <v>308</v>
      </c>
      <c r="H295" t="s">
        <v>16</v>
      </c>
      <c r="I295" t="s">
        <v>12</v>
      </c>
      <c r="J295" t="s">
        <v>13</v>
      </c>
      <c r="K295" t="s">
        <v>631</v>
      </c>
    </row>
    <row r="296" spans="2:11" x14ac:dyDescent="0.3">
      <c r="C296" t="s">
        <v>75</v>
      </c>
      <c r="D296" s="34">
        <v>1100</v>
      </c>
      <c r="F296" t="s">
        <v>636</v>
      </c>
      <c r="G296" t="s">
        <v>308</v>
      </c>
      <c r="H296" t="s">
        <v>15</v>
      </c>
      <c r="I296" t="s">
        <v>12</v>
      </c>
      <c r="J296" t="s">
        <v>13</v>
      </c>
      <c r="K296" t="s">
        <v>631</v>
      </c>
    </row>
    <row r="297" spans="2:11" x14ac:dyDescent="0.3">
      <c r="C297" t="s">
        <v>27</v>
      </c>
      <c r="D297" s="34">
        <v>180</v>
      </c>
      <c r="F297" t="s">
        <v>636</v>
      </c>
      <c r="G297" t="s">
        <v>308</v>
      </c>
      <c r="H297" t="s">
        <v>16</v>
      </c>
      <c r="I297" t="s">
        <v>12</v>
      </c>
      <c r="J297" t="s">
        <v>13</v>
      </c>
      <c r="K297" t="s">
        <v>631</v>
      </c>
    </row>
    <row r="298" spans="2:11" x14ac:dyDescent="0.3">
      <c r="B298" s="5"/>
      <c r="C298" t="s">
        <v>59</v>
      </c>
      <c r="D298" s="34">
        <v>288</v>
      </c>
      <c r="F298" t="s">
        <v>29</v>
      </c>
      <c r="G298" t="s">
        <v>308</v>
      </c>
      <c r="H298" t="s">
        <v>16</v>
      </c>
      <c r="I298" t="s">
        <v>12</v>
      </c>
      <c r="J298" t="s">
        <v>13</v>
      </c>
      <c r="K298" t="s">
        <v>512</v>
      </c>
    </row>
    <row r="299" spans="2:11" x14ac:dyDescent="0.3">
      <c r="C299" t="s">
        <v>275</v>
      </c>
      <c r="D299" s="34">
        <v>250</v>
      </c>
      <c r="F299" t="s">
        <v>62</v>
      </c>
      <c r="G299" t="s">
        <v>308</v>
      </c>
      <c r="H299" t="s">
        <v>14</v>
      </c>
      <c r="I299" t="s">
        <v>12</v>
      </c>
      <c r="J299" t="s">
        <v>13</v>
      </c>
      <c r="K299" t="s">
        <v>631</v>
      </c>
    </row>
    <row r="300" spans="2:11" x14ac:dyDescent="0.3">
      <c r="C300" t="s">
        <v>119</v>
      </c>
      <c r="D300" s="34">
        <f>40+100</f>
        <v>140</v>
      </c>
      <c r="F300" t="s">
        <v>62</v>
      </c>
      <c r="G300" t="s">
        <v>308</v>
      </c>
      <c r="H300" t="s">
        <v>16</v>
      </c>
      <c r="I300" t="s">
        <v>12</v>
      </c>
      <c r="J300" t="s">
        <v>13</v>
      </c>
      <c r="K300" t="s">
        <v>631</v>
      </c>
    </row>
    <row r="301" spans="2:11" x14ac:dyDescent="0.3">
      <c r="C301" t="s">
        <v>9</v>
      </c>
      <c r="D301" s="34">
        <v>60</v>
      </c>
      <c r="F301" t="s">
        <v>62</v>
      </c>
      <c r="G301" t="s">
        <v>308</v>
      </c>
      <c r="H301" t="s">
        <v>16</v>
      </c>
      <c r="I301" t="s">
        <v>12</v>
      </c>
      <c r="J301" t="s">
        <v>13</v>
      </c>
      <c r="K301" t="s">
        <v>631</v>
      </c>
    </row>
    <row r="302" spans="2:11" x14ac:dyDescent="0.3">
      <c r="C302" t="s">
        <v>667</v>
      </c>
      <c r="D302" s="34">
        <v>2752</v>
      </c>
      <c r="F302" t="s">
        <v>44</v>
      </c>
      <c r="G302" t="s">
        <v>308</v>
      </c>
      <c r="H302" t="s">
        <v>15</v>
      </c>
      <c r="I302" t="s">
        <v>12</v>
      </c>
      <c r="J302" t="s">
        <v>13</v>
      </c>
      <c r="K302" t="s">
        <v>512</v>
      </c>
    </row>
    <row r="303" spans="2:11" x14ac:dyDescent="0.3">
      <c r="C303" t="s">
        <v>697</v>
      </c>
      <c r="D303" s="34">
        <v>150</v>
      </c>
      <c r="F303" t="s">
        <v>50</v>
      </c>
      <c r="G303" t="s">
        <v>308</v>
      </c>
      <c r="H303" t="s">
        <v>16</v>
      </c>
      <c r="I303" t="s">
        <v>12</v>
      </c>
      <c r="J303" t="s">
        <v>13</v>
      </c>
      <c r="K303" t="s">
        <v>163</v>
      </c>
    </row>
    <row r="304" spans="2:11" x14ac:dyDescent="0.3">
      <c r="C304" t="s">
        <v>702</v>
      </c>
      <c r="D304" s="34">
        <v>100</v>
      </c>
      <c r="F304" t="s">
        <v>50</v>
      </c>
      <c r="G304" t="s">
        <v>308</v>
      </c>
      <c r="H304" t="s">
        <v>14</v>
      </c>
      <c r="I304" t="s">
        <v>12</v>
      </c>
      <c r="J304" t="s">
        <v>13</v>
      </c>
      <c r="K304" t="s">
        <v>163</v>
      </c>
    </row>
    <row r="305" spans="2:11" x14ac:dyDescent="0.3">
      <c r="C305" t="s">
        <v>828</v>
      </c>
      <c r="D305" s="34">
        <v>500</v>
      </c>
      <c r="F305" t="s">
        <v>50</v>
      </c>
      <c r="G305" t="s">
        <v>308</v>
      </c>
      <c r="H305" t="s">
        <v>15</v>
      </c>
      <c r="I305" t="s">
        <v>12</v>
      </c>
      <c r="J305" t="s">
        <v>13</v>
      </c>
      <c r="K305" t="s">
        <v>163</v>
      </c>
    </row>
    <row r="306" spans="2:11" x14ac:dyDescent="0.3">
      <c r="C306" t="s">
        <v>694</v>
      </c>
      <c r="D306" s="34">
        <v>320</v>
      </c>
      <c r="F306" t="s">
        <v>50</v>
      </c>
      <c r="G306" t="s">
        <v>308</v>
      </c>
      <c r="H306" t="s">
        <v>16</v>
      </c>
      <c r="I306" t="s">
        <v>12</v>
      </c>
      <c r="J306" t="s">
        <v>13</v>
      </c>
      <c r="K306" t="s">
        <v>163</v>
      </c>
    </row>
    <row r="307" spans="2:11" x14ac:dyDescent="0.3">
      <c r="C307" t="s">
        <v>803</v>
      </c>
      <c r="D307" s="34">
        <v>80</v>
      </c>
      <c r="F307" t="s">
        <v>50</v>
      </c>
      <c r="G307" t="s">
        <v>308</v>
      </c>
      <c r="H307" t="s">
        <v>16</v>
      </c>
      <c r="I307" t="s">
        <v>12</v>
      </c>
      <c r="J307" t="s">
        <v>13</v>
      </c>
      <c r="K307" t="s">
        <v>163</v>
      </c>
    </row>
    <row r="308" spans="2:11" x14ac:dyDescent="0.3">
      <c r="C308" t="s">
        <v>695</v>
      </c>
      <c r="D308" s="34">
        <v>380</v>
      </c>
      <c r="F308" t="s">
        <v>50</v>
      </c>
      <c r="G308" t="s">
        <v>308</v>
      </c>
      <c r="H308" t="s">
        <v>16</v>
      </c>
      <c r="I308" t="s">
        <v>12</v>
      </c>
      <c r="J308" t="s">
        <v>13</v>
      </c>
      <c r="K308" t="s">
        <v>163</v>
      </c>
    </row>
    <row r="309" spans="2:11" x14ac:dyDescent="0.3">
      <c r="C309" t="s">
        <v>829</v>
      </c>
      <c r="D309" s="34">
        <v>1000</v>
      </c>
      <c r="F309" t="s">
        <v>50</v>
      </c>
      <c r="G309" t="s">
        <v>308</v>
      </c>
      <c r="H309" t="s">
        <v>15</v>
      </c>
      <c r="I309" t="s">
        <v>12</v>
      </c>
      <c r="J309" t="s">
        <v>13</v>
      </c>
      <c r="K309" t="s">
        <v>163</v>
      </c>
    </row>
    <row r="310" spans="2:11" x14ac:dyDescent="0.3">
      <c r="C310" t="s">
        <v>830</v>
      </c>
      <c r="D310" s="34">
        <v>150</v>
      </c>
      <c r="F310" t="s">
        <v>50</v>
      </c>
      <c r="G310" t="s">
        <v>308</v>
      </c>
      <c r="H310" t="s">
        <v>15</v>
      </c>
      <c r="I310" t="s">
        <v>12</v>
      </c>
      <c r="J310" t="s">
        <v>13</v>
      </c>
      <c r="K310" t="s">
        <v>163</v>
      </c>
    </row>
    <row r="311" spans="2:11" x14ac:dyDescent="0.3">
      <c r="C311" t="s">
        <v>24</v>
      </c>
      <c r="D311" s="34">
        <v>120</v>
      </c>
      <c r="F311" t="s">
        <v>755</v>
      </c>
      <c r="K311" t="s">
        <v>991</v>
      </c>
    </row>
    <row r="312" spans="2:11" x14ac:dyDescent="0.3">
      <c r="C312" t="s">
        <v>26</v>
      </c>
      <c r="D312" s="34">
        <v>60</v>
      </c>
      <c r="F312" t="s">
        <v>755</v>
      </c>
      <c r="K312" t="s">
        <v>991</v>
      </c>
    </row>
    <row r="313" spans="2:11" x14ac:dyDescent="0.3">
      <c r="C313" t="s">
        <v>992</v>
      </c>
      <c r="D313" s="34">
        <v>250</v>
      </c>
      <c r="F313" t="s">
        <v>755</v>
      </c>
      <c r="K313" t="s">
        <v>991</v>
      </c>
    </row>
    <row r="314" spans="2:11" x14ac:dyDescent="0.3">
      <c r="C314" t="s">
        <v>992</v>
      </c>
      <c r="D314" s="34">
        <v>300</v>
      </c>
      <c r="F314" t="s">
        <v>755</v>
      </c>
      <c r="K314" t="s">
        <v>991</v>
      </c>
    </row>
    <row r="315" spans="2:11" x14ac:dyDescent="0.3">
      <c r="C315" t="s">
        <v>23</v>
      </c>
      <c r="D315" s="34">
        <v>460</v>
      </c>
      <c r="F315" t="s">
        <v>755</v>
      </c>
      <c r="K315" t="s">
        <v>991</v>
      </c>
    </row>
    <row r="316" spans="2:11" x14ac:dyDescent="0.3">
      <c r="C316" t="s">
        <v>27</v>
      </c>
      <c r="D316" s="34">
        <v>620</v>
      </c>
      <c r="F316" t="s">
        <v>755</v>
      </c>
      <c r="K316" t="s">
        <v>991</v>
      </c>
    </row>
    <row r="317" spans="2:11" x14ac:dyDescent="0.3">
      <c r="C317" t="s">
        <v>705</v>
      </c>
      <c r="D317" s="34">
        <v>60</v>
      </c>
      <c r="F317" t="s">
        <v>755</v>
      </c>
      <c r="K317" t="s">
        <v>991</v>
      </c>
    </row>
    <row r="318" spans="2:11" x14ac:dyDescent="0.3">
      <c r="C318" t="s">
        <v>60</v>
      </c>
      <c r="D318" s="34">
        <v>1000</v>
      </c>
      <c r="F318" t="s">
        <v>755</v>
      </c>
      <c r="K318" t="s">
        <v>991</v>
      </c>
    </row>
    <row r="319" spans="2:11" x14ac:dyDescent="0.3">
      <c r="B319" s="5">
        <v>44892</v>
      </c>
      <c r="C319" t="s">
        <v>24</v>
      </c>
      <c r="D319" s="34">
        <v>80</v>
      </c>
      <c r="F319" t="s">
        <v>62</v>
      </c>
      <c r="G319" t="s">
        <v>308</v>
      </c>
      <c r="H319" t="s">
        <v>16</v>
      </c>
      <c r="I319" t="s">
        <v>12</v>
      </c>
      <c r="J319" t="s">
        <v>13</v>
      </c>
      <c r="K319" t="s">
        <v>631</v>
      </c>
    </row>
    <row r="320" spans="2:11" x14ac:dyDescent="0.3">
      <c r="C320" t="s">
        <v>635</v>
      </c>
      <c r="D320" s="34">
        <v>200</v>
      </c>
      <c r="F320" t="s">
        <v>62</v>
      </c>
      <c r="G320" t="s">
        <v>308</v>
      </c>
      <c r="H320" t="s">
        <v>15</v>
      </c>
      <c r="I320" t="s">
        <v>12</v>
      </c>
      <c r="J320" t="s">
        <v>13</v>
      </c>
      <c r="K320" t="s">
        <v>631</v>
      </c>
    </row>
    <row r="321" spans="2:11" x14ac:dyDescent="0.3">
      <c r="C321" t="s">
        <v>27</v>
      </c>
      <c r="D321" s="34">
        <f>150+200</f>
        <v>350</v>
      </c>
      <c r="F321" t="s">
        <v>62</v>
      </c>
      <c r="G321" t="s">
        <v>308</v>
      </c>
      <c r="H321" t="s">
        <v>16</v>
      </c>
      <c r="I321" t="s">
        <v>12</v>
      </c>
      <c r="J321" t="s">
        <v>13</v>
      </c>
      <c r="K321" t="s">
        <v>631</v>
      </c>
    </row>
    <row r="322" spans="2:11" x14ac:dyDescent="0.3">
      <c r="C322" t="s">
        <v>9</v>
      </c>
      <c r="D322" s="34">
        <v>40</v>
      </c>
      <c r="F322" t="s">
        <v>62</v>
      </c>
      <c r="G322" t="s">
        <v>308</v>
      </c>
      <c r="H322" t="s">
        <v>16</v>
      </c>
      <c r="I322" t="s">
        <v>12</v>
      </c>
      <c r="J322" t="s">
        <v>13</v>
      </c>
      <c r="K322" t="s">
        <v>631</v>
      </c>
    </row>
    <row r="323" spans="2:11" x14ac:dyDescent="0.3">
      <c r="C323" t="s">
        <v>84</v>
      </c>
      <c r="D323" s="34">
        <v>1500</v>
      </c>
      <c r="F323" t="s">
        <v>62</v>
      </c>
      <c r="G323" t="s">
        <v>308</v>
      </c>
      <c r="H323" t="s">
        <v>14</v>
      </c>
      <c r="I323" t="s">
        <v>12</v>
      </c>
      <c r="J323" t="s">
        <v>13</v>
      </c>
      <c r="K323" t="s">
        <v>631</v>
      </c>
    </row>
    <row r="324" spans="2:11" x14ac:dyDescent="0.3">
      <c r="C324" t="s">
        <v>697</v>
      </c>
      <c r="D324" s="34">
        <v>362</v>
      </c>
      <c r="F324" t="s">
        <v>50</v>
      </c>
      <c r="G324" t="s">
        <v>308</v>
      </c>
      <c r="H324" t="s">
        <v>16</v>
      </c>
      <c r="I324" t="s">
        <v>12</v>
      </c>
      <c r="J324" t="s">
        <v>13</v>
      </c>
      <c r="K324" t="s">
        <v>631</v>
      </c>
    </row>
    <row r="325" spans="2:11" x14ac:dyDescent="0.3">
      <c r="C325" t="s">
        <v>831</v>
      </c>
      <c r="D325" s="34">
        <v>400</v>
      </c>
      <c r="F325" t="s">
        <v>50</v>
      </c>
      <c r="G325" t="s">
        <v>308</v>
      </c>
      <c r="H325" t="s">
        <v>15</v>
      </c>
      <c r="I325" t="s">
        <v>12</v>
      </c>
      <c r="J325" t="s">
        <v>13</v>
      </c>
      <c r="K325" t="s">
        <v>631</v>
      </c>
    </row>
    <row r="326" spans="2:11" x14ac:dyDescent="0.3">
      <c r="C326" t="s">
        <v>695</v>
      </c>
      <c r="D326" s="34">
        <v>450</v>
      </c>
      <c r="F326" t="s">
        <v>50</v>
      </c>
      <c r="G326" t="s">
        <v>308</v>
      </c>
      <c r="H326" t="s">
        <v>16</v>
      </c>
      <c r="I326" t="s">
        <v>12</v>
      </c>
      <c r="J326" t="s">
        <v>13</v>
      </c>
      <c r="K326" t="s">
        <v>631</v>
      </c>
    </row>
    <row r="327" spans="2:11" x14ac:dyDescent="0.3">
      <c r="C327" t="s">
        <v>697</v>
      </c>
      <c r="D327" s="34">
        <v>420</v>
      </c>
      <c r="F327" t="s">
        <v>755</v>
      </c>
      <c r="K327" t="s">
        <v>991</v>
      </c>
    </row>
    <row r="328" spans="2:11" x14ac:dyDescent="0.3">
      <c r="C328" t="s">
        <v>694</v>
      </c>
      <c r="D328" s="34">
        <v>500</v>
      </c>
      <c r="F328" t="s">
        <v>755</v>
      </c>
      <c r="K328" t="s">
        <v>991</v>
      </c>
    </row>
    <row r="329" spans="2:11" x14ac:dyDescent="0.3">
      <c r="C329" t="s">
        <v>983</v>
      </c>
      <c r="D329" s="34">
        <v>250</v>
      </c>
      <c r="F329" t="s">
        <v>755</v>
      </c>
      <c r="K329" t="s">
        <v>991</v>
      </c>
    </row>
    <row r="330" spans="2:11" x14ac:dyDescent="0.3">
      <c r="C330" t="s">
        <v>695</v>
      </c>
      <c r="D330" s="34">
        <v>520</v>
      </c>
      <c r="F330" t="s">
        <v>755</v>
      </c>
      <c r="K330" t="s">
        <v>991</v>
      </c>
    </row>
    <row r="331" spans="2:11" x14ac:dyDescent="0.3">
      <c r="C331" t="s">
        <v>705</v>
      </c>
      <c r="D331" s="34">
        <v>60</v>
      </c>
      <c r="K331" t="s">
        <v>991</v>
      </c>
    </row>
    <row r="332" spans="2:11" x14ac:dyDescent="0.3">
      <c r="B332" s="5">
        <v>44893</v>
      </c>
      <c r="C332" t="s">
        <v>20</v>
      </c>
      <c r="D332" s="34">
        <v>110</v>
      </c>
      <c r="F332" t="s">
        <v>62</v>
      </c>
      <c r="G332" t="s">
        <v>308</v>
      </c>
      <c r="H332" t="s">
        <v>15</v>
      </c>
      <c r="I332" t="s">
        <v>12</v>
      </c>
      <c r="J332" t="s">
        <v>13</v>
      </c>
      <c r="K332" t="s">
        <v>631</v>
      </c>
    </row>
    <row r="333" spans="2:11" x14ac:dyDescent="0.3">
      <c r="C333" t="s">
        <v>24</v>
      </c>
      <c r="D333" s="34">
        <v>80</v>
      </c>
      <c r="F333" t="s">
        <v>62</v>
      </c>
      <c r="G333" t="s">
        <v>308</v>
      </c>
      <c r="H333" t="s">
        <v>16</v>
      </c>
      <c r="I333" t="s">
        <v>12</v>
      </c>
      <c r="J333" t="s">
        <v>13</v>
      </c>
      <c r="K333" t="s">
        <v>631</v>
      </c>
    </row>
    <row r="334" spans="2:11" x14ac:dyDescent="0.3">
      <c r="B334" s="5"/>
      <c r="C334" t="s">
        <v>23</v>
      </c>
      <c r="D334" s="34">
        <v>731</v>
      </c>
      <c r="F334" t="s">
        <v>29</v>
      </c>
      <c r="G334" t="s">
        <v>308</v>
      </c>
      <c r="H334" t="s">
        <v>16</v>
      </c>
      <c r="I334" t="s">
        <v>12</v>
      </c>
      <c r="J334" t="s">
        <v>13</v>
      </c>
      <c r="K334" t="s">
        <v>512</v>
      </c>
    </row>
    <row r="335" spans="2:11" x14ac:dyDescent="0.3">
      <c r="C335" t="s">
        <v>84</v>
      </c>
      <c r="D335" s="34">
        <v>1400</v>
      </c>
      <c r="F335" t="s">
        <v>62</v>
      </c>
      <c r="G335" t="s">
        <v>308</v>
      </c>
      <c r="H335" t="s">
        <v>16</v>
      </c>
      <c r="I335" t="s">
        <v>12</v>
      </c>
      <c r="J335" t="s">
        <v>13</v>
      </c>
      <c r="K335" t="s">
        <v>631</v>
      </c>
    </row>
    <row r="336" spans="2:11" x14ac:dyDescent="0.3">
      <c r="C336" t="s">
        <v>27</v>
      </c>
      <c r="D336" s="34">
        <v>290</v>
      </c>
      <c r="F336" t="s">
        <v>62</v>
      </c>
      <c r="G336" t="s">
        <v>308</v>
      </c>
      <c r="H336" t="s">
        <v>16</v>
      </c>
      <c r="I336" t="s">
        <v>12</v>
      </c>
      <c r="J336" t="s">
        <v>13</v>
      </c>
      <c r="K336" t="s">
        <v>631</v>
      </c>
    </row>
    <row r="337" spans="3:11" x14ac:dyDescent="0.3">
      <c r="C337" t="s">
        <v>75</v>
      </c>
      <c r="D337" s="34">
        <v>1100</v>
      </c>
      <c r="F337" t="s">
        <v>62</v>
      </c>
      <c r="G337" t="s">
        <v>308</v>
      </c>
      <c r="H337" t="s">
        <v>17</v>
      </c>
      <c r="I337" t="s">
        <v>12</v>
      </c>
      <c r="J337" t="s">
        <v>13</v>
      </c>
      <c r="K337" t="s">
        <v>631</v>
      </c>
    </row>
    <row r="338" spans="3:11" x14ac:dyDescent="0.3">
      <c r="C338" t="s">
        <v>9</v>
      </c>
      <c r="D338" s="34">
        <v>40</v>
      </c>
      <c r="F338" t="s">
        <v>62</v>
      </c>
      <c r="G338" t="s">
        <v>308</v>
      </c>
      <c r="H338" t="s">
        <v>16</v>
      </c>
      <c r="I338" t="s">
        <v>12</v>
      </c>
      <c r="J338" t="s">
        <v>13</v>
      </c>
      <c r="K338" t="s">
        <v>631</v>
      </c>
    </row>
    <row r="339" spans="3:11" x14ac:dyDescent="0.3">
      <c r="C339" s="33" t="s">
        <v>689</v>
      </c>
      <c r="D339" s="89">
        <v>60</v>
      </c>
      <c r="F339" t="s">
        <v>50</v>
      </c>
      <c r="G339" t="s">
        <v>308</v>
      </c>
      <c r="H339" t="s">
        <v>16</v>
      </c>
      <c r="I339" t="s">
        <v>12</v>
      </c>
      <c r="J339" t="s">
        <v>13</v>
      </c>
      <c r="K339" t="s">
        <v>631</v>
      </c>
    </row>
    <row r="340" spans="3:11" x14ac:dyDescent="0.3">
      <c r="C340" s="33" t="s">
        <v>690</v>
      </c>
      <c r="D340" s="89">
        <v>480</v>
      </c>
      <c r="F340" t="s">
        <v>50</v>
      </c>
      <c r="G340" t="s">
        <v>308</v>
      </c>
      <c r="H340" t="s">
        <v>15</v>
      </c>
      <c r="I340" t="s">
        <v>12</v>
      </c>
      <c r="J340" t="s">
        <v>13</v>
      </c>
      <c r="K340" t="s">
        <v>631</v>
      </c>
    </row>
    <row r="341" spans="3:11" x14ac:dyDescent="0.3">
      <c r="C341" s="33" t="s">
        <v>691</v>
      </c>
      <c r="D341" s="89">
        <v>700</v>
      </c>
      <c r="F341" t="s">
        <v>50</v>
      </c>
      <c r="G341" t="s">
        <v>308</v>
      </c>
      <c r="H341" t="s">
        <v>15</v>
      </c>
      <c r="I341" t="s">
        <v>12</v>
      </c>
      <c r="J341" t="s">
        <v>13</v>
      </c>
      <c r="K341" t="s">
        <v>631</v>
      </c>
    </row>
    <row r="342" spans="3:11" x14ac:dyDescent="0.3">
      <c r="C342" s="33" t="s">
        <v>692</v>
      </c>
      <c r="D342" s="89">
        <v>140</v>
      </c>
      <c r="F342" t="s">
        <v>50</v>
      </c>
      <c r="G342" t="s">
        <v>308</v>
      </c>
      <c r="H342" t="s">
        <v>15</v>
      </c>
      <c r="I342" t="s">
        <v>12</v>
      </c>
      <c r="J342" t="s">
        <v>13</v>
      </c>
      <c r="K342" t="s">
        <v>631</v>
      </c>
    </row>
    <row r="343" spans="3:11" x14ac:dyDescent="0.3">
      <c r="C343" s="33" t="s">
        <v>693</v>
      </c>
      <c r="D343" s="89">
        <v>300</v>
      </c>
      <c r="F343" t="s">
        <v>50</v>
      </c>
      <c r="G343" t="s">
        <v>308</v>
      </c>
      <c r="H343" t="s">
        <v>15</v>
      </c>
      <c r="I343" t="s">
        <v>12</v>
      </c>
      <c r="J343" t="s">
        <v>13</v>
      </c>
      <c r="K343" t="s">
        <v>631</v>
      </c>
    </row>
    <row r="344" spans="3:11" x14ac:dyDescent="0.3">
      <c r="C344" s="33" t="s">
        <v>694</v>
      </c>
      <c r="D344" s="89">
        <v>380</v>
      </c>
      <c r="F344" t="s">
        <v>50</v>
      </c>
      <c r="G344" t="s">
        <v>308</v>
      </c>
      <c r="H344" t="s">
        <v>16</v>
      </c>
      <c r="I344" t="s">
        <v>12</v>
      </c>
      <c r="J344" t="s">
        <v>13</v>
      </c>
      <c r="K344" t="s">
        <v>631</v>
      </c>
    </row>
    <row r="345" spans="3:11" x14ac:dyDescent="0.3">
      <c r="C345" s="33" t="s">
        <v>695</v>
      </c>
      <c r="D345" s="89">
        <v>400</v>
      </c>
      <c r="F345" t="s">
        <v>50</v>
      </c>
      <c r="G345" t="s">
        <v>308</v>
      </c>
      <c r="H345" t="s">
        <v>16</v>
      </c>
      <c r="I345" t="s">
        <v>12</v>
      </c>
      <c r="J345" t="s">
        <v>13</v>
      </c>
      <c r="K345" t="s">
        <v>631</v>
      </c>
    </row>
    <row r="346" spans="3:11" x14ac:dyDescent="0.3">
      <c r="C346" s="33" t="s">
        <v>696</v>
      </c>
      <c r="D346" s="89">
        <v>150</v>
      </c>
      <c r="F346" t="s">
        <v>50</v>
      </c>
      <c r="G346" t="s">
        <v>308</v>
      </c>
      <c r="H346" t="s">
        <v>16</v>
      </c>
      <c r="I346" t="s">
        <v>12</v>
      </c>
      <c r="J346" t="s">
        <v>13</v>
      </c>
      <c r="K346" t="s">
        <v>631</v>
      </c>
    </row>
    <row r="347" spans="3:11" x14ac:dyDescent="0.3">
      <c r="C347" s="33" t="s">
        <v>706</v>
      </c>
      <c r="D347" s="89">
        <v>600</v>
      </c>
      <c r="F347" t="s">
        <v>50</v>
      </c>
      <c r="G347" t="s">
        <v>308</v>
      </c>
      <c r="H347" t="s">
        <v>16</v>
      </c>
      <c r="I347" t="s">
        <v>12</v>
      </c>
      <c r="J347" t="s">
        <v>13</v>
      </c>
      <c r="K347" t="s">
        <v>631</v>
      </c>
    </row>
    <row r="348" spans="3:11" x14ac:dyDescent="0.3">
      <c r="C348" s="33" t="s">
        <v>982</v>
      </c>
      <c r="D348" s="89">
        <v>2700</v>
      </c>
      <c r="F348" t="s">
        <v>755</v>
      </c>
      <c r="K348" t="s">
        <v>991</v>
      </c>
    </row>
    <row r="349" spans="3:11" x14ac:dyDescent="0.3">
      <c r="C349" s="33" t="s">
        <v>697</v>
      </c>
      <c r="D349" s="89">
        <v>320</v>
      </c>
      <c r="F349" t="s">
        <v>755</v>
      </c>
      <c r="K349" t="s">
        <v>991</v>
      </c>
    </row>
    <row r="350" spans="3:11" x14ac:dyDescent="0.3">
      <c r="C350" s="33" t="s">
        <v>694</v>
      </c>
      <c r="D350" s="89">
        <v>420</v>
      </c>
      <c r="F350" t="s">
        <v>755</v>
      </c>
      <c r="K350" t="s">
        <v>991</v>
      </c>
    </row>
    <row r="351" spans="3:11" x14ac:dyDescent="0.3">
      <c r="C351" s="33" t="s">
        <v>993</v>
      </c>
      <c r="D351" s="89">
        <v>68</v>
      </c>
      <c r="F351" t="s">
        <v>755</v>
      </c>
      <c r="K351" t="s">
        <v>991</v>
      </c>
    </row>
    <row r="352" spans="3:11" x14ac:dyDescent="0.3">
      <c r="C352" s="33" t="s">
        <v>508</v>
      </c>
      <c r="D352" s="89">
        <v>400</v>
      </c>
      <c r="F352" t="s">
        <v>755</v>
      </c>
      <c r="K352" t="s">
        <v>991</v>
      </c>
    </row>
    <row r="353" spans="2:11" x14ac:dyDescent="0.3">
      <c r="C353" s="33" t="s">
        <v>1118</v>
      </c>
      <c r="D353" s="89">
        <v>380</v>
      </c>
      <c r="F353" t="s">
        <v>755</v>
      </c>
      <c r="K353" t="s">
        <v>991</v>
      </c>
    </row>
    <row r="354" spans="2:11" x14ac:dyDescent="0.3">
      <c r="C354" s="33" t="s">
        <v>695</v>
      </c>
      <c r="D354" s="89">
        <v>480</v>
      </c>
      <c r="F354" t="s">
        <v>755</v>
      </c>
      <c r="K354" t="s">
        <v>991</v>
      </c>
    </row>
    <row r="355" spans="2:11" x14ac:dyDescent="0.3">
      <c r="C355" s="33" t="s">
        <v>718</v>
      </c>
      <c r="D355" s="89">
        <v>2100</v>
      </c>
      <c r="F355" t="s">
        <v>755</v>
      </c>
      <c r="K355" t="s">
        <v>991</v>
      </c>
    </row>
    <row r="356" spans="2:11" x14ac:dyDescent="0.3">
      <c r="C356" s="33" t="s">
        <v>705</v>
      </c>
      <c r="D356" s="89">
        <v>120</v>
      </c>
      <c r="F356" t="s">
        <v>755</v>
      </c>
      <c r="K356" t="s">
        <v>991</v>
      </c>
    </row>
    <row r="357" spans="2:11" x14ac:dyDescent="0.3">
      <c r="B357" s="5">
        <v>44894</v>
      </c>
      <c r="C357" t="s">
        <v>634</v>
      </c>
      <c r="D357" s="34">
        <v>1500</v>
      </c>
      <c r="F357" t="s">
        <v>62</v>
      </c>
      <c r="G357" t="s">
        <v>308</v>
      </c>
      <c r="H357" t="s">
        <v>15</v>
      </c>
      <c r="I357" t="s">
        <v>12</v>
      </c>
      <c r="J357" t="s">
        <v>13</v>
      </c>
      <c r="K357" t="s">
        <v>631</v>
      </c>
    </row>
    <row r="358" spans="2:11" x14ac:dyDescent="0.3">
      <c r="C358" t="s">
        <v>20</v>
      </c>
      <c r="D358" s="34">
        <v>150</v>
      </c>
      <c r="F358" t="s">
        <v>62</v>
      </c>
      <c r="G358" t="s">
        <v>308</v>
      </c>
      <c r="H358" t="s">
        <v>15</v>
      </c>
      <c r="I358" t="s">
        <v>12</v>
      </c>
      <c r="J358" t="s">
        <v>13</v>
      </c>
      <c r="K358" t="s">
        <v>631</v>
      </c>
    </row>
    <row r="359" spans="2:11" x14ac:dyDescent="0.3">
      <c r="C359" t="s">
        <v>24</v>
      </c>
      <c r="D359" s="34">
        <v>110</v>
      </c>
      <c r="F359" t="s">
        <v>62</v>
      </c>
      <c r="G359" t="s">
        <v>308</v>
      </c>
      <c r="H359" t="s">
        <v>16</v>
      </c>
      <c r="I359" t="s">
        <v>12</v>
      </c>
      <c r="J359" t="s">
        <v>13</v>
      </c>
      <c r="K359" t="s">
        <v>631</v>
      </c>
    </row>
    <row r="360" spans="2:11" x14ac:dyDescent="0.3">
      <c r="C360" t="s">
        <v>119</v>
      </c>
      <c r="D360" s="34">
        <v>60</v>
      </c>
      <c r="F360" t="s">
        <v>62</v>
      </c>
      <c r="G360" t="s">
        <v>308</v>
      </c>
      <c r="H360" t="s">
        <v>16</v>
      </c>
      <c r="I360" t="s">
        <v>12</v>
      </c>
      <c r="J360" t="s">
        <v>13</v>
      </c>
      <c r="K360" t="s">
        <v>631</v>
      </c>
    </row>
    <row r="361" spans="2:11" x14ac:dyDescent="0.3">
      <c r="C361" s="33" t="s">
        <v>697</v>
      </c>
      <c r="D361" s="6">
        <v>180</v>
      </c>
      <c r="F361" t="s">
        <v>50</v>
      </c>
      <c r="G361" t="s">
        <v>308</v>
      </c>
      <c r="H361" t="s">
        <v>16</v>
      </c>
      <c r="I361" t="s">
        <v>12</v>
      </c>
      <c r="J361" t="s">
        <v>13</v>
      </c>
      <c r="K361" t="s">
        <v>631</v>
      </c>
    </row>
    <row r="362" spans="2:11" x14ac:dyDescent="0.3">
      <c r="C362" s="33" t="s">
        <v>698</v>
      </c>
      <c r="D362" s="6">
        <v>590</v>
      </c>
      <c r="F362" t="s">
        <v>50</v>
      </c>
      <c r="G362" t="s">
        <v>308</v>
      </c>
      <c r="H362" t="s">
        <v>15</v>
      </c>
      <c r="I362" t="s">
        <v>12</v>
      </c>
      <c r="J362" t="s">
        <v>13</v>
      </c>
      <c r="K362" t="s">
        <v>631</v>
      </c>
    </row>
    <row r="363" spans="2:11" x14ac:dyDescent="0.3">
      <c r="C363" s="33" t="s">
        <v>699</v>
      </c>
      <c r="D363" s="6">
        <v>110</v>
      </c>
      <c r="F363" t="s">
        <v>50</v>
      </c>
      <c r="G363" t="s">
        <v>308</v>
      </c>
      <c r="H363" t="s">
        <v>15</v>
      </c>
      <c r="I363" t="s">
        <v>12</v>
      </c>
      <c r="J363" t="s">
        <v>13</v>
      </c>
      <c r="K363" t="s">
        <v>631</v>
      </c>
    </row>
    <row r="364" spans="2:11" x14ac:dyDescent="0.3">
      <c r="C364" s="33" t="s">
        <v>700</v>
      </c>
      <c r="D364" s="6">
        <v>350</v>
      </c>
      <c r="F364" t="s">
        <v>50</v>
      </c>
      <c r="G364" t="s">
        <v>308</v>
      </c>
      <c r="H364" t="s">
        <v>15</v>
      </c>
      <c r="I364" t="s">
        <v>12</v>
      </c>
      <c r="J364" t="s">
        <v>13</v>
      </c>
      <c r="K364" t="s">
        <v>631</v>
      </c>
    </row>
    <row r="365" spans="2:11" x14ac:dyDescent="0.3">
      <c r="C365" s="33" t="s">
        <v>701</v>
      </c>
      <c r="D365" s="6">
        <v>360</v>
      </c>
      <c r="F365" t="s">
        <v>50</v>
      </c>
      <c r="G365" t="s">
        <v>308</v>
      </c>
      <c r="H365" t="s">
        <v>16</v>
      </c>
      <c r="I365" t="s">
        <v>12</v>
      </c>
      <c r="J365" t="s">
        <v>13</v>
      </c>
      <c r="K365" t="s">
        <v>631</v>
      </c>
    </row>
    <row r="366" spans="2:11" x14ac:dyDescent="0.3">
      <c r="C366" s="33" t="s">
        <v>702</v>
      </c>
      <c r="D366" s="6">
        <v>800</v>
      </c>
      <c r="F366" t="s">
        <v>50</v>
      </c>
      <c r="G366" t="s">
        <v>308</v>
      </c>
      <c r="H366" t="s">
        <v>14</v>
      </c>
      <c r="I366" t="s">
        <v>12</v>
      </c>
      <c r="J366" t="s">
        <v>13</v>
      </c>
      <c r="K366" t="s">
        <v>631</v>
      </c>
    </row>
    <row r="367" spans="2:11" x14ac:dyDescent="0.3">
      <c r="C367" s="33" t="s">
        <v>983</v>
      </c>
      <c r="D367" s="6">
        <v>260</v>
      </c>
      <c r="F367" t="s">
        <v>755</v>
      </c>
      <c r="K367" t="s">
        <v>991</v>
      </c>
    </row>
    <row r="368" spans="2:11" x14ac:dyDescent="0.3">
      <c r="C368" s="33" t="s">
        <v>994</v>
      </c>
      <c r="D368" s="6">
        <v>500</v>
      </c>
      <c r="F368" t="s">
        <v>755</v>
      </c>
      <c r="K368" t="s">
        <v>991</v>
      </c>
    </row>
    <row r="369" spans="2:11" x14ac:dyDescent="0.3">
      <c r="C369" s="33" t="s">
        <v>508</v>
      </c>
      <c r="D369" s="6">
        <v>1000</v>
      </c>
      <c r="F369" t="s">
        <v>755</v>
      </c>
      <c r="K369" t="s">
        <v>991</v>
      </c>
    </row>
    <row r="370" spans="2:11" x14ac:dyDescent="0.3">
      <c r="C370" s="33" t="s">
        <v>697</v>
      </c>
      <c r="D370" s="6">
        <v>260</v>
      </c>
      <c r="F370" t="s">
        <v>755</v>
      </c>
      <c r="K370" t="s">
        <v>991</v>
      </c>
    </row>
    <row r="371" spans="2:11" x14ac:dyDescent="0.3">
      <c r="C371" s="33" t="s">
        <v>695</v>
      </c>
      <c r="D371" s="6">
        <v>460</v>
      </c>
      <c r="F371" t="s">
        <v>755</v>
      </c>
      <c r="K371" t="s">
        <v>991</v>
      </c>
    </row>
    <row r="372" spans="2:11" x14ac:dyDescent="0.3">
      <c r="C372" s="33" t="s">
        <v>718</v>
      </c>
      <c r="D372" s="6">
        <v>2000</v>
      </c>
      <c r="F372" t="s">
        <v>755</v>
      </c>
      <c r="K372" t="s">
        <v>991</v>
      </c>
    </row>
    <row r="373" spans="2:11" x14ac:dyDescent="0.3">
      <c r="C373" s="33" t="s">
        <v>982</v>
      </c>
      <c r="D373" s="6">
        <v>1340</v>
      </c>
      <c r="F373" t="s">
        <v>755</v>
      </c>
      <c r="K373" t="s">
        <v>991</v>
      </c>
    </row>
    <row r="374" spans="2:11" x14ac:dyDescent="0.3">
      <c r="C374" s="33" t="s">
        <v>993</v>
      </c>
      <c r="D374" s="6">
        <v>68</v>
      </c>
      <c r="F374" t="s">
        <v>755</v>
      </c>
      <c r="K374" t="s">
        <v>991</v>
      </c>
    </row>
    <row r="375" spans="2:11" x14ac:dyDescent="0.3">
      <c r="C375" s="33" t="s">
        <v>694</v>
      </c>
      <c r="D375" s="6">
        <v>420</v>
      </c>
      <c r="F375" t="s">
        <v>755</v>
      </c>
      <c r="K375" t="s">
        <v>991</v>
      </c>
    </row>
    <row r="376" spans="2:11" x14ac:dyDescent="0.3">
      <c r="C376" s="33" t="s">
        <v>705</v>
      </c>
      <c r="D376" s="6">
        <v>60</v>
      </c>
      <c r="F376" t="s">
        <v>755</v>
      </c>
      <c r="K376" t="s">
        <v>991</v>
      </c>
    </row>
    <row r="377" spans="2:11" x14ac:dyDescent="0.3">
      <c r="B377" s="5">
        <v>44895</v>
      </c>
      <c r="C377" t="s">
        <v>24</v>
      </c>
      <c r="D377" s="34">
        <v>200</v>
      </c>
      <c r="F377" t="s">
        <v>62</v>
      </c>
      <c r="G377" t="s">
        <v>308</v>
      </c>
      <c r="H377" t="s">
        <v>16</v>
      </c>
      <c r="I377" t="s">
        <v>12</v>
      </c>
      <c r="J377" t="s">
        <v>13</v>
      </c>
      <c r="K377" t="s">
        <v>631</v>
      </c>
    </row>
    <row r="378" spans="2:11" x14ac:dyDescent="0.3">
      <c r="C378" t="s">
        <v>20</v>
      </c>
      <c r="D378" s="34">
        <v>200</v>
      </c>
      <c r="F378" t="s">
        <v>62</v>
      </c>
      <c r="G378" t="s">
        <v>308</v>
      </c>
      <c r="H378" t="s">
        <v>15</v>
      </c>
      <c r="I378" t="s">
        <v>12</v>
      </c>
      <c r="J378" t="s">
        <v>13</v>
      </c>
      <c r="K378" t="s">
        <v>631</v>
      </c>
    </row>
    <row r="379" spans="2:11" x14ac:dyDescent="0.3">
      <c r="C379" t="s">
        <v>633</v>
      </c>
      <c r="D379" s="34">
        <f>60+40+410</f>
        <v>510</v>
      </c>
      <c r="F379" t="s">
        <v>62</v>
      </c>
      <c r="G379" t="s">
        <v>308</v>
      </c>
      <c r="H379" t="s">
        <v>15</v>
      </c>
      <c r="I379" t="s">
        <v>12</v>
      </c>
      <c r="J379" t="s">
        <v>13</v>
      </c>
      <c r="K379" t="s">
        <v>631</v>
      </c>
    </row>
    <row r="380" spans="2:11" x14ac:dyDescent="0.3">
      <c r="B380" s="5"/>
      <c r="C380" t="s">
        <v>59</v>
      </c>
      <c r="D380" s="34">
        <v>276</v>
      </c>
      <c r="F380" t="s">
        <v>29</v>
      </c>
      <c r="G380" t="s">
        <v>308</v>
      </c>
      <c r="H380" t="s">
        <v>16</v>
      </c>
      <c r="I380" t="s">
        <v>12</v>
      </c>
      <c r="J380" t="s">
        <v>13</v>
      </c>
      <c r="K380" t="s">
        <v>512</v>
      </c>
    </row>
    <row r="381" spans="2:11" x14ac:dyDescent="0.3">
      <c r="C381" t="s">
        <v>119</v>
      </c>
      <c r="D381" s="34">
        <v>120</v>
      </c>
      <c r="F381" t="s">
        <v>62</v>
      </c>
      <c r="G381" t="s">
        <v>308</v>
      </c>
      <c r="H381" t="s">
        <v>16</v>
      </c>
      <c r="I381" t="s">
        <v>12</v>
      </c>
      <c r="J381" t="s">
        <v>13</v>
      </c>
      <c r="K381" t="s">
        <v>631</v>
      </c>
    </row>
    <row r="382" spans="2:11" x14ac:dyDescent="0.3">
      <c r="C382" t="s">
        <v>118</v>
      </c>
      <c r="D382" s="34">
        <v>80</v>
      </c>
      <c r="F382" t="s">
        <v>62</v>
      </c>
      <c r="G382" t="s">
        <v>308</v>
      </c>
      <c r="H382" t="s">
        <v>14</v>
      </c>
      <c r="I382" t="s">
        <v>12</v>
      </c>
      <c r="J382" t="s">
        <v>13</v>
      </c>
      <c r="K382" t="s">
        <v>631</v>
      </c>
    </row>
    <row r="383" spans="2:11" x14ac:dyDescent="0.3">
      <c r="C383" t="s">
        <v>632</v>
      </c>
      <c r="D383" s="34">
        <v>80</v>
      </c>
      <c r="F383" t="s">
        <v>62</v>
      </c>
      <c r="G383" t="s">
        <v>308</v>
      </c>
      <c r="H383" t="s">
        <v>14</v>
      </c>
      <c r="I383" t="s">
        <v>12</v>
      </c>
      <c r="J383" t="s">
        <v>13</v>
      </c>
      <c r="K383" t="s">
        <v>631</v>
      </c>
    </row>
    <row r="384" spans="2:11" x14ac:dyDescent="0.3">
      <c r="C384" t="s">
        <v>747</v>
      </c>
      <c r="D384" s="34">
        <v>10000</v>
      </c>
      <c r="F384" t="s">
        <v>44</v>
      </c>
      <c r="G384" t="s">
        <v>308</v>
      </c>
      <c r="H384" t="s">
        <v>15</v>
      </c>
      <c r="I384" t="s">
        <v>12</v>
      </c>
      <c r="J384" t="s">
        <v>13</v>
      </c>
      <c r="K384" t="s">
        <v>638</v>
      </c>
    </row>
    <row r="385" spans="2:11" x14ac:dyDescent="0.3">
      <c r="C385" t="s">
        <v>48</v>
      </c>
      <c r="D385" s="34">
        <v>500</v>
      </c>
      <c r="F385" t="s">
        <v>44</v>
      </c>
      <c r="G385" t="s">
        <v>308</v>
      </c>
      <c r="H385" t="s">
        <v>14</v>
      </c>
      <c r="I385" t="s">
        <v>12</v>
      </c>
      <c r="J385" t="s">
        <v>13</v>
      </c>
      <c r="K385" t="s">
        <v>512</v>
      </c>
    </row>
    <row r="386" spans="2:11" x14ac:dyDescent="0.3">
      <c r="C386" s="33" t="s">
        <v>703</v>
      </c>
      <c r="D386" s="6">
        <v>300</v>
      </c>
      <c r="F386" t="s">
        <v>50</v>
      </c>
      <c r="G386" t="s">
        <v>308</v>
      </c>
      <c r="H386" t="s">
        <v>15</v>
      </c>
      <c r="I386" t="s">
        <v>12</v>
      </c>
      <c r="J386" t="s">
        <v>13</v>
      </c>
      <c r="K386" t="s">
        <v>631</v>
      </c>
    </row>
    <row r="387" spans="2:11" x14ac:dyDescent="0.3">
      <c r="C387" s="33" t="s">
        <v>704</v>
      </c>
      <c r="D387" s="6">
        <v>1090</v>
      </c>
      <c r="F387" t="s">
        <v>50</v>
      </c>
      <c r="G387" t="s">
        <v>308</v>
      </c>
      <c r="H387" t="s">
        <v>16</v>
      </c>
      <c r="I387" t="s">
        <v>12</v>
      </c>
      <c r="J387" t="s">
        <v>13</v>
      </c>
      <c r="K387" t="s">
        <v>631</v>
      </c>
    </row>
    <row r="388" spans="2:11" x14ac:dyDescent="0.3">
      <c r="C388" s="33" t="s">
        <v>701</v>
      </c>
      <c r="D388" s="6">
        <v>400</v>
      </c>
      <c r="F388" t="s">
        <v>50</v>
      </c>
      <c r="G388" t="s">
        <v>308</v>
      </c>
      <c r="H388" t="s">
        <v>16</v>
      </c>
      <c r="I388" t="s">
        <v>12</v>
      </c>
      <c r="J388" t="s">
        <v>13</v>
      </c>
      <c r="K388" t="s">
        <v>631</v>
      </c>
    </row>
    <row r="389" spans="2:11" x14ac:dyDescent="0.3">
      <c r="C389" s="33" t="s">
        <v>705</v>
      </c>
      <c r="D389" s="6">
        <v>60</v>
      </c>
      <c r="F389" t="s">
        <v>50</v>
      </c>
      <c r="G389" t="s">
        <v>308</v>
      </c>
      <c r="H389" t="s">
        <v>16</v>
      </c>
      <c r="I389" t="s">
        <v>12</v>
      </c>
      <c r="J389" t="s">
        <v>13</v>
      </c>
      <c r="K389" t="s">
        <v>631</v>
      </c>
    </row>
    <row r="390" spans="2:11" x14ac:dyDescent="0.3">
      <c r="C390" s="33" t="s">
        <v>702</v>
      </c>
      <c r="D390" s="6">
        <v>800</v>
      </c>
      <c r="F390" t="s">
        <v>50</v>
      </c>
      <c r="G390" t="s">
        <v>308</v>
      </c>
      <c r="H390" t="s">
        <v>14</v>
      </c>
      <c r="I390" t="s">
        <v>12</v>
      </c>
      <c r="J390" t="s">
        <v>13</v>
      </c>
      <c r="K390" t="s">
        <v>631</v>
      </c>
    </row>
    <row r="391" spans="2:11" x14ac:dyDescent="0.3">
      <c r="C391" s="33" t="s">
        <v>697</v>
      </c>
      <c r="D391" s="6">
        <v>280</v>
      </c>
      <c r="F391" t="s">
        <v>755</v>
      </c>
      <c r="G391" t="s">
        <v>308</v>
      </c>
      <c r="K391" t="s">
        <v>991</v>
      </c>
    </row>
    <row r="392" spans="2:11" x14ac:dyDescent="0.3">
      <c r="B392" s="33"/>
      <c r="C392" s="33" t="s">
        <v>694</v>
      </c>
      <c r="D392" s="6">
        <v>420</v>
      </c>
      <c r="F392" t="s">
        <v>755</v>
      </c>
      <c r="G392" t="s">
        <v>308</v>
      </c>
      <c r="K392" t="s">
        <v>991</v>
      </c>
    </row>
    <row r="393" spans="2:11" x14ac:dyDescent="0.3">
      <c r="B393" s="33"/>
      <c r="C393" s="33" t="s">
        <v>1118</v>
      </c>
      <c r="D393" s="6">
        <v>250</v>
      </c>
      <c r="F393" t="s">
        <v>755</v>
      </c>
      <c r="G393" t="s">
        <v>308</v>
      </c>
      <c r="K393" t="s">
        <v>991</v>
      </c>
    </row>
    <row r="394" spans="2:11" x14ac:dyDescent="0.3">
      <c r="B394" s="33"/>
      <c r="C394" s="33" t="s">
        <v>695</v>
      </c>
      <c r="D394" s="6">
        <v>640</v>
      </c>
      <c r="F394" t="s">
        <v>755</v>
      </c>
      <c r="G394" t="s">
        <v>308</v>
      </c>
      <c r="K394" t="s">
        <v>991</v>
      </c>
    </row>
    <row r="395" spans="2:11" x14ac:dyDescent="0.3">
      <c r="B395" s="33"/>
      <c r="C395" s="33" t="s">
        <v>718</v>
      </c>
      <c r="D395" s="6">
        <v>1200</v>
      </c>
      <c r="F395" t="s">
        <v>755</v>
      </c>
      <c r="K395" t="s">
        <v>991</v>
      </c>
    </row>
    <row r="396" spans="2:11" x14ac:dyDescent="0.3">
      <c r="B396" s="33"/>
      <c r="C396" s="33" t="s">
        <v>705</v>
      </c>
      <c r="D396" s="90">
        <v>100</v>
      </c>
      <c r="F396" t="s">
        <v>755</v>
      </c>
      <c r="G396" t="s">
        <v>308</v>
      </c>
      <c r="K396" t="s">
        <v>991</v>
      </c>
    </row>
    <row r="397" spans="2:11" x14ac:dyDescent="0.3">
      <c r="B397" s="33"/>
    </row>
    <row r="398" spans="2:11" x14ac:dyDescent="0.3">
      <c r="B398" s="33"/>
    </row>
    <row r="399" spans="2:11" x14ac:dyDescent="0.3">
      <c r="B399" s="33"/>
    </row>
    <row r="400" spans="2:11" x14ac:dyDescent="0.3">
      <c r="B400" s="33"/>
    </row>
    <row r="401" spans="2:2" x14ac:dyDescent="0.3">
      <c r="B401" s="33"/>
    </row>
    <row r="402" spans="2:2" x14ac:dyDescent="0.3">
      <c r="B402" s="33"/>
    </row>
    <row r="403" spans="2:2" x14ac:dyDescent="0.3">
      <c r="B403" s="33"/>
    </row>
    <row r="404" spans="2:2" x14ac:dyDescent="0.3">
      <c r="B404" s="33"/>
    </row>
    <row r="405" spans="2:2" x14ac:dyDescent="0.3">
      <c r="B405" s="33"/>
    </row>
    <row r="406" spans="2:2" x14ac:dyDescent="0.3">
      <c r="B406" s="33"/>
    </row>
    <row r="407" spans="2:2" x14ac:dyDescent="0.3">
      <c r="B407" s="33"/>
    </row>
    <row r="408" spans="2:2" x14ac:dyDescent="0.3">
      <c r="B408" s="33"/>
    </row>
    <row r="409" spans="2:2" x14ac:dyDescent="0.3">
      <c r="B409" s="33"/>
    </row>
    <row r="410" spans="2:2" x14ac:dyDescent="0.3">
      <c r="B410" s="33"/>
    </row>
    <row r="411" spans="2:2" x14ac:dyDescent="0.3">
      <c r="B411" s="3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opLeftCell="A318" zoomScale="70" zoomScaleNormal="70" workbookViewId="0">
      <selection activeCell="B330" sqref="B330"/>
    </sheetView>
  </sheetViews>
  <sheetFormatPr defaultRowHeight="14.4" x14ac:dyDescent="0.3"/>
  <cols>
    <col min="1" max="1" width="8" bestFit="1" customWidth="1"/>
    <col min="2" max="2" width="12.109375" bestFit="1" customWidth="1"/>
    <col min="3" max="3" width="51.109375" bestFit="1" customWidth="1"/>
    <col min="4" max="4" width="9.88671875" customWidth="1"/>
    <col min="5" max="5" width="10" bestFit="1" customWidth="1"/>
    <col min="6" max="6" width="13.6640625" bestFit="1" customWidth="1"/>
    <col min="7" max="7" width="16.6640625" bestFit="1" customWidth="1"/>
    <col min="8" max="8" width="10.5546875" bestFit="1" customWidth="1"/>
    <col min="9" max="9" width="15.44140625" bestFit="1" customWidth="1"/>
    <col min="10" max="10" width="16.109375" bestFit="1" customWidth="1"/>
    <col min="11" max="11" width="27.8867187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44896</v>
      </c>
      <c r="C2" t="s">
        <v>24</v>
      </c>
      <c r="D2">
        <v>200</v>
      </c>
      <c r="F2" t="s">
        <v>62</v>
      </c>
      <c r="G2" t="s">
        <v>308</v>
      </c>
      <c r="H2" t="s">
        <v>16</v>
      </c>
      <c r="I2" t="s">
        <v>12</v>
      </c>
      <c r="J2" t="s">
        <v>13</v>
      </c>
      <c r="K2" t="s">
        <v>631</v>
      </c>
    </row>
    <row r="3" spans="1:11" x14ac:dyDescent="0.3">
      <c r="C3" t="s">
        <v>8</v>
      </c>
      <c r="D3">
        <v>200</v>
      </c>
      <c r="F3" t="s">
        <v>62</v>
      </c>
      <c r="G3" t="s">
        <v>308</v>
      </c>
      <c r="H3" t="s">
        <v>16</v>
      </c>
      <c r="I3" t="s">
        <v>12</v>
      </c>
      <c r="J3" t="s">
        <v>13</v>
      </c>
      <c r="K3" t="s">
        <v>631</v>
      </c>
    </row>
    <row r="4" spans="1:11" x14ac:dyDescent="0.3">
      <c r="C4" t="s">
        <v>674</v>
      </c>
      <c r="D4">
        <v>300</v>
      </c>
      <c r="F4" t="s">
        <v>29</v>
      </c>
      <c r="G4" t="s">
        <v>308</v>
      </c>
      <c r="H4" t="s">
        <v>60</v>
      </c>
      <c r="I4" t="s">
        <v>12</v>
      </c>
      <c r="J4" t="s">
        <v>13</v>
      </c>
      <c r="K4" t="s">
        <v>512</v>
      </c>
    </row>
    <row r="5" spans="1:11" x14ac:dyDescent="0.3">
      <c r="C5" t="s">
        <v>75</v>
      </c>
      <c r="D5">
        <v>600</v>
      </c>
      <c r="F5" t="s">
        <v>62</v>
      </c>
      <c r="G5" t="s">
        <v>308</v>
      </c>
      <c r="H5" t="s">
        <v>16</v>
      </c>
      <c r="I5" t="s">
        <v>12</v>
      </c>
      <c r="J5" t="s">
        <v>13</v>
      </c>
      <c r="K5" t="s">
        <v>631</v>
      </c>
    </row>
    <row r="6" spans="1:11" x14ac:dyDescent="0.3">
      <c r="C6" t="s">
        <v>27</v>
      </c>
      <c r="D6">
        <v>150</v>
      </c>
      <c r="F6" t="s">
        <v>62</v>
      </c>
      <c r="G6" t="s">
        <v>308</v>
      </c>
      <c r="H6" t="s">
        <v>16</v>
      </c>
      <c r="I6" t="s">
        <v>12</v>
      </c>
      <c r="J6" t="s">
        <v>13</v>
      </c>
      <c r="K6" t="s">
        <v>631</v>
      </c>
    </row>
    <row r="7" spans="1:11" x14ac:dyDescent="0.3">
      <c r="C7" s="33" t="s">
        <v>697</v>
      </c>
      <c r="D7" s="33">
        <v>90</v>
      </c>
      <c r="F7" t="s">
        <v>50</v>
      </c>
      <c r="G7" t="s">
        <v>308</v>
      </c>
      <c r="H7" t="s">
        <v>16</v>
      </c>
      <c r="I7" t="s">
        <v>12</v>
      </c>
      <c r="J7" t="s">
        <v>13</v>
      </c>
      <c r="K7" t="s">
        <v>631</v>
      </c>
    </row>
    <row r="8" spans="1:11" x14ac:dyDescent="0.3">
      <c r="C8" s="33" t="s">
        <v>703</v>
      </c>
      <c r="D8" s="33">
        <v>400</v>
      </c>
      <c r="F8" t="s">
        <v>50</v>
      </c>
      <c r="G8" t="s">
        <v>308</v>
      </c>
      <c r="H8" t="s">
        <v>16</v>
      </c>
      <c r="I8" t="s">
        <v>12</v>
      </c>
      <c r="J8" t="s">
        <v>13</v>
      </c>
      <c r="K8" t="s">
        <v>631</v>
      </c>
    </row>
    <row r="9" spans="1:11" x14ac:dyDescent="0.3">
      <c r="C9" s="33" t="s">
        <v>694</v>
      </c>
      <c r="D9" s="33">
        <v>560</v>
      </c>
      <c r="F9" t="s">
        <v>50</v>
      </c>
      <c r="G9" t="s">
        <v>308</v>
      </c>
      <c r="H9" t="s">
        <v>15</v>
      </c>
      <c r="I9" t="s">
        <v>12</v>
      </c>
      <c r="J9" t="s">
        <v>13</v>
      </c>
      <c r="K9" t="s">
        <v>631</v>
      </c>
    </row>
    <row r="10" spans="1:11" x14ac:dyDescent="0.3">
      <c r="C10" s="33" t="s">
        <v>707</v>
      </c>
      <c r="D10" s="33">
        <v>80</v>
      </c>
      <c r="F10" t="s">
        <v>50</v>
      </c>
      <c r="G10" t="s">
        <v>308</v>
      </c>
      <c r="H10" t="s">
        <v>16</v>
      </c>
      <c r="I10" t="s">
        <v>12</v>
      </c>
      <c r="J10" t="s">
        <v>13</v>
      </c>
      <c r="K10" t="s">
        <v>631</v>
      </c>
    </row>
    <row r="11" spans="1:11" x14ac:dyDescent="0.3">
      <c r="C11" s="33" t="s">
        <v>702</v>
      </c>
      <c r="D11" s="33">
        <v>800</v>
      </c>
      <c r="F11" t="s">
        <v>50</v>
      </c>
      <c r="G11" t="s">
        <v>308</v>
      </c>
      <c r="H11" t="s">
        <v>14</v>
      </c>
      <c r="I11" t="s">
        <v>12</v>
      </c>
      <c r="J11" t="s">
        <v>13</v>
      </c>
      <c r="K11" t="s">
        <v>631</v>
      </c>
    </row>
    <row r="12" spans="1:11" x14ac:dyDescent="0.3">
      <c r="C12" s="33" t="s">
        <v>704</v>
      </c>
      <c r="D12" s="33">
        <v>1120</v>
      </c>
      <c r="F12" t="s">
        <v>50</v>
      </c>
      <c r="G12" t="s">
        <v>308</v>
      </c>
      <c r="H12" t="s">
        <v>16</v>
      </c>
      <c r="I12" t="s">
        <v>12</v>
      </c>
      <c r="J12" t="s">
        <v>13</v>
      </c>
      <c r="K12" t="s">
        <v>631</v>
      </c>
    </row>
    <row r="13" spans="1:11" x14ac:dyDescent="0.3">
      <c r="C13" s="33" t="s">
        <v>995</v>
      </c>
      <c r="D13" s="33">
        <v>2020</v>
      </c>
      <c r="F13" t="s">
        <v>755</v>
      </c>
      <c r="K13" t="s">
        <v>991</v>
      </c>
    </row>
    <row r="14" spans="1:11" x14ac:dyDescent="0.3">
      <c r="C14" s="33" t="s">
        <v>996</v>
      </c>
      <c r="D14" s="33">
        <v>300</v>
      </c>
      <c r="F14" t="s">
        <v>755</v>
      </c>
      <c r="K14" t="s">
        <v>991</v>
      </c>
    </row>
    <row r="15" spans="1:11" x14ac:dyDescent="0.3">
      <c r="C15" s="33" t="s">
        <v>701</v>
      </c>
      <c r="D15" s="33">
        <v>410</v>
      </c>
      <c r="F15" t="s">
        <v>755</v>
      </c>
      <c r="K15" t="s">
        <v>991</v>
      </c>
    </row>
    <row r="16" spans="1:11" x14ac:dyDescent="0.3">
      <c r="C16" s="33" t="s">
        <v>697</v>
      </c>
      <c r="D16" s="33">
        <v>270</v>
      </c>
      <c r="F16" t="s">
        <v>755</v>
      </c>
      <c r="K16" t="s">
        <v>991</v>
      </c>
    </row>
    <row r="17" spans="2:11" x14ac:dyDescent="0.3">
      <c r="C17" s="33" t="s">
        <v>997</v>
      </c>
      <c r="D17" s="33">
        <v>150</v>
      </c>
      <c r="F17" t="s">
        <v>755</v>
      </c>
      <c r="K17" t="s">
        <v>991</v>
      </c>
    </row>
    <row r="18" spans="2:11" x14ac:dyDescent="0.3">
      <c r="C18" s="33" t="s">
        <v>1122</v>
      </c>
      <c r="D18" s="33">
        <v>260</v>
      </c>
      <c r="F18" t="s">
        <v>755</v>
      </c>
      <c r="K18" t="s">
        <v>991</v>
      </c>
    </row>
    <row r="19" spans="2:11" x14ac:dyDescent="0.3">
      <c r="C19" s="33" t="s">
        <v>993</v>
      </c>
      <c r="D19" s="33">
        <v>48</v>
      </c>
      <c r="F19" t="s">
        <v>755</v>
      </c>
      <c r="K19" t="s">
        <v>991</v>
      </c>
    </row>
    <row r="20" spans="2:11" x14ac:dyDescent="0.3">
      <c r="C20" s="33" t="s">
        <v>27</v>
      </c>
      <c r="D20" s="33">
        <v>720</v>
      </c>
      <c r="F20" t="s">
        <v>755</v>
      </c>
      <c r="K20" t="s">
        <v>991</v>
      </c>
    </row>
    <row r="21" spans="2:11" x14ac:dyDescent="0.3">
      <c r="C21" s="33" t="s">
        <v>705</v>
      </c>
      <c r="D21" s="33">
        <v>80</v>
      </c>
      <c r="F21" t="s">
        <v>755</v>
      </c>
      <c r="K21" t="s">
        <v>991</v>
      </c>
    </row>
    <row r="22" spans="2:11" x14ac:dyDescent="0.3">
      <c r="B22" s="5">
        <v>44897</v>
      </c>
      <c r="C22" t="s">
        <v>24</v>
      </c>
      <c r="D22">
        <v>160</v>
      </c>
      <c r="F22" t="s">
        <v>62</v>
      </c>
      <c r="G22" t="s">
        <v>308</v>
      </c>
      <c r="H22" t="s">
        <v>16</v>
      </c>
      <c r="I22" t="s">
        <v>12</v>
      </c>
      <c r="J22" t="s">
        <v>13</v>
      </c>
      <c r="K22" t="s">
        <v>631</v>
      </c>
    </row>
    <row r="23" spans="2:11" x14ac:dyDescent="0.3">
      <c r="C23" t="s">
        <v>9</v>
      </c>
      <c r="D23">
        <v>40</v>
      </c>
      <c r="F23" t="s">
        <v>62</v>
      </c>
      <c r="G23" t="s">
        <v>308</v>
      </c>
      <c r="H23" t="s">
        <v>16</v>
      </c>
      <c r="I23" t="s">
        <v>12</v>
      </c>
      <c r="J23" t="s">
        <v>13</v>
      </c>
      <c r="K23" t="s">
        <v>631</v>
      </c>
    </row>
    <row r="24" spans="2:11" x14ac:dyDescent="0.3">
      <c r="C24" t="s">
        <v>28</v>
      </c>
      <c r="D24">
        <v>56</v>
      </c>
      <c r="F24" t="s">
        <v>29</v>
      </c>
      <c r="G24" t="s">
        <v>308</v>
      </c>
      <c r="H24" t="s">
        <v>16</v>
      </c>
      <c r="I24" t="s">
        <v>12</v>
      </c>
      <c r="J24" t="s">
        <v>13</v>
      </c>
      <c r="K24" t="s">
        <v>60</v>
      </c>
    </row>
    <row r="25" spans="2:11" x14ac:dyDescent="0.3">
      <c r="C25" t="s">
        <v>649</v>
      </c>
      <c r="D25">
        <v>200</v>
      </c>
      <c r="F25" t="s">
        <v>62</v>
      </c>
      <c r="G25" t="s">
        <v>308</v>
      </c>
      <c r="H25" t="s">
        <v>16</v>
      </c>
      <c r="I25" t="s">
        <v>12</v>
      </c>
      <c r="J25" t="s">
        <v>13</v>
      </c>
      <c r="K25" t="s">
        <v>631</v>
      </c>
    </row>
    <row r="26" spans="2:11" x14ac:dyDescent="0.3">
      <c r="C26" t="s">
        <v>75</v>
      </c>
      <c r="D26">
        <v>1500</v>
      </c>
      <c r="F26" t="s">
        <v>62</v>
      </c>
      <c r="G26" t="s">
        <v>308</v>
      </c>
      <c r="H26" t="s">
        <v>16</v>
      </c>
      <c r="I26" t="s">
        <v>12</v>
      </c>
      <c r="J26" t="s">
        <v>13</v>
      </c>
      <c r="K26" t="s">
        <v>631</v>
      </c>
    </row>
    <row r="27" spans="2:11" x14ac:dyDescent="0.3">
      <c r="C27" t="s">
        <v>23</v>
      </c>
      <c r="D27">
        <f>90+120</f>
        <v>210</v>
      </c>
      <c r="F27" t="s">
        <v>62</v>
      </c>
      <c r="G27" t="s">
        <v>308</v>
      </c>
      <c r="H27" t="s">
        <v>16</v>
      </c>
      <c r="I27" t="s">
        <v>12</v>
      </c>
      <c r="J27" t="s">
        <v>13</v>
      </c>
      <c r="K27" t="s">
        <v>631</v>
      </c>
    </row>
    <row r="28" spans="2:11" x14ac:dyDescent="0.3">
      <c r="C28" t="s">
        <v>8</v>
      </c>
      <c r="D28">
        <v>120</v>
      </c>
      <c r="F28" t="s">
        <v>62</v>
      </c>
      <c r="G28" t="s">
        <v>308</v>
      </c>
      <c r="H28" t="s">
        <v>16</v>
      </c>
      <c r="I28" t="s">
        <v>12</v>
      </c>
      <c r="J28" t="s">
        <v>13</v>
      </c>
      <c r="K28" t="s">
        <v>631</v>
      </c>
    </row>
    <row r="29" spans="2:11" x14ac:dyDescent="0.3">
      <c r="C29" s="33" t="s">
        <v>697</v>
      </c>
      <c r="D29" s="33">
        <v>90</v>
      </c>
      <c r="F29" t="s">
        <v>50</v>
      </c>
      <c r="G29" t="s">
        <v>308</v>
      </c>
      <c r="H29" t="s">
        <v>16</v>
      </c>
      <c r="I29" t="s">
        <v>12</v>
      </c>
      <c r="J29" t="s">
        <v>13</v>
      </c>
      <c r="K29" t="s">
        <v>631</v>
      </c>
    </row>
    <row r="30" spans="2:11" x14ac:dyDescent="0.3">
      <c r="C30" s="33" t="s">
        <v>703</v>
      </c>
      <c r="D30" s="33">
        <v>300</v>
      </c>
      <c r="F30" t="s">
        <v>50</v>
      </c>
      <c r="G30" t="s">
        <v>308</v>
      </c>
      <c r="H30" t="s">
        <v>15</v>
      </c>
      <c r="I30" t="s">
        <v>12</v>
      </c>
      <c r="J30" t="s">
        <v>13</v>
      </c>
      <c r="K30" t="s">
        <v>631</v>
      </c>
    </row>
    <row r="31" spans="2:11" x14ac:dyDescent="0.3">
      <c r="C31" s="33" t="s">
        <v>708</v>
      </c>
      <c r="D31" s="33">
        <v>350</v>
      </c>
      <c r="F31" t="s">
        <v>50</v>
      </c>
      <c r="G31" t="s">
        <v>308</v>
      </c>
      <c r="H31" t="s">
        <v>15</v>
      </c>
      <c r="I31" t="s">
        <v>12</v>
      </c>
      <c r="J31" t="s">
        <v>13</v>
      </c>
      <c r="K31" t="s">
        <v>631</v>
      </c>
    </row>
    <row r="32" spans="2:11" x14ac:dyDescent="0.3">
      <c r="C32" s="33" t="s">
        <v>707</v>
      </c>
      <c r="D32" s="33">
        <v>80</v>
      </c>
      <c r="F32" t="s">
        <v>50</v>
      </c>
      <c r="G32" t="s">
        <v>308</v>
      </c>
      <c r="H32" t="s">
        <v>16</v>
      </c>
      <c r="I32" t="s">
        <v>12</v>
      </c>
      <c r="J32" t="s">
        <v>13</v>
      </c>
      <c r="K32" t="s">
        <v>631</v>
      </c>
    </row>
    <row r="33" spans="2:11" x14ac:dyDescent="0.3">
      <c r="C33" s="33" t="s">
        <v>694</v>
      </c>
      <c r="D33" s="33">
        <v>360</v>
      </c>
      <c r="F33" t="s">
        <v>50</v>
      </c>
      <c r="G33" t="s">
        <v>308</v>
      </c>
      <c r="H33" t="s">
        <v>16</v>
      </c>
      <c r="I33" t="s">
        <v>12</v>
      </c>
      <c r="J33" t="s">
        <v>13</v>
      </c>
      <c r="K33" t="s">
        <v>631</v>
      </c>
    </row>
    <row r="34" spans="2:11" x14ac:dyDescent="0.3">
      <c r="C34" s="33" t="s">
        <v>704</v>
      </c>
      <c r="D34" s="33">
        <v>1060</v>
      </c>
      <c r="F34" t="s">
        <v>50</v>
      </c>
      <c r="G34" t="s">
        <v>308</v>
      </c>
      <c r="H34" t="s">
        <v>16</v>
      </c>
      <c r="I34" t="s">
        <v>12</v>
      </c>
      <c r="J34" t="s">
        <v>13</v>
      </c>
      <c r="K34" t="s">
        <v>631</v>
      </c>
    </row>
    <row r="35" spans="2:11" x14ac:dyDescent="0.3">
      <c r="C35" s="33" t="s">
        <v>702</v>
      </c>
      <c r="D35" s="33">
        <v>800</v>
      </c>
      <c r="F35" t="s">
        <v>50</v>
      </c>
      <c r="G35" t="s">
        <v>308</v>
      </c>
      <c r="H35" t="s">
        <v>14</v>
      </c>
      <c r="I35" t="s">
        <v>12</v>
      </c>
      <c r="J35" t="s">
        <v>13</v>
      </c>
      <c r="K35" t="s">
        <v>631</v>
      </c>
    </row>
    <row r="36" spans="2:11" x14ac:dyDescent="0.3">
      <c r="C36" s="33" t="s">
        <v>24</v>
      </c>
      <c r="D36" s="33">
        <v>260</v>
      </c>
      <c r="F36" t="s">
        <v>755</v>
      </c>
      <c r="K36" t="s">
        <v>991</v>
      </c>
    </row>
    <row r="37" spans="2:11" x14ac:dyDescent="0.3">
      <c r="C37" s="33" t="s">
        <v>8</v>
      </c>
      <c r="D37" s="33">
        <v>110</v>
      </c>
      <c r="F37" t="s">
        <v>755</v>
      </c>
      <c r="K37" t="s">
        <v>991</v>
      </c>
    </row>
    <row r="38" spans="2:11" x14ac:dyDescent="0.3">
      <c r="C38" s="33" t="s">
        <v>694</v>
      </c>
      <c r="D38" s="33">
        <v>380</v>
      </c>
      <c r="F38" t="s">
        <v>755</v>
      </c>
      <c r="K38" t="s">
        <v>991</v>
      </c>
    </row>
    <row r="39" spans="2:11" x14ac:dyDescent="0.3">
      <c r="C39" s="33" t="s">
        <v>1124</v>
      </c>
      <c r="D39" s="33">
        <v>120</v>
      </c>
      <c r="F39" t="s">
        <v>755</v>
      </c>
      <c r="K39" t="s">
        <v>991</v>
      </c>
    </row>
    <row r="40" spans="2:11" x14ac:dyDescent="0.3">
      <c r="C40" s="33" t="s">
        <v>1123</v>
      </c>
      <c r="D40" s="33">
        <v>460</v>
      </c>
      <c r="F40" t="s">
        <v>755</v>
      </c>
      <c r="K40" t="s">
        <v>991</v>
      </c>
    </row>
    <row r="41" spans="2:11" x14ac:dyDescent="0.3">
      <c r="B41" s="5">
        <v>44898</v>
      </c>
      <c r="C41" t="s">
        <v>28</v>
      </c>
      <c r="D41">
        <v>64</v>
      </c>
      <c r="F41" t="s">
        <v>62</v>
      </c>
      <c r="G41" t="s">
        <v>308</v>
      </c>
      <c r="H41" t="s">
        <v>16</v>
      </c>
      <c r="I41" t="s">
        <v>12</v>
      </c>
      <c r="J41" t="s">
        <v>13</v>
      </c>
      <c r="K41" t="s">
        <v>60</v>
      </c>
    </row>
    <row r="42" spans="2:11" x14ac:dyDescent="0.3">
      <c r="C42" t="s">
        <v>650</v>
      </c>
      <c r="D42">
        <v>120</v>
      </c>
      <c r="F42" t="s">
        <v>62</v>
      </c>
      <c r="G42" t="s">
        <v>308</v>
      </c>
      <c r="H42" t="s">
        <v>16</v>
      </c>
      <c r="I42" t="s">
        <v>12</v>
      </c>
      <c r="J42" t="s">
        <v>13</v>
      </c>
      <c r="K42" t="s">
        <v>60</v>
      </c>
    </row>
    <row r="43" spans="2:11" x14ac:dyDescent="0.3">
      <c r="C43" t="s">
        <v>35</v>
      </c>
      <c r="D43">
        <v>130</v>
      </c>
      <c r="F43" t="s">
        <v>62</v>
      </c>
      <c r="G43" t="s">
        <v>308</v>
      </c>
      <c r="H43" t="s">
        <v>16</v>
      </c>
      <c r="I43" t="s">
        <v>12</v>
      </c>
      <c r="J43" t="s">
        <v>13</v>
      </c>
      <c r="K43" t="s">
        <v>60</v>
      </c>
    </row>
    <row r="44" spans="2:11" x14ac:dyDescent="0.3">
      <c r="C44" t="s">
        <v>24</v>
      </c>
      <c r="D44">
        <v>160</v>
      </c>
      <c r="F44" t="s">
        <v>62</v>
      </c>
      <c r="G44" t="s">
        <v>308</v>
      </c>
      <c r="H44" t="s">
        <v>16</v>
      </c>
      <c r="I44" t="s">
        <v>12</v>
      </c>
      <c r="J44" t="s">
        <v>13</v>
      </c>
      <c r="K44" t="s">
        <v>631</v>
      </c>
    </row>
    <row r="45" spans="2:11" x14ac:dyDescent="0.3">
      <c r="C45" t="s">
        <v>671</v>
      </c>
      <c r="D45">
        <f>205+40+40</f>
        <v>285</v>
      </c>
      <c r="F45" t="s">
        <v>62</v>
      </c>
      <c r="G45" t="s">
        <v>308</v>
      </c>
      <c r="H45" t="s">
        <v>16</v>
      </c>
      <c r="I45" t="s">
        <v>12</v>
      </c>
      <c r="J45" t="s">
        <v>13</v>
      </c>
      <c r="K45" t="s">
        <v>631</v>
      </c>
    </row>
    <row r="46" spans="2:11" x14ac:dyDescent="0.3">
      <c r="C46" t="s">
        <v>23</v>
      </c>
      <c r="D46">
        <v>150</v>
      </c>
      <c r="F46" t="s">
        <v>62</v>
      </c>
      <c r="G46" t="s">
        <v>308</v>
      </c>
      <c r="H46" t="s">
        <v>16</v>
      </c>
      <c r="I46" t="s">
        <v>12</v>
      </c>
      <c r="J46" t="s">
        <v>13</v>
      </c>
      <c r="K46" t="s">
        <v>631</v>
      </c>
    </row>
    <row r="47" spans="2:11" x14ac:dyDescent="0.3">
      <c r="C47" t="s">
        <v>769</v>
      </c>
      <c r="D47">
        <v>17110</v>
      </c>
      <c r="F47" t="s">
        <v>547</v>
      </c>
      <c r="G47" t="s">
        <v>10</v>
      </c>
      <c r="H47" t="s">
        <v>770</v>
      </c>
      <c r="I47" t="s">
        <v>12</v>
      </c>
      <c r="J47" t="s">
        <v>749</v>
      </c>
      <c r="K47" t="s">
        <v>771</v>
      </c>
    </row>
    <row r="48" spans="2:11" x14ac:dyDescent="0.3">
      <c r="C48" s="33" t="s">
        <v>697</v>
      </c>
      <c r="D48" s="33">
        <v>100</v>
      </c>
      <c r="F48" t="s">
        <v>50</v>
      </c>
      <c r="G48" t="s">
        <v>308</v>
      </c>
      <c r="H48" t="s">
        <v>16</v>
      </c>
      <c r="I48" t="s">
        <v>12</v>
      </c>
      <c r="J48" t="s">
        <v>13</v>
      </c>
      <c r="K48" t="s">
        <v>631</v>
      </c>
    </row>
    <row r="49" spans="2:11" x14ac:dyDescent="0.3">
      <c r="C49" s="33" t="s">
        <v>703</v>
      </c>
      <c r="D49" s="33">
        <v>400</v>
      </c>
      <c r="F49" t="s">
        <v>50</v>
      </c>
      <c r="G49" t="s">
        <v>308</v>
      </c>
      <c r="H49" t="s">
        <v>15</v>
      </c>
      <c r="I49" t="s">
        <v>12</v>
      </c>
      <c r="J49" t="s">
        <v>13</v>
      </c>
      <c r="K49" t="s">
        <v>631</v>
      </c>
    </row>
    <row r="50" spans="2:11" x14ac:dyDescent="0.3">
      <c r="C50" s="33" t="s">
        <v>694</v>
      </c>
      <c r="D50" s="33">
        <v>400</v>
      </c>
      <c r="F50" t="s">
        <v>50</v>
      </c>
      <c r="G50" t="s">
        <v>308</v>
      </c>
      <c r="H50" t="s">
        <v>16</v>
      </c>
      <c r="I50" t="s">
        <v>12</v>
      </c>
      <c r="J50" t="s">
        <v>13</v>
      </c>
      <c r="K50" t="s">
        <v>631</v>
      </c>
    </row>
    <row r="51" spans="2:11" x14ac:dyDescent="0.3">
      <c r="C51" s="33" t="s">
        <v>707</v>
      </c>
      <c r="D51" s="33">
        <v>60</v>
      </c>
      <c r="F51" t="s">
        <v>50</v>
      </c>
      <c r="G51" t="s">
        <v>308</v>
      </c>
      <c r="H51" t="s">
        <v>16</v>
      </c>
      <c r="I51" t="s">
        <v>12</v>
      </c>
      <c r="J51" t="s">
        <v>13</v>
      </c>
      <c r="K51" t="s">
        <v>631</v>
      </c>
    </row>
    <row r="52" spans="2:11" x14ac:dyDescent="0.3">
      <c r="C52" s="33" t="s">
        <v>695</v>
      </c>
      <c r="D52" s="33">
        <v>360</v>
      </c>
      <c r="F52" t="s">
        <v>50</v>
      </c>
      <c r="G52" t="s">
        <v>308</v>
      </c>
      <c r="H52" t="s">
        <v>16</v>
      </c>
      <c r="I52" t="s">
        <v>12</v>
      </c>
      <c r="J52" t="s">
        <v>13</v>
      </c>
      <c r="K52" t="s">
        <v>631</v>
      </c>
    </row>
    <row r="53" spans="2:11" x14ac:dyDescent="0.3">
      <c r="C53" s="33" t="s">
        <v>709</v>
      </c>
      <c r="D53" s="33">
        <v>800</v>
      </c>
      <c r="F53" t="s">
        <v>50</v>
      </c>
      <c r="G53" t="s">
        <v>308</v>
      </c>
      <c r="H53" t="s">
        <v>76</v>
      </c>
      <c r="I53" t="s">
        <v>12</v>
      </c>
      <c r="J53" t="s">
        <v>13</v>
      </c>
      <c r="K53" t="s">
        <v>631</v>
      </c>
    </row>
    <row r="54" spans="2:11" x14ac:dyDescent="0.3">
      <c r="C54" s="33" t="s">
        <v>702</v>
      </c>
      <c r="D54" s="33">
        <v>800</v>
      </c>
      <c r="F54" t="s">
        <v>50</v>
      </c>
      <c r="G54" t="s">
        <v>308</v>
      </c>
      <c r="H54" t="s">
        <v>14</v>
      </c>
      <c r="I54" t="s">
        <v>12</v>
      </c>
      <c r="J54" t="s">
        <v>13</v>
      </c>
      <c r="K54" t="s">
        <v>631</v>
      </c>
    </row>
    <row r="55" spans="2:11" x14ac:dyDescent="0.3">
      <c r="C55" s="33" t="s">
        <v>998</v>
      </c>
      <c r="D55" s="33">
        <v>80</v>
      </c>
      <c r="F55" t="s">
        <v>755</v>
      </c>
      <c r="K55" t="s">
        <v>771</v>
      </c>
    </row>
    <row r="56" spans="2:11" x14ac:dyDescent="0.3">
      <c r="C56" s="33" t="s">
        <v>1125</v>
      </c>
      <c r="D56" s="33">
        <v>280</v>
      </c>
      <c r="F56" t="s">
        <v>755</v>
      </c>
      <c r="K56" t="s">
        <v>771</v>
      </c>
    </row>
    <row r="57" spans="2:11" x14ac:dyDescent="0.3">
      <c r="C57" s="33" t="s">
        <v>694</v>
      </c>
      <c r="D57" s="33">
        <v>480</v>
      </c>
      <c r="F57" t="s">
        <v>755</v>
      </c>
      <c r="K57" t="s">
        <v>771</v>
      </c>
    </row>
    <row r="58" spans="2:11" x14ac:dyDescent="0.3">
      <c r="C58" s="33" t="s">
        <v>695</v>
      </c>
      <c r="D58" s="33">
        <v>360</v>
      </c>
      <c r="F58" t="s">
        <v>755</v>
      </c>
      <c r="K58" t="s">
        <v>771</v>
      </c>
    </row>
    <row r="59" spans="2:11" x14ac:dyDescent="0.3">
      <c r="C59" s="33" t="s">
        <v>8</v>
      </c>
      <c r="D59" s="33">
        <v>150</v>
      </c>
      <c r="F59" t="s">
        <v>755</v>
      </c>
      <c r="K59" t="s">
        <v>771</v>
      </c>
    </row>
    <row r="60" spans="2:11" x14ac:dyDescent="0.3">
      <c r="B60" s="5">
        <v>44899</v>
      </c>
      <c r="C60" t="s">
        <v>28</v>
      </c>
      <c r="D60">
        <v>64</v>
      </c>
      <c r="F60" t="s">
        <v>62</v>
      </c>
      <c r="G60" t="s">
        <v>308</v>
      </c>
      <c r="H60" t="s">
        <v>16</v>
      </c>
      <c r="I60" t="s">
        <v>12</v>
      </c>
      <c r="J60" t="s">
        <v>13</v>
      </c>
      <c r="K60" t="s">
        <v>60</v>
      </c>
    </row>
    <row r="61" spans="2:11" x14ac:dyDescent="0.3">
      <c r="B61" s="5"/>
      <c r="C61" t="s">
        <v>23</v>
      </c>
      <c r="D61">
        <v>689</v>
      </c>
      <c r="F61" t="s">
        <v>29</v>
      </c>
      <c r="G61" t="s">
        <v>308</v>
      </c>
      <c r="H61" t="s">
        <v>16</v>
      </c>
      <c r="I61" t="s">
        <v>12</v>
      </c>
      <c r="J61" t="s">
        <v>13</v>
      </c>
      <c r="K61" t="s">
        <v>512</v>
      </c>
    </row>
    <row r="62" spans="2:11" x14ac:dyDescent="0.3">
      <c r="B62" s="5"/>
      <c r="C62" t="s">
        <v>27</v>
      </c>
      <c r="D62">
        <v>508</v>
      </c>
      <c r="F62" t="s">
        <v>29</v>
      </c>
      <c r="G62" t="s">
        <v>308</v>
      </c>
      <c r="H62" t="s">
        <v>16</v>
      </c>
      <c r="I62" t="s">
        <v>12</v>
      </c>
      <c r="J62" t="s">
        <v>13</v>
      </c>
      <c r="K62" t="s">
        <v>512</v>
      </c>
    </row>
    <row r="63" spans="2:11" x14ac:dyDescent="0.3">
      <c r="B63" s="5"/>
      <c r="C63" s="33" t="s">
        <v>697</v>
      </c>
      <c r="D63" s="33">
        <v>120</v>
      </c>
      <c r="F63" t="s">
        <v>50</v>
      </c>
      <c r="G63" t="s">
        <v>308</v>
      </c>
      <c r="H63" t="s">
        <v>16</v>
      </c>
      <c r="I63" t="s">
        <v>12</v>
      </c>
      <c r="J63" t="s">
        <v>13</v>
      </c>
      <c r="K63" t="s">
        <v>631</v>
      </c>
    </row>
    <row r="64" spans="2:11" x14ac:dyDescent="0.3">
      <c r="B64" s="5"/>
      <c r="C64" s="33" t="s">
        <v>703</v>
      </c>
      <c r="D64" s="33">
        <v>400</v>
      </c>
      <c r="F64" t="s">
        <v>50</v>
      </c>
      <c r="G64" t="s">
        <v>308</v>
      </c>
      <c r="H64" t="s">
        <v>15</v>
      </c>
      <c r="I64" t="s">
        <v>12</v>
      </c>
      <c r="J64" t="s">
        <v>13</v>
      </c>
      <c r="K64" t="s">
        <v>631</v>
      </c>
    </row>
    <row r="65" spans="2:11" x14ac:dyDescent="0.3">
      <c r="B65" s="5"/>
      <c r="C65" s="33" t="s">
        <v>696</v>
      </c>
      <c r="D65" s="33">
        <v>350</v>
      </c>
      <c r="F65" t="s">
        <v>50</v>
      </c>
      <c r="G65" t="s">
        <v>308</v>
      </c>
      <c r="H65" t="s">
        <v>16</v>
      </c>
      <c r="I65" t="s">
        <v>12</v>
      </c>
      <c r="J65" t="s">
        <v>13</v>
      </c>
      <c r="K65" t="s">
        <v>631</v>
      </c>
    </row>
    <row r="66" spans="2:11" x14ac:dyDescent="0.3">
      <c r="B66" s="5"/>
      <c r="C66" s="33" t="s">
        <v>707</v>
      </c>
      <c r="D66" s="33">
        <v>80</v>
      </c>
      <c r="F66" t="s">
        <v>50</v>
      </c>
      <c r="G66" t="s">
        <v>308</v>
      </c>
      <c r="H66" t="s">
        <v>16</v>
      </c>
      <c r="I66" t="s">
        <v>12</v>
      </c>
      <c r="J66" t="s">
        <v>13</v>
      </c>
      <c r="K66" t="s">
        <v>631</v>
      </c>
    </row>
    <row r="67" spans="2:11" x14ac:dyDescent="0.3">
      <c r="B67" s="5"/>
      <c r="C67" s="33" t="s">
        <v>709</v>
      </c>
      <c r="D67" s="33">
        <v>800</v>
      </c>
      <c r="F67" t="s">
        <v>50</v>
      </c>
      <c r="G67" t="s">
        <v>308</v>
      </c>
      <c r="H67" t="s">
        <v>76</v>
      </c>
      <c r="I67" t="s">
        <v>12</v>
      </c>
      <c r="J67" t="s">
        <v>13</v>
      </c>
      <c r="K67" t="s">
        <v>631</v>
      </c>
    </row>
    <row r="68" spans="2:11" x14ac:dyDescent="0.3">
      <c r="B68" s="5"/>
      <c r="C68" s="33" t="s">
        <v>695</v>
      </c>
      <c r="D68" s="33">
        <v>450</v>
      </c>
      <c r="F68" t="s">
        <v>50</v>
      </c>
      <c r="G68" t="s">
        <v>308</v>
      </c>
      <c r="H68" t="s">
        <v>16</v>
      </c>
      <c r="I68" t="s">
        <v>12</v>
      </c>
      <c r="J68" t="s">
        <v>13</v>
      </c>
      <c r="K68" t="s">
        <v>631</v>
      </c>
    </row>
    <row r="69" spans="2:11" x14ac:dyDescent="0.3">
      <c r="B69" s="5"/>
      <c r="C69" s="33" t="s">
        <v>702</v>
      </c>
      <c r="D69" s="33">
        <v>1200</v>
      </c>
      <c r="F69" t="s">
        <v>50</v>
      </c>
      <c r="G69" t="s">
        <v>308</v>
      </c>
      <c r="H69" t="s">
        <v>14</v>
      </c>
      <c r="I69" t="s">
        <v>12</v>
      </c>
      <c r="J69" t="s">
        <v>13</v>
      </c>
      <c r="K69" t="s">
        <v>631</v>
      </c>
    </row>
    <row r="70" spans="2:11" x14ac:dyDescent="0.3">
      <c r="B70" s="5"/>
      <c r="C70" s="33" t="s">
        <v>710</v>
      </c>
      <c r="D70" s="33">
        <v>80</v>
      </c>
      <c r="F70" t="s">
        <v>50</v>
      </c>
      <c r="G70" t="s">
        <v>308</v>
      </c>
      <c r="H70" t="s">
        <v>15</v>
      </c>
      <c r="I70" t="s">
        <v>12</v>
      </c>
      <c r="J70" t="s">
        <v>13</v>
      </c>
      <c r="K70" t="s">
        <v>631</v>
      </c>
    </row>
    <row r="71" spans="2:11" x14ac:dyDescent="0.3">
      <c r="B71" s="5"/>
      <c r="C71" s="33" t="s">
        <v>999</v>
      </c>
      <c r="D71" s="33">
        <v>250</v>
      </c>
      <c r="F71" t="s">
        <v>755</v>
      </c>
      <c r="K71" t="s">
        <v>771</v>
      </c>
    </row>
    <row r="72" spans="2:11" x14ac:dyDescent="0.3">
      <c r="B72" s="5"/>
      <c r="C72" s="33" t="s">
        <v>1000</v>
      </c>
      <c r="D72" s="33">
        <v>300</v>
      </c>
      <c r="F72" t="s">
        <v>755</v>
      </c>
      <c r="K72" t="s">
        <v>771</v>
      </c>
    </row>
    <row r="73" spans="2:11" x14ac:dyDescent="0.3">
      <c r="B73" s="5"/>
      <c r="C73" s="33" t="s">
        <v>697</v>
      </c>
      <c r="D73" s="33">
        <v>180</v>
      </c>
      <c r="F73" t="s">
        <v>755</v>
      </c>
      <c r="K73" t="s">
        <v>771</v>
      </c>
    </row>
    <row r="74" spans="2:11" x14ac:dyDescent="0.3">
      <c r="B74" s="5">
        <v>44900</v>
      </c>
      <c r="C74" t="s">
        <v>28</v>
      </c>
      <c r="D74">
        <v>64</v>
      </c>
      <c r="F74" t="s">
        <v>62</v>
      </c>
      <c r="G74" t="s">
        <v>308</v>
      </c>
      <c r="H74" t="s">
        <v>16</v>
      </c>
      <c r="I74" t="s">
        <v>12</v>
      </c>
      <c r="J74" t="s">
        <v>13</v>
      </c>
      <c r="K74" t="s">
        <v>60</v>
      </c>
    </row>
    <row r="75" spans="2:11" x14ac:dyDescent="0.3">
      <c r="C75" t="s">
        <v>59</v>
      </c>
      <c r="D75">
        <v>260</v>
      </c>
      <c r="F75" t="s">
        <v>62</v>
      </c>
      <c r="G75" t="s">
        <v>308</v>
      </c>
      <c r="H75" t="s">
        <v>16</v>
      </c>
      <c r="I75" t="s">
        <v>12</v>
      </c>
      <c r="J75" t="s">
        <v>13</v>
      </c>
      <c r="K75" t="s">
        <v>60</v>
      </c>
    </row>
    <row r="76" spans="2:11" x14ac:dyDescent="0.3">
      <c r="C76" t="s">
        <v>25</v>
      </c>
      <c r="D76">
        <v>40</v>
      </c>
      <c r="F76" t="s">
        <v>62</v>
      </c>
      <c r="G76" t="s">
        <v>308</v>
      </c>
      <c r="H76" t="s">
        <v>16</v>
      </c>
      <c r="I76" t="s">
        <v>12</v>
      </c>
      <c r="J76" t="s">
        <v>13</v>
      </c>
      <c r="K76" t="s">
        <v>60</v>
      </c>
    </row>
    <row r="77" spans="2:11" x14ac:dyDescent="0.3">
      <c r="C77" s="33" t="s">
        <v>697</v>
      </c>
      <c r="D77" s="33">
        <v>150</v>
      </c>
      <c r="F77" t="s">
        <v>50</v>
      </c>
      <c r="G77" t="s">
        <v>308</v>
      </c>
      <c r="H77" t="s">
        <v>16</v>
      </c>
      <c r="I77" t="s">
        <v>12</v>
      </c>
      <c r="J77" t="s">
        <v>13</v>
      </c>
      <c r="K77" t="s">
        <v>631</v>
      </c>
    </row>
    <row r="78" spans="2:11" x14ac:dyDescent="0.3">
      <c r="C78" s="33" t="s">
        <v>703</v>
      </c>
      <c r="D78" s="33">
        <v>400</v>
      </c>
      <c r="F78" t="s">
        <v>50</v>
      </c>
      <c r="G78" t="s">
        <v>308</v>
      </c>
      <c r="H78" t="s">
        <v>15</v>
      </c>
      <c r="I78" t="s">
        <v>12</v>
      </c>
      <c r="J78" t="s">
        <v>13</v>
      </c>
      <c r="K78" t="s">
        <v>631</v>
      </c>
    </row>
    <row r="79" spans="2:11" x14ac:dyDescent="0.3">
      <c r="C79" s="33" t="s">
        <v>694</v>
      </c>
      <c r="D79" s="33">
        <v>450</v>
      </c>
      <c r="F79" t="s">
        <v>50</v>
      </c>
      <c r="G79" t="s">
        <v>308</v>
      </c>
      <c r="H79" t="s">
        <v>16</v>
      </c>
      <c r="I79" t="s">
        <v>12</v>
      </c>
      <c r="J79" t="s">
        <v>13</v>
      </c>
      <c r="K79" t="s">
        <v>631</v>
      </c>
    </row>
    <row r="80" spans="2:11" x14ac:dyDescent="0.3">
      <c r="C80" s="33" t="s">
        <v>709</v>
      </c>
      <c r="D80" s="33">
        <v>800</v>
      </c>
      <c r="F80" t="s">
        <v>50</v>
      </c>
      <c r="G80" t="s">
        <v>308</v>
      </c>
      <c r="H80" t="s">
        <v>76</v>
      </c>
      <c r="I80" t="s">
        <v>12</v>
      </c>
      <c r="J80" t="s">
        <v>13</v>
      </c>
      <c r="K80" t="s">
        <v>631</v>
      </c>
    </row>
    <row r="81" spans="2:11" x14ac:dyDescent="0.3">
      <c r="C81" s="33" t="s">
        <v>695</v>
      </c>
      <c r="D81" s="33">
        <v>420</v>
      </c>
      <c r="F81" t="s">
        <v>50</v>
      </c>
      <c r="G81" t="s">
        <v>308</v>
      </c>
      <c r="H81" t="s">
        <v>16</v>
      </c>
      <c r="I81" t="s">
        <v>12</v>
      </c>
      <c r="J81" t="s">
        <v>13</v>
      </c>
      <c r="K81" t="s">
        <v>631</v>
      </c>
    </row>
    <row r="82" spans="2:11" x14ac:dyDescent="0.3">
      <c r="C82" s="33" t="s">
        <v>702</v>
      </c>
      <c r="D82" s="33">
        <v>800</v>
      </c>
      <c r="F82" t="s">
        <v>50</v>
      </c>
      <c r="G82" t="s">
        <v>308</v>
      </c>
      <c r="H82" t="s">
        <v>14</v>
      </c>
      <c r="I82" t="s">
        <v>12</v>
      </c>
      <c r="J82" t="s">
        <v>13</v>
      </c>
      <c r="K82" t="s">
        <v>631</v>
      </c>
    </row>
    <row r="83" spans="2:11" x14ac:dyDescent="0.3">
      <c r="C83" s="33" t="s">
        <v>711</v>
      </c>
      <c r="D83" s="33">
        <v>150</v>
      </c>
      <c r="F83" t="s">
        <v>50</v>
      </c>
      <c r="G83" t="s">
        <v>308</v>
      </c>
      <c r="H83" t="s">
        <v>16</v>
      </c>
      <c r="I83" t="s">
        <v>12</v>
      </c>
      <c r="J83" t="s">
        <v>13</v>
      </c>
      <c r="K83" t="s">
        <v>631</v>
      </c>
    </row>
    <row r="84" spans="2:11" x14ac:dyDescent="0.3">
      <c r="C84" s="33" t="s">
        <v>8</v>
      </c>
      <c r="D84" s="33">
        <v>180</v>
      </c>
      <c r="F84" t="s">
        <v>755</v>
      </c>
      <c r="K84" t="s">
        <v>771</v>
      </c>
    </row>
    <row r="85" spans="2:11" x14ac:dyDescent="0.3">
      <c r="B85" s="5">
        <v>44901</v>
      </c>
      <c r="C85" t="s">
        <v>28</v>
      </c>
      <c r="D85">
        <v>64</v>
      </c>
      <c r="F85" t="s">
        <v>62</v>
      </c>
      <c r="G85" t="s">
        <v>308</v>
      </c>
      <c r="H85" t="s">
        <v>16</v>
      </c>
      <c r="I85" t="s">
        <v>12</v>
      </c>
      <c r="J85" t="s">
        <v>13</v>
      </c>
      <c r="K85" t="s">
        <v>60</v>
      </c>
    </row>
    <row r="86" spans="2:11" x14ac:dyDescent="0.3">
      <c r="B86" s="5"/>
      <c r="C86" t="s">
        <v>651</v>
      </c>
      <c r="D86">
        <v>20000</v>
      </c>
      <c r="F86" t="s">
        <v>62</v>
      </c>
      <c r="G86" t="s">
        <v>308</v>
      </c>
      <c r="H86" t="s">
        <v>16</v>
      </c>
      <c r="I86" t="s">
        <v>12</v>
      </c>
      <c r="J86" t="s">
        <v>13</v>
      </c>
      <c r="K86" t="s">
        <v>631</v>
      </c>
    </row>
    <row r="87" spans="2:11" x14ac:dyDescent="0.3">
      <c r="B87" s="5"/>
      <c r="C87" t="s">
        <v>23</v>
      </c>
      <c r="D87">
        <v>466</v>
      </c>
      <c r="F87" t="s">
        <v>547</v>
      </c>
      <c r="G87" t="s">
        <v>308</v>
      </c>
      <c r="H87" t="s">
        <v>16</v>
      </c>
      <c r="I87" t="s">
        <v>12</v>
      </c>
      <c r="J87" t="s">
        <v>13</v>
      </c>
      <c r="K87" t="s">
        <v>512</v>
      </c>
    </row>
    <row r="88" spans="2:11" x14ac:dyDescent="0.3">
      <c r="B88" s="5"/>
      <c r="C88" t="s">
        <v>45</v>
      </c>
      <c r="D88">
        <v>707</v>
      </c>
      <c r="F88" t="s">
        <v>547</v>
      </c>
      <c r="G88" t="s">
        <v>308</v>
      </c>
      <c r="H88" t="s">
        <v>14</v>
      </c>
      <c r="I88" t="s">
        <v>12</v>
      </c>
      <c r="J88" t="s">
        <v>13</v>
      </c>
      <c r="K88" t="s">
        <v>512</v>
      </c>
    </row>
    <row r="89" spans="2:11" x14ac:dyDescent="0.3">
      <c r="B89" s="5"/>
      <c r="C89" t="s">
        <v>8</v>
      </c>
      <c r="D89">
        <v>120</v>
      </c>
      <c r="F89" t="s">
        <v>547</v>
      </c>
      <c r="G89" t="s">
        <v>308</v>
      </c>
      <c r="H89" t="s">
        <v>16</v>
      </c>
      <c r="I89" t="s">
        <v>12</v>
      </c>
      <c r="J89" t="s">
        <v>13</v>
      </c>
      <c r="K89" t="s">
        <v>512</v>
      </c>
    </row>
    <row r="90" spans="2:11" x14ac:dyDescent="0.3">
      <c r="B90" s="5"/>
      <c r="C90" s="33" t="s">
        <v>697</v>
      </c>
      <c r="D90" s="33">
        <v>140</v>
      </c>
      <c r="F90" t="s">
        <v>50</v>
      </c>
      <c r="G90" t="s">
        <v>308</v>
      </c>
      <c r="H90" t="s">
        <v>16</v>
      </c>
      <c r="I90" t="s">
        <v>12</v>
      </c>
      <c r="J90" t="s">
        <v>13</v>
      </c>
      <c r="K90" t="s">
        <v>631</v>
      </c>
    </row>
    <row r="91" spans="2:11" x14ac:dyDescent="0.3">
      <c r="B91" s="5"/>
      <c r="C91" s="33" t="s">
        <v>703</v>
      </c>
      <c r="D91" s="33">
        <v>400</v>
      </c>
      <c r="F91" t="s">
        <v>50</v>
      </c>
      <c r="G91" t="s">
        <v>308</v>
      </c>
      <c r="H91" t="s">
        <v>15</v>
      </c>
      <c r="I91" t="s">
        <v>12</v>
      </c>
      <c r="J91" t="s">
        <v>13</v>
      </c>
      <c r="K91" t="s">
        <v>631</v>
      </c>
    </row>
    <row r="92" spans="2:11" x14ac:dyDescent="0.3">
      <c r="B92" s="5"/>
      <c r="C92" s="33" t="s">
        <v>694</v>
      </c>
      <c r="D92" s="33">
        <v>450</v>
      </c>
      <c r="F92" t="s">
        <v>50</v>
      </c>
      <c r="G92" t="s">
        <v>308</v>
      </c>
      <c r="H92" t="s">
        <v>16</v>
      </c>
      <c r="I92" t="s">
        <v>12</v>
      </c>
      <c r="J92" t="s">
        <v>13</v>
      </c>
      <c r="K92" t="s">
        <v>631</v>
      </c>
    </row>
    <row r="93" spans="2:11" x14ac:dyDescent="0.3">
      <c r="B93" s="5"/>
      <c r="C93" s="33" t="s">
        <v>709</v>
      </c>
      <c r="D93" s="33">
        <v>800</v>
      </c>
      <c r="F93" t="s">
        <v>50</v>
      </c>
      <c r="G93" t="s">
        <v>308</v>
      </c>
      <c r="H93" t="s">
        <v>76</v>
      </c>
      <c r="I93" t="s">
        <v>12</v>
      </c>
      <c r="J93" t="s">
        <v>13</v>
      </c>
      <c r="K93" t="s">
        <v>631</v>
      </c>
    </row>
    <row r="94" spans="2:11" x14ac:dyDescent="0.3">
      <c r="B94" s="5"/>
      <c r="C94" s="33" t="s">
        <v>702</v>
      </c>
      <c r="D94" s="33">
        <v>800</v>
      </c>
      <c r="F94" t="s">
        <v>50</v>
      </c>
      <c r="G94" t="s">
        <v>308</v>
      </c>
      <c r="H94" t="s">
        <v>16</v>
      </c>
      <c r="I94" t="s">
        <v>12</v>
      </c>
      <c r="J94" t="s">
        <v>13</v>
      </c>
      <c r="K94" t="s">
        <v>631</v>
      </c>
    </row>
    <row r="95" spans="2:11" x14ac:dyDescent="0.3">
      <c r="B95" s="5"/>
      <c r="C95" s="33" t="s">
        <v>711</v>
      </c>
      <c r="D95" s="33">
        <v>80</v>
      </c>
      <c r="F95" t="s">
        <v>50</v>
      </c>
      <c r="G95" t="s">
        <v>308</v>
      </c>
      <c r="H95" t="s">
        <v>16</v>
      </c>
      <c r="I95" t="s">
        <v>12</v>
      </c>
      <c r="J95" t="s">
        <v>13</v>
      </c>
      <c r="K95" t="s">
        <v>631</v>
      </c>
    </row>
    <row r="96" spans="2:11" x14ac:dyDescent="0.3">
      <c r="B96" s="5"/>
      <c r="C96" s="33" t="s">
        <v>910</v>
      </c>
      <c r="D96" s="33">
        <v>24900</v>
      </c>
      <c r="F96" t="s">
        <v>50</v>
      </c>
      <c r="G96" t="s">
        <v>308</v>
      </c>
      <c r="H96" t="s">
        <v>15</v>
      </c>
      <c r="I96" t="s">
        <v>12</v>
      </c>
      <c r="J96" t="s">
        <v>13</v>
      </c>
      <c r="K96" t="s">
        <v>631</v>
      </c>
    </row>
    <row r="97" spans="2:11" x14ac:dyDescent="0.3">
      <c r="B97" s="5"/>
      <c r="C97" s="33" t="s">
        <v>695</v>
      </c>
      <c r="D97" s="33">
        <v>410</v>
      </c>
      <c r="F97" t="s">
        <v>50</v>
      </c>
      <c r="G97" t="s">
        <v>308</v>
      </c>
      <c r="H97" t="s">
        <v>16</v>
      </c>
      <c r="I97" t="s">
        <v>12</v>
      </c>
      <c r="J97" t="s">
        <v>13</v>
      </c>
      <c r="K97" t="s">
        <v>631</v>
      </c>
    </row>
    <row r="98" spans="2:11" x14ac:dyDescent="0.3">
      <c r="C98" s="33" t="s">
        <v>8</v>
      </c>
      <c r="D98" s="33">
        <v>80</v>
      </c>
      <c r="F98" t="s">
        <v>755</v>
      </c>
      <c r="K98" t="s">
        <v>771</v>
      </c>
    </row>
    <row r="99" spans="2:11" x14ac:dyDescent="0.3">
      <c r="B99" s="5">
        <v>44902</v>
      </c>
      <c r="C99" t="s">
        <v>28</v>
      </c>
      <c r="D99">
        <f>63+32</f>
        <v>95</v>
      </c>
      <c r="F99" t="s">
        <v>62</v>
      </c>
      <c r="G99" t="s">
        <v>308</v>
      </c>
      <c r="H99" t="s">
        <v>16</v>
      </c>
      <c r="I99" t="s">
        <v>12</v>
      </c>
      <c r="J99" t="s">
        <v>13</v>
      </c>
      <c r="K99" t="s">
        <v>60</v>
      </c>
    </row>
    <row r="100" spans="2:11" x14ac:dyDescent="0.3">
      <c r="B100" s="5"/>
      <c r="C100" t="s">
        <v>668</v>
      </c>
      <c r="D100">
        <v>500</v>
      </c>
      <c r="F100" t="s">
        <v>547</v>
      </c>
      <c r="G100" t="s">
        <v>308</v>
      </c>
      <c r="H100" t="s">
        <v>14</v>
      </c>
      <c r="I100" t="s">
        <v>12</v>
      </c>
      <c r="J100" t="s">
        <v>13</v>
      </c>
      <c r="K100" t="s">
        <v>512</v>
      </c>
    </row>
    <row r="101" spans="2:11" x14ac:dyDescent="0.3">
      <c r="B101" s="5"/>
      <c r="C101" t="s">
        <v>40</v>
      </c>
      <c r="D101">
        <v>715</v>
      </c>
      <c r="F101" t="s">
        <v>29</v>
      </c>
      <c r="G101" t="s">
        <v>308</v>
      </c>
      <c r="H101" t="s">
        <v>14</v>
      </c>
      <c r="I101" t="s">
        <v>12</v>
      </c>
      <c r="J101" t="s">
        <v>13</v>
      </c>
      <c r="K101" t="s">
        <v>60</v>
      </c>
    </row>
    <row r="102" spans="2:11" x14ac:dyDescent="0.3">
      <c r="B102" s="5"/>
      <c r="C102" t="s">
        <v>556</v>
      </c>
      <c r="D102">
        <v>934</v>
      </c>
      <c r="F102" t="s">
        <v>547</v>
      </c>
      <c r="G102" t="s">
        <v>10</v>
      </c>
      <c r="H102" t="s">
        <v>15</v>
      </c>
      <c r="I102" t="s">
        <v>12</v>
      </c>
      <c r="J102" t="s">
        <v>13</v>
      </c>
      <c r="K102" t="s">
        <v>512</v>
      </c>
    </row>
    <row r="103" spans="2:11" x14ac:dyDescent="0.3">
      <c r="B103" s="5"/>
      <c r="C103" t="s">
        <v>556</v>
      </c>
      <c r="D103">
        <v>1614</v>
      </c>
      <c r="F103" t="s">
        <v>547</v>
      </c>
      <c r="G103" t="s">
        <v>10</v>
      </c>
      <c r="H103" t="s">
        <v>15</v>
      </c>
      <c r="I103" t="s">
        <v>12</v>
      </c>
      <c r="J103" t="s">
        <v>13</v>
      </c>
      <c r="K103" t="s">
        <v>512</v>
      </c>
    </row>
    <row r="104" spans="2:11" x14ac:dyDescent="0.3">
      <c r="B104" s="5"/>
      <c r="C104" t="s">
        <v>8</v>
      </c>
      <c r="D104">
        <v>640</v>
      </c>
      <c r="F104" t="s">
        <v>547</v>
      </c>
      <c r="G104" t="s">
        <v>308</v>
      </c>
      <c r="H104" t="s">
        <v>16</v>
      </c>
      <c r="I104" t="s">
        <v>12</v>
      </c>
      <c r="J104" t="s">
        <v>13</v>
      </c>
      <c r="K104" t="s">
        <v>512</v>
      </c>
    </row>
    <row r="105" spans="2:11" x14ac:dyDescent="0.3">
      <c r="B105" s="5"/>
      <c r="C105" s="33" t="s">
        <v>697</v>
      </c>
      <c r="D105" s="33">
        <v>150</v>
      </c>
      <c r="F105" t="s">
        <v>50</v>
      </c>
      <c r="G105" t="s">
        <v>308</v>
      </c>
      <c r="H105" t="s">
        <v>16</v>
      </c>
      <c r="I105" t="s">
        <v>12</v>
      </c>
      <c r="J105" t="s">
        <v>13</v>
      </c>
      <c r="K105" t="s">
        <v>631</v>
      </c>
    </row>
    <row r="106" spans="2:11" x14ac:dyDescent="0.3">
      <c r="B106" s="5"/>
      <c r="C106" s="33" t="s">
        <v>712</v>
      </c>
      <c r="D106" s="33">
        <v>80</v>
      </c>
      <c r="F106" t="s">
        <v>50</v>
      </c>
      <c r="G106" t="s">
        <v>308</v>
      </c>
      <c r="H106" t="s">
        <v>15</v>
      </c>
      <c r="I106" t="s">
        <v>12</v>
      </c>
      <c r="J106" t="s">
        <v>13</v>
      </c>
      <c r="K106" t="s">
        <v>631</v>
      </c>
    </row>
    <row r="107" spans="2:11" x14ac:dyDescent="0.3">
      <c r="B107" s="5"/>
      <c r="C107" s="33" t="s">
        <v>713</v>
      </c>
      <c r="D107" s="33">
        <v>280</v>
      </c>
      <c r="F107" t="s">
        <v>50</v>
      </c>
      <c r="G107" t="s">
        <v>308</v>
      </c>
      <c r="H107" t="s">
        <v>15</v>
      </c>
      <c r="I107" t="s">
        <v>12</v>
      </c>
      <c r="J107" t="s">
        <v>13</v>
      </c>
      <c r="K107" t="s">
        <v>631</v>
      </c>
    </row>
    <row r="108" spans="2:11" x14ac:dyDescent="0.3">
      <c r="B108" s="5"/>
      <c r="C108" s="33" t="s">
        <v>694</v>
      </c>
      <c r="D108" s="33">
        <v>380</v>
      </c>
      <c r="F108" t="s">
        <v>50</v>
      </c>
      <c r="G108" t="s">
        <v>308</v>
      </c>
      <c r="H108" t="s">
        <v>16</v>
      </c>
      <c r="I108" t="s">
        <v>12</v>
      </c>
      <c r="J108" t="s">
        <v>13</v>
      </c>
      <c r="K108" t="s">
        <v>631</v>
      </c>
    </row>
    <row r="109" spans="2:11" x14ac:dyDescent="0.3">
      <c r="B109" s="5"/>
      <c r="C109" s="33" t="s">
        <v>709</v>
      </c>
      <c r="D109" s="33">
        <v>800</v>
      </c>
      <c r="F109" t="s">
        <v>50</v>
      </c>
      <c r="G109" t="s">
        <v>308</v>
      </c>
      <c r="H109" t="s">
        <v>76</v>
      </c>
      <c r="I109" t="s">
        <v>12</v>
      </c>
      <c r="J109" t="s">
        <v>13</v>
      </c>
      <c r="K109" t="s">
        <v>631</v>
      </c>
    </row>
    <row r="110" spans="2:11" x14ac:dyDescent="0.3">
      <c r="B110" s="5"/>
      <c r="C110" s="33" t="s">
        <v>703</v>
      </c>
      <c r="D110" s="33">
        <v>100</v>
      </c>
      <c r="F110" t="s">
        <v>50</v>
      </c>
      <c r="G110" t="s">
        <v>308</v>
      </c>
      <c r="H110" t="s">
        <v>15</v>
      </c>
      <c r="I110" t="s">
        <v>12</v>
      </c>
      <c r="J110" t="s">
        <v>13</v>
      </c>
      <c r="K110" t="s">
        <v>631</v>
      </c>
    </row>
    <row r="111" spans="2:11" x14ac:dyDescent="0.3">
      <c r="B111" s="5"/>
      <c r="C111" s="33" t="s">
        <v>714</v>
      </c>
      <c r="D111" s="33">
        <v>9000</v>
      </c>
      <c r="F111" t="s">
        <v>50</v>
      </c>
      <c r="G111" t="s">
        <v>308</v>
      </c>
      <c r="H111" t="s">
        <v>15</v>
      </c>
      <c r="I111" t="s">
        <v>12</v>
      </c>
      <c r="J111" t="s">
        <v>13</v>
      </c>
      <c r="K111" t="s">
        <v>163</v>
      </c>
    </row>
    <row r="112" spans="2:11" x14ac:dyDescent="0.3">
      <c r="B112" s="5"/>
      <c r="C112" s="33" t="s">
        <v>695</v>
      </c>
      <c r="D112" s="33">
        <v>340</v>
      </c>
      <c r="F112" t="s">
        <v>50</v>
      </c>
      <c r="G112" t="s">
        <v>308</v>
      </c>
      <c r="H112" t="s">
        <v>16</v>
      </c>
      <c r="I112" t="s">
        <v>12</v>
      </c>
      <c r="J112" t="s">
        <v>13</v>
      </c>
      <c r="K112" t="s">
        <v>631</v>
      </c>
    </row>
    <row r="113" spans="2:11" x14ac:dyDescent="0.3">
      <c r="B113" s="5"/>
      <c r="C113" s="33" t="s">
        <v>702</v>
      </c>
      <c r="D113" s="33">
        <v>400</v>
      </c>
      <c r="F113" t="s">
        <v>50</v>
      </c>
      <c r="G113" t="s">
        <v>308</v>
      </c>
      <c r="H113" t="s">
        <v>14</v>
      </c>
      <c r="I113" t="s">
        <v>12</v>
      </c>
      <c r="J113" t="s">
        <v>13</v>
      </c>
      <c r="K113" t="s">
        <v>631</v>
      </c>
    </row>
    <row r="114" spans="2:11" x14ac:dyDescent="0.3">
      <c r="C114" s="33" t="s">
        <v>8</v>
      </c>
      <c r="D114" s="33">
        <v>50</v>
      </c>
      <c r="F114" t="s">
        <v>755</v>
      </c>
      <c r="K114" t="s">
        <v>771</v>
      </c>
    </row>
    <row r="115" spans="2:11" x14ac:dyDescent="0.3">
      <c r="B115" s="5">
        <v>44903</v>
      </c>
      <c r="C115" t="s">
        <v>28</v>
      </c>
      <c r="D115">
        <f>64+32</f>
        <v>96</v>
      </c>
      <c r="F115" t="s">
        <v>62</v>
      </c>
      <c r="G115" t="s">
        <v>308</v>
      </c>
      <c r="H115" t="s">
        <v>16</v>
      </c>
      <c r="I115" t="s">
        <v>12</v>
      </c>
      <c r="J115" t="s">
        <v>13</v>
      </c>
      <c r="K115" t="s">
        <v>60</v>
      </c>
    </row>
    <row r="116" spans="2:11" x14ac:dyDescent="0.3">
      <c r="B116" s="5"/>
      <c r="C116" t="s">
        <v>67</v>
      </c>
      <c r="D116">
        <v>35</v>
      </c>
      <c r="F116" t="s">
        <v>62</v>
      </c>
      <c r="G116" t="s">
        <v>308</v>
      </c>
      <c r="H116" t="s">
        <v>16</v>
      </c>
      <c r="I116" t="s">
        <v>12</v>
      </c>
      <c r="J116" t="s">
        <v>13</v>
      </c>
      <c r="K116" t="s">
        <v>60</v>
      </c>
    </row>
    <row r="117" spans="2:11" x14ac:dyDescent="0.3">
      <c r="B117" s="5"/>
      <c r="C117" t="s">
        <v>20</v>
      </c>
      <c r="D117">
        <v>1650</v>
      </c>
      <c r="F117" t="s">
        <v>547</v>
      </c>
      <c r="G117" t="s">
        <v>10</v>
      </c>
      <c r="H117" t="s">
        <v>15</v>
      </c>
      <c r="I117" t="s">
        <v>12</v>
      </c>
      <c r="J117" t="s">
        <v>13</v>
      </c>
      <c r="K117" t="s">
        <v>512</v>
      </c>
    </row>
    <row r="118" spans="2:11" x14ac:dyDescent="0.3">
      <c r="B118" s="5"/>
      <c r="C118" t="s">
        <v>669</v>
      </c>
      <c r="D118">
        <v>1200</v>
      </c>
      <c r="F118" t="s">
        <v>547</v>
      </c>
      <c r="G118" t="s">
        <v>308</v>
      </c>
      <c r="H118" t="s">
        <v>14</v>
      </c>
      <c r="I118" t="s">
        <v>12</v>
      </c>
      <c r="J118" t="s">
        <v>13</v>
      </c>
      <c r="K118" t="s">
        <v>512</v>
      </c>
    </row>
    <row r="119" spans="2:11" x14ac:dyDescent="0.3">
      <c r="B119" s="5"/>
      <c r="C119" s="33" t="s">
        <v>697</v>
      </c>
      <c r="D119" s="33">
        <v>150</v>
      </c>
      <c r="F119" t="s">
        <v>50</v>
      </c>
      <c r="G119" t="s">
        <v>308</v>
      </c>
      <c r="H119" t="s">
        <v>16</v>
      </c>
      <c r="I119" t="s">
        <v>12</v>
      </c>
      <c r="J119" t="s">
        <v>13</v>
      </c>
      <c r="K119" t="s">
        <v>631</v>
      </c>
    </row>
    <row r="120" spans="2:11" x14ac:dyDescent="0.3">
      <c r="B120" s="5"/>
      <c r="C120" s="33" t="s">
        <v>703</v>
      </c>
      <c r="D120" s="33">
        <v>300</v>
      </c>
      <c r="F120" t="s">
        <v>50</v>
      </c>
      <c r="G120" t="s">
        <v>308</v>
      </c>
      <c r="H120" t="s">
        <v>15</v>
      </c>
      <c r="I120" t="s">
        <v>12</v>
      </c>
      <c r="J120" t="s">
        <v>13</v>
      </c>
      <c r="K120" t="s">
        <v>631</v>
      </c>
    </row>
    <row r="121" spans="2:11" x14ac:dyDescent="0.3">
      <c r="B121" s="5"/>
      <c r="C121" s="33" t="s">
        <v>710</v>
      </c>
      <c r="D121" s="33">
        <v>100</v>
      </c>
      <c r="F121" t="s">
        <v>50</v>
      </c>
      <c r="G121" t="s">
        <v>308</v>
      </c>
      <c r="H121" t="s">
        <v>15</v>
      </c>
      <c r="I121" t="s">
        <v>12</v>
      </c>
      <c r="J121" t="s">
        <v>13</v>
      </c>
      <c r="K121" t="s">
        <v>631</v>
      </c>
    </row>
    <row r="122" spans="2:11" x14ac:dyDescent="0.3">
      <c r="B122" s="5"/>
      <c r="C122" s="33" t="s">
        <v>715</v>
      </c>
      <c r="D122" s="33">
        <v>90</v>
      </c>
      <c r="F122" t="s">
        <v>50</v>
      </c>
      <c r="G122" t="s">
        <v>308</v>
      </c>
      <c r="H122" t="s">
        <v>14</v>
      </c>
      <c r="I122" t="s">
        <v>12</v>
      </c>
      <c r="J122" t="s">
        <v>13</v>
      </c>
      <c r="K122" t="s">
        <v>631</v>
      </c>
    </row>
    <row r="123" spans="2:11" x14ac:dyDescent="0.3">
      <c r="B123" s="5"/>
      <c r="C123" s="33" t="s">
        <v>711</v>
      </c>
      <c r="D123" s="33">
        <v>280</v>
      </c>
      <c r="F123" t="s">
        <v>50</v>
      </c>
      <c r="G123" t="s">
        <v>308</v>
      </c>
      <c r="H123" t="s">
        <v>16</v>
      </c>
      <c r="I123" t="s">
        <v>12</v>
      </c>
      <c r="J123" t="s">
        <v>13</v>
      </c>
      <c r="K123" t="s">
        <v>631</v>
      </c>
    </row>
    <row r="124" spans="2:11" x14ac:dyDescent="0.3">
      <c r="B124" s="5"/>
      <c r="C124" s="33" t="s">
        <v>702</v>
      </c>
      <c r="D124" s="33">
        <v>800</v>
      </c>
      <c r="F124" t="s">
        <v>50</v>
      </c>
      <c r="G124" t="s">
        <v>308</v>
      </c>
      <c r="H124" t="s">
        <v>14</v>
      </c>
      <c r="I124" t="s">
        <v>12</v>
      </c>
      <c r="J124" t="s">
        <v>13</v>
      </c>
      <c r="K124" t="s">
        <v>631</v>
      </c>
    </row>
    <row r="125" spans="2:11" x14ac:dyDescent="0.3">
      <c r="B125" s="5"/>
      <c r="C125" s="33" t="s">
        <v>695</v>
      </c>
      <c r="D125" s="33">
        <v>410</v>
      </c>
      <c r="F125" t="s">
        <v>50</v>
      </c>
      <c r="G125" t="s">
        <v>308</v>
      </c>
      <c r="H125" t="s">
        <v>16</v>
      </c>
      <c r="I125" t="s">
        <v>12</v>
      </c>
      <c r="J125" t="s">
        <v>13</v>
      </c>
      <c r="K125" t="s">
        <v>631</v>
      </c>
    </row>
    <row r="126" spans="2:11" x14ac:dyDescent="0.3">
      <c r="B126" s="5"/>
      <c r="C126" s="33" t="s">
        <v>709</v>
      </c>
      <c r="D126" s="33">
        <v>800</v>
      </c>
      <c r="F126" t="s">
        <v>50</v>
      </c>
      <c r="G126" t="s">
        <v>308</v>
      </c>
      <c r="H126" t="s">
        <v>76</v>
      </c>
      <c r="I126" t="s">
        <v>12</v>
      </c>
      <c r="J126" t="s">
        <v>13</v>
      </c>
      <c r="K126" t="s">
        <v>631</v>
      </c>
    </row>
    <row r="127" spans="2:11" x14ac:dyDescent="0.3">
      <c r="C127" s="33" t="s">
        <v>8</v>
      </c>
      <c r="D127" s="33">
        <v>80</v>
      </c>
      <c r="F127" t="s">
        <v>755</v>
      </c>
      <c r="K127" t="s">
        <v>771</v>
      </c>
    </row>
    <row r="128" spans="2:11" x14ac:dyDescent="0.3">
      <c r="B128" s="5">
        <v>44904</v>
      </c>
      <c r="C128" t="s">
        <v>28</v>
      </c>
      <c r="D128">
        <f>64+32</f>
        <v>96</v>
      </c>
      <c r="F128" t="s">
        <v>62</v>
      </c>
      <c r="G128" t="s">
        <v>308</v>
      </c>
      <c r="H128" t="s">
        <v>16</v>
      </c>
      <c r="I128" t="s">
        <v>12</v>
      </c>
      <c r="J128" t="s">
        <v>13</v>
      </c>
      <c r="K128" t="s">
        <v>60</v>
      </c>
    </row>
    <row r="129" spans="2:11" x14ac:dyDescent="0.3">
      <c r="B129" s="5"/>
      <c r="C129" t="s">
        <v>31</v>
      </c>
      <c r="D129">
        <v>309</v>
      </c>
      <c r="F129" t="s">
        <v>62</v>
      </c>
      <c r="G129" t="s">
        <v>308</v>
      </c>
      <c r="H129" t="s">
        <v>16</v>
      </c>
      <c r="I129" t="s">
        <v>12</v>
      </c>
      <c r="J129" t="s">
        <v>13</v>
      </c>
      <c r="K129" t="s">
        <v>60</v>
      </c>
    </row>
    <row r="130" spans="2:11" x14ac:dyDescent="0.3">
      <c r="B130" s="5"/>
      <c r="C130" s="16" t="s">
        <v>27</v>
      </c>
      <c r="D130">
        <v>735</v>
      </c>
      <c r="F130" t="s">
        <v>29</v>
      </c>
      <c r="G130" t="s">
        <v>308</v>
      </c>
      <c r="H130" t="s">
        <v>16</v>
      </c>
      <c r="I130" t="s">
        <v>12</v>
      </c>
      <c r="J130" t="s">
        <v>13</v>
      </c>
      <c r="K130" t="s">
        <v>512</v>
      </c>
    </row>
    <row r="131" spans="2:11" x14ac:dyDescent="0.3">
      <c r="B131" s="5"/>
      <c r="C131" t="s">
        <v>20</v>
      </c>
      <c r="D131">
        <v>1800</v>
      </c>
      <c r="F131" t="s">
        <v>547</v>
      </c>
      <c r="G131" t="s">
        <v>10</v>
      </c>
      <c r="H131" t="s">
        <v>15</v>
      </c>
      <c r="I131" t="s">
        <v>12</v>
      </c>
      <c r="J131" t="s">
        <v>13</v>
      </c>
      <c r="K131" t="s">
        <v>512</v>
      </c>
    </row>
    <row r="132" spans="2:11" x14ac:dyDescent="0.3">
      <c r="B132" s="5"/>
      <c r="C132" t="s">
        <v>20</v>
      </c>
      <c r="D132">
        <v>1550</v>
      </c>
      <c r="F132" t="s">
        <v>547</v>
      </c>
      <c r="G132" t="s">
        <v>10</v>
      </c>
      <c r="H132" t="s">
        <v>15</v>
      </c>
      <c r="I132" t="s">
        <v>12</v>
      </c>
      <c r="J132" t="s">
        <v>13</v>
      </c>
      <c r="K132" t="s">
        <v>512</v>
      </c>
    </row>
    <row r="133" spans="2:11" ht="15.6" x14ac:dyDescent="0.3">
      <c r="B133" s="5"/>
      <c r="C133" s="32" t="s">
        <v>686</v>
      </c>
      <c r="D133" s="31">
        <v>61</v>
      </c>
      <c r="E133" s="31"/>
      <c r="F133" t="s">
        <v>29</v>
      </c>
      <c r="G133" t="s">
        <v>10</v>
      </c>
      <c r="H133" t="s">
        <v>15</v>
      </c>
      <c r="I133" t="s">
        <v>12</v>
      </c>
      <c r="J133" t="s">
        <v>13</v>
      </c>
      <c r="K133" t="s">
        <v>771</v>
      </c>
    </row>
    <row r="134" spans="2:11" ht="15.6" x14ac:dyDescent="0.3">
      <c r="B134" s="5"/>
      <c r="C134" s="33" t="s">
        <v>697</v>
      </c>
      <c r="D134" s="33">
        <v>150</v>
      </c>
      <c r="E134" s="31"/>
      <c r="F134" t="s">
        <v>50</v>
      </c>
      <c r="G134" t="s">
        <v>308</v>
      </c>
      <c r="H134" t="s">
        <v>16</v>
      </c>
      <c r="I134" t="s">
        <v>12</v>
      </c>
      <c r="J134" t="s">
        <v>13</v>
      </c>
      <c r="K134" t="s">
        <v>631</v>
      </c>
    </row>
    <row r="135" spans="2:11" ht="15.6" x14ac:dyDescent="0.3">
      <c r="B135" s="5"/>
      <c r="C135" s="33" t="s">
        <v>694</v>
      </c>
      <c r="D135" s="33">
        <v>380</v>
      </c>
      <c r="E135" s="31"/>
      <c r="F135" t="s">
        <v>50</v>
      </c>
      <c r="G135" t="s">
        <v>308</v>
      </c>
      <c r="H135" t="s">
        <v>16</v>
      </c>
      <c r="I135" t="s">
        <v>12</v>
      </c>
      <c r="J135" t="s">
        <v>13</v>
      </c>
      <c r="K135" t="s">
        <v>631</v>
      </c>
    </row>
    <row r="136" spans="2:11" ht="15.6" x14ac:dyDescent="0.3">
      <c r="B136" s="5"/>
      <c r="C136" s="33" t="s">
        <v>703</v>
      </c>
      <c r="D136" s="33">
        <v>200</v>
      </c>
      <c r="E136" s="31"/>
      <c r="F136" t="s">
        <v>50</v>
      </c>
      <c r="G136" t="s">
        <v>308</v>
      </c>
      <c r="H136" t="s">
        <v>15</v>
      </c>
      <c r="I136" t="s">
        <v>12</v>
      </c>
      <c r="J136" t="s">
        <v>13</v>
      </c>
      <c r="K136" t="s">
        <v>631</v>
      </c>
    </row>
    <row r="137" spans="2:11" ht="15.6" x14ac:dyDescent="0.3">
      <c r="B137" s="5"/>
      <c r="C137" s="33" t="s">
        <v>709</v>
      </c>
      <c r="D137" s="33">
        <v>800</v>
      </c>
      <c r="E137" s="31"/>
      <c r="F137" t="s">
        <v>50</v>
      </c>
      <c r="G137" t="s">
        <v>308</v>
      </c>
      <c r="H137" t="s">
        <v>76</v>
      </c>
      <c r="I137" t="s">
        <v>12</v>
      </c>
      <c r="J137" t="s">
        <v>13</v>
      </c>
      <c r="K137" t="s">
        <v>631</v>
      </c>
    </row>
    <row r="138" spans="2:11" ht="15.6" x14ac:dyDescent="0.3">
      <c r="B138" s="5"/>
      <c r="C138" s="33" t="s">
        <v>695</v>
      </c>
      <c r="D138" s="33">
        <v>295</v>
      </c>
      <c r="E138" s="31"/>
      <c r="F138" t="s">
        <v>50</v>
      </c>
      <c r="G138" t="s">
        <v>308</v>
      </c>
      <c r="H138" t="s">
        <v>16</v>
      </c>
      <c r="I138" t="s">
        <v>12</v>
      </c>
      <c r="J138" t="s">
        <v>13</v>
      </c>
      <c r="K138" t="s">
        <v>631</v>
      </c>
    </row>
    <row r="139" spans="2:11" x14ac:dyDescent="0.3">
      <c r="C139" s="33" t="s">
        <v>8</v>
      </c>
      <c r="D139" s="33">
        <v>40</v>
      </c>
      <c r="F139" t="s">
        <v>755</v>
      </c>
      <c r="K139" t="s">
        <v>771</v>
      </c>
    </row>
    <row r="140" spans="2:11" x14ac:dyDescent="0.3">
      <c r="B140" s="5">
        <v>44905</v>
      </c>
      <c r="C140" t="s">
        <v>28</v>
      </c>
      <c r="D140">
        <v>64</v>
      </c>
      <c r="F140" t="s">
        <v>62</v>
      </c>
      <c r="G140" t="s">
        <v>308</v>
      </c>
      <c r="H140" t="s">
        <v>16</v>
      </c>
      <c r="I140" t="s">
        <v>12</v>
      </c>
      <c r="J140" t="s">
        <v>13</v>
      </c>
      <c r="K140" t="s">
        <v>60</v>
      </c>
    </row>
    <row r="141" spans="2:11" x14ac:dyDescent="0.3">
      <c r="B141" s="5"/>
      <c r="C141" t="s">
        <v>27</v>
      </c>
      <c r="D141">
        <v>258</v>
      </c>
      <c r="F141" t="s">
        <v>62</v>
      </c>
      <c r="G141" t="s">
        <v>308</v>
      </c>
      <c r="H141" t="s">
        <v>16</v>
      </c>
      <c r="I141" t="s">
        <v>12</v>
      </c>
      <c r="J141" t="s">
        <v>13</v>
      </c>
      <c r="K141" t="s">
        <v>60</v>
      </c>
    </row>
    <row r="142" spans="2:11" x14ac:dyDescent="0.3">
      <c r="B142" s="5"/>
      <c r="C142" t="s">
        <v>670</v>
      </c>
      <c r="D142">
        <v>396</v>
      </c>
      <c r="F142" t="s">
        <v>547</v>
      </c>
      <c r="G142" t="s">
        <v>10</v>
      </c>
      <c r="H142" t="s">
        <v>15</v>
      </c>
      <c r="I142" t="s">
        <v>12</v>
      </c>
      <c r="J142" t="s">
        <v>13</v>
      </c>
      <c r="K142" t="s">
        <v>512</v>
      </c>
    </row>
    <row r="143" spans="2:11" x14ac:dyDescent="0.3">
      <c r="B143" s="5"/>
      <c r="C143" t="s">
        <v>671</v>
      </c>
      <c r="D143">
        <v>427</v>
      </c>
      <c r="F143" t="s">
        <v>547</v>
      </c>
      <c r="G143" t="s">
        <v>10</v>
      </c>
      <c r="H143" t="s">
        <v>15</v>
      </c>
      <c r="I143" t="s">
        <v>12</v>
      </c>
      <c r="J143" t="s">
        <v>13</v>
      </c>
      <c r="K143" t="s">
        <v>512</v>
      </c>
    </row>
    <row r="144" spans="2:11" x14ac:dyDescent="0.3">
      <c r="B144" s="5"/>
      <c r="C144" s="16" t="s">
        <v>672</v>
      </c>
      <c r="D144">
        <v>38</v>
      </c>
      <c r="F144" t="s">
        <v>547</v>
      </c>
      <c r="G144" t="s">
        <v>10</v>
      </c>
      <c r="H144" t="s">
        <v>15</v>
      </c>
      <c r="I144" t="s">
        <v>12</v>
      </c>
      <c r="J144" t="s">
        <v>13</v>
      </c>
      <c r="K144" t="s">
        <v>512</v>
      </c>
    </row>
    <row r="145" spans="2:11" x14ac:dyDescent="0.3">
      <c r="B145" s="5"/>
      <c r="C145" s="33" t="s">
        <v>697</v>
      </c>
      <c r="D145" s="33">
        <v>150</v>
      </c>
      <c r="F145" t="s">
        <v>50</v>
      </c>
      <c r="G145" t="s">
        <v>308</v>
      </c>
      <c r="H145" t="s">
        <v>16</v>
      </c>
      <c r="I145" t="s">
        <v>12</v>
      </c>
      <c r="J145" t="s">
        <v>13</v>
      </c>
      <c r="K145" t="s">
        <v>631</v>
      </c>
    </row>
    <row r="146" spans="2:11" x14ac:dyDescent="0.3">
      <c r="B146" s="5"/>
      <c r="C146" s="33" t="s">
        <v>716</v>
      </c>
      <c r="D146" s="33">
        <v>580</v>
      </c>
      <c r="F146" t="s">
        <v>50</v>
      </c>
      <c r="G146" t="s">
        <v>308</v>
      </c>
      <c r="H146" t="s">
        <v>15</v>
      </c>
      <c r="I146" t="s">
        <v>12</v>
      </c>
      <c r="J146" t="s">
        <v>13</v>
      </c>
      <c r="K146" t="s">
        <v>741</v>
      </c>
    </row>
    <row r="147" spans="2:11" x14ac:dyDescent="0.3">
      <c r="B147" s="5"/>
      <c r="C147" s="33" t="s">
        <v>719</v>
      </c>
      <c r="D147" s="33">
        <v>150</v>
      </c>
      <c r="F147" t="s">
        <v>50</v>
      </c>
      <c r="G147" t="s">
        <v>308</v>
      </c>
      <c r="H147" t="s">
        <v>15</v>
      </c>
      <c r="I147" t="s">
        <v>12</v>
      </c>
      <c r="J147" t="s">
        <v>13</v>
      </c>
      <c r="K147" t="s">
        <v>741</v>
      </c>
    </row>
    <row r="148" spans="2:11" x14ac:dyDescent="0.3">
      <c r="B148" s="5"/>
      <c r="C148" s="33" t="s">
        <v>711</v>
      </c>
      <c r="D148" s="33">
        <v>120</v>
      </c>
      <c r="F148" t="s">
        <v>50</v>
      </c>
      <c r="G148" t="s">
        <v>308</v>
      </c>
      <c r="H148" t="s">
        <v>16</v>
      </c>
      <c r="I148" t="s">
        <v>12</v>
      </c>
      <c r="J148" t="s">
        <v>13</v>
      </c>
      <c r="K148" t="s">
        <v>741</v>
      </c>
    </row>
    <row r="149" spans="2:11" x14ac:dyDescent="0.3">
      <c r="B149" s="5"/>
      <c r="C149" s="33" t="s">
        <v>694</v>
      </c>
      <c r="D149" s="33">
        <v>320</v>
      </c>
      <c r="F149" t="s">
        <v>50</v>
      </c>
      <c r="G149" t="s">
        <v>308</v>
      </c>
      <c r="H149" t="s">
        <v>16</v>
      </c>
      <c r="I149" t="s">
        <v>12</v>
      </c>
      <c r="J149" t="s">
        <v>13</v>
      </c>
      <c r="K149" t="s">
        <v>741</v>
      </c>
    </row>
    <row r="150" spans="2:11" x14ac:dyDescent="0.3">
      <c r="B150" s="5"/>
      <c r="C150" s="33" t="s">
        <v>717</v>
      </c>
      <c r="D150" s="33">
        <v>200</v>
      </c>
      <c r="F150" t="s">
        <v>50</v>
      </c>
      <c r="G150" t="s">
        <v>308</v>
      </c>
      <c r="H150" t="s">
        <v>14</v>
      </c>
      <c r="I150" t="s">
        <v>12</v>
      </c>
      <c r="J150" t="s">
        <v>13</v>
      </c>
      <c r="K150" t="s">
        <v>741</v>
      </c>
    </row>
    <row r="151" spans="2:11" x14ac:dyDescent="0.3">
      <c r="B151" s="5"/>
      <c r="C151" s="33" t="s">
        <v>710</v>
      </c>
      <c r="D151" s="33">
        <v>300</v>
      </c>
      <c r="F151" t="s">
        <v>50</v>
      </c>
      <c r="G151" t="s">
        <v>308</v>
      </c>
      <c r="H151" t="s">
        <v>15</v>
      </c>
      <c r="I151" t="s">
        <v>12</v>
      </c>
      <c r="J151" t="s">
        <v>13</v>
      </c>
      <c r="K151" t="s">
        <v>741</v>
      </c>
    </row>
    <row r="152" spans="2:11" x14ac:dyDescent="0.3">
      <c r="B152" s="5"/>
      <c r="C152" s="33" t="s">
        <v>695</v>
      </c>
      <c r="D152" s="33">
        <v>280</v>
      </c>
      <c r="F152" t="s">
        <v>50</v>
      </c>
      <c r="G152" t="s">
        <v>308</v>
      </c>
      <c r="H152" t="s">
        <v>16</v>
      </c>
      <c r="I152" t="s">
        <v>12</v>
      </c>
      <c r="J152" t="s">
        <v>13</v>
      </c>
      <c r="K152" t="s">
        <v>741</v>
      </c>
    </row>
    <row r="153" spans="2:11" x14ac:dyDescent="0.3">
      <c r="B153" s="5"/>
      <c r="C153" s="33" t="s">
        <v>718</v>
      </c>
      <c r="D153" s="33">
        <v>600</v>
      </c>
      <c r="F153" t="s">
        <v>50</v>
      </c>
      <c r="G153" t="s">
        <v>308</v>
      </c>
      <c r="H153" t="s">
        <v>76</v>
      </c>
      <c r="I153" t="s">
        <v>12</v>
      </c>
      <c r="J153" t="s">
        <v>13</v>
      </c>
      <c r="K153" t="s">
        <v>741</v>
      </c>
    </row>
    <row r="154" spans="2:11" x14ac:dyDescent="0.3">
      <c r="C154" s="33" t="s">
        <v>8</v>
      </c>
      <c r="D154" s="33">
        <v>60</v>
      </c>
      <c r="F154" t="s">
        <v>755</v>
      </c>
      <c r="K154" t="s">
        <v>771</v>
      </c>
    </row>
    <row r="155" spans="2:11" x14ac:dyDescent="0.3">
      <c r="B155" s="5">
        <v>44906</v>
      </c>
      <c r="C155" t="s">
        <v>28</v>
      </c>
      <c r="D155">
        <v>32</v>
      </c>
      <c r="F155" t="s">
        <v>62</v>
      </c>
      <c r="G155" t="s">
        <v>308</v>
      </c>
      <c r="H155" t="s">
        <v>16</v>
      </c>
      <c r="I155" t="s">
        <v>12</v>
      </c>
      <c r="J155" t="s">
        <v>13</v>
      </c>
      <c r="K155" t="s">
        <v>60</v>
      </c>
    </row>
    <row r="156" spans="2:11" x14ac:dyDescent="0.3">
      <c r="B156" s="5"/>
      <c r="C156" s="33" t="s">
        <v>697</v>
      </c>
      <c r="D156" s="33">
        <v>220</v>
      </c>
      <c r="F156" t="s">
        <v>50</v>
      </c>
      <c r="G156" t="s">
        <v>308</v>
      </c>
      <c r="H156" t="s">
        <v>16</v>
      </c>
      <c r="I156" t="s">
        <v>12</v>
      </c>
      <c r="J156" t="s">
        <v>13</v>
      </c>
      <c r="K156" t="s">
        <v>741</v>
      </c>
    </row>
    <row r="157" spans="2:11" x14ac:dyDescent="0.3">
      <c r="B157" s="5"/>
      <c r="C157" s="33" t="s">
        <v>694</v>
      </c>
      <c r="D157" s="33">
        <v>340</v>
      </c>
      <c r="F157" t="s">
        <v>50</v>
      </c>
      <c r="G157" t="s">
        <v>308</v>
      </c>
      <c r="H157" t="s">
        <v>16</v>
      </c>
      <c r="I157" t="s">
        <v>12</v>
      </c>
      <c r="J157" t="s">
        <v>13</v>
      </c>
      <c r="K157" t="s">
        <v>741</v>
      </c>
    </row>
    <row r="158" spans="2:11" x14ac:dyDescent="0.3">
      <c r="B158" s="5"/>
      <c r="C158" s="33" t="s">
        <v>703</v>
      </c>
      <c r="D158" s="33">
        <v>200</v>
      </c>
      <c r="F158" t="s">
        <v>50</v>
      </c>
      <c r="G158" t="s">
        <v>308</v>
      </c>
      <c r="H158" t="s">
        <v>15</v>
      </c>
      <c r="I158" t="s">
        <v>12</v>
      </c>
      <c r="J158" t="s">
        <v>13</v>
      </c>
      <c r="K158" t="s">
        <v>741</v>
      </c>
    </row>
    <row r="159" spans="2:11" x14ac:dyDescent="0.3">
      <c r="B159" s="5"/>
      <c r="C159" s="33" t="s">
        <v>702</v>
      </c>
      <c r="D159" s="33">
        <v>1200</v>
      </c>
      <c r="F159" t="s">
        <v>50</v>
      </c>
      <c r="G159" t="s">
        <v>308</v>
      </c>
      <c r="H159" t="s">
        <v>14</v>
      </c>
      <c r="I159" t="s">
        <v>12</v>
      </c>
      <c r="J159" t="s">
        <v>13</v>
      </c>
      <c r="K159" t="s">
        <v>741</v>
      </c>
    </row>
    <row r="160" spans="2:11" x14ac:dyDescent="0.3">
      <c r="B160" s="5"/>
      <c r="C160" s="33" t="s">
        <v>705</v>
      </c>
      <c r="D160" s="33">
        <v>60</v>
      </c>
      <c r="F160" t="s">
        <v>50</v>
      </c>
      <c r="G160" t="s">
        <v>308</v>
      </c>
      <c r="H160" t="s">
        <v>16</v>
      </c>
      <c r="I160" t="s">
        <v>12</v>
      </c>
      <c r="J160" t="s">
        <v>13</v>
      </c>
      <c r="K160" t="s">
        <v>741</v>
      </c>
    </row>
    <row r="161" spans="2:11" x14ac:dyDescent="0.3">
      <c r="B161" s="5"/>
      <c r="C161" s="33" t="s">
        <v>696</v>
      </c>
      <c r="D161" s="33">
        <v>50</v>
      </c>
      <c r="F161" t="s">
        <v>50</v>
      </c>
      <c r="G161" t="s">
        <v>308</v>
      </c>
      <c r="H161" t="s">
        <v>16</v>
      </c>
      <c r="I161" t="s">
        <v>12</v>
      </c>
      <c r="J161" t="s">
        <v>13</v>
      </c>
      <c r="K161" t="s">
        <v>741</v>
      </c>
    </row>
    <row r="162" spans="2:11" x14ac:dyDescent="0.3">
      <c r="B162" s="5"/>
      <c r="C162" s="33" t="s">
        <v>740</v>
      </c>
      <c r="D162" s="33">
        <v>350</v>
      </c>
      <c r="F162" t="s">
        <v>50</v>
      </c>
      <c r="G162" t="s">
        <v>308</v>
      </c>
      <c r="H162" t="s">
        <v>14</v>
      </c>
      <c r="I162" t="s">
        <v>12</v>
      </c>
      <c r="J162" t="s">
        <v>13</v>
      </c>
      <c r="K162" t="s">
        <v>741</v>
      </c>
    </row>
    <row r="163" spans="2:11" x14ac:dyDescent="0.3">
      <c r="B163" s="5"/>
      <c r="C163" s="33" t="s">
        <v>739</v>
      </c>
      <c r="D163" s="33">
        <v>40</v>
      </c>
      <c r="F163" t="s">
        <v>50</v>
      </c>
      <c r="G163" t="s">
        <v>308</v>
      </c>
      <c r="H163" t="s">
        <v>14</v>
      </c>
      <c r="I163" t="s">
        <v>12</v>
      </c>
      <c r="J163" t="s">
        <v>13</v>
      </c>
      <c r="K163" t="s">
        <v>741</v>
      </c>
    </row>
    <row r="164" spans="2:11" x14ac:dyDescent="0.3">
      <c r="B164" s="5"/>
      <c r="C164" t="s">
        <v>8</v>
      </c>
      <c r="D164">
        <v>85</v>
      </c>
      <c r="F164" t="s">
        <v>547</v>
      </c>
      <c r="G164" t="s">
        <v>308</v>
      </c>
      <c r="H164" t="s">
        <v>16</v>
      </c>
      <c r="I164" t="s">
        <v>12</v>
      </c>
      <c r="J164" t="s">
        <v>13</v>
      </c>
      <c r="K164" t="s">
        <v>60</v>
      </c>
    </row>
    <row r="165" spans="2:11" x14ac:dyDescent="0.3">
      <c r="B165" s="5"/>
      <c r="C165" s="33" t="s">
        <v>695</v>
      </c>
      <c r="D165" s="33">
        <v>320</v>
      </c>
      <c r="F165" t="s">
        <v>50</v>
      </c>
      <c r="G165" t="s">
        <v>308</v>
      </c>
      <c r="H165" t="s">
        <v>16</v>
      </c>
      <c r="I165" t="s">
        <v>12</v>
      </c>
      <c r="J165" t="s">
        <v>13</v>
      </c>
      <c r="K165" t="s">
        <v>741</v>
      </c>
    </row>
    <row r="166" spans="2:11" x14ac:dyDescent="0.3">
      <c r="B166" s="5"/>
      <c r="C166" s="33" t="s">
        <v>718</v>
      </c>
      <c r="D166" s="33">
        <v>600</v>
      </c>
      <c r="F166" t="s">
        <v>50</v>
      </c>
      <c r="G166" t="s">
        <v>308</v>
      </c>
      <c r="H166" t="s">
        <v>76</v>
      </c>
      <c r="I166" t="s">
        <v>12</v>
      </c>
      <c r="J166" t="s">
        <v>13</v>
      </c>
      <c r="K166" t="s">
        <v>741</v>
      </c>
    </row>
    <row r="167" spans="2:11" x14ac:dyDescent="0.3">
      <c r="C167" s="33" t="s">
        <v>8</v>
      </c>
      <c r="D167" s="33">
        <v>80</v>
      </c>
      <c r="F167" t="s">
        <v>755</v>
      </c>
      <c r="K167" t="s">
        <v>771</v>
      </c>
    </row>
    <row r="168" spans="2:11" x14ac:dyDescent="0.3">
      <c r="B168" s="5">
        <v>44907</v>
      </c>
      <c r="C168" t="s">
        <v>78</v>
      </c>
      <c r="D168">
        <v>32</v>
      </c>
      <c r="F168" t="s">
        <v>62</v>
      </c>
      <c r="G168" t="s">
        <v>308</v>
      </c>
      <c r="H168" t="s">
        <v>16</v>
      </c>
      <c r="I168" t="s">
        <v>12</v>
      </c>
      <c r="J168" t="s">
        <v>13</v>
      </c>
      <c r="K168" t="s">
        <v>60</v>
      </c>
    </row>
    <row r="169" spans="2:11" x14ac:dyDescent="0.3">
      <c r="B169" s="5"/>
      <c r="C169" s="33" t="s">
        <v>697</v>
      </c>
      <c r="D169" s="33">
        <v>180</v>
      </c>
      <c r="F169" t="s">
        <v>50</v>
      </c>
      <c r="G169" t="s">
        <v>308</v>
      </c>
      <c r="H169" t="s">
        <v>16</v>
      </c>
      <c r="I169" t="s">
        <v>12</v>
      </c>
      <c r="J169" t="s">
        <v>13</v>
      </c>
      <c r="K169" t="s">
        <v>741</v>
      </c>
    </row>
    <row r="170" spans="2:11" x14ac:dyDescent="0.3">
      <c r="B170" s="5"/>
      <c r="C170" s="33" t="s">
        <v>694</v>
      </c>
      <c r="D170" s="33">
        <v>280</v>
      </c>
      <c r="F170" t="s">
        <v>50</v>
      </c>
      <c r="G170" t="s">
        <v>308</v>
      </c>
      <c r="H170" t="s">
        <v>16</v>
      </c>
      <c r="I170" t="s">
        <v>12</v>
      </c>
      <c r="J170" t="s">
        <v>13</v>
      </c>
      <c r="K170" t="s">
        <v>741</v>
      </c>
    </row>
    <row r="171" spans="2:11" x14ac:dyDescent="0.3">
      <c r="B171" s="5"/>
      <c r="C171" s="33" t="s">
        <v>703</v>
      </c>
      <c r="D171" s="33">
        <v>200</v>
      </c>
      <c r="F171" t="s">
        <v>50</v>
      </c>
      <c r="G171" t="s">
        <v>308</v>
      </c>
      <c r="H171" t="s">
        <v>15</v>
      </c>
      <c r="I171" t="s">
        <v>12</v>
      </c>
      <c r="J171" t="s">
        <v>13</v>
      </c>
      <c r="K171" t="s">
        <v>741</v>
      </c>
    </row>
    <row r="172" spans="2:11" x14ac:dyDescent="0.3">
      <c r="B172" s="5"/>
      <c r="C172" s="33" t="s">
        <v>705</v>
      </c>
      <c r="D172" s="33">
        <v>40</v>
      </c>
      <c r="F172" t="s">
        <v>50</v>
      </c>
      <c r="G172" t="s">
        <v>308</v>
      </c>
      <c r="H172" t="s">
        <v>16</v>
      </c>
      <c r="I172" t="s">
        <v>12</v>
      </c>
      <c r="J172" t="s">
        <v>13</v>
      </c>
      <c r="K172" t="s">
        <v>741</v>
      </c>
    </row>
    <row r="173" spans="2:11" x14ac:dyDescent="0.3">
      <c r="B173" s="5"/>
      <c r="C173" s="33" t="s">
        <v>702</v>
      </c>
      <c r="D173" s="33">
        <v>1200</v>
      </c>
      <c r="F173" t="s">
        <v>50</v>
      </c>
      <c r="G173" t="s">
        <v>308</v>
      </c>
      <c r="H173" t="s">
        <v>14</v>
      </c>
      <c r="I173" t="s">
        <v>12</v>
      </c>
      <c r="J173" t="s">
        <v>13</v>
      </c>
      <c r="K173" t="s">
        <v>741</v>
      </c>
    </row>
    <row r="174" spans="2:11" x14ac:dyDescent="0.3">
      <c r="B174" s="5"/>
      <c r="C174" s="33" t="s">
        <v>695</v>
      </c>
      <c r="D174" s="33">
        <v>300</v>
      </c>
      <c r="F174" t="s">
        <v>50</v>
      </c>
      <c r="G174" t="s">
        <v>308</v>
      </c>
      <c r="H174" t="s">
        <v>16</v>
      </c>
      <c r="I174" t="s">
        <v>12</v>
      </c>
      <c r="J174" t="s">
        <v>13</v>
      </c>
      <c r="K174" t="s">
        <v>741</v>
      </c>
    </row>
    <row r="175" spans="2:11" x14ac:dyDescent="0.3">
      <c r="B175" s="5"/>
      <c r="C175" s="33" t="s">
        <v>910</v>
      </c>
      <c r="D175" s="33">
        <v>5500</v>
      </c>
      <c r="F175" s="88" t="s">
        <v>755</v>
      </c>
    </row>
    <row r="176" spans="2:11" x14ac:dyDescent="0.3">
      <c r="B176" s="5"/>
      <c r="C176" s="33" t="s">
        <v>718</v>
      </c>
      <c r="D176" s="33">
        <v>600</v>
      </c>
      <c r="F176" t="s">
        <v>50</v>
      </c>
      <c r="G176" t="s">
        <v>308</v>
      </c>
      <c r="H176" t="s">
        <v>76</v>
      </c>
      <c r="I176" t="s">
        <v>12</v>
      </c>
      <c r="J176" t="s">
        <v>13</v>
      </c>
      <c r="K176" t="s">
        <v>741</v>
      </c>
    </row>
    <row r="177" spans="2:11" x14ac:dyDescent="0.3">
      <c r="C177" s="33" t="s">
        <v>8</v>
      </c>
      <c r="D177" s="33">
        <v>150</v>
      </c>
      <c r="F177" t="s">
        <v>755</v>
      </c>
      <c r="K177" t="s">
        <v>771</v>
      </c>
    </row>
    <row r="178" spans="2:11" ht="15.6" x14ac:dyDescent="0.3">
      <c r="B178" s="5">
        <v>44908</v>
      </c>
      <c r="C178" t="s">
        <v>90</v>
      </c>
      <c r="D178" s="31">
        <f>32+28+5</f>
        <v>65</v>
      </c>
      <c r="E178" s="31"/>
      <c r="F178" t="s">
        <v>62</v>
      </c>
      <c r="G178" t="s">
        <v>308</v>
      </c>
      <c r="H178" t="s">
        <v>16</v>
      </c>
      <c r="I178" t="s">
        <v>12</v>
      </c>
      <c r="J178" t="s">
        <v>13</v>
      </c>
      <c r="K178" t="s">
        <v>60</v>
      </c>
    </row>
    <row r="179" spans="2:11" ht="15.6" x14ac:dyDescent="0.3">
      <c r="C179" s="32" t="s">
        <v>34</v>
      </c>
      <c r="D179" s="31">
        <v>200</v>
      </c>
      <c r="E179" s="31"/>
      <c r="F179" t="s">
        <v>62</v>
      </c>
      <c r="G179" t="s">
        <v>308</v>
      </c>
      <c r="H179" t="s">
        <v>15</v>
      </c>
      <c r="I179" t="s">
        <v>12</v>
      </c>
      <c r="J179" t="s">
        <v>13</v>
      </c>
      <c r="K179" t="s">
        <v>60</v>
      </c>
    </row>
    <row r="180" spans="2:11" ht="15.6" x14ac:dyDescent="0.3">
      <c r="C180" s="33" t="s">
        <v>697</v>
      </c>
      <c r="D180" s="33">
        <v>200</v>
      </c>
      <c r="E180" s="31"/>
      <c r="F180" t="s">
        <v>50</v>
      </c>
      <c r="G180" t="s">
        <v>308</v>
      </c>
      <c r="H180" t="s">
        <v>16</v>
      </c>
      <c r="I180" t="s">
        <v>12</v>
      </c>
      <c r="J180" t="s">
        <v>13</v>
      </c>
      <c r="K180" t="s">
        <v>741</v>
      </c>
    </row>
    <row r="181" spans="2:11" ht="15.6" x14ac:dyDescent="0.3">
      <c r="C181" s="33" t="s">
        <v>703</v>
      </c>
      <c r="D181" s="33">
        <v>200</v>
      </c>
      <c r="E181" s="31"/>
      <c r="F181" t="s">
        <v>50</v>
      </c>
      <c r="G181" t="s">
        <v>308</v>
      </c>
      <c r="H181" t="s">
        <v>15</v>
      </c>
      <c r="I181" t="s">
        <v>12</v>
      </c>
      <c r="J181" t="s">
        <v>13</v>
      </c>
      <c r="K181" t="s">
        <v>741</v>
      </c>
    </row>
    <row r="182" spans="2:11" ht="15.6" x14ac:dyDescent="0.3">
      <c r="C182" s="33" t="s">
        <v>694</v>
      </c>
      <c r="D182" s="33">
        <v>360</v>
      </c>
      <c r="E182" s="31"/>
      <c r="F182" t="s">
        <v>50</v>
      </c>
      <c r="G182" t="s">
        <v>308</v>
      </c>
      <c r="H182" t="s">
        <v>16</v>
      </c>
      <c r="I182" t="s">
        <v>12</v>
      </c>
      <c r="J182" t="s">
        <v>13</v>
      </c>
      <c r="K182" t="s">
        <v>741</v>
      </c>
    </row>
    <row r="183" spans="2:11" ht="15.6" x14ac:dyDescent="0.3">
      <c r="C183" s="33" t="s">
        <v>705</v>
      </c>
      <c r="D183" s="33">
        <v>60</v>
      </c>
      <c r="E183" s="31"/>
      <c r="F183" t="s">
        <v>50</v>
      </c>
      <c r="G183" t="s">
        <v>308</v>
      </c>
      <c r="H183" t="s">
        <v>16</v>
      </c>
      <c r="I183" t="s">
        <v>12</v>
      </c>
      <c r="J183" t="s">
        <v>13</v>
      </c>
      <c r="K183" t="s">
        <v>741</v>
      </c>
    </row>
    <row r="184" spans="2:11" ht="15.6" x14ac:dyDescent="0.3">
      <c r="C184" s="33" t="s">
        <v>702</v>
      </c>
      <c r="D184" s="33">
        <v>1200</v>
      </c>
      <c r="E184" s="31"/>
      <c r="F184" t="s">
        <v>50</v>
      </c>
      <c r="G184" t="s">
        <v>308</v>
      </c>
      <c r="H184" t="s">
        <v>14</v>
      </c>
      <c r="I184" t="s">
        <v>12</v>
      </c>
      <c r="J184" t="s">
        <v>13</v>
      </c>
      <c r="K184" t="s">
        <v>741</v>
      </c>
    </row>
    <row r="185" spans="2:11" ht="15.6" x14ac:dyDescent="0.3">
      <c r="C185" s="33" t="s">
        <v>695</v>
      </c>
      <c r="D185" s="33">
        <v>380</v>
      </c>
      <c r="E185" s="31"/>
      <c r="F185" t="s">
        <v>50</v>
      </c>
      <c r="G185" t="s">
        <v>308</v>
      </c>
      <c r="H185" t="s">
        <v>16</v>
      </c>
      <c r="I185" t="s">
        <v>12</v>
      </c>
      <c r="J185" t="s">
        <v>13</v>
      </c>
      <c r="K185" t="s">
        <v>741</v>
      </c>
    </row>
    <row r="186" spans="2:11" ht="15.6" x14ac:dyDescent="0.3">
      <c r="C186" s="33" t="s">
        <v>718</v>
      </c>
      <c r="D186" s="33">
        <v>600</v>
      </c>
      <c r="E186" s="31"/>
      <c r="F186" t="s">
        <v>50</v>
      </c>
      <c r="G186" t="s">
        <v>308</v>
      </c>
      <c r="H186" t="s">
        <v>76</v>
      </c>
      <c r="I186" t="s">
        <v>12</v>
      </c>
      <c r="J186" t="s">
        <v>13</v>
      </c>
      <c r="K186" t="s">
        <v>741</v>
      </c>
    </row>
    <row r="187" spans="2:11" x14ac:dyDescent="0.3">
      <c r="C187" s="33" t="s">
        <v>8</v>
      </c>
      <c r="D187" s="33">
        <v>110</v>
      </c>
      <c r="F187" t="s">
        <v>755</v>
      </c>
      <c r="K187" t="s">
        <v>771</v>
      </c>
    </row>
    <row r="188" spans="2:11" ht="15.6" x14ac:dyDescent="0.3">
      <c r="B188" s="5">
        <v>44909</v>
      </c>
      <c r="C188" s="33" t="s">
        <v>697</v>
      </c>
      <c r="D188" s="33">
        <v>220</v>
      </c>
      <c r="E188" s="31"/>
      <c r="F188" t="s">
        <v>50</v>
      </c>
      <c r="G188" t="s">
        <v>308</v>
      </c>
      <c r="H188" t="s">
        <v>16</v>
      </c>
      <c r="I188" t="s">
        <v>12</v>
      </c>
      <c r="J188" t="s">
        <v>13</v>
      </c>
      <c r="K188" t="s">
        <v>741</v>
      </c>
    </row>
    <row r="189" spans="2:11" ht="15.6" x14ac:dyDescent="0.3">
      <c r="C189" s="33" t="s">
        <v>703</v>
      </c>
      <c r="D189" s="33">
        <v>200</v>
      </c>
      <c r="E189" s="31"/>
      <c r="F189" t="s">
        <v>50</v>
      </c>
      <c r="G189" t="s">
        <v>308</v>
      </c>
      <c r="H189" t="s">
        <v>15</v>
      </c>
      <c r="I189" t="s">
        <v>12</v>
      </c>
      <c r="J189" t="s">
        <v>13</v>
      </c>
      <c r="K189" t="s">
        <v>741</v>
      </c>
    </row>
    <row r="190" spans="2:11" ht="15.6" x14ac:dyDescent="0.3">
      <c r="C190" s="33" t="s">
        <v>694</v>
      </c>
      <c r="D190" s="33">
        <v>425</v>
      </c>
      <c r="E190" s="31"/>
      <c r="F190" t="s">
        <v>50</v>
      </c>
      <c r="G190" t="s">
        <v>308</v>
      </c>
      <c r="H190" t="s">
        <v>16</v>
      </c>
      <c r="I190" t="s">
        <v>12</v>
      </c>
      <c r="J190" t="s">
        <v>13</v>
      </c>
      <c r="K190" t="s">
        <v>741</v>
      </c>
    </row>
    <row r="191" spans="2:11" ht="15.6" x14ac:dyDescent="0.3">
      <c r="C191" s="33" t="s">
        <v>705</v>
      </c>
      <c r="D191" s="33">
        <v>80</v>
      </c>
      <c r="E191" s="31"/>
      <c r="F191" t="s">
        <v>50</v>
      </c>
      <c r="G191" t="s">
        <v>308</v>
      </c>
      <c r="H191" t="s">
        <v>16</v>
      </c>
      <c r="I191" t="s">
        <v>12</v>
      </c>
      <c r="J191" t="s">
        <v>13</v>
      </c>
      <c r="K191" t="s">
        <v>741</v>
      </c>
    </row>
    <row r="192" spans="2:11" ht="15.6" x14ac:dyDescent="0.3">
      <c r="C192" s="33" t="s">
        <v>702</v>
      </c>
      <c r="D192" s="33">
        <v>1200</v>
      </c>
      <c r="E192" s="31"/>
      <c r="F192" t="s">
        <v>50</v>
      </c>
      <c r="G192" t="s">
        <v>308</v>
      </c>
      <c r="H192" t="s">
        <v>14</v>
      </c>
      <c r="I192" t="s">
        <v>12</v>
      </c>
      <c r="J192" t="s">
        <v>13</v>
      </c>
      <c r="K192" t="s">
        <v>741</v>
      </c>
    </row>
    <row r="193" spans="2:11" ht="15.6" x14ac:dyDescent="0.3">
      <c r="C193" s="33" t="s">
        <v>748</v>
      </c>
      <c r="D193" s="33">
        <v>240</v>
      </c>
      <c r="E193" s="31"/>
      <c r="F193" t="s">
        <v>547</v>
      </c>
      <c r="G193" t="s">
        <v>308</v>
      </c>
      <c r="H193" t="s">
        <v>14</v>
      </c>
      <c r="I193" t="s">
        <v>512</v>
      </c>
      <c r="J193" t="s">
        <v>13</v>
      </c>
      <c r="K193" t="s">
        <v>512</v>
      </c>
    </row>
    <row r="194" spans="2:11" ht="15.6" x14ac:dyDescent="0.3">
      <c r="C194" s="33" t="s">
        <v>695</v>
      </c>
      <c r="D194" s="33">
        <v>310</v>
      </c>
      <c r="E194" s="31"/>
      <c r="F194" t="s">
        <v>50</v>
      </c>
      <c r="G194" t="s">
        <v>308</v>
      </c>
      <c r="H194" t="s">
        <v>16</v>
      </c>
      <c r="I194" t="s">
        <v>12</v>
      </c>
      <c r="J194" t="s">
        <v>13</v>
      </c>
      <c r="K194" t="s">
        <v>741</v>
      </c>
    </row>
    <row r="195" spans="2:11" ht="15.6" x14ac:dyDescent="0.3">
      <c r="C195" s="33" t="s">
        <v>718</v>
      </c>
      <c r="D195" s="33">
        <v>600</v>
      </c>
      <c r="E195" s="31"/>
      <c r="F195" t="s">
        <v>50</v>
      </c>
      <c r="G195" t="s">
        <v>308</v>
      </c>
      <c r="H195" t="s">
        <v>76</v>
      </c>
      <c r="I195" t="s">
        <v>12</v>
      </c>
      <c r="J195" t="s">
        <v>13</v>
      </c>
      <c r="K195" t="s">
        <v>741</v>
      </c>
    </row>
    <row r="196" spans="2:11" ht="15.6" x14ac:dyDescent="0.3">
      <c r="C196" s="33" t="s">
        <v>983</v>
      </c>
      <c r="D196" s="33">
        <v>80</v>
      </c>
      <c r="E196" s="31"/>
      <c r="K196" t="s">
        <v>771</v>
      </c>
    </row>
    <row r="197" spans="2:11" ht="15.6" x14ac:dyDescent="0.3">
      <c r="B197" s="5">
        <v>44910</v>
      </c>
      <c r="C197" s="32" t="s">
        <v>20</v>
      </c>
      <c r="D197" s="31">
        <v>1709</v>
      </c>
      <c r="E197" s="31"/>
      <c r="F197" t="s">
        <v>29</v>
      </c>
      <c r="G197" t="s">
        <v>10</v>
      </c>
      <c r="H197" t="s">
        <v>15</v>
      </c>
      <c r="I197" t="s">
        <v>12</v>
      </c>
      <c r="J197" t="s">
        <v>13</v>
      </c>
    </row>
    <row r="198" spans="2:11" ht="15.6" x14ac:dyDescent="0.3">
      <c r="B198" s="5"/>
      <c r="C198" s="33" t="s">
        <v>697</v>
      </c>
      <c r="D198" s="33">
        <v>200</v>
      </c>
      <c r="E198" s="31"/>
      <c r="F198" t="s">
        <v>50</v>
      </c>
      <c r="G198" t="s">
        <v>308</v>
      </c>
      <c r="H198" t="s">
        <v>16</v>
      </c>
      <c r="I198" t="s">
        <v>12</v>
      </c>
      <c r="J198" t="s">
        <v>13</v>
      </c>
      <c r="K198" t="s">
        <v>741</v>
      </c>
    </row>
    <row r="199" spans="2:11" ht="15.6" x14ac:dyDescent="0.3">
      <c r="B199" s="5"/>
      <c r="C199" s="33" t="s">
        <v>703</v>
      </c>
      <c r="D199" s="33">
        <v>400</v>
      </c>
      <c r="E199" s="31"/>
      <c r="F199" t="s">
        <v>50</v>
      </c>
      <c r="G199" t="s">
        <v>308</v>
      </c>
      <c r="H199" t="s">
        <v>15</v>
      </c>
      <c r="I199" t="s">
        <v>12</v>
      </c>
      <c r="J199" t="s">
        <v>13</v>
      </c>
      <c r="K199" t="s">
        <v>741</v>
      </c>
    </row>
    <row r="200" spans="2:11" ht="15.6" x14ac:dyDescent="0.3">
      <c r="B200" s="5"/>
      <c r="C200" s="33" t="s">
        <v>694</v>
      </c>
      <c r="D200" s="33">
        <v>380</v>
      </c>
      <c r="E200" s="31"/>
      <c r="F200" t="s">
        <v>50</v>
      </c>
      <c r="G200" t="s">
        <v>308</v>
      </c>
      <c r="H200" t="s">
        <v>16</v>
      </c>
      <c r="I200" t="s">
        <v>12</v>
      </c>
      <c r="J200" t="s">
        <v>13</v>
      </c>
      <c r="K200" t="s">
        <v>741</v>
      </c>
    </row>
    <row r="201" spans="2:11" ht="15.6" x14ac:dyDescent="0.3">
      <c r="B201" s="5"/>
      <c r="C201" s="33" t="s">
        <v>705</v>
      </c>
      <c r="D201" s="33">
        <v>80</v>
      </c>
      <c r="E201" s="31"/>
      <c r="F201" t="s">
        <v>50</v>
      </c>
      <c r="G201" t="s">
        <v>308</v>
      </c>
      <c r="H201" t="s">
        <v>16</v>
      </c>
      <c r="I201" t="s">
        <v>12</v>
      </c>
      <c r="J201" t="s">
        <v>13</v>
      </c>
      <c r="K201" t="s">
        <v>741</v>
      </c>
    </row>
    <row r="202" spans="2:11" ht="15.6" x14ac:dyDescent="0.3">
      <c r="B202" s="5"/>
      <c r="C202" s="33" t="s">
        <v>702</v>
      </c>
      <c r="D202" s="33">
        <v>1200</v>
      </c>
      <c r="E202" s="31"/>
      <c r="F202" t="s">
        <v>50</v>
      </c>
      <c r="G202" t="s">
        <v>308</v>
      </c>
      <c r="H202" t="s">
        <v>14</v>
      </c>
      <c r="I202" t="s">
        <v>12</v>
      </c>
      <c r="J202" t="s">
        <v>13</v>
      </c>
      <c r="K202" t="s">
        <v>741</v>
      </c>
    </row>
    <row r="203" spans="2:11" ht="15.6" x14ac:dyDescent="0.3">
      <c r="B203" s="5"/>
      <c r="C203" s="33" t="s">
        <v>695</v>
      </c>
      <c r="D203" s="33">
        <v>410</v>
      </c>
      <c r="E203" s="31"/>
      <c r="F203" t="s">
        <v>50</v>
      </c>
      <c r="G203" t="s">
        <v>308</v>
      </c>
      <c r="H203" t="s">
        <v>16</v>
      </c>
      <c r="I203" t="s">
        <v>12</v>
      </c>
      <c r="J203" t="s">
        <v>13</v>
      </c>
      <c r="K203" t="s">
        <v>741</v>
      </c>
    </row>
    <row r="204" spans="2:11" ht="15.6" x14ac:dyDescent="0.3">
      <c r="B204" s="5"/>
      <c r="C204" s="33" t="s">
        <v>718</v>
      </c>
      <c r="D204" s="33">
        <v>600</v>
      </c>
      <c r="E204" s="31"/>
      <c r="F204" t="s">
        <v>50</v>
      </c>
      <c r="G204" t="s">
        <v>308</v>
      </c>
      <c r="H204" t="s">
        <v>76</v>
      </c>
      <c r="I204" t="s">
        <v>12</v>
      </c>
      <c r="J204" t="s">
        <v>13</v>
      </c>
      <c r="K204" t="s">
        <v>741</v>
      </c>
    </row>
    <row r="205" spans="2:11" ht="15.6" x14ac:dyDescent="0.3">
      <c r="B205" s="5">
        <v>44911</v>
      </c>
      <c r="C205" s="32" t="s">
        <v>20</v>
      </c>
      <c r="D205" s="31">
        <v>2000</v>
      </c>
      <c r="E205" s="31"/>
      <c r="F205" t="s">
        <v>29</v>
      </c>
      <c r="G205" t="s">
        <v>10</v>
      </c>
      <c r="H205" t="s">
        <v>15</v>
      </c>
      <c r="I205" t="s">
        <v>12</v>
      </c>
      <c r="J205" t="s">
        <v>13</v>
      </c>
    </row>
    <row r="206" spans="2:11" ht="15.6" x14ac:dyDescent="0.3">
      <c r="C206" s="33" t="s">
        <v>697</v>
      </c>
      <c r="D206" s="33">
        <v>220</v>
      </c>
      <c r="E206" s="31"/>
      <c r="F206" t="s">
        <v>50</v>
      </c>
      <c r="G206" t="s">
        <v>308</v>
      </c>
      <c r="H206" t="s">
        <v>16</v>
      </c>
      <c r="I206" t="s">
        <v>12</v>
      </c>
      <c r="J206" t="s">
        <v>13</v>
      </c>
      <c r="K206" t="s">
        <v>741</v>
      </c>
    </row>
    <row r="207" spans="2:11" ht="15.6" x14ac:dyDescent="0.3">
      <c r="C207" s="33" t="s">
        <v>703</v>
      </c>
      <c r="D207" s="33">
        <v>400</v>
      </c>
      <c r="E207" s="31"/>
      <c r="F207" t="s">
        <v>50</v>
      </c>
      <c r="G207" t="s">
        <v>308</v>
      </c>
      <c r="H207" t="s">
        <v>15</v>
      </c>
      <c r="I207" t="s">
        <v>12</v>
      </c>
      <c r="J207" t="s">
        <v>13</v>
      </c>
      <c r="K207" t="s">
        <v>741</v>
      </c>
    </row>
    <row r="208" spans="2:11" x14ac:dyDescent="0.3">
      <c r="B208" s="5"/>
      <c r="C208" t="s">
        <v>8</v>
      </c>
      <c r="D208">
        <v>120</v>
      </c>
      <c r="F208" t="s">
        <v>547</v>
      </c>
      <c r="G208" t="s">
        <v>308</v>
      </c>
      <c r="H208" t="s">
        <v>16</v>
      </c>
      <c r="I208" t="s">
        <v>12</v>
      </c>
      <c r="J208" t="s">
        <v>13</v>
      </c>
      <c r="K208" t="s">
        <v>60</v>
      </c>
    </row>
    <row r="209" spans="2:11" ht="15.6" x14ac:dyDescent="0.3">
      <c r="C209" s="33" t="s">
        <v>694</v>
      </c>
      <c r="D209" s="33">
        <v>400</v>
      </c>
      <c r="E209" s="31"/>
      <c r="F209" t="s">
        <v>50</v>
      </c>
      <c r="G209" t="s">
        <v>308</v>
      </c>
      <c r="H209" t="s">
        <v>16</v>
      </c>
      <c r="I209" t="s">
        <v>12</v>
      </c>
      <c r="J209" t="s">
        <v>13</v>
      </c>
      <c r="K209" t="s">
        <v>741</v>
      </c>
    </row>
    <row r="210" spans="2:11" ht="15.6" x14ac:dyDescent="0.3">
      <c r="C210" s="33" t="s">
        <v>705</v>
      </c>
      <c r="D210" s="33">
        <v>80</v>
      </c>
      <c r="E210" s="31"/>
      <c r="F210" t="s">
        <v>50</v>
      </c>
      <c r="G210" t="s">
        <v>308</v>
      </c>
      <c r="H210" t="s">
        <v>16</v>
      </c>
      <c r="I210" t="s">
        <v>12</v>
      </c>
      <c r="J210" t="s">
        <v>13</v>
      </c>
      <c r="K210" t="s">
        <v>741</v>
      </c>
    </row>
    <row r="211" spans="2:11" ht="15.6" x14ac:dyDescent="0.3">
      <c r="C211" s="33" t="s">
        <v>702</v>
      </c>
      <c r="D211" s="33">
        <v>1200</v>
      </c>
      <c r="E211" s="31"/>
      <c r="F211" t="s">
        <v>50</v>
      </c>
      <c r="G211" t="s">
        <v>308</v>
      </c>
      <c r="H211" t="s">
        <v>76</v>
      </c>
      <c r="I211" t="s">
        <v>12</v>
      </c>
      <c r="J211" t="s">
        <v>13</v>
      </c>
      <c r="K211" t="s">
        <v>741</v>
      </c>
    </row>
    <row r="212" spans="2:11" ht="15.6" x14ac:dyDescent="0.3">
      <c r="C212" s="33" t="s">
        <v>718</v>
      </c>
      <c r="D212" s="33">
        <v>600</v>
      </c>
      <c r="E212" s="31"/>
      <c r="F212" t="s">
        <v>50</v>
      </c>
      <c r="G212" t="s">
        <v>308</v>
      </c>
      <c r="H212" t="s">
        <v>16</v>
      </c>
      <c r="I212" t="s">
        <v>12</v>
      </c>
      <c r="J212" t="s">
        <v>13</v>
      </c>
      <c r="K212" t="s">
        <v>741</v>
      </c>
    </row>
    <row r="213" spans="2:11" ht="15.6" x14ac:dyDescent="0.3">
      <c r="B213" s="5"/>
      <c r="C213" s="33" t="s">
        <v>695</v>
      </c>
      <c r="D213" s="33">
        <v>360</v>
      </c>
      <c r="E213" s="31"/>
      <c r="F213" t="s">
        <v>50</v>
      </c>
      <c r="G213" t="s">
        <v>308</v>
      </c>
      <c r="H213" t="s">
        <v>14</v>
      </c>
      <c r="I213" t="s">
        <v>12</v>
      </c>
      <c r="J213" t="s">
        <v>13</v>
      </c>
      <c r="K213" t="s">
        <v>741</v>
      </c>
    </row>
    <row r="214" spans="2:11" ht="15.6" x14ac:dyDescent="0.3">
      <c r="B214" s="5"/>
      <c r="C214" s="33" t="s">
        <v>738</v>
      </c>
      <c r="D214" s="33">
        <v>24</v>
      </c>
      <c r="E214" s="31"/>
      <c r="F214" t="s">
        <v>50</v>
      </c>
      <c r="G214" t="s">
        <v>308</v>
      </c>
      <c r="H214" t="s">
        <v>14</v>
      </c>
      <c r="I214" t="s">
        <v>12</v>
      </c>
      <c r="J214" t="s">
        <v>13</v>
      </c>
      <c r="K214" t="s">
        <v>741</v>
      </c>
    </row>
    <row r="215" spans="2:11" ht="15.6" x14ac:dyDescent="0.3">
      <c r="B215" s="5"/>
      <c r="C215" s="33" t="s">
        <v>1126</v>
      </c>
      <c r="D215" s="33">
        <v>80</v>
      </c>
      <c r="E215" s="31"/>
      <c r="K215" t="s">
        <v>771</v>
      </c>
    </row>
    <row r="216" spans="2:11" ht="15.6" x14ac:dyDescent="0.3">
      <c r="B216" s="5">
        <v>44912</v>
      </c>
      <c r="C216" s="33" t="s">
        <v>697</v>
      </c>
      <c r="D216" s="33">
        <v>200</v>
      </c>
      <c r="E216" s="31"/>
      <c r="F216" t="s">
        <v>50</v>
      </c>
      <c r="G216" t="s">
        <v>308</v>
      </c>
      <c r="H216" t="s">
        <v>16</v>
      </c>
      <c r="I216" t="s">
        <v>12</v>
      </c>
      <c r="J216" t="s">
        <v>13</v>
      </c>
      <c r="K216" t="s">
        <v>741</v>
      </c>
    </row>
    <row r="217" spans="2:11" ht="15.6" x14ac:dyDescent="0.3">
      <c r="B217" s="33"/>
      <c r="C217" s="33" t="s">
        <v>703</v>
      </c>
      <c r="D217" s="33">
        <v>400</v>
      </c>
      <c r="E217" s="31"/>
      <c r="F217" t="s">
        <v>50</v>
      </c>
      <c r="G217" t="s">
        <v>308</v>
      </c>
      <c r="H217" t="s">
        <v>15</v>
      </c>
      <c r="I217" t="s">
        <v>12</v>
      </c>
      <c r="J217" t="s">
        <v>13</v>
      </c>
      <c r="K217" t="s">
        <v>741</v>
      </c>
    </row>
    <row r="218" spans="2:11" ht="15.6" x14ac:dyDescent="0.3">
      <c r="B218" s="33"/>
      <c r="C218" s="33" t="s">
        <v>694</v>
      </c>
      <c r="D218" s="33">
        <v>350</v>
      </c>
      <c r="E218" s="31"/>
      <c r="F218" t="s">
        <v>50</v>
      </c>
      <c r="G218" t="s">
        <v>308</v>
      </c>
      <c r="H218" t="s">
        <v>16</v>
      </c>
      <c r="I218" t="s">
        <v>12</v>
      </c>
      <c r="J218" t="s">
        <v>13</v>
      </c>
      <c r="K218" t="s">
        <v>741</v>
      </c>
    </row>
    <row r="219" spans="2:11" ht="15.6" x14ac:dyDescent="0.3">
      <c r="B219" s="33"/>
      <c r="C219" s="33" t="s">
        <v>705</v>
      </c>
      <c r="D219" s="33">
        <v>80</v>
      </c>
      <c r="E219" s="31"/>
      <c r="F219" t="s">
        <v>50</v>
      </c>
      <c r="G219" t="s">
        <v>308</v>
      </c>
      <c r="H219" t="s">
        <v>16</v>
      </c>
      <c r="I219" t="s">
        <v>12</v>
      </c>
      <c r="J219" t="s">
        <v>13</v>
      </c>
      <c r="K219" t="s">
        <v>741</v>
      </c>
    </row>
    <row r="220" spans="2:11" ht="15.6" x14ac:dyDescent="0.3">
      <c r="B220" s="33"/>
      <c r="C220" s="33" t="s">
        <v>702</v>
      </c>
      <c r="D220" s="33">
        <v>1200</v>
      </c>
      <c r="E220" s="31"/>
      <c r="F220" t="s">
        <v>50</v>
      </c>
      <c r="G220" t="s">
        <v>308</v>
      </c>
      <c r="H220" t="s">
        <v>14</v>
      </c>
      <c r="I220" t="s">
        <v>12</v>
      </c>
      <c r="J220" t="s">
        <v>13</v>
      </c>
      <c r="K220" t="s">
        <v>741</v>
      </c>
    </row>
    <row r="221" spans="2:11" ht="15.6" x14ac:dyDescent="0.3">
      <c r="B221" s="33"/>
      <c r="C221" s="33" t="s">
        <v>531</v>
      </c>
      <c r="D221" s="33">
        <v>500</v>
      </c>
      <c r="E221" s="31"/>
      <c r="F221" t="s">
        <v>547</v>
      </c>
      <c r="G221" t="s">
        <v>308</v>
      </c>
      <c r="H221" t="s">
        <v>14</v>
      </c>
      <c r="I221" t="s">
        <v>12</v>
      </c>
      <c r="J221" t="s">
        <v>749</v>
      </c>
      <c r="K221" t="s">
        <v>741</v>
      </c>
    </row>
    <row r="222" spans="2:11" ht="15.6" x14ac:dyDescent="0.3">
      <c r="B222" s="33"/>
      <c r="C222" s="33" t="s">
        <v>718</v>
      </c>
      <c r="D222" s="33">
        <v>600</v>
      </c>
      <c r="E222" s="31"/>
      <c r="F222" t="s">
        <v>50</v>
      </c>
      <c r="G222" t="s">
        <v>308</v>
      </c>
      <c r="H222" t="s">
        <v>76</v>
      </c>
      <c r="I222" t="s">
        <v>12</v>
      </c>
      <c r="J222" t="s">
        <v>13</v>
      </c>
      <c r="K222" t="s">
        <v>741</v>
      </c>
    </row>
    <row r="223" spans="2:11" ht="15.6" x14ac:dyDescent="0.3">
      <c r="B223" s="33"/>
      <c r="C223" s="33" t="s">
        <v>737</v>
      </c>
      <c r="D223" s="33">
        <v>420</v>
      </c>
      <c r="E223" s="31"/>
      <c r="F223" t="s">
        <v>50</v>
      </c>
      <c r="G223" t="s">
        <v>308</v>
      </c>
      <c r="H223" t="s">
        <v>16</v>
      </c>
      <c r="I223" t="s">
        <v>12</v>
      </c>
      <c r="J223" t="s">
        <v>13</v>
      </c>
      <c r="K223" t="s">
        <v>741</v>
      </c>
    </row>
    <row r="224" spans="2:11" ht="15.6" x14ac:dyDescent="0.3">
      <c r="B224" s="33"/>
      <c r="C224" s="33" t="s">
        <v>696</v>
      </c>
      <c r="D224" s="33">
        <v>50</v>
      </c>
      <c r="E224" s="31"/>
      <c r="F224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741</v>
      </c>
    </row>
    <row r="225" spans="2:11" ht="15.6" x14ac:dyDescent="0.3">
      <c r="B225" s="5">
        <v>44913</v>
      </c>
      <c r="C225" s="33" t="s">
        <v>697</v>
      </c>
      <c r="D225" s="33">
        <v>220</v>
      </c>
      <c r="E225" s="31"/>
      <c r="F225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741</v>
      </c>
    </row>
    <row r="226" spans="2:11" ht="15.6" x14ac:dyDescent="0.3">
      <c r="B226" s="33"/>
      <c r="C226" s="33" t="s">
        <v>703</v>
      </c>
      <c r="D226" s="33">
        <v>400</v>
      </c>
      <c r="E226" s="31"/>
      <c r="F226" t="s">
        <v>50</v>
      </c>
      <c r="G226" t="s">
        <v>308</v>
      </c>
      <c r="H226" t="s">
        <v>15</v>
      </c>
      <c r="I226" t="s">
        <v>12</v>
      </c>
      <c r="J226" t="s">
        <v>13</v>
      </c>
      <c r="K226" t="s">
        <v>741</v>
      </c>
    </row>
    <row r="227" spans="2:11" ht="15.6" x14ac:dyDescent="0.3">
      <c r="B227" s="33"/>
      <c r="C227" s="33" t="s">
        <v>694</v>
      </c>
      <c r="D227" s="33">
        <v>240</v>
      </c>
      <c r="E227" s="31"/>
      <c r="F227" t="s">
        <v>50</v>
      </c>
      <c r="G227" t="s">
        <v>308</v>
      </c>
      <c r="H227" t="s">
        <v>16</v>
      </c>
      <c r="I227" t="s">
        <v>12</v>
      </c>
      <c r="J227" t="s">
        <v>13</v>
      </c>
      <c r="K227" t="s">
        <v>741</v>
      </c>
    </row>
    <row r="228" spans="2:11" ht="15.6" x14ac:dyDescent="0.3">
      <c r="B228" s="33"/>
      <c r="C228" s="33" t="s">
        <v>705</v>
      </c>
      <c r="D228" s="33">
        <v>80</v>
      </c>
      <c r="E228" s="31"/>
      <c r="F228" t="s">
        <v>50</v>
      </c>
      <c r="G228" t="s">
        <v>308</v>
      </c>
      <c r="H228" t="s">
        <v>16</v>
      </c>
      <c r="I228" t="s">
        <v>12</v>
      </c>
      <c r="J228" t="s">
        <v>13</v>
      </c>
      <c r="K228" t="s">
        <v>741</v>
      </c>
    </row>
    <row r="229" spans="2:11" ht="15.6" x14ac:dyDescent="0.3">
      <c r="B229" s="33"/>
      <c r="C229" s="33" t="s">
        <v>702</v>
      </c>
      <c r="D229" s="33">
        <v>1800</v>
      </c>
      <c r="E229" s="31"/>
      <c r="F229" t="s">
        <v>50</v>
      </c>
      <c r="G229" t="s">
        <v>308</v>
      </c>
      <c r="H229" t="s">
        <v>14</v>
      </c>
      <c r="I229" t="s">
        <v>12</v>
      </c>
      <c r="J229" t="s">
        <v>13</v>
      </c>
      <c r="K229" t="s">
        <v>741</v>
      </c>
    </row>
    <row r="230" spans="2:11" ht="15.6" x14ac:dyDescent="0.3">
      <c r="B230" s="33"/>
      <c r="C230" s="33" t="s">
        <v>695</v>
      </c>
      <c r="D230" s="33">
        <v>210</v>
      </c>
      <c r="E230" s="31"/>
      <c r="F230" t="s">
        <v>50</v>
      </c>
      <c r="G230" t="s">
        <v>308</v>
      </c>
      <c r="H230" t="s">
        <v>16</v>
      </c>
      <c r="I230" t="s">
        <v>12</v>
      </c>
      <c r="J230" t="s">
        <v>13</v>
      </c>
      <c r="K230" t="s">
        <v>741</v>
      </c>
    </row>
    <row r="231" spans="2:11" ht="15.6" x14ac:dyDescent="0.3">
      <c r="B231" s="33"/>
      <c r="C231" s="33" t="s">
        <v>910</v>
      </c>
      <c r="D231" s="33">
        <v>2000</v>
      </c>
      <c r="E231" s="31"/>
      <c r="F231" t="s">
        <v>50</v>
      </c>
      <c r="G231" t="s">
        <v>308</v>
      </c>
      <c r="H231" t="s">
        <v>15</v>
      </c>
      <c r="I231" t="s">
        <v>12</v>
      </c>
      <c r="J231" t="s">
        <v>13</v>
      </c>
      <c r="K231" t="s">
        <v>741</v>
      </c>
    </row>
    <row r="232" spans="2:11" ht="15.6" x14ac:dyDescent="0.3">
      <c r="B232" s="33"/>
      <c r="C232" s="33" t="s">
        <v>718</v>
      </c>
      <c r="D232" s="33">
        <v>600</v>
      </c>
      <c r="E232" s="31"/>
      <c r="F232" t="s">
        <v>50</v>
      </c>
      <c r="G232" t="s">
        <v>308</v>
      </c>
      <c r="H232" t="s">
        <v>76</v>
      </c>
      <c r="I232" t="s">
        <v>12</v>
      </c>
      <c r="J232" t="s">
        <v>13</v>
      </c>
      <c r="K232" t="s">
        <v>741</v>
      </c>
    </row>
    <row r="233" spans="2:11" ht="15.6" x14ac:dyDescent="0.3">
      <c r="B233" s="5">
        <v>44914</v>
      </c>
      <c r="C233" s="33" t="s">
        <v>697</v>
      </c>
      <c r="D233" s="33">
        <v>100</v>
      </c>
      <c r="E233" s="31"/>
      <c r="F233" t="s">
        <v>50</v>
      </c>
      <c r="G233" t="s">
        <v>308</v>
      </c>
      <c r="H233" t="s">
        <v>16</v>
      </c>
      <c r="I233" t="s">
        <v>12</v>
      </c>
      <c r="J233" t="s">
        <v>13</v>
      </c>
      <c r="K233" t="s">
        <v>741</v>
      </c>
    </row>
    <row r="234" spans="2:11" x14ac:dyDescent="0.3">
      <c r="B234" s="5"/>
      <c r="C234" t="s">
        <v>556</v>
      </c>
      <c r="D234">
        <v>447.93</v>
      </c>
      <c r="F234" t="s">
        <v>547</v>
      </c>
      <c r="G234" t="s">
        <v>10</v>
      </c>
      <c r="H234" t="s">
        <v>15</v>
      </c>
      <c r="I234" t="s">
        <v>12</v>
      </c>
      <c r="J234" t="s">
        <v>13</v>
      </c>
      <c r="K234" t="s">
        <v>512</v>
      </c>
    </row>
    <row r="235" spans="2:11" ht="15.6" x14ac:dyDescent="0.3">
      <c r="B235" s="33"/>
      <c r="C235" s="33" t="s">
        <v>703</v>
      </c>
      <c r="D235" s="33">
        <v>400</v>
      </c>
      <c r="E235" s="31"/>
      <c r="F235" t="s">
        <v>50</v>
      </c>
      <c r="G235" t="s">
        <v>308</v>
      </c>
      <c r="H235" t="s">
        <v>15</v>
      </c>
      <c r="I235" t="s">
        <v>12</v>
      </c>
      <c r="J235" t="s">
        <v>13</v>
      </c>
      <c r="K235" t="s">
        <v>741</v>
      </c>
    </row>
    <row r="236" spans="2:11" ht="15.6" x14ac:dyDescent="0.3">
      <c r="B236" s="33"/>
      <c r="C236" s="33" t="s">
        <v>694</v>
      </c>
      <c r="D236" s="33">
        <v>250</v>
      </c>
      <c r="E236" s="31"/>
      <c r="F236" t="s">
        <v>50</v>
      </c>
      <c r="G236" t="s">
        <v>308</v>
      </c>
      <c r="H236" t="s">
        <v>16</v>
      </c>
      <c r="I236" t="s">
        <v>12</v>
      </c>
      <c r="J236" t="s">
        <v>13</v>
      </c>
      <c r="K236" t="s">
        <v>741</v>
      </c>
    </row>
    <row r="237" spans="2:11" ht="15.6" x14ac:dyDescent="0.3">
      <c r="B237" s="33"/>
      <c r="C237" s="33" t="s">
        <v>705</v>
      </c>
      <c r="D237" s="33">
        <v>60</v>
      </c>
      <c r="E237" s="31"/>
      <c r="F237" t="s">
        <v>50</v>
      </c>
      <c r="G237" t="s">
        <v>308</v>
      </c>
      <c r="H237" t="s">
        <v>16</v>
      </c>
      <c r="I237" t="s">
        <v>12</v>
      </c>
      <c r="J237" t="s">
        <v>13</v>
      </c>
      <c r="K237" t="s">
        <v>741</v>
      </c>
    </row>
    <row r="238" spans="2:11" x14ac:dyDescent="0.3">
      <c r="C238" t="s">
        <v>570</v>
      </c>
      <c r="D238">
        <v>499</v>
      </c>
      <c r="F238" t="s">
        <v>44</v>
      </c>
      <c r="G238" t="s">
        <v>308</v>
      </c>
      <c r="H238" t="s">
        <v>14</v>
      </c>
      <c r="I238" t="s">
        <v>12</v>
      </c>
      <c r="J238" t="s">
        <v>13</v>
      </c>
      <c r="K238" t="s">
        <v>512</v>
      </c>
    </row>
    <row r="239" spans="2:11" x14ac:dyDescent="0.3">
      <c r="C239" s="33" t="s">
        <v>750</v>
      </c>
      <c r="D239" s="33">
        <v>1541</v>
      </c>
      <c r="F239" t="s">
        <v>547</v>
      </c>
      <c r="G239" t="s">
        <v>10</v>
      </c>
      <c r="H239" t="s">
        <v>14</v>
      </c>
      <c r="I239" t="s">
        <v>12</v>
      </c>
      <c r="J239" t="s">
        <v>13</v>
      </c>
      <c r="K239" t="s">
        <v>512</v>
      </c>
    </row>
    <row r="240" spans="2:11" x14ac:dyDescent="0.3">
      <c r="C240" s="33" t="s">
        <v>751</v>
      </c>
      <c r="D240" s="33">
        <v>500</v>
      </c>
      <c r="F240" t="s">
        <v>547</v>
      </c>
      <c r="G240" t="s">
        <v>308</v>
      </c>
      <c r="H240" t="s">
        <v>14</v>
      </c>
      <c r="I240" t="s">
        <v>12</v>
      </c>
      <c r="J240" t="s">
        <v>13</v>
      </c>
      <c r="K240" t="s">
        <v>512</v>
      </c>
    </row>
    <row r="241" spans="2:11" ht="15.6" x14ac:dyDescent="0.3">
      <c r="B241" s="33"/>
      <c r="C241" s="33" t="s">
        <v>702</v>
      </c>
      <c r="D241" s="33">
        <v>1800</v>
      </c>
      <c r="E241" s="31"/>
      <c r="F241" t="s">
        <v>50</v>
      </c>
      <c r="G241" t="s">
        <v>308</v>
      </c>
      <c r="H241" t="s">
        <v>14</v>
      </c>
      <c r="I241" t="s">
        <v>12</v>
      </c>
      <c r="J241" t="s">
        <v>13</v>
      </c>
      <c r="K241" t="s">
        <v>741</v>
      </c>
    </row>
    <row r="242" spans="2:11" ht="15.6" x14ac:dyDescent="0.3">
      <c r="B242" s="33"/>
      <c r="C242" s="33" t="s">
        <v>695</v>
      </c>
      <c r="D242" s="33">
        <v>220</v>
      </c>
      <c r="E242" s="31"/>
      <c r="F242" t="s">
        <v>50</v>
      </c>
      <c r="G242" t="s">
        <v>308</v>
      </c>
      <c r="H242" t="s">
        <v>16</v>
      </c>
      <c r="I242" t="s">
        <v>12</v>
      </c>
      <c r="J242" t="s">
        <v>13</v>
      </c>
      <c r="K242" t="s">
        <v>741</v>
      </c>
    </row>
    <row r="243" spans="2:11" ht="15.6" x14ac:dyDescent="0.3">
      <c r="B243" s="33"/>
      <c r="C243" s="33" t="s">
        <v>718</v>
      </c>
      <c r="D243" s="33">
        <v>600</v>
      </c>
      <c r="E243" s="31"/>
      <c r="F243" t="s">
        <v>50</v>
      </c>
      <c r="G243" t="s">
        <v>308</v>
      </c>
      <c r="H243" t="s">
        <v>76</v>
      </c>
      <c r="I243" t="s">
        <v>12</v>
      </c>
      <c r="J243" t="s">
        <v>13</v>
      </c>
      <c r="K243" t="s">
        <v>741</v>
      </c>
    </row>
    <row r="244" spans="2:11" ht="15.6" x14ac:dyDescent="0.3">
      <c r="B244" s="33"/>
      <c r="C244" s="33" t="s">
        <v>696</v>
      </c>
      <c r="D244" s="33">
        <v>80</v>
      </c>
      <c r="E244" s="31"/>
      <c r="F244" t="s">
        <v>50</v>
      </c>
      <c r="G244" t="s">
        <v>308</v>
      </c>
      <c r="H244" t="s">
        <v>16</v>
      </c>
      <c r="I244" t="s">
        <v>12</v>
      </c>
      <c r="J244" t="s">
        <v>13</v>
      </c>
      <c r="K244" t="s">
        <v>741</v>
      </c>
    </row>
    <row r="245" spans="2:11" ht="15.6" x14ac:dyDescent="0.3">
      <c r="B245" s="33"/>
      <c r="C245" s="33" t="s">
        <v>983</v>
      </c>
      <c r="D245" s="33">
        <v>180</v>
      </c>
      <c r="E245" s="31"/>
      <c r="F245" t="s">
        <v>755</v>
      </c>
      <c r="K245" t="s">
        <v>771</v>
      </c>
    </row>
    <row r="246" spans="2:11" ht="15.6" x14ac:dyDescent="0.3">
      <c r="B246" s="5">
        <v>44915</v>
      </c>
      <c r="C246" s="33" t="s">
        <v>697</v>
      </c>
      <c r="D246" s="33">
        <v>100</v>
      </c>
      <c r="E246" s="31"/>
      <c r="F246" t="s">
        <v>50</v>
      </c>
      <c r="G246" t="s">
        <v>308</v>
      </c>
      <c r="H246" t="s">
        <v>16</v>
      </c>
      <c r="I246" t="s">
        <v>12</v>
      </c>
      <c r="J246" t="s">
        <v>13</v>
      </c>
      <c r="K246" t="s">
        <v>741</v>
      </c>
    </row>
    <row r="247" spans="2:11" ht="15.6" x14ac:dyDescent="0.3">
      <c r="B247" s="33"/>
      <c r="C247" s="33" t="s">
        <v>694</v>
      </c>
      <c r="D247" s="33">
        <v>250</v>
      </c>
      <c r="E247" s="31"/>
      <c r="F247" t="s">
        <v>50</v>
      </c>
      <c r="G247" t="s">
        <v>308</v>
      </c>
      <c r="H247" t="s">
        <v>16</v>
      </c>
      <c r="I247" t="s">
        <v>12</v>
      </c>
      <c r="J247" t="s">
        <v>13</v>
      </c>
      <c r="K247" t="s">
        <v>741</v>
      </c>
    </row>
    <row r="248" spans="2:11" x14ac:dyDescent="0.3">
      <c r="C248" s="33" t="s">
        <v>752</v>
      </c>
      <c r="D248" s="33">
        <v>900</v>
      </c>
      <c r="F248" t="s">
        <v>547</v>
      </c>
      <c r="G248" t="s">
        <v>308</v>
      </c>
      <c r="H248" t="s">
        <v>14</v>
      </c>
      <c r="I248" t="s">
        <v>12</v>
      </c>
      <c r="J248" t="s">
        <v>13</v>
      </c>
      <c r="K248" t="s">
        <v>512</v>
      </c>
    </row>
    <row r="249" spans="2:11" ht="15.6" x14ac:dyDescent="0.3">
      <c r="C249" s="33" t="s">
        <v>705</v>
      </c>
      <c r="D249" s="33">
        <v>20</v>
      </c>
      <c r="E249" s="31"/>
      <c r="F249" t="s">
        <v>547</v>
      </c>
      <c r="G249" t="s">
        <v>308</v>
      </c>
      <c r="H249" t="s">
        <v>16</v>
      </c>
      <c r="I249" t="s">
        <v>12</v>
      </c>
      <c r="J249" t="s">
        <v>13</v>
      </c>
      <c r="K249" t="s">
        <v>512</v>
      </c>
    </row>
    <row r="250" spans="2:11" ht="15.6" x14ac:dyDescent="0.3">
      <c r="B250" s="33"/>
      <c r="C250" s="33" t="s">
        <v>705</v>
      </c>
      <c r="D250" s="33">
        <v>40</v>
      </c>
      <c r="E250" s="31"/>
      <c r="F250" t="s">
        <v>50</v>
      </c>
      <c r="G250" t="s">
        <v>308</v>
      </c>
      <c r="H250" t="s">
        <v>16</v>
      </c>
      <c r="I250" t="s">
        <v>12</v>
      </c>
      <c r="J250" t="s">
        <v>13</v>
      </c>
      <c r="K250" t="s">
        <v>741</v>
      </c>
    </row>
    <row r="251" spans="2:11" ht="15.6" x14ac:dyDescent="0.3">
      <c r="B251" s="33"/>
      <c r="C251" s="33" t="s">
        <v>731</v>
      </c>
      <c r="D251" s="33">
        <v>135</v>
      </c>
      <c r="E251" s="31"/>
      <c r="F251" t="s">
        <v>50</v>
      </c>
      <c r="G251" t="s">
        <v>308</v>
      </c>
      <c r="H251" t="s">
        <v>14</v>
      </c>
      <c r="I251" t="s">
        <v>12</v>
      </c>
      <c r="J251" t="s">
        <v>13</v>
      </c>
      <c r="K251" t="s">
        <v>741</v>
      </c>
    </row>
    <row r="252" spans="2:11" ht="15.6" x14ac:dyDescent="0.3">
      <c r="B252" s="33"/>
      <c r="C252" s="33" t="s">
        <v>718</v>
      </c>
      <c r="D252" s="33">
        <v>600</v>
      </c>
      <c r="E252" s="31"/>
      <c r="F252" t="s">
        <v>50</v>
      </c>
      <c r="G252" t="s">
        <v>308</v>
      </c>
      <c r="H252" t="s">
        <v>76</v>
      </c>
      <c r="I252" t="s">
        <v>12</v>
      </c>
      <c r="J252" t="s">
        <v>13</v>
      </c>
      <c r="K252" t="s">
        <v>741</v>
      </c>
    </row>
    <row r="253" spans="2:11" ht="15.6" x14ac:dyDescent="0.3">
      <c r="B253" s="33"/>
      <c r="C253" s="33" t="s">
        <v>695</v>
      </c>
      <c r="D253" s="33">
        <v>300</v>
      </c>
      <c r="E253" s="31"/>
      <c r="F253" t="s">
        <v>50</v>
      </c>
      <c r="G253" t="s">
        <v>308</v>
      </c>
      <c r="H253" t="s">
        <v>16</v>
      </c>
      <c r="I253" t="s">
        <v>12</v>
      </c>
      <c r="J253" t="s">
        <v>13</v>
      </c>
      <c r="K253" t="s">
        <v>741</v>
      </c>
    </row>
    <row r="254" spans="2:11" ht="15.6" x14ac:dyDescent="0.3">
      <c r="B254" s="33"/>
      <c r="C254" s="33" t="s">
        <v>1001</v>
      </c>
      <c r="D254" s="33">
        <v>625</v>
      </c>
      <c r="E254" s="31"/>
      <c r="F254" t="s">
        <v>755</v>
      </c>
      <c r="K254" t="s">
        <v>771</v>
      </c>
    </row>
    <row r="255" spans="2:11" ht="15.6" x14ac:dyDescent="0.3">
      <c r="B255" s="33"/>
      <c r="C255" s="33" t="s">
        <v>27</v>
      </c>
      <c r="D255" s="33">
        <v>300</v>
      </c>
      <c r="E255" s="31"/>
      <c r="F255" t="s">
        <v>755</v>
      </c>
      <c r="K255" t="s">
        <v>771</v>
      </c>
    </row>
    <row r="256" spans="2:11" ht="15.6" x14ac:dyDescent="0.3">
      <c r="B256" s="33"/>
      <c r="C256" s="33" t="s">
        <v>8</v>
      </c>
      <c r="D256" s="33">
        <v>200</v>
      </c>
      <c r="E256" s="31"/>
      <c r="F256" t="s">
        <v>755</v>
      </c>
      <c r="K256" t="s">
        <v>771</v>
      </c>
    </row>
    <row r="257" spans="2:11" ht="15.6" x14ac:dyDescent="0.3">
      <c r="B257" s="33"/>
      <c r="C257" s="33" t="s">
        <v>998</v>
      </c>
      <c r="D257" s="33">
        <v>40</v>
      </c>
      <c r="E257" s="31"/>
      <c r="F257" t="s">
        <v>755</v>
      </c>
      <c r="K257" t="s">
        <v>771</v>
      </c>
    </row>
    <row r="258" spans="2:11" ht="15.6" x14ac:dyDescent="0.3">
      <c r="B258" s="33"/>
      <c r="C258" s="33" t="s">
        <v>1127</v>
      </c>
      <c r="D258" s="33">
        <v>900</v>
      </c>
      <c r="E258" s="31"/>
      <c r="F258" t="s">
        <v>755</v>
      </c>
      <c r="K258" t="s">
        <v>771</v>
      </c>
    </row>
    <row r="259" spans="2:11" ht="15.6" x14ac:dyDescent="0.3">
      <c r="B259" s="5">
        <v>44916</v>
      </c>
      <c r="C259" s="33" t="s">
        <v>697</v>
      </c>
      <c r="D259" s="33">
        <v>90</v>
      </c>
      <c r="E259" s="31"/>
      <c r="F259" t="s">
        <v>50</v>
      </c>
      <c r="G259" t="s">
        <v>308</v>
      </c>
      <c r="H259" t="s">
        <v>16</v>
      </c>
      <c r="I259" t="s">
        <v>12</v>
      </c>
      <c r="J259" t="s">
        <v>13</v>
      </c>
      <c r="K259" t="s">
        <v>741</v>
      </c>
    </row>
    <row r="260" spans="2:11" ht="15.6" x14ac:dyDescent="0.3">
      <c r="C260" s="33" t="s">
        <v>703</v>
      </c>
      <c r="D260" s="33">
        <v>400</v>
      </c>
      <c r="E260" s="31"/>
      <c r="F260" t="s">
        <v>50</v>
      </c>
      <c r="G260" t="s">
        <v>308</v>
      </c>
      <c r="H260" t="s">
        <v>16</v>
      </c>
      <c r="I260" t="s">
        <v>12</v>
      </c>
      <c r="J260" t="s">
        <v>13</v>
      </c>
      <c r="K260" t="s">
        <v>741</v>
      </c>
    </row>
    <row r="261" spans="2:11" ht="15.6" x14ac:dyDescent="0.3">
      <c r="B261" s="33"/>
      <c r="C261" s="33" t="s">
        <v>694</v>
      </c>
      <c r="D261" s="33">
        <v>180</v>
      </c>
      <c r="E261" s="31"/>
      <c r="F261" t="s">
        <v>50</v>
      </c>
      <c r="G261" t="s">
        <v>308</v>
      </c>
      <c r="H261" t="s">
        <v>16</v>
      </c>
      <c r="I261" t="s">
        <v>12</v>
      </c>
      <c r="J261" t="s">
        <v>13</v>
      </c>
      <c r="K261" t="s">
        <v>741</v>
      </c>
    </row>
    <row r="262" spans="2:11" ht="15.6" x14ac:dyDescent="0.3">
      <c r="B262" s="33"/>
      <c r="C262" s="33" t="s">
        <v>8</v>
      </c>
      <c r="D262" s="33">
        <v>260</v>
      </c>
      <c r="E262" s="31"/>
      <c r="F262" t="s">
        <v>547</v>
      </c>
      <c r="G262" t="s">
        <v>308</v>
      </c>
      <c r="H262" t="s">
        <v>16</v>
      </c>
      <c r="I262" t="s">
        <v>12</v>
      </c>
      <c r="J262" t="s">
        <v>13</v>
      </c>
      <c r="K262" t="s">
        <v>512</v>
      </c>
    </row>
    <row r="263" spans="2:11" ht="15.6" x14ac:dyDescent="0.3">
      <c r="B263" s="33"/>
      <c r="C263" s="33" t="s">
        <v>753</v>
      </c>
      <c r="D263" s="33">
        <v>460</v>
      </c>
      <c r="E263" s="31"/>
      <c r="F263" t="s">
        <v>547</v>
      </c>
      <c r="G263" t="s">
        <v>308</v>
      </c>
      <c r="H263" t="s">
        <v>14</v>
      </c>
      <c r="I263" t="s">
        <v>512</v>
      </c>
      <c r="J263" t="s">
        <v>13</v>
      </c>
      <c r="K263" t="s">
        <v>512</v>
      </c>
    </row>
    <row r="264" spans="2:11" ht="15.6" x14ac:dyDescent="0.3">
      <c r="B264" s="33"/>
      <c r="C264" s="33" t="s">
        <v>702</v>
      </c>
      <c r="D264" s="33">
        <v>1800</v>
      </c>
      <c r="E264" s="31"/>
      <c r="F264" t="s">
        <v>50</v>
      </c>
      <c r="G264" t="s">
        <v>308</v>
      </c>
      <c r="H264" t="s">
        <v>14</v>
      </c>
      <c r="I264" t="s">
        <v>12</v>
      </c>
      <c r="J264" t="s">
        <v>13</v>
      </c>
      <c r="K264" t="s">
        <v>741</v>
      </c>
    </row>
    <row r="265" spans="2:11" ht="15.6" x14ac:dyDescent="0.3">
      <c r="B265" s="33"/>
      <c r="C265" s="33" t="s">
        <v>695</v>
      </c>
      <c r="D265" s="33">
        <v>250</v>
      </c>
      <c r="E265" s="31"/>
      <c r="F265" t="s">
        <v>50</v>
      </c>
      <c r="G265" t="s">
        <v>308</v>
      </c>
      <c r="H265" t="s">
        <v>16</v>
      </c>
      <c r="I265" t="s">
        <v>12</v>
      </c>
      <c r="J265" t="s">
        <v>13</v>
      </c>
      <c r="K265" t="s">
        <v>741</v>
      </c>
    </row>
    <row r="266" spans="2:11" ht="15.6" x14ac:dyDescent="0.3">
      <c r="B266" s="33"/>
      <c r="C266" s="33" t="s">
        <v>705</v>
      </c>
      <c r="D266" s="33">
        <v>60</v>
      </c>
      <c r="E266" s="31"/>
      <c r="F266" t="s">
        <v>50</v>
      </c>
      <c r="G266" t="s">
        <v>308</v>
      </c>
      <c r="H266" t="s">
        <v>16</v>
      </c>
      <c r="I266" t="s">
        <v>12</v>
      </c>
      <c r="J266" t="s">
        <v>13</v>
      </c>
      <c r="K266" t="s">
        <v>741</v>
      </c>
    </row>
    <row r="267" spans="2:11" ht="15.6" x14ac:dyDescent="0.3">
      <c r="B267" s="33"/>
      <c r="C267" s="33" t="s">
        <v>718</v>
      </c>
      <c r="D267" s="33">
        <v>600</v>
      </c>
      <c r="E267" s="31"/>
      <c r="F267" t="s">
        <v>50</v>
      </c>
      <c r="G267" t="s">
        <v>308</v>
      </c>
      <c r="H267" t="s">
        <v>76</v>
      </c>
      <c r="I267" t="s">
        <v>12</v>
      </c>
      <c r="J267" t="s">
        <v>13</v>
      </c>
      <c r="K267" t="s">
        <v>741</v>
      </c>
    </row>
    <row r="268" spans="2:11" ht="15.6" x14ac:dyDescent="0.3">
      <c r="B268" s="33"/>
      <c r="C268" s="33" t="s">
        <v>696</v>
      </c>
      <c r="D268" s="33">
        <v>50</v>
      </c>
      <c r="E268" s="31"/>
      <c r="F268" t="s">
        <v>50</v>
      </c>
      <c r="G268" t="s">
        <v>308</v>
      </c>
      <c r="H268" t="s">
        <v>16</v>
      </c>
      <c r="I268" t="s">
        <v>12</v>
      </c>
      <c r="J268" t="s">
        <v>13</v>
      </c>
      <c r="K268" t="s">
        <v>741</v>
      </c>
    </row>
    <row r="269" spans="2:11" ht="15.6" x14ac:dyDescent="0.3">
      <c r="B269" s="33"/>
      <c r="C269" s="33" t="s">
        <v>1002</v>
      </c>
      <c r="D269" s="33">
        <v>102</v>
      </c>
      <c r="E269" s="31"/>
      <c r="F269" t="s">
        <v>755</v>
      </c>
    </row>
    <row r="270" spans="2:11" ht="15.6" x14ac:dyDescent="0.3">
      <c r="B270" s="5">
        <v>44917</v>
      </c>
      <c r="C270" s="33" t="s">
        <v>697</v>
      </c>
      <c r="D270" s="33">
        <v>90</v>
      </c>
      <c r="E270" s="31"/>
      <c r="F270" t="s">
        <v>50</v>
      </c>
      <c r="G270" t="s">
        <v>308</v>
      </c>
      <c r="H270" t="s">
        <v>16</v>
      </c>
      <c r="I270" t="s">
        <v>12</v>
      </c>
      <c r="J270" t="s">
        <v>13</v>
      </c>
      <c r="K270" t="s">
        <v>741</v>
      </c>
    </row>
    <row r="271" spans="2:11" ht="15.6" x14ac:dyDescent="0.3">
      <c r="C271" s="33" t="s">
        <v>703</v>
      </c>
      <c r="D271" s="33">
        <v>400</v>
      </c>
      <c r="E271" s="31"/>
      <c r="F271" t="s">
        <v>50</v>
      </c>
      <c r="G271" t="s">
        <v>308</v>
      </c>
      <c r="H271" t="s">
        <v>15</v>
      </c>
      <c r="I271" t="s">
        <v>12</v>
      </c>
      <c r="J271" t="s">
        <v>13</v>
      </c>
      <c r="K271" t="s">
        <v>741</v>
      </c>
    </row>
    <row r="272" spans="2:11" ht="15.6" x14ac:dyDescent="0.3">
      <c r="C272" s="33" t="s">
        <v>694</v>
      </c>
      <c r="D272" s="33">
        <v>280</v>
      </c>
      <c r="E272" s="31"/>
      <c r="F272" t="s">
        <v>50</v>
      </c>
      <c r="G272" t="s">
        <v>308</v>
      </c>
      <c r="H272" t="s">
        <v>16</v>
      </c>
      <c r="I272" t="s">
        <v>12</v>
      </c>
      <c r="J272" t="s">
        <v>13</v>
      </c>
      <c r="K272" t="s">
        <v>741</v>
      </c>
    </row>
    <row r="273" spans="2:11" ht="15.6" x14ac:dyDescent="0.3">
      <c r="C273" s="33" t="s">
        <v>705</v>
      </c>
      <c r="D273" s="33">
        <v>60</v>
      </c>
      <c r="E273" s="31"/>
      <c r="F273" t="s">
        <v>50</v>
      </c>
      <c r="G273" t="s">
        <v>308</v>
      </c>
      <c r="H273" t="s">
        <v>16</v>
      </c>
      <c r="I273" t="s">
        <v>12</v>
      </c>
      <c r="J273" t="s">
        <v>13</v>
      </c>
      <c r="K273" t="s">
        <v>741</v>
      </c>
    </row>
    <row r="274" spans="2:11" ht="15.6" x14ac:dyDescent="0.3">
      <c r="C274" s="33" t="s">
        <v>754</v>
      </c>
      <c r="D274" s="33">
        <v>2889.65</v>
      </c>
      <c r="E274" s="31"/>
      <c r="F274" t="s">
        <v>755</v>
      </c>
      <c r="G274" t="s">
        <v>10</v>
      </c>
      <c r="H274" t="s">
        <v>15</v>
      </c>
      <c r="I274" t="s">
        <v>12</v>
      </c>
      <c r="J274" t="s">
        <v>13</v>
      </c>
      <c r="K274" t="s">
        <v>512</v>
      </c>
    </row>
    <row r="275" spans="2:11" ht="15.6" x14ac:dyDescent="0.3">
      <c r="C275" s="33" t="s">
        <v>718</v>
      </c>
      <c r="D275" s="33">
        <v>600</v>
      </c>
      <c r="E275" s="31"/>
      <c r="F275" t="s">
        <v>50</v>
      </c>
      <c r="G275" t="s">
        <v>308</v>
      </c>
      <c r="H275" t="s">
        <v>76</v>
      </c>
      <c r="I275" t="s">
        <v>12</v>
      </c>
      <c r="J275" t="s">
        <v>13</v>
      </c>
      <c r="K275" t="s">
        <v>741</v>
      </c>
    </row>
    <row r="276" spans="2:11" ht="15.6" x14ac:dyDescent="0.3">
      <c r="C276" s="33" t="s">
        <v>695</v>
      </c>
      <c r="D276" s="33">
        <v>390</v>
      </c>
      <c r="E276" s="31"/>
      <c r="F276" t="s">
        <v>50</v>
      </c>
      <c r="G276" t="s">
        <v>308</v>
      </c>
      <c r="H276" t="s">
        <v>16</v>
      </c>
      <c r="I276" t="s">
        <v>12</v>
      </c>
      <c r="J276" t="s">
        <v>13</v>
      </c>
      <c r="K276" t="s">
        <v>741</v>
      </c>
    </row>
    <row r="277" spans="2:11" ht="15.6" x14ac:dyDescent="0.3">
      <c r="B277" s="33"/>
      <c r="C277" s="33" t="s">
        <v>690</v>
      </c>
      <c r="D277" s="33">
        <v>630</v>
      </c>
      <c r="E277" s="31"/>
      <c r="F277" t="s">
        <v>50</v>
      </c>
      <c r="G277" t="s">
        <v>308</v>
      </c>
      <c r="H277" t="s">
        <v>15</v>
      </c>
      <c r="I277" t="s">
        <v>12</v>
      </c>
      <c r="J277" t="s">
        <v>13</v>
      </c>
      <c r="K277" t="s">
        <v>741</v>
      </c>
    </row>
    <row r="278" spans="2:11" ht="15.6" x14ac:dyDescent="0.3">
      <c r="B278" s="33"/>
      <c r="C278" s="33" t="s">
        <v>736</v>
      </c>
      <c r="D278" s="33">
        <v>650</v>
      </c>
      <c r="E278" s="31"/>
      <c r="F278" t="s">
        <v>50</v>
      </c>
      <c r="G278" t="s">
        <v>308</v>
      </c>
      <c r="H278" t="s">
        <v>15</v>
      </c>
      <c r="I278" t="s">
        <v>12</v>
      </c>
      <c r="J278" t="s">
        <v>13</v>
      </c>
      <c r="K278" t="s">
        <v>741</v>
      </c>
    </row>
    <row r="279" spans="2:11" ht="15.6" x14ac:dyDescent="0.3">
      <c r="B279" s="33"/>
      <c r="C279" s="33" t="s">
        <v>696</v>
      </c>
      <c r="D279" s="33">
        <v>50</v>
      </c>
      <c r="E279" s="31"/>
      <c r="F279" t="s">
        <v>50</v>
      </c>
      <c r="G279" t="s">
        <v>308</v>
      </c>
      <c r="H279" t="s">
        <v>16</v>
      </c>
      <c r="I279" t="s">
        <v>12</v>
      </c>
      <c r="J279" t="s">
        <v>13</v>
      </c>
      <c r="K279" t="s">
        <v>741</v>
      </c>
    </row>
    <row r="280" spans="2:11" ht="15.6" x14ac:dyDescent="0.3">
      <c r="C280" s="33" t="s">
        <v>702</v>
      </c>
      <c r="D280" s="33">
        <v>1800</v>
      </c>
      <c r="E280" s="31"/>
      <c r="F280" t="s">
        <v>50</v>
      </c>
      <c r="G280" t="s">
        <v>308</v>
      </c>
      <c r="H280" t="s">
        <v>76</v>
      </c>
      <c r="I280" t="s">
        <v>12</v>
      </c>
      <c r="J280" t="s">
        <v>13</v>
      </c>
      <c r="K280" t="s">
        <v>741</v>
      </c>
    </row>
    <row r="281" spans="2:11" ht="15.6" x14ac:dyDescent="0.3">
      <c r="C281" s="33" t="s">
        <v>1002</v>
      </c>
      <c r="D281" s="33">
        <v>100</v>
      </c>
      <c r="E281" s="31"/>
      <c r="F281" t="s">
        <v>755</v>
      </c>
    </row>
    <row r="282" spans="2:11" ht="15.6" x14ac:dyDescent="0.3">
      <c r="B282" s="5">
        <v>44918</v>
      </c>
      <c r="C282" s="33" t="s">
        <v>697</v>
      </c>
      <c r="D282" s="33">
        <v>200</v>
      </c>
      <c r="E282" s="31"/>
      <c r="F282" t="s">
        <v>50</v>
      </c>
      <c r="G282" t="s">
        <v>308</v>
      </c>
      <c r="H282" t="s">
        <v>16</v>
      </c>
      <c r="I282" t="s">
        <v>12</v>
      </c>
      <c r="J282" t="s">
        <v>13</v>
      </c>
      <c r="K282" t="s">
        <v>741</v>
      </c>
    </row>
    <row r="283" spans="2:11" ht="15.6" x14ac:dyDescent="0.3">
      <c r="C283" s="33" t="s">
        <v>703</v>
      </c>
      <c r="D283" s="33">
        <v>500</v>
      </c>
      <c r="E283" s="31"/>
      <c r="F283" t="s">
        <v>50</v>
      </c>
      <c r="G283" t="s">
        <v>308</v>
      </c>
      <c r="H283" t="s">
        <v>15</v>
      </c>
      <c r="I283" t="s">
        <v>12</v>
      </c>
      <c r="J283" t="s">
        <v>13</v>
      </c>
      <c r="K283" t="s">
        <v>741</v>
      </c>
    </row>
    <row r="284" spans="2:11" ht="15.6" x14ac:dyDescent="0.3">
      <c r="C284" s="33" t="s">
        <v>694</v>
      </c>
      <c r="D284" s="33">
        <v>300</v>
      </c>
      <c r="E284" s="31"/>
      <c r="F284" t="s">
        <v>50</v>
      </c>
      <c r="G284" t="s">
        <v>308</v>
      </c>
      <c r="H284" t="s">
        <v>16</v>
      </c>
      <c r="I284" t="s">
        <v>12</v>
      </c>
      <c r="J284" t="s">
        <v>13</v>
      </c>
      <c r="K284" t="s">
        <v>741</v>
      </c>
    </row>
    <row r="285" spans="2:11" ht="15.6" x14ac:dyDescent="0.3">
      <c r="C285" s="33" t="s">
        <v>702</v>
      </c>
      <c r="D285" s="33">
        <v>1800</v>
      </c>
      <c r="E285" s="31"/>
      <c r="F285" t="s">
        <v>50</v>
      </c>
      <c r="G285" t="s">
        <v>308</v>
      </c>
      <c r="H285" t="s">
        <v>14</v>
      </c>
      <c r="I285" t="s">
        <v>12</v>
      </c>
      <c r="J285" t="s">
        <v>13</v>
      </c>
      <c r="K285" t="s">
        <v>741</v>
      </c>
    </row>
    <row r="286" spans="2:11" ht="15.6" x14ac:dyDescent="0.3">
      <c r="C286" s="33" t="s">
        <v>718</v>
      </c>
      <c r="D286" s="33">
        <v>600</v>
      </c>
      <c r="E286" s="31"/>
      <c r="F286" t="s">
        <v>50</v>
      </c>
      <c r="G286" t="s">
        <v>308</v>
      </c>
      <c r="H286" t="s">
        <v>76</v>
      </c>
      <c r="I286" t="s">
        <v>12</v>
      </c>
      <c r="J286" t="s">
        <v>13</v>
      </c>
      <c r="K286" t="s">
        <v>741</v>
      </c>
    </row>
    <row r="287" spans="2:11" ht="15.6" x14ac:dyDescent="0.3">
      <c r="C287" s="33" t="s">
        <v>705</v>
      </c>
      <c r="D287" s="33">
        <v>80</v>
      </c>
      <c r="E287" s="31"/>
      <c r="F287" t="s">
        <v>50</v>
      </c>
      <c r="G287" t="s">
        <v>308</v>
      </c>
      <c r="H287" t="s">
        <v>16</v>
      </c>
      <c r="I287" t="s">
        <v>12</v>
      </c>
      <c r="J287" t="s">
        <v>13</v>
      </c>
      <c r="K287" t="s">
        <v>741</v>
      </c>
    </row>
    <row r="288" spans="2:11" ht="15.6" x14ac:dyDescent="0.3">
      <c r="C288" s="33" t="s">
        <v>695</v>
      </c>
      <c r="D288" s="33">
        <v>380</v>
      </c>
      <c r="E288" s="31"/>
      <c r="F288" t="s">
        <v>50</v>
      </c>
      <c r="G288" t="s">
        <v>308</v>
      </c>
      <c r="H288" t="s">
        <v>16</v>
      </c>
      <c r="I288" t="s">
        <v>12</v>
      </c>
      <c r="J288" t="s">
        <v>13</v>
      </c>
      <c r="K288" t="s">
        <v>741</v>
      </c>
    </row>
    <row r="289" spans="2:11" ht="15.6" x14ac:dyDescent="0.3">
      <c r="C289" s="33" t="s">
        <v>1003</v>
      </c>
      <c r="D289" s="33">
        <v>350</v>
      </c>
      <c r="E289" s="31"/>
      <c r="F289" t="s">
        <v>755</v>
      </c>
    </row>
    <row r="290" spans="2:11" ht="15.6" x14ac:dyDescent="0.3">
      <c r="C290" s="33" t="s">
        <v>1128</v>
      </c>
      <c r="D290" s="33">
        <v>160</v>
      </c>
      <c r="E290" s="31"/>
      <c r="F290" t="s">
        <v>755</v>
      </c>
    </row>
    <row r="291" spans="2:11" ht="15.6" x14ac:dyDescent="0.3">
      <c r="C291" s="33" t="s">
        <v>1004</v>
      </c>
      <c r="D291" s="33">
        <v>280</v>
      </c>
      <c r="E291" s="31"/>
      <c r="F291" t="s">
        <v>755</v>
      </c>
    </row>
    <row r="292" spans="2:11" ht="15.6" x14ac:dyDescent="0.3">
      <c r="B292" s="5">
        <v>44919</v>
      </c>
      <c r="C292" s="33" t="s">
        <v>697</v>
      </c>
      <c r="D292" s="33">
        <v>210</v>
      </c>
      <c r="E292" s="31"/>
      <c r="F292" t="s">
        <v>50</v>
      </c>
      <c r="G292" t="s">
        <v>308</v>
      </c>
      <c r="H292" t="s">
        <v>16</v>
      </c>
      <c r="I292" t="s">
        <v>12</v>
      </c>
      <c r="J292" t="s">
        <v>13</v>
      </c>
      <c r="K292" t="s">
        <v>741</v>
      </c>
    </row>
    <row r="293" spans="2:11" ht="15.6" x14ac:dyDescent="0.3">
      <c r="C293" s="33" t="s">
        <v>694</v>
      </c>
      <c r="D293" s="33">
        <v>300</v>
      </c>
      <c r="E293" s="31"/>
      <c r="F293" t="s">
        <v>50</v>
      </c>
      <c r="G293" t="s">
        <v>308</v>
      </c>
      <c r="H293" t="s">
        <v>16</v>
      </c>
      <c r="I293" t="s">
        <v>12</v>
      </c>
      <c r="J293" t="s">
        <v>13</v>
      </c>
      <c r="K293" t="s">
        <v>741</v>
      </c>
    </row>
    <row r="294" spans="2:11" ht="15.6" x14ac:dyDescent="0.3">
      <c r="C294" s="33" t="s">
        <v>735</v>
      </c>
      <c r="D294" s="33">
        <v>600</v>
      </c>
      <c r="E294" s="31"/>
      <c r="F294" t="s">
        <v>50</v>
      </c>
      <c r="G294" t="s">
        <v>308</v>
      </c>
      <c r="H294" t="s">
        <v>76</v>
      </c>
      <c r="I294" t="s">
        <v>12</v>
      </c>
      <c r="J294" t="s">
        <v>13</v>
      </c>
      <c r="K294" t="s">
        <v>741</v>
      </c>
    </row>
    <row r="295" spans="2:11" ht="15.6" x14ac:dyDescent="0.3">
      <c r="C295" s="33" t="s">
        <v>732</v>
      </c>
      <c r="D295" s="33">
        <v>100</v>
      </c>
      <c r="E295" s="31"/>
      <c r="F295" t="s">
        <v>50</v>
      </c>
      <c r="G295" t="s">
        <v>308</v>
      </c>
      <c r="H295" t="s">
        <v>16</v>
      </c>
      <c r="I295" t="s">
        <v>12</v>
      </c>
      <c r="J295" t="s">
        <v>13</v>
      </c>
      <c r="K295" t="s">
        <v>741</v>
      </c>
    </row>
    <row r="296" spans="2:11" ht="15.6" x14ac:dyDescent="0.3">
      <c r="C296" s="33" t="s">
        <v>910</v>
      </c>
      <c r="D296" s="33">
        <v>1600</v>
      </c>
      <c r="E296" s="31"/>
      <c r="F296" t="s">
        <v>50</v>
      </c>
      <c r="G296" t="s">
        <v>308</v>
      </c>
      <c r="H296" t="s">
        <v>15</v>
      </c>
      <c r="I296" t="s">
        <v>12</v>
      </c>
      <c r="J296" t="s">
        <v>13</v>
      </c>
      <c r="K296" t="s">
        <v>741</v>
      </c>
    </row>
    <row r="297" spans="2:11" ht="15.6" x14ac:dyDescent="0.3">
      <c r="C297" s="33" t="s">
        <v>695</v>
      </c>
      <c r="D297" s="33">
        <v>380</v>
      </c>
      <c r="E297" s="31"/>
      <c r="F297" t="s">
        <v>50</v>
      </c>
      <c r="G297" t="s">
        <v>308</v>
      </c>
      <c r="H297" t="s">
        <v>16</v>
      </c>
      <c r="I297" t="s">
        <v>12</v>
      </c>
      <c r="J297" t="s">
        <v>13</v>
      </c>
      <c r="K297" t="s">
        <v>741</v>
      </c>
    </row>
    <row r="298" spans="2:11" ht="15.6" x14ac:dyDescent="0.3">
      <c r="B298" s="5">
        <v>44920</v>
      </c>
      <c r="C298" s="33" t="s">
        <v>697</v>
      </c>
      <c r="D298" s="33">
        <v>190</v>
      </c>
      <c r="E298" s="31"/>
      <c r="F298" t="s">
        <v>50</v>
      </c>
      <c r="G298" t="s">
        <v>308</v>
      </c>
      <c r="H298" t="s">
        <v>16</v>
      </c>
      <c r="I298" t="s">
        <v>12</v>
      </c>
      <c r="J298" t="s">
        <v>13</v>
      </c>
      <c r="K298" t="s">
        <v>741</v>
      </c>
    </row>
    <row r="299" spans="2:11" ht="15.6" x14ac:dyDescent="0.3">
      <c r="C299" s="33" t="s">
        <v>694</v>
      </c>
      <c r="D299" s="33">
        <v>350</v>
      </c>
      <c r="E299" s="31"/>
      <c r="F299" t="s">
        <v>50</v>
      </c>
      <c r="G299" t="s">
        <v>308</v>
      </c>
      <c r="H299" t="s">
        <v>16</v>
      </c>
      <c r="I299" t="s">
        <v>12</v>
      </c>
      <c r="J299" t="s">
        <v>13</v>
      </c>
      <c r="K299" t="s">
        <v>741</v>
      </c>
    </row>
    <row r="300" spans="2:11" ht="15.6" x14ac:dyDescent="0.3">
      <c r="C300" s="33" t="s">
        <v>718</v>
      </c>
      <c r="D300" s="33">
        <v>600</v>
      </c>
      <c r="E300" s="31"/>
      <c r="F300" t="s">
        <v>50</v>
      </c>
      <c r="G300" t="s">
        <v>308</v>
      </c>
      <c r="H300" t="s">
        <v>76</v>
      </c>
      <c r="I300" t="s">
        <v>12</v>
      </c>
      <c r="J300" t="s">
        <v>13</v>
      </c>
      <c r="K300" t="s">
        <v>741</v>
      </c>
    </row>
    <row r="301" spans="2:11" ht="15.6" x14ac:dyDescent="0.3">
      <c r="C301" s="33" t="s">
        <v>732</v>
      </c>
      <c r="D301" s="33">
        <v>150</v>
      </c>
      <c r="E301" s="31"/>
      <c r="F301" t="s">
        <v>50</v>
      </c>
      <c r="G301" t="s">
        <v>308</v>
      </c>
      <c r="H301" t="s">
        <v>16</v>
      </c>
      <c r="I301" t="s">
        <v>12</v>
      </c>
      <c r="J301" t="s">
        <v>13</v>
      </c>
      <c r="K301" t="s">
        <v>741</v>
      </c>
    </row>
    <row r="302" spans="2:11" ht="15.6" x14ac:dyDescent="0.3">
      <c r="C302" s="33" t="s">
        <v>695</v>
      </c>
      <c r="D302" s="33">
        <v>400</v>
      </c>
      <c r="E302" s="31"/>
      <c r="F302" t="s">
        <v>50</v>
      </c>
      <c r="G302" t="s">
        <v>308</v>
      </c>
      <c r="H302" t="s">
        <v>16</v>
      </c>
      <c r="I302" t="s">
        <v>12</v>
      </c>
      <c r="J302" t="s">
        <v>13</v>
      </c>
      <c r="K302" t="s">
        <v>741</v>
      </c>
    </row>
    <row r="303" spans="2:11" ht="15.6" x14ac:dyDescent="0.3">
      <c r="C303" s="33" t="s">
        <v>734</v>
      </c>
      <c r="D303" s="33">
        <v>120</v>
      </c>
      <c r="E303" s="31"/>
      <c r="F303" t="s">
        <v>50</v>
      </c>
      <c r="G303" t="s">
        <v>308</v>
      </c>
      <c r="H303" t="s">
        <v>15</v>
      </c>
      <c r="I303" t="s">
        <v>12</v>
      </c>
      <c r="J303" t="s">
        <v>13</v>
      </c>
      <c r="K303" t="s">
        <v>741</v>
      </c>
    </row>
    <row r="304" spans="2:11" ht="15.6" x14ac:dyDescent="0.3">
      <c r="C304" s="32" t="s">
        <v>20</v>
      </c>
      <c r="D304" s="31">
        <v>2560</v>
      </c>
      <c r="E304" s="31"/>
      <c r="F304" t="s">
        <v>29</v>
      </c>
      <c r="G304" t="s">
        <v>10</v>
      </c>
      <c r="H304" t="s">
        <v>15</v>
      </c>
      <c r="I304" t="s">
        <v>12</v>
      </c>
      <c r="J304" t="s">
        <v>13</v>
      </c>
    </row>
    <row r="305" spans="2:11" ht="15.6" x14ac:dyDescent="0.3">
      <c r="B305" s="5">
        <v>44921</v>
      </c>
      <c r="C305" s="33" t="s">
        <v>697</v>
      </c>
      <c r="D305" s="33">
        <v>180</v>
      </c>
      <c r="E305" s="31"/>
      <c r="F305" t="s">
        <v>50</v>
      </c>
      <c r="G305" t="s">
        <v>308</v>
      </c>
      <c r="H305" t="s">
        <v>16</v>
      </c>
      <c r="I305" t="s">
        <v>12</v>
      </c>
      <c r="J305" t="s">
        <v>13</v>
      </c>
      <c r="K305" t="s">
        <v>741</v>
      </c>
    </row>
    <row r="306" spans="2:11" ht="15.6" x14ac:dyDescent="0.3">
      <c r="C306" s="33" t="s">
        <v>733</v>
      </c>
      <c r="D306" s="33">
        <v>70</v>
      </c>
      <c r="E306" s="31"/>
      <c r="F306" t="s">
        <v>50</v>
      </c>
      <c r="G306" t="s">
        <v>308</v>
      </c>
      <c r="H306" t="s">
        <v>14</v>
      </c>
      <c r="I306" t="s">
        <v>12</v>
      </c>
      <c r="J306" t="s">
        <v>13</v>
      </c>
      <c r="K306" t="s">
        <v>741</v>
      </c>
    </row>
    <row r="307" spans="2:11" ht="15.6" x14ac:dyDescent="0.3">
      <c r="C307" s="33" t="s">
        <v>694</v>
      </c>
      <c r="D307" s="33">
        <v>300</v>
      </c>
      <c r="E307" s="31"/>
      <c r="F307" t="s">
        <v>50</v>
      </c>
      <c r="G307" t="s">
        <v>308</v>
      </c>
      <c r="H307" t="s">
        <v>16</v>
      </c>
      <c r="I307" t="s">
        <v>12</v>
      </c>
      <c r="J307" t="s">
        <v>13</v>
      </c>
      <c r="K307" t="s">
        <v>741</v>
      </c>
    </row>
    <row r="308" spans="2:11" ht="15.6" x14ac:dyDescent="0.3">
      <c r="C308" s="33" t="s">
        <v>718</v>
      </c>
      <c r="D308" s="33">
        <v>600</v>
      </c>
      <c r="E308" s="31"/>
      <c r="F308" t="s">
        <v>50</v>
      </c>
      <c r="G308" t="s">
        <v>308</v>
      </c>
      <c r="H308" t="s">
        <v>76</v>
      </c>
      <c r="I308" t="s">
        <v>12</v>
      </c>
      <c r="J308" t="s">
        <v>13</v>
      </c>
      <c r="K308" t="s">
        <v>741</v>
      </c>
    </row>
    <row r="309" spans="2:11" ht="15.6" x14ac:dyDescent="0.3">
      <c r="C309" s="33" t="s">
        <v>729</v>
      </c>
      <c r="D309" s="33">
        <v>1900</v>
      </c>
      <c r="E309" s="31"/>
      <c r="F309" t="s">
        <v>50</v>
      </c>
      <c r="G309" t="s">
        <v>308</v>
      </c>
      <c r="H309" t="s">
        <v>15</v>
      </c>
      <c r="I309" t="s">
        <v>12</v>
      </c>
      <c r="J309" t="s">
        <v>13</v>
      </c>
      <c r="K309" t="s">
        <v>741</v>
      </c>
    </row>
    <row r="310" spans="2:11" ht="15.6" x14ac:dyDescent="0.3">
      <c r="C310" s="33" t="s">
        <v>695</v>
      </c>
      <c r="D310" s="33">
        <v>350</v>
      </c>
      <c r="E310" s="31"/>
      <c r="F310" t="s">
        <v>50</v>
      </c>
      <c r="G310" t="s">
        <v>308</v>
      </c>
      <c r="H310" t="s">
        <v>16</v>
      </c>
      <c r="I310" t="s">
        <v>12</v>
      </c>
      <c r="J310" t="s">
        <v>13</v>
      </c>
      <c r="K310" t="s">
        <v>741</v>
      </c>
    </row>
    <row r="311" spans="2:11" ht="15.6" x14ac:dyDescent="0.3">
      <c r="C311" s="33" t="s">
        <v>732</v>
      </c>
      <c r="D311" s="33">
        <v>160</v>
      </c>
      <c r="E311" s="31"/>
      <c r="F311" t="s">
        <v>50</v>
      </c>
      <c r="G311" t="s">
        <v>308</v>
      </c>
      <c r="H311" t="s">
        <v>16</v>
      </c>
      <c r="I311" t="s">
        <v>12</v>
      </c>
      <c r="J311" t="s">
        <v>13</v>
      </c>
      <c r="K311" t="s">
        <v>741</v>
      </c>
    </row>
    <row r="312" spans="2:11" ht="15.6" x14ac:dyDescent="0.3">
      <c r="B312" s="5">
        <v>44922</v>
      </c>
      <c r="C312" s="33" t="s">
        <v>697</v>
      </c>
      <c r="D312" s="33">
        <v>180</v>
      </c>
      <c r="E312" s="31"/>
      <c r="F312" t="s">
        <v>50</v>
      </c>
      <c r="G312" t="s">
        <v>308</v>
      </c>
      <c r="H312" t="s">
        <v>16</v>
      </c>
      <c r="I312" t="s">
        <v>12</v>
      </c>
      <c r="J312" t="s">
        <v>13</v>
      </c>
      <c r="K312" t="s">
        <v>741</v>
      </c>
    </row>
    <row r="313" spans="2:11" ht="15.6" x14ac:dyDescent="0.3">
      <c r="C313" s="33" t="s">
        <v>732</v>
      </c>
      <c r="D313" s="33">
        <v>100</v>
      </c>
      <c r="E313" s="31"/>
      <c r="F313" t="s">
        <v>50</v>
      </c>
      <c r="G313" t="s">
        <v>308</v>
      </c>
      <c r="H313" t="s">
        <v>16</v>
      </c>
      <c r="I313" t="s">
        <v>12</v>
      </c>
      <c r="J313" t="s">
        <v>13</v>
      </c>
      <c r="K313" t="s">
        <v>741</v>
      </c>
    </row>
    <row r="314" spans="2:11" ht="15.6" x14ac:dyDescent="0.3">
      <c r="B314" s="33"/>
      <c r="C314" s="33" t="s">
        <v>531</v>
      </c>
      <c r="D314" s="33">
        <v>1000</v>
      </c>
      <c r="E314" s="31"/>
      <c r="F314" t="s">
        <v>547</v>
      </c>
      <c r="G314" t="s">
        <v>308</v>
      </c>
      <c r="H314" t="s">
        <v>14</v>
      </c>
      <c r="I314" t="s">
        <v>12</v>
      </c>
      <c r="J314" t="s">
        <v>749</v>
      </c>
      <c r="K314" t="s">
        <v>741</v>
      </c>
    </row>
    <row r="315" spans="2:11" ht="15.6" x14ac:dyDescent="0.3">
      <c r="B315" s="33"/>
      <c r="C315" s="33" t="s">
        <v>756</v>
      </c>
      <c r="D315" s="33">
        <v>450</v>
      </c>
      <c r="E315" s="31"/>
      <c r="F315" t="s">
        <v>44</v>
      </c>
      <c r="G315" t="s">
        <v>308</v>
      </c>
      <c r="H315" t="s">
        <v>14</v>
      </c>
      <c r="I315" t="s">
        <v>12</v>
      </c>
      <c r="J315" t="s">
        <v>13</v>
      </c>
      <c r="K315" t="s">
        <v>512</v>
      </c>
    </row>
    <row r="316" spans="2:11" ht="15.6" x14ac:dyDescent="0.3">
      <c r="B316" s="33"/>
      <c r="C316" s="33" t="s">
        <v>757</v>
      </c>
      <c r="D316" s="33">
        <v>28184</v>
      </c>
      <c r="E316" s="31"/>
      <c r="F316" t="s">
        <v>44</v>
      </c>
      <c r="G316" t="s">
        <v>308</v>
      </c>
      <c r="H316" t="s">
        <v>14</v>
      </c>
      <c r="I316" t="s">
        <v>12</v>
      </c>
      <c r="J316" t="s">
        <v>13</v>
      </c>
      <c r="K316" t="s">
        <v>512</v>
      </c>
    </row>
    <row r="317" spans="2:11" ht="15.6" x14ac:dyDescent="0.3">
      <c r="C317" s="33" t="s">
        <v>694</v>
      </c>
      <c r="D317" s="33">
        <v>400</v>
      </c>
      <c r="E317" s="31"/>
      <c r="F317" t="s">
        <v>50</v>
      </c>
      <c r="G317" t="s">
        <v>308</v>
      </c>
      <c r="H317" t="s">
        <v>16</v>
      </c>
      <c r="I317" t="s">
        <v>12</v>
      </c>
      <c r="J317" t="s">
        <v>13</v>
      </c>
      <c r="K317" t="s">
        <v>741</v>
      </c>
    </row>
    <row r="318" spans="2:11" ht="15.6" x14ac:dyDescent="0.3">
      <c r="C318" s="33" t="s">
        <v>718</v>
      </c>
      <c r="D318" s="33">
        <v>600</v>
      </c>
      <c r="E318" s="31"/>
      <c r="F318" t="s">
        <v>50</v>
      </c>
      <c r="G318" t="s">
        <v>308</v>
      </c>
      <c r="H318" t="s">
        <v>76</v>
      </c>
      <c r="I318" t="s">
        <v>12</v>
      </c>
      <c r="J318" t="s">
        <v>13</v>
      </c>
      <c r="K318" t="s">
        <v>741</v>
      </c>
    </row>
    <row r="319" spans="2:11" ht="15.6" x14ac:dyDescent="0.3">
      <c r="C319" s="33" t="s">
        <v>729</v>
      </c>
      <c r="D319" s="33">
        <v>2100</v>
      </c>
      <c r="E319" s="31"/>
      <c r="F319" t="s">
        <v>50</v>
      </c>
      <c r="G319" t="s">
        <v>308</v>
      </c>
      <c r="H319" t="s">
        <v>15</v>
      </c>
      <c r="I319" t="s">
        <v>12</v>
      </c>
      <c r="J319" t="s">
        <v>13</v>
      </c>
      <c r="K319" t="s">
        <v>741</v>
      </c>
    </row>
    <row r="320" spans="2:11" ht="15.6" x14ac:dyDescent="0.3">
      <c r="C320" s="33" t="s">
        <v>695</v>
      </c>
      <c r="D320" s="33">
        <v>360</v>
      </c>
      <c r="E320" s="31"/>
      <c r="F320" t="s">
        <v>50</v>
      </c>
      <c r="G320" t="s">
        <v>308</v>
      </c>
      <c r="H320" t="s">
        <v>16</v>
      </c>
      <c r="I320" t="s">
        <v>12</v>
      </c>
      <c r="J320" t="s">
        <v>13</v>
      </c>
      <c r="K320" t="s">
        <v>741</v>
      </c>
    </row>
    <row r="321" spans="2:11" ht="15.6" x14ac:dyDescent="0.3">
      <c r="C321" s="32" t="s">
        <v>20</v>
      </c>
      <c r="D321" s="31">
        <v>1000</v>
      </c>
      <c r="E321" s="31"/>
      <c r="F321" t="s">
        <v>29</v>
      </c>
      <c r="G321" t="s">
        <v>10</v>
      </c>
      <c r="H321" t="s">
        <v>15</v>
      </c>
      <c r="I321" t="s">
        <v>12</v>
      </c>
      <c r="J321" t="s">
        <v>13</v>
      </c>
    </row>
    <row r="322" spans="2:11" ht="15.6" x14ac:dyDescent="0.3">
      <c r="B322" s="5">
        <v>44923</v>
      </c>
      <c r="C322" s="33" t="s">
        <v>697</v>
      </c>
      <c r="D322" s="33">
        <v>200</v>
      </c>
      <c r="E322" s="31"/>
      <c r="F322" t="s">
        <v>50</v>
      </c>
      <c r="G322" t="s">
        <v>308</v>
      </c>
      <c r="H322" t="s">
        <v>16</v>
      </c>
      <c r="I322" t="s">
        <v>12</v>
      </c>
      <c r="J322" t="s">
        <v>13</v>
      </c>
      <c r="K322" t="s">
        <v>741</v>
      </c>
    </row>
    <row r="323" spans="2:11" ht="15.6" x14ac:dyDescent="0.3">
      <c r="C323" s="33" t="s">
        <v>705</v>
      </c>
      <c r="D323" s="33">
        <v>80</v>
      </c>
      <c r="E323" s="31"/>
      <c r="F323" t="s">
        <v>50</v>
      </c>
      <c r="G323" t="s">
        <v>308</v>
      </c>
      <c r="H323" t="s">
        <v>16</v>
      </c>
      <c r="I323" t="s">
        <v>12</v>
      </c>
      <c r="J323" t="s">
        <v>13</v>
      </c>
      <c r="K323" t="s">
        <v>741</v>
      </c>
    </row>
    <row r="324" spans="2:11" ht="15.6" x14ac:dyDescent="0.3">
      <c r="C324" s="33" t="s">
        <v>662</v>
      </c>
      <c r="D324" s="33">
        <v>6365</v>
      </c>
      <c r="E324" s="31"/>
      <c r="F324" t="s">
        <v>547</v>
      </c>
      <c r="G324" t="s">
        <v>10</v>
      </c>
      <c r="H324" t="s">
        <v>15</v>
      </c>
      <c r="I324" t="s">
        <v>12</v>
      </c>
      <c r="J324" t="s">
        <v>749</v>
      </c>
      <c r="K324" t="s">
        <v>512</v>
      </c>
    </row>
    <row r="325" spans="2:11" ht="15.6" x14ac:dyDescent="0.3">
      <c r="C325" s="33" t="s">
        <v>701</v>
      </c>
      <c r="D325" s="33">
        <v>320</v>
      </c>
      <c r="E325" s="31"/>
      <c r="F325" t="s">
        <v>50</v>
      </c>
      <c r="G325" t="s">
        <v>308</v>
      </c>
      <c r="H325" t="s">
        <v>16</v>
      </c>
      <c r="I325" t="s">
        <v>12</v>
      </c>
      <c r="J325" t="s">
        <v>13</v>
      </c>
      <c r="K325" t="s">
        <v>741</v>
      </c>
    </row>
    <row r="326" spans="2:11" ht="15.6" x14ac:dyDescent="0.3">
      <c r="C326" s="33" t="s">
        <v>718</v>
      </c>
      <c r="D326" s="33">
        <v>600</v>
      </c>
      <c r="E326" s="31"/>
      <c r="F326" t="s">
        <v>50</v>
      </c>
      <c r="G326" t="s">
        <v>308</v>
      </c>
      <c r="H326" t="s">
        <v>76</v>
      </c>
      <c r="I326" t="s">
        <v>12</v>
      </c>
      <c r="J326" t="s">
        <v>13</v>
      </c>
      <c r="K326" t="s">
        <v>741</v>
      </c>
    </row>
    <row r="327" spans="2:11" ht="15.6" x14ac:dyDescent="0.3">
      <c r="C327" s="33" t="s">
        <v>703</v>
      </c>
      <c r="D327" s="33">
        <v>400</v>
      </c>
      <c r="E327" s="31"/>
      <c r="F327" t="s">
        <v>50</v>
      </c>
      <c r="G327" t="s">
        <v>308</v>
      </c>
      <c r="H327" t="s">
        <v>15</v>
      </c>
      <c r="I327" t="s">
        <v>12</v>
      </c>
      <c r="J327" t="s">
        <v>13</v>
      </c>
      <c r="K327" t="s">
        <v>741</v>
      </c>
    </row>
    <row r="328" spans="2:11" ht="15.6" x14ac:dyDescent="0.3">
      <c r="C328" s="33" t="s">
        <v>702</v>
      </c>
      <c r="D328" s="33">
        <v>1200</v>
      </c>
      <c r="E328" s="31"/>
      <c r="F328" t="s">
        <v>50</v>
      </c>
      <c r="G328" t="s">
        <v>308</v>
      </c>
      <c r="H328" t="s">
        <v>14</v>
      </c>
      <c r="I328" t="s">
        <v>12</v>
      </c>
      <c r="J328" t="s">
        <v>13</v>
      </c>
      <c r="K328" t="s">
        <v>741</v>
      </c>
    </row>
    <row r="329" spans="2:11" ht="15.6" x14ac:dyDescent="0.3">
      <c r="C329" s="33" t="s">
        <v>695</v>
      </c>
      <c r="D329" s="33">
        <v>350</v>
      </c>
      <c r="E329" s="31"/>
      <c r="F329" t="s">
        <v>50</v>
      </c>
      <c r="G329" t="s">
        <v>308</v>
      </c>
      <c r="H329" t="s">
        <v>16</v>
      </c>
      <c r="I329" t="s">
        <v>12</v>
      </c>
      <c r="J329" t="s">
        <v>13</v>
      </c>
      <c r="K329" t="s">
        <v>741</v>
      </c>
    </row>
    <row r="330" spans="2:11" ht="15.6" x14ac:dyDescent="0.3">
      <c r="C330" s="32" t="s">
        <v>20</v>
      </c>
      <c r="D330" s="31">
        <v>2555</v>
      </c>
      <c r="E330" s="31"/>
      <c r="F330" t="s">
        <v>29</v>
      </c>
      <c r="G330" t="s">
        <v>10</v>
      </c>
      <c r="H330" t="s">
        <v>15</v>
      </c>
      <c r="I330" t="s">
        <v>12</v>
      </c>
      <c r="J330" t="s">
        <v>13</v>
      </c>
    </row>
    <row r="331" spans="2:11" ht="15.6" x14ac:dyDescent="0.3">
      <c r="B331" s="5">
        <v>44924</v>
      </c>
      <c r="C331" s="33" t="s">
        <v>697</v>
      </c>
      <c r="D331" s="33">
        <v>150</v>
      </c>
      <c r="E331" s="31"/>
      <c r="F331" t="s">
        <v>50</v>
      </c>
      <c r="G331" t="s">
        <v>308</v>
      </c>
      <c r="H331" t="s">
        <v>16</v>
      </c>
      <c r="I331" t="s">
        <v>12</v>
      </c>
      <c r="J331" t="s">
        <v>13</v>
      </c>
      <c r="K331" t="s">
        <v>741</v>
      </c>
    </row>
    <row r="332" spans="2:11" ht="15.6" x14ac:dyDescent="0.3">
      <c r="C332" s="33" t="s">
        <v>705</v>
      </c>
      <c r="D332" s="33">
        <v>60</v>
      </c>
      <c r="E332" s="31"/>
      <c r="F332" t="s">
        <v>50</v>
      </c>
      <c r="G332" t="s">
        <v>308</v>
      </c>
      <c r="H332" t="s">
        <v>16</v>
      </c>
      <c r="I332" t="s">
        <v>12</v>
      </c>
      <c r="J332" t="s">
        <v>13</v>
      </c>
      <c r="K332" t="s">
        <v>741</v>
      </c>
    </row>
    <row r="333" spans="2:11" ht="15.6" x14ac:dyDescent="0.3">
      <c r="C333" s="33" t="s">
        <v>694</v>
      </c>
      <c r="D333" s="33">
        <v>180</v>
      </c>
      <c r="E333" s="31"/>
      <c r="F333" t="s">
        <v>50</v>
      </c>
      <c r="G333" t="s">
        <v>308</v>
      </c>
      <c r="H333" t="s">
        <v>16</v>
      </c>
      <c r="I333" t="s">
        <v>12</v>
      </c>
      <c r="J333" t="s">
        <v>13</v>
      </c>
      <c r="K333" t="s">
        <v>741</v>
      </c>
    </row>
    <row r="334" spans="2:11" ht="15.6" x14ac:dyDescent="0.3">
      <c r="C334" s="33" t="s">
        <v>662</v>
      </c>
      <c r="D334" s="33">
        <v>1578.95</v>
      </c>
      <c r="E334" s="31"/>
      <c r="F334" t="s">
        <v>547</v>
      </c>
      <c r="G334" t="s">
        <v>10</v>
      </c>
      <c r="H334" t="s">
        <v>15</v>
      </c>
      <c r="I334" t="s">
        <v>12</v>
      </c>
      <c r="J334" t="s">
        <v>749</v>
      </c>
      <c r="K334" t="s">
        <v>512</v>
      </c>
    </row>
    <row r="335" spans="2:11" ht="15.6" x14ac:dyDescent="0.3">
      <c r="C335" s="33" t="s">
        <v>731</v>
      </c>
      <c r="D335" s="33">
        <v>460</v>
      </c>
      <c r="E335" s="31"/>
      <c r="F335" t="s">
        <v>50</v>
      </c>
      <c r="G335" t="s">
        <v>308</v>
      </c>
      <c r="H335" t="s">
        <v>14</v>
      </c>
      <c r="I335" t="s">
        <v>12</v>
      </c>
      <c r="J335" t="s">
        <v>13</v>
      </c>
      <c r="K335" t="s">
        <v>741</v>
      </c>
    </row>
    <row r="336" spans="2:11" ht="15.6" x14ac:dyDescent="0.3">
      <c r="C336" s="33" t="s">
        <v>718</v>
      </c>
      <c r="D336" s="33">
        <v>600</v>
      </c>
      <c r="E336" s="31"/>
      <c r="F336" t="s">
        <v>50</v>
      </c>
      <c r="G336" t="s">
        <v>308</v>
      </c>
      <c r="H336" t="s">
        <v>76</v>
      </c>
      <c r="I336" t="s">
        <v>12</v>
      </c>
      <c r="J336" t="s">
        <v>13</v>
      </c>
      <c r="K336" t="s">
        <v>741</v>
      </c>
    </row>
    <row r="337" spans="2:11" ht="15.6" x14ac:dyDescent="0.3">
      <c r="C337" s="33" t="s">
        <v>695</v>
      </c>
      <c r="D337" s="33">
        <v>240</v>
      </c>
      <c r="E337" s="31"/>
      <c r="F337" t="s">
        <v>50</v>
      </c>
      <c r="G337" t="s">
        <v>308</v>
      </c>
      <c r="H337" t="s">
        <v>16</v>
      </c>
      <c r="I337" t="s">
        <v>12</v>
      </c>
      <c r="J337" t="s">
        <v>13</v>
      </c>
      <c r="K337" t="s">
        <v>741</v>
      </c>
    </row>
    <row r="338" spans="2:11" ht="15.6" x14ac:dyDescent="0.3">
      <c r="C338" s="32" t="s">
        <v>686</v>
      </c>
      <c r="D338" s="31">
        <v>66</v>
      </c>
      <c r="E338" s="31"/>
      <c r="F338" t="s">
        <v>29</v>
      </c>
      <c r="G338" t="s">
        <v>10</v>
      </c>
      <c r="H338" t="s">
        <v>15</v>
      </c>
      <c r="I338" t="s">
        <v>12</v>
      </c>
      <c r="J338" t="s">
        <v>13</v>
      </c>
    </row>
    <row r="339" spans="2:11" ht="15.6" x14ac:dyDescent="0.3">
      <c r="C339" s="32" t="s">
        <v>910</v>
      </c>
      <c r="D339" s="31">
        <v>1800</v>
      </c>
      <c r="E339" s="31"/>
      <c r="F339" t="s">
        <v>50</v>
      </c>
      <c r="G339" t="s">
        <v>308</v>
      </c>
      <c r="H339" t="s">
        <v>15</v>
      </c>
      <c r="I339" t="s">
        <v>12</v>
      </c>
      <c r="J339" t="s">
        <v>13</v>
      </c>
      <c r="K339" t="s">
        <v>741</v>
      </c>
    </row>
    <row r="340" spans="2:11" ht="15.6" x14ac:dyDescent="0.3">
      <c r="B340" s="5">
        <v>44925</v>
      </c>
      <c r="C340" s="33" t="s">
        <v>697</v>
      </c>
      <c r="D340" s="33">
        <v>110</v>
      </c>
      <c r="E340" s="31"/>
      <c r="F340" t="s">
        <v>50</v>
      </c>
      <c r="G340" t="s">
        <v>308</v>
      </c>
      <c r="H340" t="s">
        <v>16</v>
      </c>
      <c r="I340" t="s">
        <v>12</v>
      </c>
      <c r="J340" t="s">
        <v>13</v>
      </c>
      <c r="K340" t="s">
        <v>741</v>
      </c>
    </row>
    <row r="341" spans="2:11" ht="15.6" x14ac:dyDescent="0.3">
      <c r="C341" s="33" t="s">
        <v>694</v>
      </c>
      <c r="D341" s="33">
        <v>350</v>
      </c>
      <c r="E341" s="31"/>
      <c r="F341" t="s">
        <v>50</v>
      </c>
      <c r="G341" t="s">
        <v>308</v>
      </c>
      <c r="H341" t="s">
        <v>16</v>
      </c>
      <c r="I341" t="s">
        <v>12</v>
      </c>
      <c r="J341" t="s">
        <v>13</v>
      </c>
      <c r="K341" t="s">
        <v>741</v>
      </c>
    </row>
    <row r="342" spans="2:11" s="34" customFormat="1" ht="15.6" x14ac:dyDescent="0.3">
      <c r="C342" s="35" t="s">
        <v>758</v>
      </c>
      <c r="D342" s="6">
        <v>6000</v>
      </c>
      <c r="E342" s="31"/>
      <c r="F342" s="34" t="s">
        <v>547</v>
      </c>
      <c r="G342" s="34" t="s">
        <v>308</v>
      </c>
      <c r="H342" s="34" t="s">
        <v>14</v>
      </c>
      <c r="I342" s="34" t="s">
        <v>12</v>
      </c>
      <c r="J342" s="34" t="s">
        <v>13</v>
      </c>
      <c r="K342" s="34" t="s">
        <v>741</v>
      </c>
    </row>
    <row r="343" spans="2:11" ht="15.6" x14ac:dyDescent="0.3">
      <c r="C343" s="33" t="s">
        <v>696</v>
      </c>
      <c r="D343" s="33">
        <v>150</v>
      </c>
      <c r="E343" s="31"/>
      <c r="F343" t="s">
        <v>50</v>
      </c>
      <c r="G343" t="s">
        <v>308</v>
      </c>
      <c r="H343" t="s">
        <v>16</v>
      </c>
      <c r="I343" t="s">
        <v>12</v>
      </c>
      <c r="J343" t="s">
        <v>13</v>
      </c>
      <c r="K343" t="s">
        <v>741</v>
      </c>
    </row>
    <row r="344" spans="2:11" ht="15.6" x14ac:dyDescent="0.3">
      <c r="C344" s="33" t="s">
        <v>718</v>
      </c>
      <c r="D344" s="33">
        <v>600</v>
      </c>
      <c r="E344" s="31"/>
      <c r="F344" t="s">
        <v>50</v>
      </c>
      <c r="G344" t="s">
        <v>308</v>
      </c>
      <c r="H344" t="s">
        <v>76</v>
      </c>
      <c r="I344" t="s">
        <v>12</v>
      </c>
      <c r="J344" t="s">
        <v>13</v>
      </c>
      <c r="K344" t="s">
        <v>741</v>
      </c>
    </row>
    <row r="345" spans="2:11" ht="15.6" x14ac:dyDescent="0.3">
      <c r="C345" s="33" t="s">
        <v>729</v>
      </c>
      <c r="D345" s="33">
        <v>2450</v>
      </c>
      <c r="E345" s="31"/>
      <c r="F345" t="s">
        <v>50</v>
      </c>
      <c r="G345" t="s">
        <v>308</v>
      </c>
      <c r="H345" t="s">
        <v>15</v>
      </c>
      <c r="I345" t="s">
        <v>12</v>
      </c>
      <c r="J345" t="s">
        <v>13</v>
      </c>
      <c r="K345" t="s">
        <v>741</v>
      </c>
    </row>
    <row r="346" spans="2:11" ht="15.6" x14ac:dyDescent="0.3">
      <c r="C346" s="33" t="s">
        <v>702</v>
      </c>
      <c r="D346" s="33">
        <v>600</v>
      </c>
      <c r="E346" s="31"/>
      <c r="F346" t="s">
        <v>50</v>
      </c>
      <c r="G346" t="s">
        <v>308</v>
      </c>
      <c r="H346" t="s">
        <v>14</v>
      </c>
      <c r="I346" t="s">
        <v>12</v>
      </c>
      <c r="J346" t="s">
        <v>13</v>
      </c>
      <c r="K346" t="s">
        <v>741</v>
      </c>
    </row>
    <row r="347" spans="2:11" ht="15.6" x14ac:dyDescent="0.3">
      <c r="C347" s="33" t="s">
        <v>8</v>
      </c>
      <c r="D347" s="33">
        <v>139</v>
      </c>
      <c r="E347" s="31"/>
      <c r="F347" t="s">
        <v>547</v>
      </c>
      <c r="G347" t="s">
        <v>308</v>
      </c>
      <c r="H347" t="s">
        <v>16</v>
      </c>
      <c r="I347" t="s">
        <v>12</v>
      </c>
      <c r="J347" t="s">
        <v>13</v>
      </c>
      <c r="K347" t="s">
        <v>512</v>
      </c>
    </row>
    <row r="348" spans="2:11" ht="15.6" x14ac:dyDescent="0.3">
      <c r="C348" s="33" t="s">
        <v>695</v>
      </c>
      <c r="D348" s="33">
        <v>200</v>
      </c>
      <c r="E348" s="31"/>
      <c r="F348" t="s">
        <v>50</v>
      </c>
      <c r="G348" t="s">
        <v>308</v>
      </c>
      <c r="H348" t="s">
        <v>16</v>
      </c>
      <c r="I348" t="s">
        <v>12</v>
      </c>
      <c r="J348" t="s">
        <v>13</v>
      </c>
      <c r="K348" t="s">
        <v>741</v>
      </c>
    </row>
    <row r="349" spans="2:11" ht="15.6" x14ac:dyDescent="0.3">
      <c r="C349" s="33" t="s">
        <v>730</v>
      </c>
      <c r="D349" s="33">
        <v>138</v>
      </c>
      <c r="E349" s="31"/>
      <c r="F349" t="s">
        <v>50</v>
      </c>
      <c r="G349" t="s">
        <v>308</v>
      </c>
      <c r="H349" t="s">
        <v>16</v>
      </c>
      <c r="I349" t="s">
        <v>12</v>
      </c>
      <c r="J349" t="s">
        <v>13</v>
      </c>
      <c r="K349" t="s">
        <v>741</v>
      </c>
    </row>
    <row r="350" spans="2:11" ht="15.6" x14ac:dyDescent="0.3">
      <c r="C350" s="33" t="s">
        <v>851</v>
      </c>
      <c r="D350" s="33">
        <v>100</v>
      </c>
      <c r="E350" s="31"/>
      <c r="F350" t="s">
        <v>50</v>
      </c>
      <c r="G350" t="s">
        <v>308</v>
      </c>
      <c r="H350" t="s">
        <v>15</v>
      </c>
      <c r="I350" t="s">
        <v>12</v>
      </c>
      <c r="J350" t="s">
        <v>13</v>
      </c>
      <c r="K350" t="s">
        <v>852</v>
      </c>
    </row>
    <row r="351" spans="2:11" ht="15.6" x14ac:dyDescent="0.3">
      <c r="C351" s="33" t="s">
        <v>27</v>
      </c>
      <c r="D351" s="33">
        <v>200</v>
      </c>
      <c r="E351" s="31"/>
      <c r="F351" t="s">
        <v>50</v>
      </c>
      <c r="G351" t="s">
        <v>308</v>
      </c>
      <c r="H351" t="s">
        <v>16</v>
      </c>
      <c r="I351" t="s">
        <v>12</v>
      </c>
      <c r="J351" t="s">
        <v>13</v>
      </c>
      <c r="K351" t="s">
        <v>741</v>
      </c>
    </row>
    <row r="352" spans="2:11" ht="15.6" x14ac:dyDescent="0.3">
      <c r="C352" s="33" t="s">
        <v>853</v>
      </c>
      <c r="D352" s="33">
        <v>300</v>
      </c>
      <c r="E352" s="31"/>
      <c r="F352" t="s">
        <v>50</v>
      </c>
      <c r="G352" t="s">
        <v>308</v>
      </c>
      <c r="H352" t="s">
        <v>16</v>
      </c>
      <c r="I352" t="s">
        <v>12</v>
      </c>
      <c r="J352" t="s">
        <v>13</v>
      </c>
      <c r="K352" t="s">
        <v>741</v>
      </c>
    </row>
    <row r="353" spans="2:11" ht="15.6" x14ac:dyDescent="0.3">
      <c r="C353" s="32" t="s">
        <v>686</v>
      </c>
      <c r="D353" s="31">
        <v>61</v>
      </c>
      <c r="E353" s="31"/>
      <c r="F353" t="s">
        <v>29</v>
      </c>
      <c r="G353" t="s">
        <v>10</v>
      </c>
      <c r="H353" t="s">
        <v>15</v>
      </c>
      <c r="I353" t="s">
        <v>12</v>
      </c>
      <c r="J353" t="s">
        <v>13</v>
      </c>
    </row>
    <row r="354" spans="2:11" ht="15.6" x14ac:dyDescent="0.3">
      <c r="B354" s="5">
        <v>44926</v>
      </c>
      <c r="C354" s="33" t="s">
        <v>697</v>
      </c>
      <c r="D354" s="33">
        <v>100</v>
      </c>
      <c r="E354" s="31"/>
      <c r="F354" t="s">
        <v>50</v>
      </c>
      <c r="G354" t="s">
        <v>308</v>
      </c>
      <c r="H354" t="s">
        <v>16</v>
      </c>
      <c r="I354" t="s">
        <v>12</v>
      </c>
      <c r="J354" t="s">
        <v>13</v>
      </c>
      <c r="K354" t="s">
        <v>741</v>
      </c>
    </row>
    <row r="355" spans="2:11" ht="15.6" x14ac:dyDescent="0.3">
      <c r="C355" s="33" t="s">
        <v>696</v>
      </c>
      <c r="D355" s="33">
        <v>180</v>
      </c>
      <c r="E355" s="31"/>
      <c r="F355" t="s">
        <v>50</v>
      </c>
      <c r="G355" t="s">
        <v>308</v>
      </c>
      <c r="H355" t="s">
        <v>16</v>
      </c>
      <c r="I355" t="s">
        <v>12</v>
      </c>
      <c r="J355" t="s">
        <v>13</v>
      </c>
      <c r="K355" t="s">
        <v>741</v>
      </c>
    </row>
    <row r="356" spans="2:11" ht="15.6" x14ac:dyDescent="0.3">
      <c r="C356" s="33" t="s">
        <v>718</v>
      </c>
      <c r="D356" s="33">
        <v>600</v>
      </c>
      <c r="E356" s="31"/>
      <c r="F356" t="s">
        <v>50</v>
      </c>
      <c r="G356" t="s">
        <v>308</v>
      </c>
      <c r="H356" t="s">
        <v>76</v>
      </c>
      <c r="I356" t="s">
        <v>12</v>
      </c>
      <c r="J356" t="s">
        <v>13</v>
      </c>
      <c r="K356" t="s">
        <v>741</v>
      </c>
    </row>
    <row r="357" spans="2:11" x14ac:dyDescent="0.3">
      <c r="C357" t="s">
        <v>48</v>
      </c>
      <c r="D357">
        <v>500</v>
      </c>
      <c r="F357" t="s">
        <v>44</v>
      </c>
      <c r="G357" t="s">
        <v>308</v>
      </c>
      <c r="H357" t="s">
        <v>14</v>
      </c>
      <c r="I357" t="s">
        <v>12</v>
      </c>
      <c r="J357" t="s">
        <v>13</v>
      </c>
      <c r="K357" t="s">
        <v>512</v>
      </c>
    </row>
    <row r="358" spans="2:11" ht="15.6" x14ac:dyDescent="0.3">
      <c r="C358" s="33" t="s">
        <v>694</v>
      </c>
      <c r="D358" s="33">
        <v>390</v>
      </c>
      <c r="E358" s="31"/>
      <c r="F358" t="s">
        <v>50</v>
      </c>
      <c r="G358" t="s">
        <v>308</v>
      </c>
      <c r="H358" t="s">
        <v>16</v>
      </c>
      <c r="I358" t="s">
        <v>12</v>
      </c>
      <c r="J358" t="s">
        <v>13</v>
      </c>
      <c r="K358" t="s">
        <v>741</v>
      </c>
    </row>
    <row r="359" spans="2:11" ht="15.6" x14ac:dyDescent="0.3">
      <c r="C359" s="33" t="s">
        <v>702</v>
      </c>
      <c r="D359" s="33">
        <v>600</v>
      </c>
      <c r="E359" s="31"/>
      <c r="F359" t="s">
        <v>50</v>
      </c>
      <c r="G359" t="s">
        <v>308</v>
      </c>
      <c r="H359" t="s">
        <v>15</v>
      </c>
      <c r="I359" t="s">
        <v>12</v>
      </c>
      <c r="J359" t="s">
        <v>13</v>
      </c>
      <c r="K359" t="s">
        <v>741</v>
      </c>
    </row>
    <row r="360" spans="2:11" ht="15.6" x14ac:dyDescent="0.3">
      <c r="C360" s="33" t="s">
        <v>729</v>
      </c>
      <c r="D360" s="33">
        <v>2100</v>
      </c>
      <c r="E360" s="31"/>
      <c r="F360" t="s">
        <v>50</v>
      </c>
      <c r="G360" t="s">
        <v>308</v>
      </c>
      <c r="H360" t="s">
        <v>15</v>
      </c>
      <c r="I360" t="s">
        <v>12</v>
      </c>
      <c r="J360" t="s">
        <v>13</v>
      </c>
      <c r="K360" t="s">
        <v>741</v>
      </c>
    </row>
    <row r="361" spans="2:11" ht="15.6" x14ac:dyDescent="0.3">
      <c r="C361" s="33" t="s">
        <v>695</v>
      </c>
      <c r="D361" s="33">
        <v>300</v>
      </c>
      <c r="E361" s="31"/>
      <c r="F361" t="s">
        <v>50</v>
      </c>
      <c r="G361" t="s">
        <v>308</v>
      </c>
      <c r="H361" t="s">
        <v>16</v>
      </c>
      <c r="I361" t="s">
        <v>12</v>
      </c>
      <c r="J361" t="s">
        <v>13</v>
      </c>
      <c r="K361" t="s">
        <v>741</v>
      </c>
    </row>
    <row r="362" spans="2:11" x14ac:dyDescent="0.3">
      <c r="B362" s="5"/>
      <c r="C362" s="33" t="s">
        <v>854</v>
      </c>
      <c r="D362" s="33">
        <v>600</v>
      </c>
      <c r="F362" t="s">
        <v>50</v>
      </c>
      <c r="G362" t="s">
        <v>308</v>
      </c>
      <c r="H362" t="s">
        <v>15</v>
      </c>
      <c r="I362" t="s">
        <v>12</v>
      </c>
      <c r="J362" t="s">
        <v>13</v>
      </c>
      <c r="K362" t="s">
        <v>741</v>
      </c>
    </row>
    <row r="363" spans="2:11" x14ac:dyDescent="0.3">
      <c r="B363" s="5"/>
      <c r="C363" s="33" t="s">
        <v>855</v>
      </c>
      <c r="D363" s="33">
        <v>500</v>
      </c>
      <c r="F363" t="s">
        <v>50</v>
      </c>
      <c r="G363" t="s">
        <v>308</v>
      </c>
      <c r="H363" t="s">
        <v>15</v>
      </c>
      <c r="I363" t="s">
        <v>12</v>
      </c>
      <c r="J363" t="s">
        <v>13</v>
      </c>
      <c r="K363" t="s">
        <v>741</v>
      </c>
    </row>
    <row r="364" spans="2:11" x14ac:dyDescent="0.3">
      <c r="B364" s="5"/>
      <c r="C364" s="33" t="s">
        <v>27</v>
      </c>
      <c r="D364" s="33">
        <v>210</v>
      </c>
      <c r="F364" t="s">
        <v>50</v>
      </c>
      <c r="G364" t="s">
        <v>308</v>
      </c>
      <c r="H364" t="s">
        <v>16</v>
      </c>
      <c r="I364" t="s">
        <v>12</v>
      </c>
      <c r="J364" t="s">
        <v>13</v>
      </c>
      <c r="K364" t="s">
        <v>741</v>
      </c>
    </row>
    <row r="365" spans="2:11" x14ac:dyDescent="0.3">
      <c r="B365" s="5"/>
      <c r="C365" s="33" t="s">
        <v>24</v>
      </c>
      <c r="D365" s="33">
        <v>190</v>
      </c>
      <c r="F365" t="s">
        <v>50</v>
      </c>
      <c r="G365" t="s">
        <v>308</v>
      </c>
      <c r="H365" t="s">
        <v>16</v>
      </c>
      <c r="I365" t="s">
        <v>12</v>
      </c>
      <c r="J365" t="s">
        <v>13</v>
      </c>
      <c r="K365" t="s">
        <v>741</v>
      </c>
    </row>
    <row r="366" spans="2:11" x14ac:dyDescent="0.3">
      <c r="B366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B1" zoomScale="70" zoomScaleNormal="70" workbookViewId="0">
      <selection activeCell="K64" sqref="K64"/>
    </sheetView>
  </sheetViews>
  <sheetFormatPr defaultColWidth="15.6640625" defaultRowHeight="14.4" x14ac:dyDescent="0.3"/>
  <cols>
    <col min="1" max="1" width="8.5546875" bestFit="1" customWidth="1"/>
    <col min="2" max="2" width="17.5546875" style="61" bestFit="1" customWidth="1"/>
    <col min="3" max="3" width="35.6640625" bestFit="1" customWidth="1"/>
    <col min="4" max="4" width="9.88671875" bestFit="1" customWidth="1"/>
    <col min="5" max="5" width="10.6640625" bestFit="1" customWidth="1"/>
    <col min="6" max="6" width="14.5546875" bestFit="1" customWidth="1"/>
    <col min="7" max="7" width="10.33203125" bestFit="1" customWidth="1"/>
    <col min="8" max="9" width="11.33203125" bestFit="1" customWidth="1"/>
    <col min="10" max="10" width="10.88671875" bestFit="1" customWidth="1"/>
    <col min="11" max="11" width="23.5546875" bestFit="1" customWidth="1"/>
  </cols>
  <sheetData>
    <row r="1" spans="1:12" ht="31.2" x14ac:dyDescent="0.3">
      <c r="A1" s="1" t="s">
        <v>0</v>
      </c>
      <c r="B1" s="60" t="s">
        <v>64</v>
      </c>
      <c r="C1" s="3" t="s">
        <v>38</v>
      </c>
      <c r="D1" s="55" t="s">
        <v>1</v>
      </c>
      <c r="E1" s="1" t="s">
        <v>2</v>
      </c>
      <c r="F1" s="66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217" t="s">
        <v>7</v>
      </c>
      <c r="L1" s="217"/>
    </row>
    <row r="2" spans="1:12" ht="15.6" x14ac:dyDescent="0.3">
      <c r="A2" s="1"/>
      <c r="B2" s="67">
        <v>44927</v>
      </c>
      <c r="C2" s="68" t="s">
        <v>697</v>
      </c>
      <c r="D2" s="68">
        <v>80</v>
      </c>
      <c r="E2" s="1"/>
      <c r="F2" s="69" t="s">
        <v>914</v>
      </c>
      <c r="G2" s="69" t="s">
        <v>308</v>
      </c>
      <c r="H2" s="69" t="s">
        <v>16</v>
      </c>
      <c r="I2" s="69" t="s">
        <v>12</v>
      </c>
      <c r="J2" s="69" t="s">
        <v>13</v>
      </c>
      <c r="K2" s="69" t="s">
        <v>915</v>
      </c>
      <c r="L2" s="69"/>
    </row>
    <row r="3" spans="1:12" ht="15.6" x14ac:dyDescent="0.3">
      <c r="A3" s="1"/>
      <c r="B3" s="67"/>
      <c r="C3" s="68" t="s">
        <v>705</v>
      </c>
      <c r="D3" s="68">
        <v>80</v>
      </c>
      <c r="E3" s="1"/>
      <c r="F3" s="69" t="s">
        <v>914</v>
      </c>
      <c r="G3" s="69" t="s">
        <v>308</v>
      </c>
      <c r="H3" s="69" t="s">
        <v>16</v>
      </c>
      <c r="I3" s="69" t="s">
        <v>12</v>
      </c>
      <c r="J3" s="69" t="s">
        <v>13</v>
      </c>
      <c r="K3" s="69" t="s">
        <v>915</v>
      </c>
      <c r="L3" s="69"/>
    </row>
    <row r="4" spans="1:12" ht="15.6" x14ac:dyDescent="0.3">
      <c r="A4" s="1"/>
      <c r="B4" s="67"/>
      <c r="C4" s="68" t="s">
        <v>694</v>
      </c>
      <c r="D4" s="68">
        <v>180</v>
      </c>
      <c r="E4" s="1"/>
      <c r="F4" s="69" t="s">
        <v>914</v>
      </c>
      <c r="G4" s="69" t="s">
        <v>308</v>
      </c>
      <c r="H4" s="69" t="s">
        <v>16</v>
      </c>
      <c r="I4" s="69" t="s">
        <v>12</v>
      </c>
      <c r="J4" s="69" t="s">
        <v>13</v>
      </c>
      <c r="K4" s="69" t="s">
        <v>915</v>
      </c>
      <c r="L4" s="69"/>
    </row>
    <row r="5" spans="1:12" ht="15.6" x14ac:dyDescent="0.3">
      <c r="A5" s="1"/>
      <c r="B5" s="67"/>
      <c r="C5" s="68" t="s">
        <v>916</v>
      </c>
      <c r="D5" s="68">
        <v>300</v>
      </c>
      <c r="E5" s="1"/>
      <c r="F5" s="69" t="s">
        <v>914</v>
      </c>
      <c r="G5" s="69" t="s">
        <v>308</v>
      </c>
      <c r="H5" s="69" t="s">
        <v>16</v>
      </c>
      <c r="I5" s="69" t="s">
        <v>12</v>
      </c>
      <c r="J5" s="69" t="s">
        <v>13</v>
      </c>
      <c r="K5" s="69" t="s">
        <v>915</v>
      </c>
      <c r="L5" s="69"/>
    </row>
    <row r="6" spans="1:12" ht="15.6" x14ac:dyDescent="0.3">
      <c r="A6" s="1"/>
      <c r="B6" s="67"/>
      <c r="C6" s="68" t="s">
        <v>718</v>
      </c>
      <c r="D6" s="68">
        <v>600</v>
      </c>
      <c r="E6" s="1"/>
      <c r="F6" s="69" t="s">
        <v>914</v>
      </c>
      <c r="G6" s="69" t="s">
        <v>308</v>
      </c>
      <c r="H6" s="69" t="s">
        <v>14</v>
      </c>
      <c r="I6" s="69" t="s">
        <v>12</v>
      </c>
      <c r="J6" s="69" t="s">
        <v>13</v>
      </c>
      <c r="K6" s="69" t="s">
        <v>915</v>
      </c>
      <c r="L6" s="69"/>
    </row>
    <row r="7" spans="1:12" ht="15.6" x14ac:dyDescent="0.3">
      <c r="A7" s="1"/>
      <c r="B7" s="67"/>
      <c r="C7" s="68" t="s">
        <v>695</v>
      </c>
      <c r="D7" s="68">
        <v>260</v>
      </c>
      <c r="E7" s="1"/>
      <c r="F7" s="69" t="s">
        <v>914</v>
      </c>
      <c r="G7" s="69" t="s">
        <v>308</v>
      </c>
      <c r="H7" s="69" t="s">
        <v>16</v>
      </c>
      <c r="I7" s="69" t="s">
        <v>12</v>
      </c>
      <c r="J7" s="69" t="s">
        <v>13</v>
      </c>
      <c r="K7" s="69" t="s">
        <v>915</v>
      </c>
      <c r="L7" s="69"/>
    </row>
    <row r="8" spans="1:12" ht="15.6" x14ac:dyDescent="0.3">
      <c r="A8" s="1"/>
      <c r="B8" s="70">
        <v>44928</v>
      </c>
      <c r="C8" s="68" t="s">
        <v>697</v>
      </c>
      <c r="D8" s="68">
        <v>100</v>
      </c>
      <c r="E8" s="1"/>
      <c r="F8" s="69" t="s">
        <v>914</v>
      </c>
      <c r="G8" s="69" t="s">
        <v>308</v>
      </c>
      <c r="H8" s="69" t="s">
        <v>16</v>
      </c>
      <c r="I8" s="69" t="s">
        <v>12</v>
      </c>
      <c r="J8" s="69" t="s">
        <v>13</v>
      </c>
      <c r="K8" s="69" t="s">
        <v>915</v>
      </c>
      <c r="L8" s="69"/>
    </row>
    <row r="9" spans="1:12" ht="15.6" x14ac:dyDescent="0.3">
      <c r="A9" s="1"/>
      <c r="B9" s="67"/>
      <c r="C9" s="68" t="s">
        <v>705</v>
      </c>
      <c r="D9" s="68">
        <v>80</v>
      </c>
      <c r="E9" s="1"/>
      <c r="F9" s="69" t="s">
        <v>914</v>
      </c>
      <c r="G9" s="69" t="s">
        <v>308</v>
      </c>
      <c r="H9" s="69" t="s">
        <v>16</v>
      </c>
      <c r="I9" s="69" t="s">
        <v>12</v>
      </c>
      <c r="J9" s="69" t="s">
        <v>13</v>
      </c>
      <c r="K9" s="69" t="s">
        <v>915</v>
      </c>
      <c r="L9" s="69"/>
    </row>
    <row r="10" spans="1:12" ht="15.6" x14ac:dyDescent="0.3">
      <c r="A10" s="1"/>
      <c r="B10" s="67"/>
      <c r="C10" s="68" t="s">
        <v>694</v>
      </c>
      <c r="D10" s="68">
        <v>320</v>
      </c>
      <c r="E10" s="1"/>
      <c r="F10" s="69" t="s">
        <v>914</v>
      </c>
      <c r="G10" s="69" t="s">
        <v>308</v>
      </c>
      <c r="H10" s="69" t="s">
        <v>16</v>
      </c>
      <c r="I10" s="69" t="s">
        <v>12</v>
      </c>
      <c r="J10" s="69" t="s">
        <v>13</v>
      </c>
      <c r="K10" s="69" t="s">
        <v>915</v>
      </c>
      <c r="L10" s="69"/>
    </row>
    <row r="11" spans="1:12" ht="15.6" x14ac:dyDescent="0.3">
      <c r="A11" s="1"/>
      <c r="B11" s="67"/>
      <c r="C11" s="68" t="s">
        <v>718</v>
      </c>
      <c r="D11" s="68">
        <v>600</v>
      </c>
      <c r="E11" s="1"/>
      <c r="F11" s="69" t="s">
        <v>914</v>
      </c>
      <c r="G11" s="69" t="s">
        <v>308</v>
      </c>
      <c r="H11" s="69" t="s">
        <v>14</v>
      </c>
      <c r="I11" s="69" t="s">
        <v>12</v>
      </c>
      <c r="J11" s="69" t="s">
        <v>13</v>
      </c>
      <c r="K11" s="69" t="s">
        <v>915</v>
      </c>
      <c r="L11" s="69"/>
    </row>
    <row r="12" spans="1:12" ht="15.6" x14ac:dyDescent="0.3">
      <c r="A12" s="1"/>
      <c r="B12" s="67"/>
      <c r="C12" s="68" t="s">
        <v>729</v>
      </c>
      <c r="D12" s="68">
        <v>2650</v>
      </c>
      <c r="E12" s="1"/>
      <c r="F12" s="69" t="s">
        <v>914</v>
      </c>
      <c r="G12" s="69" t="s">
        <v>308</v>
      </c>
      <c r="H12" s="69" t="s">
        <v>15</v>
      </c>
      <c r="I12" s="69" t="s">
        <v>12</v>
      </c>
      <c r="J12" s="69" t="s">
        <v>13</v>
      </c>
      <c r="K12" s="69" t="s">
        <v>915</v>
      </c>
      <c r="L12" s="69"/>
    </row>
    <row r="13" spans="1:12" ht="15.6" x14ac:dyDescent="0.3">
      <c r="A13" s="1"/>
      <c r="B13" s="67"/>
      <c r="C13" s="68" t="s">
        <v>917</v>
      </c>
      <c r="D13" s="68">
        <v>600</v>
      </c>
      <c r="E13" s="1"/>
      <c r="F13" s="69" t="s">
        <v>914</v>
      </c>
      <c r="G13" s="69" t="s">
        <v>308</v>
      </c>
      <c r="H13" s="69" t="s">
        <v>14</v>
      </c>
      <c r="I13" s="69" t="s">
        <v>12</v>
      </c>
      <c r="J13" s="69" t="s">
        <v>13</v>
      </c>
      <c r="K13" s="69" t="s">
        <v>915</v>
      </c>
      <c r="L13" s="69"/>
    </row>
    <row r="14" spans="1:12" ht="15.6" x14ac:dyDescent="0.3">
      <c r="A14" s="1"/>
      <c r="B14" s="67"/>
      <c r="C14" s="68" t="s">
        <v>695</v>
      </c>
      <c r="D14" s="68">
        <v>190</v>
      </c>
      <c r="E14" s="1"/>
      <c r="F14" s="69" t="s">
        <v>914</v>
      </c>
      <c r="G14" s="69" t="s">
        <v>308</v>
      </c>
      <c r="H14" s="69" t="s">
        <v>16</v>
      </c>
      <c r="I14" s="69" t="s">
        <v>12</v>
      </c>
      <c r="J14" s="69" t="s">
        <v>13</v>
      </c>
      <c r="K14" s="69" t="s">
        <v>915</v>
      </c>
      <c r="L14" s="69"/>
    </row>
    <row r="15" spans="1:12" ht="15.6" x14ac:dyDescent="0.3">
      <c r="A15" s="71"/>
      <c r="B15" s="70"/>
      <c r="C15" s="72" t="s">
        <v>20</v>
      </c>
      <c r="D15" s="73">
        <v>2549</v>
      </c>
      <c r="E15" s="71"/>
      <c r="F15" s="69" t="s">
        <v>29</v>
      </c>
      <c r="G15" s="69" t="s">
        <v>10</v>
      </c>
      <c r="H15" s="69" t="s">
        <v>15</v>
      </c>
      <c r="I15" s="69" t="s">
        <v>12</v>
      </c>
      <c r="J15" s="69" t="s">
        <v>13</v>
      </c>
      <c r="K15" s="69" t="s">
        <v>915</v>
      </c>
      <c r="L15" s="69"/>
    </row>
    <row r="16" spans="1:12" ht="15.6" x14ac:dyDescent="0.3">
      <c r="A16" s="71"/>
      <c r="B16" s="70"/>
      <c r="C16" s="74" t="s">
        <v>759</v>
      </c>
      <c r="D16" s="73">
        <v>290</v>
      </c>
      <c r="E16" s="71"/>
      <c r="F16" s="69" t="s">
        <v>547</v>
      </c>
      <c r="G16" s="69" t="s">
        <v>308</v>
      </c>
      <c r="H16" s="69" t="s">
        <v>14</v>
      </c>
      <c r="I16" s="69" t="s">
        <v>512</v>
      </c>
      <c r="J16" s="69" t="s">
        <v>13</v>
      </c>
      <c r="K16" s="218" t="s">
        <v>512</v>
      </c>
      <c r="L16" s="219"/>
    </row>
    <row r="17" spans="1:12" ht="15.6" x14ac:dyDescent="0.3">
      <c r="A17" s="71"/>
      <c r="B17" s="67">
        <v>44929</v>
      </c>
      <c r="C17" s="68" t="s">
        <v>697</v>
      </c>
      <c r="D17" s="68">
        <v>90</v>
      </c>
      <c r="E17" s="71"/>
      <c r="F17" s="69" t="s">
        <v>914</v>
      </c>
      <c r="G17" s="69" t="s">
        <v>308</v>
      </c>
      <c r="H17" s="69" t="s">
        <v>16</v>
      </c>
      <c r="I17" s="69" t="s">
        <v>12</v>
      </c>
      <c r="J17" s="69" t="s">
        <v>13</v>
      </c>
      <c r="K17" s="69" t="s">
        <v>915</v>
      </c>
      <c r="L17" s="69"/>
    </row>
    <row r="18" spans="1:12" ht="15.6" x14ac:dyDescent="0.3">
      <c r="A18" s="71"/>
      <c r="B18" s="67"/>
      <c r="C18" s="68" t="s">
        <v>803</v>
      </c>
      <c r="D18" s="68">
        <v>80</v>
      </c>
      <c r="E18" s="71"/>
      <c r="F18" s="69" t="s">
        <v>914</v>
      </c>
      <c r="G18" s="69" t="s">
        <v>308</v>
      </c>
      <c r="H18" s="69" t="s">
        <v>16</v>
      </c>
      <c r="I18" s="69" t="s">
        <v>12</v>
      </c>
      <c r="J18" s="69" t="s">
        <v>13</v>
      </c>
      <c r="K18" s="69" t="s">
        <v>915</v>
      </c>
      <c r="L18" s="69"/>
    </row>
    <row r="19" spans="1:12" ht="15.6" x14ac:dyDescent="0.3">
      <c r="A19" s="71"/>
      <c r="B19" s="67"/>
      <c r="C19" s="68" t="s">
        <v>694</v>
      </c>
      <c r="D19" s="68">
        <v>415</v>
      </c>
      <c r="E19" s="71"/>
      <c r="F19" s="69" t="s">
        <v>914</v>
      </c>
      <c r="G19" s="69" t="s">
        <v>308</v>
      </c>
      <c r="H19" s="69" t="s">
        <v>16</v>
      </c>
      <c r="I19" s="69" t="s">
        <v>12</v>
      </c>
      <c r="J19" s="69" t="s">
        <v>13</v>
      </c>
      <c r="K19" s="69" t="s">
        <v>915</v>
      </c>
      <c r="L19" s="69"/>
    </row>
    <row r="20" spans="1:12" ht="15.6" x14ac:dyDescent="0.3">
      <c r="A20" s="71"/>
      <c r="B20" s="67"/>
      <c r="C20" s="68" t="s">
        <v>718</v>
      </c>
      <c r="D20" s="68">
        <v>600</v>
      </c>
      <c r="E20" s="71"/>
      <c r="F20" s="69" t="s">
        <v>914</v>
      </c>
      <c r="G20" s="69" t="s">
        <v>308</v>
      </c>
      <c r="H20" s="69" t="s">
        <v>14</v>
      </c>
      <c r="I20" s="69" t="s">
        <v>12</v>
      </c>
      <c r="J20" s="69" t="s">
        <v>13</v>
      </c>
      <c r="K20" s="69" t="s">
        <v>915</v>
      </c>
      <c r="L20" s="69"/>
    </row>
    <row r="21" spans="1:12" ht="15.6" x14ac:dyDescent="0.3">
      <c r="A21" s="71"/>
      <c r="B21" s="67"/>
      <c r="C21" s="68" t="s">
        <v>917</v>
      </c>
      <c r="D21" s="68">
        <v>600</v>
      </c>
      <c r="E21" s="71"/>
      <c r="F21" s="69" t="s">
        <v>914</v>
      </c>
      <c r="G21" s="69" t="s">
        <v>308</v>
      </c>
      <c r="H21" s="69" t="s">
        <v>14</v>
      </c>
      <c r="I21" s="69" t="s">
        <v>12</v>
      </c>
      <c r="J21" s="69" t="s">
        <v>13</v>
      </c>
      <c r="K21" s="69" t="s">
        <v>915</v>
      </c>
      <c r="L21" s="69"/>
    </row>
    <row r="22" spans="1:12" ht="15.6" x14ac:dyDescent="0.3">
      <c r="A22" s="71"/>
      <c r="B22" s="67"/>
      <c r="C22" s="68" t="s">
        <v>729</v>
      </c>
      <c r="D22" s="68">
        <v>2600</v>
      </c>
      <c r="E22" s="71"/>
      <c r="F22" s="69" t="s">
        <v>914</v>
      </c>
      <c r="G22" s="69" t="s">
        <v>308</v>
      </c>
      <c r="H22" s="69" t="s">
        <v>15</v>
      </c>
      <c r="I22" s="69" t="s">
        <v>12</v>
      </c>
      <c r="J22" s="69" t="s">
        <v>13</v>
      </c>
      <c r="K22" s="69" t="s">
        <v>915</v>
      </c>
      <c r="L22" s="69"/>
    </row>
    <row r="23" spans="1:12" ht="15.6" x14ac:dyDescent="0.3">
      <c r="A23" s="71"/>
      <c r="B23" s="67"/>
      <c r="C23" s="68" t="s">
        <v>695</v>
      </c>
      <c r="D23" s="68">
        <v>210</v>
      </c>
      <c r="E23" s="71"/>
      <c r="F23" s="69" t="s">
        <v>914</v>
      </c>
      <c r="G23" s="69" t="s">
        <v>308</v>
      </c>
      <c r="H23" s="69" t="s">
        <v>16</v>
      </c>
      <c r="I23" s="69" t="s">
        <v>12</v>
      </c>
      <c r="J23" s="69" t="s">
        <v>13</v>
      </c>
      <c r="K23" s="69" t="s">
        <v>915</v>
      </c>
      <c r="L23" s="69"/>
    </row>
    <row r="24" spans="1:12" ht="15.6" x14ac:dyDescent="0.3">
      <c r="A24" s="71"/>
      <c r="B24" s="67"/>
      <c r="C24" s="68" t="s">
        <v>981</v>
      </c>
      <c r="D24" s="68">
        <v>250</v>
      </c>
      <c r="E24" s="71"/>
      <c r="F24" s="69" t="s">
        <v>41</v>
      </c>
      <c r="G24" s="69"/>
      <c r="H24" s="69"/>
      <c r="I24" s="69"/>
      <c r="J24" s="69"/>
      <c r="K24" s="69"/>
      <c r="L24" s="69"/>
    </row>
    <row r="25" spans="1:12" ht="15.6" x14ac:dyDescent="0.3">
      <c r="A25" s="71"/>
      <c r="B25" s="67"/>
      <c r="C25" s="68" t="s">
        <v>981</v>
      </c>
      <c r="D25" s="68">
        <v>65</v>
      </c>
      <c r="E25" s="71"/>
      <c r="F25" s="69" t="s">
        <v>41</v>
      </c>
      <c r="G25" s="69"/>
      <c r="H25" s="69"/>
      <c r="I25" s="69"/>
      <c r="J25" s="69"/>
      <c r="K25" s="69"/>
      <c r="L25" s="69"/>
    </row>
    <row r="26" spans="1:12" ht="15.6" x14ac:dyDescent="0.3">
      <c r="A26" s="71"/>
      <c r="B26" s="67">
        <v>44930</v>
      </c>
      <c r="C26" s="68" t="s">
        <v>697</v>
      </c>
      <c r="D26" s="68">
        <v>80</v>
      </c>
      <c r="E26" s="71"/>
      <c r="F26" s="69" t="s">
        <v>914</v>
      </c>
      <c r="G26" s="69" t="s">
        <v>308</v>
      </c>
      <c r="H26" s="69" t="s">
        <v>16</v>
      </c>
      <c r="I26" s="69" t="s">
        <v>12</v>
      </c>
      <c r="J26" s="69" t="s">
        <v>13</v>
      </c>
      <c r="K26" s="69" t="s">
        <v>915</v>
      </c>
      <c r="L26" s="69"/>
    </row>
    <row r="27" spans="1:12" ht="15.6" x14ac:dyDescent="0.3">
      <c r="A27" s="71"/>
      <c r="B27" s="67"/>
      <c r="C27" s="68" t="s">
        <v>918</v>
      </c>
      <c r="D27" s="68">
        <v>90</v>
      </c>
      <c r="E27" s="71"/>
      <c r="F27" s="69" t="s">
        <v>914</v>
      </c>
      <c r="G27" s="69" t="s">
        <v>308</v>
      </c>
      <c r="H27" s="69" t="s">
        <v>16</v>
      </c>
      <c r="I27" s="69" t="s">
        <v>12</v>
      </c>
      <c r="J27" s="69" t="s">
        <v>13</v>
      </c>
      <c r="K27" s="69" t="s">
        <v>915</v>
      </c>
      <c r="L27" s="69"/>
    </row>
    <row r="28" spans="1:12" ht="15.6" x14ac:dyDescent="0.3">
      <c r="A28" s="71"/>
      <c r="B28" s="67"/>
      <c r="C28" s="68" t="s">
        <v>694</v>
      </c>
      <c r="D28" s="68">
        <v>300</v>
      </c>
      <c r="E28" s="71"/>
      <c r="F28" s="69" t="s">
        <v>914</v>
      </c>
      <c r="G28" s="69" t="s">
        <v>308</v>
      </c>
      <c r="H28" s="69" t="s">
        <v>16</v>
      </c>
      <c r="I28" s="69" t="s">
        <v>12</v>
      </c>
      <c r="J28" s="69" t="s">
        <v>13</v>
      </c>
      <c r="K28" s="69" t="s">
        <v>915</v>
      </c>
      <c r="L28" s="69"/>
    </row>
    <row r="29" spans="1:12" ht="15.6" x14ac:dyDescent="0.3">
      <c r="A29" s="71"/>
      <c r="B29" s="67"/>
      <c r="C29" s="68" t="s">
        <v>917</v>
      </c>
      <c r="D29" s="68">
        <v>600</v>
      </c>
      <c r="E29" s="71"/>
      <c r="F29" s="69" t="s">
        <v>914</v>
      </c>
      <c r="G29" s="69" t="s">
        <v>308</v>
      </c>
      <c r="H29" s="69" t="s">
        <v>14</v>
      </c>
      <c r="I29" s="69" t="s">
        <v>12</v>
      </c>
      <c r="J29" s="69" t="s">
        <v>13</v>
      </c>
      <c r="K29" s="69" t="s">
        <v>915</v>
      </c>
      <c r="L29" s="69"/>
    </row>
    <row r="30" spans="1:12" ht="15.6" x14ac:dyDescent="0.3">
      <c r="A30" s="71"/>
      <c r="B30" s="67"/>
      <c r="C30" s="68" t="s">
        <v>718</v>
      </c>
      <c r="D30" s="68">
        <v>600</v>
      </c>
      <c r="E30" s="71"/>
      <c r="F30" s="69" t="s">
        <v>914</v>
      </c>
      <c r="G30" s="69" t="s">
        <v>308</v>
      </c>
      <c r="H30" s="69" t="s">
        <v>14</v>
      </c>
      <c r="I30" s="69" t="s">
        <v>12</v>
      </c>
      <c r="J30" s="69" t="s">
        <v>13</v>
      </c>
      <c r="K30" s="69" t="s">
        <v>915</v>
      </c>
      <c r="L30" s="69"/>
    </row>
    <row r="31" spans="1:12" ht="15.6" x14ac:dyDescent="0.3">
      <c r="A31" s="71"/>
      <c r="B31" s="67"/>
      <c r="C31" s="68" t="s">
        <v>919</v>
      </c>
      <c r="D31" s="68">
        <v>2500</v>
      </c>
      <c r="E31" s="71"/>
      <c r="F31" s="69" t="s">
        <v>914</v>
      </c>
      <c r="G31" s="69" t="s">
        <v>308</v>
      </c>
      <c r="H31" s="69" t="s">
        <v>15</v>
      </c>
      <c r="I31" s="69" t="s">
        <v>12</v>
      </c>
      <c r="J31" s="69" t="s">
        <v>13</v>
      </c>
      <c r="K31" s="69" t="s">
        <v>915</v>
      </c>
      <c r="L31" s="69"/>
    </row>
    <row r="32" spans="1:12" ht="15.6" x14ac:dyDescent="0.3">
      <c r="A32" s="71"/>
      <c r="B32" s="67"/>
      <c r="C32" s="68" t="s">
        <v>695</v>
      </c>
      <c r="D32" s="68">
        <v>200</v>
      </c>
      <c r="E32" s="71"/>
      <c r="F32" s="69" t="s">
        <v>914</v>
      </c>
      <c r="G32" s="69" t="s">
        <v>308</v>
      </c>
      <c r="H32" s="69" t="s">
        <v>16</v>
      </c>
      <c r="I32" s="69" t="s">
        <v>12</v>
      </c>
      <c r="J32" s="69" t="s">
        <v>13</v>
      </c>
      <c r="K32" s="69" t="s">
        <v>915</v>
      </c>
      <c r="L32" s="69"/>
    </row>
    <row r="33" spans="1:12" ht="15.6" x14ac:dyDescent="0.3">
      <c r="A33" s="71"/>
      <c r="B33" s="67"/>
      <c r="C33" s="68" t="s">
        <v>981</v>
      </c>
      <c r="D33" s="68">
        <v>85</v>
      </c>
      <c r="E33" s="71"/>
      <c r="F33" s="69" t="s">
        <v>41</v>
      </c>
      <c r="G33" s="69"/>
      <c r="H33" s="69"/>
      <c r="I33" s="69"/>
      <c r="J33" s="69"/>
      <c r="K33" s="69"/>
      <c r="L33" s="69"/>
    </row>
    <row r="34" spans="1:12" ht="15.6" x14ac:dyDescent="0.3">
      <c r="A34" s="71"/>
      <c r="B34" s="67">
        <v>44931</v>
      </c>
      <c r="C34" s="68" t="s">
        <v>697</v>
      </c>
      <c r="D34" s="68">
        <v>80</v>
      </c>
      <c r="E34" s="71"/>
      <c r="F34" s="69" t="s">
        <v>914</v>
      </c>
      <c r="G34" s="69" t="s">
        <v>308</v>
      </c>
      <c r="H34" s="69" t="s">
        <v>16</v>
      </c>
      <c r="I34" s="69" t="s">
        <v>12</v>
      </c>
      <c r="J34" s="69" t="s">
        <v>13</v>
      </c>
      <c r="K34" s="69" t="s">
        <v>915</v>
      </c>
      <c r="L34" s="69"/>
    </row>
    <row r="35" spans="1:12" ht="15.6" x14ac:dyDescent="0.3">
      <c r="A35" s="71"/>
      <c r="B35" s="67"/>
      <c r="C35" s="68" t="s">
        <v>705</v>
      </c>
      <c r="D35" s="68">
        <v>80</v>
      </c>
      <c r="E35" s="71"/>
      <c r="F35" s="69" t="s">
        <v>914</v>
      </c>
      <c r="G35" s="69" t="s">
        <v>308</v>
      </c>
      <c r="H35" s="69" t="s">
        <v>16</v>
      </c>
      <c r="I35" s="69" t="s">
        <v>12</v>
      </c>
      <c r="J35" s="69" t="s">
        <v>13</v>
      </c>
      <c r="K35" s="69" t="s">
        <v>915</v>
      </c>
      <c r="L35" s="69"/>
    </row>
    <row r="36" spans="1:12" ht="15.6" x14ac:dyDescent="0.3">
      <c r="A36" s="71"/>
      <c r="B36" s="67"/>
      <c r="C36" s="68" t="s">
        <v>694</v>
      </c>
      <c r="D36" s="68">
        <v>360</v>
      </c>
      <c r="E36" s="71"/>
      <c r="F36" s="69" t="s">
        <v>914</v>
      </c>
      <c r="G36" s="69" t="s">
        <v>308</v>
      </c>
      <c r="H36" s="69" t="s">
        <v>16</v>
      </c>
      <c r="I36" s="69" t="s">
        <v>12</v>
      </c>
      <c r="J36" s="69" t="s">
        <v>13</v>
      </c>
      <c r="K36" s="69" t="s">
        <v>915</v>
      </c>
      <c r="L36" s="69"/>
    </row>
    <row r="37" spans="1:12" ht="15.6" x14ac:dyDescent="0.3">
      <c r="A37" s="71"/>
      <c r="B37" s="67"/>
      <c r="C37" s="68" t="s">
        <v>718</v>
      </c>
      <c r="D37" s="68">
        <v>600</v>
      </c>
      <c r="E37" s="71"/>
      <c r="F37" s="69" t="s">
        <v>914</v>
      </c>
      <c r="G37" s="69" t="s">
        <v>308</v>
      </c>
      <c r="H37" s="69" t="s">
        <v>14</v>
      </c>
      <c r="I37" s="69" t="s">
        <v>12</v>
      </c>
      <c r="J37" s="69" t="s">
        <v>13</v>
      </c>
      <c r="K37" s="69" t="s">
        <v>915</v>
      </c>
      <c r="L37" s="69"/>
    </row>
    <row r="38" spans="1:12" ht="15.6" x14ac:dyDescent="0.3">
      <c r="A38" s="71"/>
      <c r="B38" s="67"/>
      <c r="C38" s="68" t="s">
        <v>917</v>
      </c>
      <c r="D38" s="68">
        <v>600</v>
      </c>
      <c r="E38" s="71"/>
      <c r="F38" s="69" t="s">
        <v>914</v>
      </c>
      <c r="G38" s="69" t="s">
        <v>308</v>
      </c>
      <c r="H38" s="69" t="s">
        <v>14</v>
      </c>
      <c r="I38" s="69" t="s">
        <v>12</v>
      </c>
      <c r="J38" s="69" t="s">
        <v>13</v>
      </c>
      <c r="K38" s="69" t="s">
        <v>915</v>
      </c>
      <c r="L38" s="69"/>
    </row>
    <row r="39" spans="1:12" ht="15.6" x14ac:dyDescent="0.3">
      <c r="A39" s="71"/>
      <c r="B39" s="67"/>
      <c r="C39" s="68" t="s">
        <v>729</v>
      </c>
      <c r="D39" s="68">
        <v>2350</v>
      </c>
      <c r="E39" s="71"/>
      <c r="F39" s="69" t="s">
        <v>914</v>
      </c>
      <c r="G39" s="69" t="s">
        <v>308</v>
      </c>
      <c r="H39" s="69" t="s">
        <v>15</v>
      </c>
      <c r="I39" s="69" t="s">
        <v>12</v>
      </c>
      <c r="J39" s="69" t="s">
        <v>13</v>
      </c>
      <c r="K39" s="69" t="s">
        <v>915</v>
      </c>
      <c r="L39" s="69"/>
    </row>
    <row r="40" spans="1:12" ht="15.6" x14ac:dyDescent="0.3">
      <c r="A40" s="71"/>
      <c r="B40" s="67"/>
      <c r="C40" s="68" t="s">
        <v>695</v>
      </c>
      <c r="D40" s="68">
        <v>180</v>
      </c>
      <c r="E40" s="71"/>
      <c r="F40" s="69" t="s">
        <v>914</v>
      </c>
      <c r="G40" s="69" t="s">
        <v>308</v>
      </c>
      <c r="H40" s="69" t="s">
        <v>16</v>
      </c>
      <c r="I40" s="69" t="s">
        <v>12</v>
      </c>
      <c r="J40" s="69" t="s">
        <v>13</v>
      </c>
      <c r="K40" s="69" t="s">
        <v>915</v>
      </c>
      <c r="L40" s="69"/>
    </row>
    <row r="41" spans="1:12" ht="15.6" x14ac:dyDescent="0.3">
      <c r="A41" s="71"/>
      <c r="B41" s="67"/>
      <c r="C41" s="68" t="s">
        <v>730</v>
      </c>
      <c r="D41" s="68">
        <v>98</v>
      </c>
      <c r="E41" s="71"/>
      <c r="F41" s="69" t="s">
        <v>914</v>
      </c>
      <c r="G41" s="69" t="s">
        <v>308</v>
      </c>
      <c r="H41" s="69" t="s">
        <v>15</v>
      </c>
      <c r="I41" s="69" t="s">
        <v>12</v>
      </c>
      <c r="J41" s="69" t="s">
        <v>13</v>
      </c>
      <c r="K41" s="69" t="s">
        <v>915</v>
      </c>
      <c r="L41" s="69"/>
    </row>
    <row r="42" spans="1:12" ht="15.6" x14ac:dyDescent="0.3">
      <c r="A42" s="71"/>
      <c r="B42" s="67"/>
      <c r="C42" s="68" t="s">
        <v>981</v>
      </c>
      <c r="D42" s="68">
        <v>170</v>
      </c>
      <c r="E42" s="71"/>
      <c r="F42" s="69" t="s">
        <v>41</v>
      </c>
      <c r="G42" s="69"/>
      <c r="H42" s="69"/>
      <c r="I42" s="69"/>
      <c r="J42" s="69"/>
      <c r="K42" s="69"/>
      <c r="L42" s="69"/>
    </row>
    <row r="43" spans="1:12" ht="15.6" x14ac:dyDescent="0.3">
      <c r="A43" s="71"/>
      <c r="B43" s="67">
        <v>44932</v>
      </c>
      <c r="C43" s="68" t="s">
        <v>697</v>
      </c>
      <c r="D43" s="68">
        <v>60</v>
      </c>
      <c r="E43" s="71"/>
      <c r="F43" s="69" t="s">
        <v>914</v>
      </c>
      <c r="G43" s="69" t="s">
        <v>308</v>
      </c>
      <c r="H43" s="69" t="s">
        <v>16</v>
      </c>
      <c r="I43" s="69" t="s">
        <v>12</v>
      </c>
      <c r="J43" s="69" t="s">
        <v>13</v>
      </c>
      <c r="K43" s="69" t="s">
        <v>915</v>
      </c>
      <c r="L43" s="69"/>
    </row>
    <row r="44" spans="1:12" ht="15.6" x14ac:dyDescent="0.3">
      <c r="A44" s="71"/>
      <c r="B44" s="67"/>
      <c r="C44" s="68" t="s">
        <v>918</v>
      </c>
      <c r="D44" s="68">
        <v>115</v>
      </c>
      <c r="E44" s="71"/>
      <c r="F44" s="69" t="s">
        <v>914</v>
      </c>
      <c r="G44" s="69" t="s">
        <v>308</v>
      </c>
      <c r="H44" s="69" t="s">
        <v>16</v>
      </c>
      <c r="I44" s="69" t="s">
        <v>12</v>
      </c>
      <c r="J44" s="69" t="s">
        <v>13</v>
      </c>
      <c r="K44" s="69" t="s">
        <v>915</v>
      </c>
      <c r="L44" s="69"/>
    </row>
    <row r="45" spans="1:12" ht="15.6" x14ac:dyDescent="0.3">
      <c r="A45" s="71"/>
      <c r="B45" s="67"/>
      <c r="C45" s="68" t="s">
        <v>694</v>
      </c>
      <c r="D45" s="68">
        <v>390</v>
      </c>
      <c r="E45" s="71"/>
      <c r="F45" s="69" t="s">
        <v>914</v>
      </c>
      <c r="G45" s="69" t="s">
        <v>308</v>
      </c>
      <c r="H45" s="69" t="s">
        <v>16</v>
      </c>
      <c r="I45" s="69" t="s">
        <v>12</v>
      </c>
      <c r="J45" s="69" t="s">
        <v>13</v>
      </c>
      <c r="K45" s="69" t="s">
        <v>915</v>
      </c>
      <c r="L45" s="69"/>
    </row>
    <row r="46" spans="1:12" ht="15.6" x14ac:dyDescent="0.3">
      <c r="A46" s="71"/>
      <c r="B46" s="67"/>
      <c r="C46" s="68" t="s">
        <v>718</v>
      </c>
      <c r="D46" s="68">
        <v>600</v>
      </c>
      <c r="E46" s="71"/>
      <c r="F46" s="69" t="s">
        <v>914</v>
      </c>
      <c r="G46" s="69" t="s">
        <v>308</v>
      </c>
      <c r="H46" s="69" t="s">
        <v>14</v>
      </c>
      <c r="I46" s="69" t="s">
        <v>12</v>
      </c>
      <c r="J46" s="69" t="s">
        <v>13</v>
      </c>
      <c r="K46" s="69" t="s">
        <v>915</v>
      </c>
      <c r="L46" s="69"/>
    </row>
    <row r="47" spans="1:12" ht="15.6" x14ac:dyDescent="0.3">
      <c r="A47" s="71"/>
      <c r="B47" s="67"/>
      <c r="C47" s="68" t="s">
        <v>917</v>
      </c>
      <c r="D47" s="68">
        <v>600</v>
      </c>
      <c r="E47" s="71"/>
      <c r="F47" s="69" t="s">
        <v>914</v>
      </c>
      <c r="G47" s="69" t="s">
        <v>308</v>
      </c>
      <c r="H47" s="69" t="s">
        <v>14</v>
      </c>
      <c r="I47" s="69" t="s">
        <v>12</v>
      </c>
      <c r="J47" s="69" t="s">
        <v>13</v>
      </c>
      <c r="K47" s="69" t="s">
        <v>915</v>
      </c>
      <c r="L47" s="69"/>
    </row>
    <row r="48" spans="1:12" ht="15.6" x14ac:dyDescent="0.3">
      <c r="A48" s="71"/>
      <c r="B48" s="67"/>
      <c r="C48" s="68" t="s">
        <v>729</v>
      </c>
      <c r="D48" s="68">
        <v>2450</v>
      </c>
      <c r="E48" s="71"/>
      <c r="F48" s="69" t="s">
        <v>914</v>
      </c>
      <c r="G48" s="69" t="s">
        <v>308</v>
      </c>
      <c r="H48" s="69" t="s">
        <v>15</v>
      </c>
      <c r="I48" s="69" t="s">
        <v>12</v>
      </c>
      <c r="J48" s="69" t="s">
        <v>13</v>
      </c>
      <c r="K48" s="69" t="s">
        <v>915</v>
      </c>
      <c r="L48" s="69"/>
    </row>
    <row r="49" spans="1:12" ht="15.6" x14ac:dyDescent="0.3">
      <c r="A49" s="71"/>
      <c r="B49" s="67"/>
      <c r="C49" s="68" t="s">
        <v>730</v>
      </c>
      <c r="D49" s="68">
        <v>98</v>
      </c>
      <c r="E49" s="71"/>
      <c r="F49" s="69" t="s">
        <v>914</v>
      </c>
      <c r="G49" s="69" t="s">
        <v>308</v>
      </c>
      <c r="H49" s="69" t="s">
        <v>15</v>
      </c>
      <c r="I49" s="69" t="s">
        <v>12</v>
      </c>
      <c r="J49" s="69" t="s">
        <v>13</v>
      </c>
      <c r="K49" s="69" t="s">
        <v>915</v>
      </c>
      <c r="L49" s="69"/>
    </row>
    <row r="50" spans="1:12" ht="15.6" x14ac:dyDescent="0.3">
      <c r="A50" s="71"/>
      <c r="B50" s="67"/>
      <c r="C50" s="68" t="s">
        <v>695</v>
      </c>
      <c r="D50" s="68">
        <v>220</v>
      </c>
      <c r="E50" s="71"/>
      <c r="F50" s="69" t="s">
        <v>914</v>
      </c>
      <c r="G50" s="69" t="s">
        <v>308</v>
      </c>
      <c r="H50" s="69" t="s">
        <v>16</v>
      </c>
      <c r="I50" s="69" t="s">
        <v>12</v>
      </c>
      <c r="J50" s="69" t="s">
        <v>13</v>
      </c>
      <c r="K50" s="69" t="s">
        <v>915</v>
      </c>
      <c r="L50" s="69"/>
    </row>
    <row r="51" spans="1:12" ht="15.6" x14ac:dyDescent="0.3">
      <c r="A51" s="71"/>
      <c r="B51" s="70"/>
      <c r="C51" s="72" t="s">
        <v>20</v>
      </c>
      <c r="D51" s="73">
        <v>2550</v>
      </c>
      <c r="E51" s="71"/>
      <c r="F51" s="69" t="s">
        <v>29</v>
      </c>
      <c r="G51" s="69" t="s">
        <v>10</v>
      </c>
      <c r="H51" s="69" t="s">
        <v>15</v>
      </c>
      <c r="I51" s="69" t="s">
        <v>12</v>
      </c>
      <c r="J51" s="69" t="s">
        <v>13</v>
      </c>
      <c r="K51" s="69"/>
      <c r="L51" s="69"/>
    </row>
    <row r="52" spans="1:12" ht="15.6" x14ac:dyDescent="0.3">
      <c r="A52" s="71"/>
      <c r="B52" s="70"/>
      <c r="C52" s="72" t="s">
        <v>686</v>
      </c>
      <c r="D52" s="73">
        <v>61</v>
      </c>
      <c r="E52" s="71"/>
      <c r="F52" s="69" t="s">
        <v>29</v>
      </c>
      <c r="G52" s="69" t="s">
        <v>10</v>
      </c>
      <c r="H52" s="69" t="s">
        <v>15</v>
      </c>
      <c r="I52" s="69" t="s">
        <v>12</v>
      </c>
      <c r="J52" s="69" t="s">
        <v>13</v>
      </c>
      <c r="K52" s="69"/>
      <c r="L52" s="69"/>
    </row>
    <row r="53" spans="1:12" ht="15.6" x14ac:dyDescent="0.3">
      <c r="A53" s="71"/>
      <c r="B53" s="70"/>
      <c r="C53" s="72" t="s">
        <v>686</v>
      </c>
      <c r="D53" s="73">
        <v>40</v>
      </c>
      <c r="E53" s="71"/>
      <c r="F53" s="69" t="s">
        <v>29</v>
      </c>
      <c r="G53" s="69" t="s">
        <v>10</v>
      </c>
      <c r="H53" s="69" t="s">
        <v>15</v>
      </c>
      <c r="I53" s="69" t="s">
        <v>12</v>
      </c>
      <c r="J53" s="69" t="s">
        <v>13</v>
      </c>
      <c r="K53" s="69"/>
      <c r="L53" s="69"/>
    </row>
    <row r="54" spans="1:12" ht="15.6" x14ac:dyDescent="0.3">
      <c r="A54" s="71"/>
      <c r="B54" s="70"/>
      <c r="C54" s="72" t="s">
        <v>27</v>
      </c>
      <c r="D54" s="73">
        <v>540</v>
      </c>
      <c r="E54" s="71"/>
      <c r="F54" s="69" t="s">
        <v>29</v>
      </c>
      <c r="G54" s="69" t="s">
        <v>10</v>
      </c>
      <c r="H54" s="69" t="s">
        <v>16</v>
      </c>
      <c r="I54" s="69" t="s">
        <v>12</v>
      </c>
      <c r="J54" s="69" t="s">
        <v>13</v>
      </c>
      <c r="K54" s="69"/>
      <c r="L54" s="69"/>
    </row>
    <row r="55" spans="1:12" ht="15.6" x14ac:dyDescent="0.3">
      <c r="A55" s="71"/>
      <c r="B55" s="70"/>
      <c r="C55" s="72" t="s">
        <v>981</v>
      </c>
      <c r="D55" s="73">
        <v>40</v>
      </c>
      <c r="E55" s="71"/>
      <c r="F55" s="69" t="s">
        <v>41</v>
      </c>
      <c r="G55" s="69"/>
      <c r="H55" s="69"/>
      <c r="I55" s="69"/>
      <c r="J55" s="69"/>
      <c r="K55" s="69"/>
      <c r="L55" s="69"/>
    </row>
    <row r="56" spans="1:12" ht="15.6" x14ac:dyDescent="0.3">
      <c r="A56" s="71"/>
      <c r="B56" s="67">
        <v>44933</v>
      </c>
      <c r="C56" s="68" t="s">
        <v>697</v>
      </c>
      <c r="D56" s="68">
        <v>110</v>
      </c>
      <c r="E56" s="71"/>
      <c r="F56" s="69" t="s">
        <v>914</v>
      </c>
      <c r="G56" s="69" t="s">
        <v>308</v>
      </c>
      <c r="H56" s="69" t="s">
        <v>16</v>
      </c>
      <c r="I56" s="69" t="s">
        <v>12</v>
      </c>
      <c r="J56" s="69" t="s">
        <v>13</v>
      </c>
      <c r="K56" s="69" t="s">
        <v>915</v>
      </c>
      <c r="L56" s="69"/>
    </row>
    <row r="57" spans="1:12" ht="15.6" x14ac:dyDescent="0.3">
      <c r="A57" s="71"/>
      <c r="B57" s="67"/>
      <c r="C57" s="68" t="s">
        <v>694</v>
      </c>
      <c r="D57" s="68">
        <v>180</v>
      </c>
      <c r="E57" s="71"/>
      <c r="F57" s="69" t="s">
        <v>914</v>
      </c>
      <c r="G57" s="69" t="s">
        <v>308</v>
      </c>
      <c r="H57" s="69" t="s">
        <v>16</v>
      </c>
      <c r="I57" s="69" t="s">
        <v>12</v>
      </c>
      <c r="J57" s="69" t="s">
        <v>13</v>
      </c>
      <c r="K57" s="69" t="s">
        <v>915</v>
      </c>
      <c r="L57" s="69"/>
    </row>
    <row r="58" spans="1:12" ht="15.6" x14ac:dyDescent="0.3">
      <c r="A58" s="71"/>
      <c r="B58" s="67"/>
      <c r="C58" s="68" t="s">
        <v>705</v>
      </c>
      <c r="D58" s="68">
        <v>60</v>
      </c>
      <c r="E58" s="71"/>
      <c r="F58" s="69" t="s">
        <v>914</v>
      </c>
      <c r="G58" s="69" t="s">
        <v>308</v>
      </c>
      <c r="H58" s="69" t="s">
        <v>16</v>
      </c>
      <c r="I58" s="69" t="s">
        <v>12</v>
      </c>
      <c r="J58" s="69" t="s">
        <v>13</v>
      </c>
      <c r="K58" s="69" t="s">
        <v>915</v>
      </c>
      <c r="L58" s="69"/>
    </row>
    <row r="59" spans="1:12" ht="15.6" x14ac:dyDescent="0.3">
      <c r="A59" s="71"/>
      <c r="B59" s="67"/>
      <c r="C59" s="68" t="s">
        <v>695</v>
      </c>
      <c r="D59" s="68">
        <v>210</v>
      </c>
      <c r="E59" s="71"/>
      <c r="F59" s="69" t="s">
        <v>914</v>
      </c>
      <c r="G59" s="69" t="s">
        <v>308</v>
      </c>
      <c r="H59" s="69" t="s">
        <v>16</v>
      </c>
      <c r="I59" s="69" t="s">
        <v>12</v>
      </c>
      <c r="J59" s="69" t="s">
        <v>13</v>
      </c>
      <c r="K59" s="69" t="s">
        <v>915</v>
      </c>
      <c r="L59" s="69"/>
    </row>
    <row r="60" spans="1:12" ht="15.6" x14ac:dyDescent="0.3">
      <c r="A60" s="71"/>
      <c r="B60" s="67"/>
      <c r="C60" s="68" t="s">
        <v>718</v>
      </c>
      <c r="D60" s="68">
        <v>600</v>
      </c>
      <c r="E60" s="71"/>
      <c r="F60" s="69" t="s">
        <v>914</v>
      </c>
      <c r="G60" s="69" t="s">
        <v>308</v>
      </c>
      <c r="H60" s="69" t="s">
        <v>14</v>
      </c>
      <c r="I60" s="69" t="s">
        <v>12</v>
      </c>
      <c r="J60" s="69" t="s">
        <v>13</v>
      </c>
      <c r="K60" s="69" t="s">
        <v>915</v>
      </c>
      <c r="L60" s="69"/>
    </row>
    <row r="61" spans="1:12" ht="15.6" x14ac:dyDescent="0.3">
      <c r="A61" s="71"/>
      <c r="B61" s="70"/>
      <c r="C61" s="72" t="s">
        <v>34</v>
      </c>
      <c r="D61" s="73">
        <v>200</v>
      </c>
      <c r="E61" s="71"/>
      <c r="F61" s="69" t="s">
        <v>62</v>
      </c>
      <c r="G61" s="69" t="s">
        <v>308</v>
      </c>
      <c r="H61" s="69" t="s">
        <v>15</v>
      </c>
      <c r="I61" s="69" t="s">
        <v>12</v>
      </c>
      <c r="J61" s="69" t="s">
        <v>13</v>
      </c>
      <c r="K61" s="69" t="s">
        <v>60</v>
      </c>
      <c r="L61" s="69"/>
    </row>
    <row r="62" spans="1:12" ht="15.6" x14ac:dyDescent="0.3">
      <c r="A62" s="69"/>
      <c r="B62" s="70"/>
      <c r="C62" s="72" t="s">
        <v>683</v>
      </c>
      <c r="D62" s="73">
        <v>600</v>
      </c>
      <c r="E62" s="71"/>
      <c r="F62" s="69" t="s">
        <v>62</v>
      </c>
      <c r="G62" s="69" t="s">
        <v>308</v>
      </c>
      <c r="H62" s="69" t="s">
        <v>15</v>
      </c>
      <c r="I62" s="69" t="s">
        <v>12</v>
      </c>
      <c r="J62" s="69" t="s">
        <v>13</v>
      </c>
      <c r="K62" s="69" t="s">
        <v>60</v>
      </c>
      <c r="L62" s="69"/>
    </row>
    <row r="63" spans="1:12" ht="15.6" x14ac:dyDescent="0.3">
      <c r="A63" s="69"/>
      <c r="B63" s="70"/>
      <c r="C63" s="72" t="s">
        <v>910</v>
      </c>
      <c r="D63" s="73">
        <v>2150</v>
      </c>
      <c r="E63" s="71"/>
      <c r="F63" s="69" t="s">
        <v>914</v>
      </c>
      <c r="G63" s="69" t="s">
        <v>308</v>
      </c>
      <c r="H63" s="69" t="s">
        <v>15</v>
      </c>
      <c r="I63" s="69" t="s">
        <v>12</v>
      </c>
      <c r="J63" s="69" t="s">
        <v>13</v>
      </c>
      <c r="K63" s="69" t="s">
        <v>915</v>
      </c>
      <c r="L63" s="69"/>
    </row>
    <row r="64" spans="1:12" ht="15.6" x14ac:dyDescent="0.3">
      <c r="A64" s="69"/>
      <c r="B64" s="70"/>
      <c r="C64" s="72" t="s">
        <v>1129</v>
      </c>
      <c r="D64" s="73">
        <v>225</v>
      </c>
      <c r="E64" s="71"/>
      <c r="F64" s="69" t="s">
        <v>41</v>
      </c>
      <c r="G64" s="69"/>
      <c r="H64" s="69"/>
      <c r="I64" s="69"/>
      <c r="J64" s="69"/>
      <c r="K64" s="69"/>
      <c r="L64" s="69"/>
    </row>
    <row r="65" spans="1:12" ht="15.6" x14ac:dyDescent="0.3">
      <c r="A65" s="69"/>
      <c r="B65" s="70"/>
      <c r="C65" s="72" t="s">
        <v>1130</v>
      </c>
      <c r="D65" s="73">
        <v>365</v>
      </c>
      <c r="E65" s="71"/>
      <c r="F65" s="69" t="s">
        <v>41</v>
      </c>
      <c r="G65" s="69"/>
      <c r="H65" s="69"/>
      <c r="I65" s="69"/>
      <c r="J65" s="69"/>
      <c r="K65" s="69"/>
      <c r="L65" s="69"/>
    </row>
    <row r="66" spans="1:12" ht="15.6" x14ac:dyDescent="0.3">
      <c r="A66" s="69"/>
      <c r="B66" s="70"/>
      <c r="C66" s="72" t="s">
        <v>1131</v>
      </c>
      <c r="D66" s="73">
        <v>200</v>
      </c>
      <c r="E66" s="71"/>
      <c r="F66" s="69" t="s">
        <v>41</v>
      </c>
      <c r="G66" s="69"/>
      <c r="H66" s="69"/>
      <c r="I66" s="69"/>
      <c r="J66" s="69"/>
      <c r="K66" s="69"/>
      <c r="L66" s="69"/>
    </row>
    <row r="67" spans="1:12" ht="15.6" x14ac:dyDescent="0.3">
      <c r="A67" s="69"/>
      <c r="B67" s="70"/>
      <c r="C67" s="72" t="s">
        <v>694</v>
      </c>
      <c r="D67" s="73">
        <v>110</v>
      </c>
      <c r="E67" s="71"/>
      <c r="F67" s="69" t="s">
        <v>41</v>
      </c>
      <c r="G67" s="69"/>
      <c r="H67" s="69"/>
      <c r="I67" s="69"/>
      <c r="J67" s="69"/>
      <c r="K67" s="69"/>
      <c r="L67" s="69"/>
    </row>
    <row r="68" spans="1:12" ht="15.6" x14ac:dyDescent="0.3">
      <c r="A68" s="69"/>
      <c r="B68" s="70"/>
      <c r="C68" s="72" t="s">
        <v>981</v>
      </c>
      <c r="D68" s="73">
        <v>80</v>
      </c>
      <c r="E68" s="71"/>
      <c r="F68" s="69" t="s">
        <v>41</v>
      </c>
      <c r="G68" s="69"/>
      <c r="H68" s="69"/>
      <c r="I68" s="69"/>
      <c r="J68" s="69"/>
      <c r="K68" s="69"/>
      <c r="L68" s="69"/>
    </row>
    <row r="69" spans="1:12" ht="15.6" x14ac:dyDescent="0.3">
      <c r="A69" s="69"/>
      <c r="B69" s="67">
        <v>44934</v>
      </c>
      <c r="C69" s="68" t="s">
        <v>697</v>
      </c>
      <c r="D69" s="68">
        <v>90</v>
      </c>
      <c r="E69" s="71"/>
      <c r="F69" s="69" t="s">
        <v>914</v>
      </c>
      <c r="G69" s="69" t="s">
        <v>308</v>
      </c>
      <c r="H69" s="69" t="s">
        <v>16</v>
      </c>
      <c r="I69" s="69" t="s">
        <v>12</v>
      </c>
      <c r="J69" s="69" t="s">
        <v>13</v>
      </c>
      <c r="K69" s="69" t="s">
        <v>915</v>
      </c>
      <c r="L69" s="69"/>
    </row>
    <row r="70" spans="1:12" ht="15.6" x14ac:dyDescent="0.3">
      <c r="A70" s="69"/>
      <c r="B70" s="67"/>
      <c r="C70" s="68" t="s">
        <v>694</v>
      </c>
      <c r="D70" s="68">
        <v>160</v>
      </c>
      <c r="E70" s="71"/>
      <c r="F70" s="69" t="s">
        <v>914</v>
      </c>
      <c r="G70" s="69" t="s">
        <v>308</v>
      </c>
      <c r="H70" s="69" t="s">
        <v>16</v>
      </c>
      <c r="I70" s="69" t="s">
        <v>12</v>
      </c>
      <c r="J70" s="69" t="s">
        <v>13</v>
      </c>
      <c r="K70" s="69" t="s">
        <v>915</v>
      </c>
      <c r="L70" s="69"/>
    </row>
    <row r="71" spans="1:12" ht="15.6" x14ac:dyDescent="0.3">
      <c r="A71" s="69"/>
      <c r="B71" s="67"/>
      <c r="C71" s="68" t="s">
        <v>695</v>
      </c>
      <c r="D71" s="68">
        <v>200</v>
      </c>
      <c r="E71" s="71"/>
      <c r="F71" s="69" t="s">
        <v>914</v>
      </c>
      <c r="G71" s="69" t="s">
        <v>308</v>
      </c>
      <c r="H71" s="69" t="s">
        <v>16</v>
      </c>
      <c r="I71" s="69" t="s">
        <v>12</v>
      </c>
      <c r="J71" s="69" t="s">
        <v>13</v>
      </c>
      <c r="K71" s="69" t="s">
        <v>915</v>
      </c>
      <c r="L71" s="69"/>
    </row>
    <row r="72" spans="1:12" ht="15.6" x14ac:dyDescent="0.3">
      <c r="A72" s="69"/>
      <c r="B72" s="67"/>
      <c r="C72" s="68" t="s">
        <v>705</v>
      </c>
      <c r="D72" s="68">
        <v>60</v>
      </c>
      <c r="E72" s="71"/>
      <c r="F72" s="69" t="s">
        <v>914</v>
      </c>
      <c r="G72" s="69" t="s">
        <v>308</v>
      </c>
      <c r="H72" s="69" t="s">
        <v>16</v>
      </c>
      <c r="I72" s="69" t="s">
        <v>12</v>
      </c>
      <c r="J72" s="69" t="s">
        <v>13</v>
      </c>
      <c r="K72" s="69" t="s">
        <v>915</v>
      </c>
      <c r="L72" s="69"/>
    </row>
    <row r="73" spans="1:12" ht="15.6" x14ac:dyDescent="0.3">
      <c r="A73" s="69"/>
      <c r="B73" s="67"/>
      <c r="C73" s="68" t="s">
        <v>718</v>
      </c>
      <c r="D73" s="68">
        <v>600</v>
      </c>
      <c r="E73" s="71"/>
      <c r="F73" s="69" t="s">
        <v>914</v>
      </c>
      <c r="G73" s="69" t="s">
        <v>308</v>
      </c>
      <c r="H73" s="69" t="s">
        <v>14</v>
      </c>
      <c r="I73" s="69" t="s">
        <v>12</v>
      </c>
      <c r="J73" s="69" t="s">
        <v>13</v>
      </c>
      <c r="K73" s="69" t="s">
        <v>915</v>
      </c>
      <c r="L73" s="69"/>
    </row>
    <row r="74" spans="1:12" ht="15.6" x14ac:dyDescent="0.3">
      <c r="A74" s="69"/>
      <c r="B74" s="67"/>
      <c r="C74" s="68" t="s">
        <v>910</v>
      </c>
      <c r="D74" s="68">
        <v>1800</v>
      </c>
      <c r="E74" s="71"/>
      <c r="F74" s="69" t="s">
        <v>914</v>
      </c>
      <c r="G74" s="69" t="s">
        <v>308</v>
      </c>
      <c r="H74" s="69" t="s">
        <v>15</v>
      </c>
      <c r="I74" s="69" t="s">
        <v>12</v>
      </c>
      <c r="J74" s="69" t="s">
        <v>13</v>
      </c>
      <c r="K74" s="69" t="s">
        <v>915</v>
      </c>
      <c r="L74" s="69"/>
    </row>
    <row r="75" spans="1:12" ht="15.6" x14ac:dyDescent="0.3">
      <c r="A75" s="69"/>
      <c r="B75" s="67"/>
      <c r="C75" s="68" t="s">
        <v>981</v>
      </c>
      <c r="D75" s="68">
        <v>96</v>
      </c>
      <c r="E75" s="71"/>
      <c r="F75" s="69" t="s">
        <v>41</v>
      </c>
      <c r="G75" s="69"/>
      <c r="H75" s="69"/>
      <c r="I75" s="69"/>
      <c r="J75" s="69"/>
      <c r="K75" s="69"/>
      <c r="L75" s="69"/>
    </row>
    <row r="76" spans="1:12" ht="15.6" x14ac:dyDescent="0.3">
      <c r="A76" s="69"/>
      <c r="B76" s="67"/>
      <c r="C76" s="68" t="s">
        <v>981</v>
      </c>
      <c r="D76" s="68">
        <v>80</v>
      </c>
      <c r="E76" s="71"/>
      <c r="F76" s="69" t="s">
        <v>41</v>
      </c>
      <c r="G76" s="69"/>
      <c r="H76" s="69"/>
      <c r="I76" s="69"/>
      <c r="J76" s="69"/>
      <c r="K76" s="69"/>
      <c r="L76" s="69"/>
    </row>
    <row r="77" spans="1:12" x14ac:dyDescent="0.3">
      <c r="A77" s="69"/>
      <c r="B77" s="70">
        <v>44935</v>
      </c>
      <c r="C77" s="68" t="s">
        <v>697</v>
      </c>
      <c r="D77" s="68">
        <v>90</v>
      </c>
      <c r="E77" s="69"/>
      <c r="F77" s="69" t="s">
        <v>914</v>
      </c>
      <c r="G77" s="69" t="s">
        <v>308</v>
      </c>
      <c r="H77" s="69" t="s">
        <v>16</v>
      </c>
      <c r="I77" s="69" t="s">
        <v>12</v>
      </c>
      <c r="J77" s="69" t="s">
        <v>13</v>
      </c>
      <c r="K77" s="69" t="s">
        <v>915</v>
      </c>
      <c r="L77" s="69"/>
    </row>
    <row r="78" spans="1:12" x14ac:dyDescent="0.3">
      <c r="A78" s="69"/>
      <c r="B78" s="67"/>
      <c r="C78" s="68" t="s">
        <v>694</v>
      </c>
      <c r="D78" s="68">
        <v>400</v>
      </c>
      <c r="E78" s="69"/>
      <c r="F78" s="69" t="s">
        <v>914</v>
      </c>
      <c r="G78" s="69" t="s">
        <v>308</v>
      </c>
      <c r="H78" s="69" t="s">
        <v>16</v>
      </c>
      <c r="I78" s="69" t="s">
        <v>12</v>
      </c>
      <c r="J78" s="69" t="s">
        <v>13</v>
      </c>
      <c r="K78" s="69" t="s">
        <v>915</v>
      </c>
      <c r="L78" s="69"/>
    </row>
    <row r="79" spans="1:12" x14ac:dyDescent="0.3">
      <c r="A79" s="69"/>
      <c r="B79" s="67"/>
      <c r="C79" s="68" t="s">
        <v>918</v>
      </c>
      <c r="D79" s="68">
        <v>120</v>
      </c>
      <c r="E79" s="69"/>
      <c r="F79" s="69" t="s">
        <v>914</v>
      </c>
      <c r="G79" s="69" t="s">
        <v>308</v>
      </c>
      <c r="H79" s="69" t="s">
        <v>16</v>
      </c>
      <c r="I79" s="69" t="s">
        <v>12</v>
      </c>
      <c r="J79" s="69" t="s">
        <v>13</v>
      </c>
      <c r="K79" s="69" t="s">
        <v>915</v>
      </c>
      <c r="L79" s="69"/>
    </row>
    <row r="80" spans="1:12" x14ac:dyDescent="0.3">
      <c r="A80" s="69"/>
      <c r="B80" s="67"/>
      <c r="C80" s="68" t="s">
        <v>730</v>
      </c>
      <c r="D80" s="68">
        <v>98</v>
      </c>
      <c r="E80" s="69"/>
      <c r="F80" s="69" t="s">
        <v>914</v>
      </c>
      <c r="G80" s="69" t="s">
        <v>308</v>
      </c>
      <c r="H80" s="69" t="s">
        <v>15</v>
      </c>
      <c r="I80" s="69" t="s">
        <v>12</v>
      </c>
      <c r="J80" s="69" t="s">
        <v>13</v>
      </c>
      <c r="K80" s="69" t="s">
        <v>915</v>
      </c>
      <c r="L80" s="69"/>
    </row>
    <row r="81" spans="1:12" x14ac:dyDescent="0.3">
      <c r="A81" s="69"/>
      <c r="B81" s="67"/>
      <c r="C81" s="68" t="s">
        <v>718</v>
      </c>
      <c r="D81" s="68">
        <v>600</v>
      </c>
      <c r="E81" s="69"/>
      <c r="F81" s="69" t="s">
        <v>914</v>
      </c>
      <c r="G81" s="69" t="s">
        <v>308</v>
      </c>
      <c r="H81" s="69" t="s">
        <v>14</v>
      </c>
      <c r="I81" s="69" t="s">
        <v>12</v>
      </c>
      <c r="J81" s="69" t="s">
        <v>13</v>
      </c>
      <c r="K81" s="69" t="s">
        <v>915</v>
      </c>
      <c r="L81" s="69"/>
    </row>
    <row r="82" spans="1:12" x14ac:dyDescent="0.3">
      <c r="A82" s="69"/>
      <c r="B82" s="67"/>
      <c r="C82" s="68" t="s">
        <v>729</v>
      </c>
      <c r="D82" s="68">
        <v>2280</v>
      </c>
      <c r="E82" s="69"/>
      <c r="F82" s="69" t="s">
        <v>914</v>
      </c>
      <c r="G82" s="69" t="s">
        <v>308</v>
      </c>
      <c r="H82" s="69" t="s">
        <v>15</v>
      </c>
      <c r="I82" s="69" t="s">
        <v>12</v>
      </c>
      <c r="J82" s="69" t="s">
        <v>13</v>
      </c>
      <c r="K82" s="69" t="s">
        <v>915</v>
      </c>
      <c r="L82" s="69"/>
    </row>
    <row r="83" spans="1:12" x14ac:dyDescent="0.3">
      <c r="A83" s="69"/>
      <c r="B83" s="67"/>
      <c r="C83" s="68" t="s">
        <v>920</v>
      </c>
      <c r="D83" s="68">
        <v>600</v>
      </c>
      <c r="E83" s="69"/>
      <c r="F83" s="69" t="s">
        <v>914</v>
      </c>
      <c r="G83" s="69" t="s">
        <v>308</v>
      </c>
      <c r="H83" s="69" t="s">
        <v>14</v>
      </c>
      <c r="I83" s="69" t="s">
        <v>12</v>
      </c>
      <c r="J83" s="69" t="s">
        <v>13</v>
      </c>
      <c r="K83" s="69" t="s">
        <v>915</v>
      </c>
      <c r="L83" s="69"/>
    </row>
    <row r="84" spans="1:12" x14ac:dyDescent="0.3">
      <c r="A84" s="69"/>
      <c r="B84" s="67"/>
      <c r="C84" s="68" t="s">
        <v>695</v>
      </c>
      <c r="D84" s="68">
        <v>240</v>
      </c>
      <c r="E84" s="69"/>
      <c r="F84" s="69" t="s">
        <v>914</v>
      </c>
      <c r="G84" s="69" t="s">
        <v>308</v>
      </c>
      <c r="H84" s="69" t="s">
        <v>16</v>
      </c>
      <c r="I84" s="69" t="s">
        <v>12</v>
      </c>
      <c r="J84" s="69" t="s">
        <v>13</v>
      </c>
      <c r="K84" s="69" t="s">
        <v>915</v>
      </c>
      <c r="L84" s="69"/>
    </row>
    <row r="85" spans="1:12" ht="15.6" x14ac:dyDescent="0.3">
      <c r="A85" s="71"/>
      <c r="B85" s="70"/>
      <c r="C85" s="72" t="s">
        <v>90</v>
      </c>
      <c r="D85" s="73">
        <v>70</v>
      </c>
      <c r="E85" s="71"/>
      <c r="F85" s="69" t="s">
        <v>62</v>
      </c>
      <c r="G85" s="69" t="s">
        <v>308</v>
      </c>
      <c r="H85" s="69" t="s">
        <v>16</v>
      </c>
      <c r="I85" s="69" t="s">
        <v>12</v>
      </c>
      <c r="J85" s="69" t="s">
        <v>13</v>
      </c>
      <c r="K85" s="69" t="s">
        <v>60</v>
      </c>
      <c r="L85" s="69"/>
    </row>
    <row r="86" spans="1:12" ht="15.6" x14ac:dyDescent="0.3">
      <c r="A86" s="71"/>
      <c r="B86" s="70"/>
      <c r="C86" s="72" t="s">
        <v>59</v>
      </c>
      <c r="D86" s="73">
        <v>180</v>
      </c>
      <c r="E86" s="71"/>
      <c r="F86" s="69" t="s">
        <v>62</v>
      </c>
      <c r="G86" s="69" t="s">
        <v>308</v>
      </c>
      <c r="H86" s="69" t="s">
        <v>16</v>
      </c>
      <c r="I86" s="69" t="s">
        <v>12</v>
      </c>
      <c r="J86" s="69" t="s">
        <v>13</v>
      </c>
      <c r="K86" s="69" t="s">
        <v>60</v>
      </c>
      <c r="L86" s="69"/>
    </row>
    <row r="87" spans="1:12" ht="15.6" x14ac:dyDescent="0.3">
      <c r="A87" s="71"/>
      <c r="B87" s="70"/>
      <c r="C87" s="72" t="s">
        <v>760</v>
      </c>
      <c r="D87" s="73">
        <v>49001</v>
      </c>
      <c r="E87" s="71"/>
      <c r="F87" s="69" t="s">
        <v>547</v>
      </c>
      <c r="G87" s="69" t="s">
        <v>10</v>
      </c>
      <c r="H87" s="69" t="s">
        <v>15</v>
      </c>
      <c r="I87" s="69" t="s">
        <v>12</v>
      </c>
      <c r="J87" s="69" t="s">
        <v>13</v>
      </c>
      <c r="K87" s="69" t="s">
        <v>512</v>
      </c>
      <c r="L87" s="69"/>
    </row>
    <row r="88" spans="1:12" ht="15.6" x14ac:dyDescent="0.3">
      <c r="A88" s="71"/>
      <c r="B88" s="70"/>
      <c r="C88" s="72" t="s">
        <v>684</v>
      </c>
      <c r="D88" s="73">
        <v>300</v>
      </c>
      <c r="E88" s="71"/>
      <c r="F88" s="69" t="s">
        <v>62</v>
      </c>
      <c r="G88" s="69" t="s">
        <v>308</v>
      </c>
      <c r="H88" s="69" t="s">
        <v>14</v>
      </c>
      <c r="I88" s="69" t="s">
        <v>12</v>
      </c>
      <c r="J88" s="69" t="s">
        <v>13</v>
      </c>
      <c r="K88" s="69" t="s">
        <v>60</v>
      </c>
      <c r="L88" s="69"/>
    </row>
    <row r="89" spans="1:12" ht="15.6" x14ac:dyDescent="0.3">
      <c r="A89" s="71"/>
      <c r="B89" s="70"/>
      <c r="C89" s="72" t="s">
        <v>981</v>
      </c>
      <c r="D89" s="73">
        <v>30</v>
      </c>
      <c r="E89" s="71"/>
      <c r="F89" s="69" t="s">
        <v>41</v>
      </c>
      <c r="G89" s="69"/>
      <c r="H89" s="69"/>
      <c r="I89" s="69"/>
      <c r="J89" s="69"/>
      <c r="K89" s="69"/>
      <c r="L89" s="69"/>
    </row>
    <row r="90" spans="1:12" ht="15.6" x14ac:dyDescent="0.3">
      <c r="A90" s="71"/>
      <c r="B90" s="70">
        <v>44936</v>
      </c>
      <c r="C90" s="68" t="s">
        <v>697</v>
      </c>
      <c r="D90" s="68">
        <v>80</v>
      </c>
      <c r="E90" s="69"/>
      <c r="F90" s="69" t="s">
        <v>914</v>
      </c>
      <c r="G90" s="69" t="s">
        <v>308</v>
      </c>
      <c r="H90" s="69" t="s">
        <v>16</v>
      </c>
      <c r="I90" s="69" t="s">
        <v>12</v>
      </c>
      <c r="J90" s="69" t="s">
        <v>13</v>
      </c>
      <c r="K90" s="69" t="s">
        <v>915</v>
      </c>
      <c r="L90" s="69"/>
    </row>
    <row r="91" spans="1:12" ht="15.6" x14ac:dyDescent="0.3">
      <c r="A91" s="71"/>
      <c r="B91" s="70"/>
      <c r="C91" s="68" t="s">
        <v>694</v>
      </c>
      <c r="D91" s="68">
        <v>190</v>
      </c>
      <c r="E91" s="69"/>
      <c r="F91" s="69" t="s">
        <v>914</v>
      </c>
      <c r="G91" s="69" t="s">
        <v>308</v>
      </c>
      <c r="H91" s="69" t="s">
        <v>16</v>
      </c>
      <c r="I91" s="69" t="s">
        <v>12</v>
      </c>
      <c r="J91" s="69" t="s">
        <v>13</v>
      </c>
      <c r="K91" s="69" t="s">
        <v>915</v>
      </c>
      <c r="L91" s="69"/>
    </row>
    <row r="92" spans="1:12" ht="15.6" x14ac:dyDescent="0.3">
      <c r="A92" s="71"/>
      <c r="B92" s="70"/>
      <c r="C92" s="68" t="s">
        <v>705</v>
      </c>
      <c r="D92" s="68">
        <v>60</v>
      </c>
      <c r="E92" s="69"/>
      <c r="F92" s="69" t="s">
        <v>914</v>
      </c>
      <c r="G92" s="69" t="s">
        <v>308</v>
      </c>
      <c r="H92" s="69" t="s">
        <v>16</v>
      </c>
      <c r="I92" s="69" t="s">
        <v>12</v>
      </c>
      <c r="J92" s="69" t="s">
        <v>13</v>
      </c>
      <c r="K92" s="69" t="s">
        <v>915</v>
      </c>
      <c r="L92" s="69"/>
    </row>
    <row r="93" spans="1:12" ht="15.6" x14ac:dyDescent="0.3">
      <c r="A93" s="71"/>
      <c r="B93" s="70"/>
      <c r="C93" s="68" t="s">
        <v>695</v>
      </c>
      <c r="D93" s="68">
        <v>170</v>
      </c>
      <c r="E93" s="69"/>
      <c r="F93" s="69" t="s">
        <v>914</v>
      </c>
      <c r="G93" s="69" t="s">
        <v>308</v>
      </c>
      <c r="H93" s="69" t="s">
        <v>16</v>
      </c>
      <c r="I93" s="69" t="s">
        <v>12</v>
      </c>
      <c r="J93" s="69" t="s">
        <v>13</v>
      </c>
      <c r="K93" s="69" t="s">
        <v>915</v>
      </c>
      <c r="L93" s="69"/>
    </row>
    <row r="94" spans="1:12" ht="15.6" x14ac:dyDescent="0.3">
      <c r="A94" s="71"/>
      <c r="B94" s="70"/>
      <c r="C94" s="68" t="s">
        <v>718</v>
      </c>
      <c r="D94" s="68">
        <v>600</v>
      </c>
      <c r="E94" s="69"/>
      <c r="F94" s="69" t="s">
        <v>914</v>
      </c>
      <c r="G94" s="69" t="s">
        <v>308</v>
      </c>
      <c r="H94" s="69" t="s">
        <v>14</v>
      </c>
      <c r="I94" s="69" t="s">
        <v>12</v>
      </c>
      <c r="J94" s="69" t="s">
        <v>13</v>
      </c>
      <c r="K94" s="69" t="s">
        <v>915</v>
      </c>
      <c r="L94" s="69"/>
    </row>
    <row r="95" spans="1:12" ht="15.6" x14ac:dyDescent="0.3">
      <c r="A95" s="71"/>
      <c r="B95" s="70"/>
      <c r="C95" s="68" t="s">
        <v>921</v>
      </c>
      <c r="D95" s="68">
        <v>90</v>
      </c>
      <c r="E95" s="69"/>
      <c r="F95" s="69" t="s">
        <v>914</v>
      </c>
      <c r="G95" s="69" t="s">
        <v>308</v>
      </c>
      <c r="H95" s="69" t="s">
        <v>14</v>
      </c>
      <c r="I95" s="69" t="s">
        <v>12</v>
      </c>
      <c r="J95" s="69" t="s">
        <v>13</v>
      </c>
      <c r="K95" s="69" t="s">
        <v>915</v>
      </c>
      <c r="L95" s="69"/>
    </row>
    <row r="96" spans="1:12" ht="15.6" x14ac:dyDescent="0.3">
      <c r="A96" s="71"/>
      <c r="B96" s="70"/>
      <c r="C96" s="72" t="s">
        <v>685</v>
      </c>
      <c r="D96" s="73">
        <v>70</v>
      </c>
      <c r="E96" s="71"/>
      <c r="F96" s="69" t="s">
        <v>62</v>
      </c>
      <c r="G96" s="69" t="s">
        <v>308</v>
      </c>
      <c r="H96" s="69" t="s">
        <v>15</v>
      </c>
      <c r="I96" s="69" t="s">
        <v>12</v>
      </c>
      <c r="J96" s="69" t="s">
        <v>13</v>
      </c>
      <c r="K96" s="69" t="s">
        <v>681</v>
      </c>
      <c r="L96" s="69"/>
    </row>
    <row r="97" spans="1:12" ht="15.6" x14ac:dyDescent="0.3">
      <c r="A97" s="71"/>
      <c r="B97" s="70"/>
      <c r="C97" s="72" t="s">
        <v>8</v>
      </c>
      <c r="D97" s="73">
        <f>65+30</f>
        <v>95</v>
      </c>
      <c r="E97" s="71"/>
      <c r="F97" s="69" t="s">
        <v>62</v>
      </c>
      <c r="G97" s="69" t="s">
        <v>308</v>
      </c>
      <c r="H97" s="69" t="s">
        <v>16</v>
      </c>
      <c r="I97" s="69" t="s">
        <v>12</v>
      </c>
      <c r="J97" s="69" t="s">
        <v>13</v>
      </c>
      <c r="K97" s="69" t="s">
        <v>915</v>
      </c>
      <c r="L97" s="69"/>
    </row>
    <row r="98" spans="1:12" ht="15.6" x14ac:dyDescent="0.3">
      <c r="A98" s="71"/>
      <c r="B98" s="70"/>
      <c r="C98" s="72" t="s">
        <v>686</v>
      </c>
      <c r="D98" s="73">
        <v>61</v>
      </c>
      <c r="E98" s="71"/>
      <c r="F98" s="69" t="s">
        <v>29</v>
      </c>
      <c r="G98" s="69" t="s">
        <v>10</v>
      </c>
      <c r="H98" s="69" t="s">
        <v>15</v>
      </c>
      <c r="I98" s="69" t="s">
        <v>12</v>
      </c>
      <c r="J98" s="69" t="s">
        <v>13</v>
      </c>
      <c r="K98" s="69" t="s">
        <v>915</v>
      </c>
      <c r="L98" s="69"/>
    </row>
    <row r="99" spans="1:12" ht="15.6" x14ac:dyDescent="0.3">
      <c r="A99" s="71"/>
      <c r="B99" s="70"/>
      <c r="C99" s="72" t="s">
        <v>910</v>
      </c>
      <c r="D99" s="73">
        <v>2200</v>
      </c>
      <c r="E99" s="71"/>
      <c r="F99" s="69" t="s">
        <v>914</v>
      </c>
      <c r="G99" s="69" t="s">
        <v>308</v>
      </c>
      <c r="H99" s="69" t="s">
        <v>15</v>
      </c>
      <c r="I99" s="69" t="s">
        <v>12</v>
      </c>
      <c r="J99" s="69" t="s">
        <v>13</v>
      </c>
      <c r="K99" s="69" t="s">
        <v>915</v>
      </c>
      <c r="L99" s="69"/>
    </row>
    <row r="100" spans="1:12" ht="15.6" x14ac:dyDescent="0.3">
      <c r="A100" s="71"/>
      <c r="B100" s="70"/>
      <c r="C100" s="72" t="s">
        <v>27</v>
      </c>
      <c r="D100" s="73">
        <v>553</v>
      </c>
      <c r="E100" s="71"/>
      <c r="F100" s="69" t="s">
        <v>29</v>
      </c>
      <c r="G100" s="69" t="s">
        <v>10</v>
      </c>
      <c r="H100" s="69" t="s">
        <v>16</v>
      </c>
      <c r="I100" s="69" t="s">
        <v>12</v>
      </c>
      <c r="J100" s="69" t="s">
        <v>13</v>
      </c>
      <c r="K100" s="69" t="s">
        <v>915</v>
      </c>
      <c r="L100" s="69"/>
    </row>
    <row r="101" spans="1:12" ht="15.6" x14ac:dyDescent="0.3">
      <c r="A101" s="71"/>
      <c r="B101" s="70"/>
      <c r="C101" s="72" t="s">
        <v>982</v>
      </c>
      <c r="D101" s="73">
        <v>2000</v>
      </c>
      <c r="E101" s="71"/>
      <c r="F101" s="69" t="s">
        <v>41</v>
      </c>
      <c r="G101" s="69"/>
      <c r="H101" s="69"/>
      <c r="I101" s="69"/>
      <c r="J101" s="69"/>
      <c r="K101" s="69"/>
      <c r="L101" s="69"/>
    </row>
    <row r="102" spans="1:12" ht="15.6" x14ac:dyDescent="0.3">
      <c r="A102" s="71"/>
      <c r="B102" s="70"/>
      <c r="C102" s="72" t="s">
        <v>8</v>
      </c>
      <c r="D102" s="73">
        <v>190</v>
      </c>
      <c r="E102" s="71"/>
      <c r="F102" s="69" t="s">
        <v>41</v>
      </c>
      <c r="G102" s="69"/>
      <c r="H102" s="69"/>
      <c r="I102" s="69"/>
      <c r="J102" s="69"/>
      <c r="K102" s="69"/>
      <c r="L102" s="69"/>
    </row>
    <row r="103" spans="1:12" ht="15.6" x14ac:dyDescent="0.3">
      <c r="A103" s="71"/>
      <c r="B103" s="70"/>
      <c r="C103" s="72" t="s">
        <v>694</v>
      </c>
      <c r="D103" s="73">
        <v>328</v>
      </c>
      <c r="E103" s="71"/>
      <c r="F103" s="69" t="s">
        <v>41</v>
      </c>
      <c r="G103" s="69"/>
      <c r="H103" s="69"/>
      <c r="I103" s="69"/>
      <c r="J103" s="69"/>
      <c r="K103" s="69"/>
      <c r="L103" s="69"/>
    </row>
    <row r="104" spans="1:12" ht="15.6" x14ac:dyDescent="0.3">
      <c r="A104" s="71"/>
      <c r="B104" s="70"/>
      <c r="C104" s="72" t="s">
        <v>718</v>
      </c>
      <c r="D104" s="73">
        <v>1200</v>
      </c>
      <c r="E104" s="71"/>
      <c r="F104" s="69" t="s">
        <v>41</v>
      </c>
      <c r="G104" s="69"/>
      <c r="H104" s="69"/>
      <c r="I104" s="69"/>
      <c r="J104" s="69"/>
      <c r="K104" s="69"/>
      <c r="L104" s="69"/>
    </row>
    <row r="105" spans="1:12" ht="15.6" x14ac:dyDescent="0.3">
      <c r="A105" s="71"/>
      <c r="B105" s="70"/>
      <c r="C105" s="72" t="s">
        <v>27</v>
      </c>
      <c r="D105" s="73">
        <v>290</v>
      </c>
      <c r="E105" s="71"/>
      <c r="F105" s="69" t="s">
        <v>41</v>
      </c>
      <c r="G105" s="69"/>
      <c r="H105" s="69"/>
      <c r="I105" s="69"/>
      <c r="J105" s="69"/>
      <c r="K105" s="69"/>
      <c r="L105" s="69"/>
    </row>
    <row r="106" spans="1:12" ht="15.6" x14ac:dyDescent="0.3">
      <c r="A106" s="71"/>
      <c r="B106" s="67">
        <v>44937</v>
      </c>
      <c r="C106" s="68" t="s">
        <v>697</v>
      </c>
      <c r="D106" s="68">
        <v>90</v>
      </c>
      <c r="E106" s="69"/>
      <c r="F106" s="69" t="s">
        <v>914</v>
      </c>
      <c r="G106" s="69" t="s">
        <v>308</v>
      </c>
      <c r="H106" s="69" t="s">
        <v>16</v>
      </c>
      <c r="I106" s="69" t="s">
        <v>12</v>
      </c>
      <c r="J106" s="69" t="s">
        <v>13</v>
      </c>
      <c r="K106" s="69" t="s">
        <v>915</v>
      </c>
      <c r="L106" s="69"/>
    </row>
    <row r="107" spans="1:12" ht="15.6" x14ac:dyDescent="0.3">
      <c r="A107" s="71"/>
      <c r="B107" s="67"/>
      <c r="C107" s="68" t="s">
        <v>694</v>
      </c>
      <c r="D107" s="68">
        <v>200</v>
      </c>
      <c r="E107" s="69"/>
      <c r="F107" s="69" t="s">
        <v>914</v>
      </c>
      <c r="G107" s="69" t="s">
        <v>308</v>
      </c>
      <c r="H107" s="69" t="s">
        <v>16</v>
      </c>
      <c r="I107" s="69" t="s">
        <v>12</v>
      </c>
      <c r="J107" s="69" t="s">
        <v>13</v>
      </c>
      <c r="K107" s="69" t="s">
        <v>915</v>
      </c>
      <c r="L107" s="69"/>
    </row>
    <row r="108" spans="1:12" ht="15.6" x14ac:dyDescent="0.3">
      <c r="A108" s="71"/>
      <c r="B108" s="67"/>
      <c r="C108" s="68" t="s">
        <v>705</v>
      </c>
      <c r="D108" s="68">
        <v>60</v>
      </c>
      <c r="E108" s="69"/>
      <c r="F108" s="69" t="s">
        <v>914</v>
      </c>
      <c r="G108" s="69" t="s">
        <v>308</v>
      </c>
      <c r="H108" s="69" t="s">
        <v>16</v>
      </c>
      <c r="I108" s="69" t="s">
        <v>12</v>
      </c>
      <c r="J108" s="69" t="s">
        <v>13</v>
      </c>
      <c r="K108" s="69" t="s">
        <v>915</v>
      </c>
      <c r="L108" s="69"/>
    </row>
    <row r="109" spans="1:12" ht="15.6" x14ac:dyDescent="0.3">
      <c r="A109" s="71"/>
      <c r="B109" s="67"/>
      <c r="C109" s="68" t="s">
        <v>695</v>
      </c>
      <c r="D109" s="68">
        <v>190</v>
      </c>
      <c r="E109" s="69"/>
      <c r="F109" s="69" t="s">
        <v>914</v>
      </c>
      <c r="G109" s="69" t="s">
        <v>308</v>
      </c>
      <c r="H109" s="69" t="s">
        <v>16</v>
      </c>
      <c r="I109" s="69" t="s">
        <v>12</v>
      </c>
      <c r="J109" s="69" t="s">
        <v>13</v>
      </c>
      <c r="K109" s="69" t="s">
        <v>915</v>
      </c>
      <c r="L109" s="69"/>
    </row>
    <row r="110" spans="1:12" ht="15.6" x14ac:dyDescent="0.3">
      <c r="A110" s="71"/>
      <c r="B110" s="67"/>
      <c r="C110" s="68" t="s">
        <v>718</v>
      </c>
      <c r="D110" s="68">
        <v>600</v>
      </c>
      <c r="E110" s="69"/>
      <c r="F110" s="69" t="s">
        <v>914</v>
      </c>
      <c r="G110" s="69" t="s">
        <v>308</v>
      </c>
      <c r="H110" s="69" t="s">
        <v>14</v>
      </c>
      <c r="I110" s="69" t="s">
        <v>12</v>
      </c>
      <c r="J110" s="69" t="s">
        <v>13</v>
      </c>
      <c r="K110" s="69" t="s">
        <v>915</v>
      </c>
      <c r="L110" s="69"/>
    </row>
    <row r="111" spans="1:12" ht="15.6" x14ac:dyDescent="0.3">
      <c r="A111" s="71"/>
      <c r="B111" s="67"/>
      <c r="C111" s="68" t="s">
        <v>922</v>
      </c>
      <c r="D111" s="68">
        <v>100</v>
      </c>
      <c r="E111" s="69"/>
      <c r="F111" s="69" t="s">
        <v>914</v>
      </c>
      <c r="G111" s="69" t="s">
        <v>308</v>
      </c>
      <c r="H111" s="69" t="s">
        <v>15</v>
      </c>
      <c r="I111" s="69" t="s">
        <v>12</v>
      </c>
      <c r="J111" s="69" t="s">
        <v>13</v>
      </c>
      <c r="K111" s="69" t="s">
        <v>915</v>
      </c>
      <c r="L111" s="69"/>
    </row>
    <row r="112" spans="1:12" ht="15.6" x14ac:dyDescent="0.3">
      <c r="A112" s="71"/>
      <c r="B112" s="70"/>
      <c r="C112" s="72" t="s">
        <v>20</v>
      </c>
      <c r="D112" s="73">
        <v>2000</v>
      </c>
      <c r="E112" s="71"/>
      <c r="F112" s="69" t="s">
        <v>29</v>
      </c>
      <c r="G112" s="69" t="s">
        <v>10</v>
      </c>
      <c r="H112" s="69" t="s">
        <v>15</v>
      </c>
      <c r="I112" s="69" t="s">
        <v>12</v>
      </c>
      <c r="J112" s="69" t="s">
        <v>13</v>
      </c>
      <c r="K112" s="69" t="s">
        <v>681</v>
      </c>
      <c r="L112" s="69"/>
    </row>
    <row r="113" spans="1:12" ht="15.6" x14ac:dyDescent="0.3">
      <c r="A113" s="71"/>
      <c r="B113" s="70"/>
      <c r="C113" s="72" t="s">
        <v>697</v>
      </c>
      <c r="D113" s="73">
        <v>390</v>
      </c>
      <c r="E113" s="71"/>
      <c r="F113" s="69" t="s">
        <v>41</v>
      </c>
      <c r="G113" s="69"/>
      <c r="H113" s="69"/>
      <c r="I113" s="69"/>
      <c r="J113" s="69"/>
      <c r="K113" s="69"/>
      <c r="L113" s="69"/>
    </row>
    <row r="114" spans="1:12" ht="15.6" x14ac:dyDescent="0.3">
      <c r="A114" s="71"/>
      <c r="B114" s="70"/>
      <c r="C114" s="72" t="s">
        <v>983</v>
      </c>
      <c r="D114" s="73">
        <v>90</v>
      </c>
      <c r="E114" s="71"/>
      <c r="F114" s="69" t="s">
        <v>41</v>
      </c>
      <c r="G114" s="69"/>
      <c r="H114" s="69"/>
      <c r="I114" s="69"/>
      <c r="J114" s="69"/>
      <c r="K114" s="69"/>
      <c r="L114" s="69"/>
    </row>
    <row r="115" spans="1:12" ht="15.6" x14ac:dyDescent="0.3">
      <c r="A115" s="71"/>
      <c r="B115" s="67">
        <v>44938</v>
      </c>
      <c r="C115" s="68" t="s">
        <v>697</v>
      </c>
      <c r="D115" s="68">
        <v>100</v>
      </c>
      <c r="E115" s="69"/>
      <c r="F115" s="69" t="s">
        <v>914</v>
      </c>
      <c r="G115" s="69" t="s">
        <v>308</v>
      </c>
      <c r="H115" s="69" t="s">
        <v>16</v>
      </c>
      <c r="I115" s="69" t="s">
        <v>12</v>
      </c>
      <c r="J115" s="69" t="s">
        <v>13</v>
      </c>
      <c r="K115" s="69" t="s">
        <v>915</v>
      </c>
      <c r="L115" s="69"/>
    </row>
    <row r="116" spans="1:12" ht="15.6" x14ac:dyDescent="0.3">
      <c r="A116" s="71"/>
      <c r="B116" s="70"/>
      <c r="C116" s="68" t="s">
        <v>694</v>
      </c>
      <c r="D116" s="68">
        <v>225</v>
      </c>
      <c r="E116" s="69"/>
      <c r="F116" s="69" t="s">
        <v>914</v>
      </c>
      <c r="G116" s="69" t="s">
        <v>308</v>
      </c>
      <c r="H116" s="69" t="s">
        <v>16</v>
      </c>
      <c r="I116" s="69" t="s">
        <v>12</v>
      </c>
      <c r="J116" s="69" t="s">
        <v>13</v>
      </c>
      <c r="K116" s="69" t="s">
        <v>915</v>
      </c>
      <c r="L116" s="69"/>
    </row>
    <row r="117" spans="1:12" ht="15.6" x14ac:dyDescent="0.3">
      <c r="A117" s="71"/>
      <c r="B117" s="70"/>
      <c r="C117" s="68" t="s">
        <v>800</v>
      </c>
      <c r="D117" s="68">
        <v>400</v>
      </c>
      <c r="E117" s="69"/>
      <c r="F117" s="69" t="s">
        <v>914</v>
      </c>
      <c r="G117" s="69" t="s">
        <v>308</v>
      </c>
      <c r="H117" s="69" t="s">
        <v>15</v>
      </c>
      <c r="I117" s="69" t="s">
        <v>12</v>
      </c>
      <c r="J117" s="69" t="s">
        <v>13</v>
      </c>
      <c r="K117" s="69" t="s">
        <v>915</v>
      </c>
      <c r="L117" s="69"/>
    </row>
    <row r="118" spans="1:12" ht="15.6" x14ac:dyDescent="0.3">
      <c r="A118" s="71"/>
      <c r="B118" s="67"/>
      <c r="C118" s="68" t="s">
        <v>705</v>
      </c>
      <c r="D118" s="68">
        <v>80</v>
      </c>
      <c r="E118" s="69"/>
      <c r="F118" s="69" t="s">
        <v>914</v>
      </c>
      <c r="G118" s="69" t="s">
        <v>308</v>
      </c>
      <c r="H118" s="69" t="s">
        <v>16</v>
      </c>
      <c r="I118" s="69" t="s">
        <v>12</v>
      </c>
      <c r="J118" s="69" t="s">
        <v>13</v>
      </c>
      <c r="K118" s="69" t="s">
        <v>915</v>
      </c>
      <c r="L118" s="69"/>
    </row>
    <row r="119" spans="1:12" ht="15.6" x14ac:dyDescent="0.3">
      <c r="A119" s="71"/>
      <c r="B119" s="67"/>
      <c r="C119" s="68" t="s">
        <v>917</v>
      </c>
      <c r="D119" s="68">
        <v>1200</v>
      </c>
      <c r="E119" s="69"/>
      <c r="F119" s="69" t="s">
        <v>914</v>
      </c>
      <c r="G119" s="69" t="s">
        <v>308</v>
      </c>
      <c r="H119" s="69" t="s">
        <v>14</v>
      </c>
      <c r="I119" s="69" t="s">
        <v>12</v>
      </c>
      <c r="J119" s="69" t="s">
        <v>13</v>
      </c>
      <c r="K119" s="69" t="s">
        <v>915</v>
      </c>
      <c r="L119" s="69"/>
    </row>
    <row r="120" spans="1:12" ht="15.6" x14ac:dyDescent="0.3">
      <c r="A120" s="71"/>
      <c r="B120" s="67"/>
      <c r="C120" s="68" t="s">
        <v>718</v>
      </c>
      <c r="D120" s="68">
        <v>600</v>
      </c>
      <c r="E120" s="69"/>
      <c r="F120" s="69" t="s">
        <v>914</v>
      </c>
      <c r="G120" s="69" t="s">
        <v>308</v>
      </c>
      <c r="H120" s="69" t="s">
        <v>14</v>
      </c>
      <c r="I120" s="69" t="s">
        <v>12</v>
      </c>
      <c r="J120" s="69" t="s">
        <v>13</v>
      </c>
      <c r="K120" s="69" t="s">
        <v>915</v>
      </c>
      <c r="L120" s="69"/>
    </row>
    <row r="121" spans="1:12" ht="15.6" x14ac:dyDescent="0.3">
      <c r="A121" s="71"/>
      <c r="B121" s="67"/>
      <c r="C121" s="68" t="s">
        <v>695</v>
      </c>
      <c r="D121" s="68">
        <v>160</v>
      </c>
      <c r="E121" s="69"/>
      <c r="F121" s="69" t="s">
        <v>914</v>
      </c>
      <c r="G121" s="69" t="s">
        <v>308</v>
      </c>
      <c r="H121" s="69" t="s">
        <v>16</v>
      </c>
      <c r="I121" s="69" t="s">
        <v>12</v>
      </c>
      <c r="J121" s="69" t="s">
        <v>13</v>
      </c>
      <c r="K121" s="69" t="s">
        <v>915</v>
      </c>
      <c r="L121" s="69"/>
    </row>
    <row r="122" spans="1:12" ht="15.6" x14ac:dyDescent="0.3">
      <c r="A122" s="1"/>
      <c r="B122" s="70"/>
      <c r="C122" s="69" t="s">
        <v>8</v>
      </c>
      <c r="D122" s="68">
        <v>300</v>
      </c>
      <c r="E122" s="1"/>
      <c r="F122" s="69" t="s">
        <v>41</v>
      </c>
      <c r="G122" s="69" t="s">
        <v>308</v>
      </c>
      <c r="H122" s="69" t="s">
        <v>16</v>
      </c>
      <c r="I122" s="69" t="s">
        <v>12</v>
      </c>
      <c r="J122" s="69" t="s">
        <v>13</v>
      </c>
      <c r="K122" s="69" t="s">
        <v>681</v>
      </c>
      <c r="L122" s="69"/>
    </row>
    <row r="123" spans="1:12" ht="15.6" x14ac:dyDescent="0.3">
      <c r="A123" s="1"/>
      <c r="B123" s="70"/>
      <c r="C123" s="69" t="s">
        <v>682</v>
      </c>
      <c r="D123" s="68">
        <v>1100</v>
      </c>
      <c r="E123" s="1"/>
      <c r="F123" s="69" t="s">
        <v>41</v>
      </c>
      <c r="G123" s="69" t="s">
        <v>308</v>
      </c>
      <c r="H123" s="69" t="s">
        <v>14</v>
      </c>
      <c r="I123" s="69" t="s">
        <v>12</v>
      </c>
      <c r="J123" s="69" t="s">
        <v>13</v>
      </c>
      <c r="K123" s="69" t="s">
        <v>681</v>
      </c>
      <c r="L123" s="69"/>
    </row>
    <row r="124" spans="1:12" ht="15.6" x14ac:dyDescent="0.3">
      <c r="A124" s="1"/>
      <c r="B124" s="67">
        <v>44939</v>
      </c>
      <c r="C124" s="68" t="s">
        <v>697</v>
      </c>
      <c r="D124" s="68">
        <v>80</v>
      </c>
      <c r="E124" s="69"/>
      <c r="F124" s="69" t="s">
        <v>914</v>
      </c>
      <c r="G124" s="69" t="s">
        <v>308</v>
      </c>
      <c r="H124" s="69" t="s">
        <v>16</v>
      </c>
      <c r="I124" s="69" t="s">
        <v>12</v>
      </c>
      <c r="J124" s="69" t="s">
        <v>13</v>
      </c>
      <c r="K124" s="69" t="s">
        <v>915</v>
      </c>
      <c r="L124" s="69"/>
    </row>
    <row r="125" spans="1:12" ht="15.6" x14ac:dyDescent="0.3">
      <c r="A125" s="1"/>
      <c r="B125" s="67"/>
      <c r="C125" s="68" t="s">
        <v>800</v>
      </c>
      <c r="D125" s="68">
        <v>400</v>
      </c>
      <c r="E125" s="69"/>
      <c r="F125" s="69" t="s">
        <v>914</v>
      </c>
      <c r="G125" s="69" t="s">
        <v>308</v>
      </c>
      <c r="H125" s="69" t="s">
        <v>15</v>
      </c>
      <c r="I125" s="69" t="s">
        <v>12</v>
      </c>
      <c r="J125" s="69" t="s">
        <v>13</v>
      </c>
      <c r="K125" s="69" t="s">
        <v>915</v>
      </c>
      <c r="L125" s="69"/>
    </row>
    <row r="126" spans="1:12" ht="15.6" x14ac:dyDescent="0.3">
      <c r="A126" s="1"/>
      <c r="B126" s="67"/>
      <c r="C126" s="68" t="s">
        <v>694</v>
      </c>
      <c r="D126" s="68">
        <v>150</v>
      </c>
      <c r="E126" s="69"/>
      <c r="F126" s="69" t="s">
        <v>914</v>
      </c>
      <c r="G126" s="69" t="s">
        <v>308</v>
      </c>
      <c r="H126" s="69" t="s">
        <v>16</v>
      </c>
      <c r="I126" s="69" t="s">
        <v>12</v>
      </c>
      <c r="J126" s="69" t="s">
        <v>13</v>
      </c>
      <c r="K126" s="69" t="s">
        <v>915</v>
      </c>
      <c r="L126" s="69"/>
    </row>
    <row r="127" spans="1:12" ht="15.6" x14ac:dyDescent="0.3">
      <c r="A127" s="1"/>
      <c r="B127" s="67"/>
      <c r="C127" s="68" t="s">
        <v>705</v>
      </c>
      <c r="D127" s="68">
        <v>80</v>
      </c>
      <c r="E127" s="69"/>
      <c r="F127" s="69" t="s">
        <v>914</v>
      </c>
      <c r="G127" s="69" t="s">
        <v>308</v>
      </c>
      <c r="H127" s="69" t="s">
        <v>16</v>
      </c>
      <c r="I127" s="69" t="s">
        <v>12</v>
      </c>
      <c r="J127" s="69" t="s">
        <v>13</v>
      </c>
      <c r="K127" s="69" t="s">
        <v>915</v>
      </c>
      <c r="L127" s="69"/>
    </row>
    <row r="128" spans="1:12" ht="15.6" x14ac:dyDescent="0.3">
      <c r="A128" s="1"/>
      <c r="B128" s="67"/>
      <c r="C128" s="68" t="s">
        <v>702</v>
      </c>
      <c r="D128" s="68">
        <v>1800</v>
      </c>
      <c r="E128" s="69"/>
      <c r="F128" s="69" t="s">
        <v>914</v>
      </c>
      <c r="G128" s="69" t="s">
        <v>308</v>
      </c>
      <c r="H128" s="69" t="s">
        <v>14</v>
      </c>
      <c r="I128" s="69" t="s">
        <v>12</v>
      </c>
      <c r="J128" s="69" t="s">
        <v>13</v>
      </c>
      <c r="K128" s="69" t="s">
        <v>915</v>
      </c>
      <c r="L128" s="69"/>
    </row>
    <row r="129" spans="1:12" ht="15.6" x14ac:dyDescent="0.3">
      <c r="A129" s="1"/>
      <c r="B129" s="67"/>
      <c r="C129" s="68" t="s">
        <v>718</v>
      </c>
      <c r="D129" s="68">
        <v>600</v>
      </c>
      <c r="E129" s="69"/>
      <c r="F129" s="69" t="s">
        <v>914</v>
      </c>
      <c r="G129" s="69" t="s">
        <v>308</v>
      </c>
      <c r="H129" s="69" t="s">
        <v>14</v>
      </c>
      <c r="I129" s="69" t="s">
        <v>12</v>
      </c>
      <c r="J129" s="69" t="s">
        <v>13</v>
      </c>
      <c r="K129" s="69" t="s">
        <v>915</v>
      </c>
      <c r="L129" s="69"/>
    </row>
    <row r="130" spans="1:12" ht="15.6" x14ac:dyDescent="0.3">
      <c r="A130" s="1"/>
      <c r="B130" s="67"/>
      <c r="C130" s="68" t="s">
        <v>695</v>
      </c>
      <c r="D130" s="68">
        <v>230</v>
      </c>
      <c r="E130" s="69"/>
      <c r="F130" s="69" t="s">
        <v>914</v>
      </c>
      <c r="G130" s="69" t="s">
        <v>308</v>
      </c>
      <c r="H130" s="69" t="s">
        <v>16</v>
      </c>
      <c r="I130" s="69" t="s">
        <v>12</v>
      </c>
      <c r="J130" s="69" t="s">
        <v>13</v>
      </c>
      <c r="K130" s="69" t="s">
        <v>915</v>
      </c>
      <c r="L130" s="69"/>
    </row>
    <row r="131" spans="1:12" ht="15.6" x14ac:dyDescent="0.3">
      <c r="A131" s="1"/>
      <c r="B131" s="70"/>
      <c r="C131" s="69" t="s">
        <v>8</v>
      </c>
      <c r="D131" s="68">
        <v>600</v>
      </c>
      <c r="E131" s="1"/>
      <c r="F131" s="69" t="s">
        <v>41</v>
      </c>
      <c r="G131" s="69" t="s">
        <v>308</v>
      </c>
      <c r="H131" s="69" t="s">
        <v>16</v>
      </c>
      <c r="I131" s="69" t="s">
        <v>12</v>
      </c>
      <c r="J131" s="69" t="s">
        <v>13</v>
      </c>
      <c r="K131" s="69" t="s">
        <v>681</v>
      </c>
      <c r="L131" s="69"/>
    </row>
    <row r="132" spans="1:12" ht="15.6" x14ac:dyDescent="0.3">
      <c r="A132" s="1"/>
      <c r="B132" s="70"/>
      <c r="C132" s="69" t="s">
        <v>32</v>
      </c>
      <c r="D132" s="68">
        <v>250</v>
      </c>
      <c r="E132" s="1"/>
      <c r="F132" s="69" t="s">
        <v>41</v>
      </c>
      <c r="G132" s="69" t="s">
        <v>308</v>
      </c>
      <c r="H132" s="69" t="s">
        <v>16</v>
      </c>
      <c r="I132" s="69" t="s">
        <v>12</v>
      </c>
      <c r="J132" s="69" t="s">
        <v>13</v>
      </c>
      <c r="K132" s="69" t="s">
        <v>681</v>
      </c>
      <c r="L132" s="69"/>
    </row>
    <row r="133" spans="1:12" ht="15.6" x14ac:dyDescent="0.3">
      <c r="A133" s="1"/>
      <c r="B133" s="67">
        <v>44940</v>
      </c>
      <c r="C133" s="68" t="s">
        <v>801</v>
      </c>
      <c r="D133" s="68">
        <v>100</v>
      </c>
      <c r="E133" s="69"/>
      <c r="F133" s="69" t="s">
        <v>914</v>
      </c>
      <c r="G133" s="69" t="s">
        <v>308</v>
      </c>
      <c r="H133" s="69" t="s">
        <v>16</v>
      </c>
      <c r="I133" s="69" t="s">
        <v>12</v>
      </c>
      <c r="J133" s="69" t="s">
        <v>13</v>
      </c>
      <c r="K133" s="69" t="s">
        <v>915</v>
      </c>
      <c r="L133" s="69"/>
    </row>
    <row r="134" spans="1:12" ht="15.6" x14ac:dyDescent="0.3">
      <c r="A134" s="1"/>
      <c r="B134" s="70"/>
      <c r="C134" s="68" t="s">
        <v>694</v>
      </c>
      <c r="D134" s="68">
        <v>250</v>
      </c>
      <c r="E134" s="69"/>
      <c r="F134" s="69" t="s">
        <v>914</v>
      </c>
      <c r="G134" s="69" t="s">
        <v>308</v>
      </c>
      <c r="H134" s="69" t="s">
        <v>16</v>
      </c>
      <c r="I134" s="69" t="s">
        <v>12</v>
      </c>
      <c r="J134" s="69" t="s">
        <v>13</v>
      </c>
      <c r="K134" s="69" t="s">
        <v>915</v>
      </c>
      <c r="L134" s="69"/>
    </row>
    <row r="135" spans="1:12" ht="15.6" x14ac:dyDescent="0.3">
      <c r="A135" s="1"/>
      <c r="B135" s="70"/>
      <c r="C135" s="68" t="s">
        <v>918</v>
      </c>
      <c r="D135" s="68">
        <v>100</v>
      </c>
      <c r="E135" s="69"/>
      <c r="F135" s="69" t="s">
        <v>914</v>
      </c>
      <c r="G135" s="69" t="s">
        <v>308</v>
      </c>
      <c r="H135" s="69" t="s">
        <v>16</v>
      </c>
      <c r="I135" s="69" t="s">
        <v>12</v>
      </c>
      <c r="J135" s="69" t="s">
        <v>13</v>
      </c>
      <c r="K135" s="69" t="s">
        <v>915</v>
      </c>
      <c r="L135" s="69"/>
    </row>
    <row r="136" spans="1:12" ht="15.6" x14ac:dyDescent="0.3">
      <c r="A136" s="1"/>
      <c r="B136" s="70"/>
      <c r="C136" s="68" t="s">
        <v>695</v>
      </c>
      <c r="D136" s="68">
        <v>200</v>
      </c>
      <c r="E136" s="69"/>
      <c r="F136" s="69" t="s">
        <v>914</v>
      </c>
      <c r="G136" s="69" t="s">
        <v>308</v>
      </c>
      <c r="H136" s="69" t="s">
        <v>16</v>
      </c>
      <c r="I136" s="69" t="s">
        <v>12</v>
      </c>
      <c r="J136" s="69" t="s">
        <v>13</v>
      </c>
      <c r="K136" s="69" t="s">
        <v>915</v>
      </c>
      <c r="L136" s="69"/>
    </row>
    <row r="137" spans="1:12" ht="15.6" x14ac:dyDescent="0.3">
      <c r="A137" s="1"/>
      <c r="B137" s="70"/>
      <c r="C137" s="68" t="s">
        <v>718</v>
      </c>
      <c r="D137" s="68">
        <v>600</v>
      </c>
      <c r="E137" s="69"/>
      <c r="F137" s="69" t="s">
        <v>914</v>
      </c>
      <c r="G137" s="69" t="s">
        <v>308</v>
      </c>
      <c r="H137" s="69" t="s">
        <v>14</v>
      </c>
      <c r="I137" s="69" t="s">
        <v>12</v>
      </c>
      <c r="J137" s="69" t="s">
        <v>13</v>
      </c>
      <c r="K137" s="69" t="s">
        <v>915</v>
      </c>
      <c r="L137" s="69"/>
    </row>
    <row r="138" spans="1:12" ht="15.6" x14ac:dyDescent="0.3">
      <c r="A138" s="1"/>
      <c r="B138" s="70"/>
      <c r="C138" s="69" t="s">
        <v>8</v>
      </c>
      <c r="D138" s="68">
        <v>400</v>
      </c>
      <c r="E138" s="1"/>
      <c r="F138" s="69" t="s">
        <v>41</v>
      </c>
      <c r="G138" s="69" t="s">
        <v>308</v>
      </c>
      <c r="H138" s="69" t="s">
        <v>16</v>
      </c>
      <c r="I138" s="69" t="s">
        <v>12</v>
      </c>
      <c r="J138" s="69" t="s">
        <v>13</v>
      </c>
      <c r="K138" s="69" t="s">
        <v>681</v>
      </c>
      <c r="L138" s="69"/>
    </row>
    <row r="139" spans="1:12" ht="15.6" x14ac:dyDescent="0.3">
      <c r="A139" s="1"/>
      <c r="B139" s="70"/>
      <c r="C139" s="69" t="s">
        <v>401</v>
      </c>
      <c r="D139" s="68">
        <v>380</v>
      </c>
      <c r="E139" s="1"/>
      <c r="F139" s="69" t="s">
        <v>41</v>
      </c>
      <c r="G139" s="69" t="s">
        <v>308</v>
      </c>
      <c r="H139" s="69" t="s">
        <v>14</v>
      </c>
      <c r="I139" s="69" t="s">
        <v>12</v>
      </c>
      <c r="J139" s="69" t="s">
        <v>13</v>
      </c>
      <c r="K139" s="69" t="s">
        <v>681</v>
      </c>
      <c r="L139" s="69"/>
    </row>
    <row r="140" spans="1:12" ht="15.6" x14ac:dyDescent="0.3">
      <c r="A140" s="1"/>
      <c r="B140" s="60"/>
      <c r="C140" s="69" t="s">
        <v>118</v>
      </c>
      <c r="D140" s="68">
        <v>50</v>
      </c>
      <c r="E140" s="1"/>
      <c r="F140" s="69" t="s">
        <v>41</v>
      </c>
      <c r="G140" s="69" t="s">
        <v>308</v>
      </c>
      <c r="H140" s="69" t="s">
        <v>14</v>
      </c>
      <c r="I140" s="69" t="s">
        <v>12</v>
      </c>
      <c r="J140" s="69" t="s">
        <v>13</v>
      </c>
      <c r="K140" s="69" t="s">
        <v>681</v>
      </c>
      <c r="L140" s="69"/>
    </row>
    <row r="141" spans="1:12" ht="15.6" x14ac:dyDescent="0.3">
      <c r="A141" s="1"/>
      <c r="B141" s="60"/>
      <c r="C141" s="69" t="s">
        <v>910</v>
      </c>
      <c r="D141" s="68">
        <v>2000</v>
      </c>
      <c r="E141" s="1"/>
      <c r="F141" s="69" t="s">
        <v>914</v>
      </c>
      <c r="G141" s="69" t="s">
        <v>308</v>
      </c>
      <c r="H141" s="69" t="s">
        <v>15</v>
      </c>
      <c r="I141" s="69" t="s">
        <v>12</v>
      </c>
      <c r="J141" s="69" t="s">
        <v>13</v>
      </c>
      <c r="K141" s="69" t="s">
        <v>915</v>
      </c>
      <c r="L141" s="69"/>
    </row>
    <row r="142" spans="1:12" ht="15.6" x14ac:dyDescent="0.3">
      <c r="A142" s="1"/>
      <c r="B142" s="60"/>
      <c r="C142" s="69" t="s">
        <v>1005</v>
      </c>
      <c r="D142" s="68">
        <v>4000</v>
      </c>
      <c r="E142" s="1"/>
      <c r="F142" s="69" t="s">
        <v>41</v>
      </c>
      <c r="G142" s="69"/>
      <c r="H142" s="69"/>
      <c r="I142" s="69"/>
      <c r="J142" s="69"/>
      <c r="K142" s="69" t="s">
        <v>681</v>
      </c>
      <c r="L142" s="69"/>
    </row>
    <row r="143" spans="1:12" ht="15.6" x14ac:dyDescent="0.3">
      <c r="A143" s="1"/>
      <c r="B143" s="67">
        <v>44941</v>
      </c>
      <c r="C143" s="68" t="s">
        <v>697</v>
      </c>
      <c r="D143" s="68">
        <v>100</v>
      </c>
      <c r="E143" s="69"/>
      <c r="F143" s="69" t="s">
        <v>914</v>
      </c>
      <c r="G143" s="69" t="s">
        <v>308</v>
      </c>
      <c r="H143" s="69" t="s">
        <v>16</v>
      </c>
      <c r="I143" s="69" t="s">
        <v>12</v>
      </c>
      <c r="J143" s="69" t="s">
        <v>13</v>
      </c>
      <c r="K143" s="69" t="s">
        <v>915</v>
      </c>
      <c r="L143" s="69"/>
    </row>
    <row r="144" spans="1:12" ht="15.6" x14ac:dyDescent="0.3">
      <c r="A144" s="1"/>
      <c r="B144" s="70"/>
      <c r="C144" s="68" t="s">
        <v>694</v>
      </c>
      <c r="D144" s="68">
        <v>200</v>
      </c>
      <c r="E144" s="69"/>
      <c r="F144" s="69" t="s">
        <v>914</v>
      </c>
      <c r="G144" s="69" t="s">
        <v>308</v>
      </c>
      <c r="H144" s="69" t="s">
        <v>16</v>
      </c>
      <c r="I144" s="69" t="s">
        <v>12</v>
      </c>
      <c r="J144" s="69" t="s">
        <v>13</v>
      </c>
      <c r="K144" s="69" t="s">
        <v>915</v>
      </c>
      <c r="L144" s="69"/>
    </row>
    <row r="145" spans="1:12" ht="15.6" x14ac:dyDescent="0.3">
      <c r="A145" s="1"/>
      <c r="B145" s="70"/>
      <c r="C145" s="68" t="s">
        <v>705</v>
      </c>
      <c r="D145" s="68">
        <v>60</v>
      </c>
      <c r="E145" s="69"/>
      <c r="F145" s="69" t="s">
        <v>914</v>
      </c>
      <c r="G145" s="69" t="s">
        <v>308</v>
      </c>
      <c r="H145" s="69" t="s">
        <v>16</v>
      </c>
      <c r="I145" s="69" t="s">
        <v>12</v>
      </c>
      <c r="J145" s="69" t="s">
        <v>13</v>
      </c>
      <c r="K145" s="69" t="s">
        <v>915</v>
      </c>
      <c r="L145" s="69"/>
    </row>
    <row r="146" spans="1:12" ht="15.6" x14ac:dyDescent="0.3">
      <c r="A146" s="1"/>
      <c r="B146" s="70"/>
      <c r="C146" s="68" t="s">
        <v>702</v>
      </c>
      <c r="D146" s="68">
        <v>1800</v>
      </c>
      <c r="E146" s="69"/>
      <c r="F146" s="69" t="s">
        <v>914</v>
      </c>
      <c r="G146" s="69" t="s">
        <v>308</v>
      </c>
      <c r="H146" s="69" t="s">
        <v>14</v>
      </c>
      <c r="I146" s="69" t="s">
        <v>12</v>
      </c>
      <c r="J146" s="69" t="s">
        <v>13</v>
      </c>
      <c r="K146" s="69" t="s">
        <v>915</v>
      </c>
      <c r="L146" s="69"/>
    </row>
    <row r="147" spans="1:12" ht="15.6" x14ac:dyDescent="0.3">
      <c r="A147" s="1"/>
      <c r="B147" s="70"/>
      <c r="C147" s="68" t="s">
        <v>718</v>
      </c>
      <c r="D147" s="68">
        <v>600</v>
      </c>
      <c r="E147" s="69"/>
      <c r="F147" s="69" t="s">
        <v>914</v>
      </c>
      <c r="G147" s="69" t="s">
        <v>308</v>
      </c>
      <c r="H147" s="69" t="s">
        <v>14</v>
      </c>
      <c r="I147" s="69" t="s">
        <v>12</v>
      </c>
      <c r="J147" s="69" t="s">
        <v>13</v>
      </c>
      <c r="K147" s="69" t="s">
        <v>915</v>
      </c>
      <c r="L147" s="69"/>
    </row>
    <row r="148" spans="1:12" ht="15.6" x14ac:dyDescent="0.3">
      <c r="A148" s="1"/>
      <c r="B148" s="70"/>
      <c r="C148" s="68" t="s">
        <v>695</v>
      </c>
      <c r="D148" s="68">
        <v>420</v>
      </c>
      <c r="E148" s="69"/>
      <c r="F148" s="69" t="s">
        <v>914</v>
      </c>
      <c r="G148" s="69" t="s">
        <v>308</v>
      </c>
      <c r="H148" s="69" t="s">
        <v>16</v>
      </c>
      <c r="I148" s="69" t="s">
        <v>12</v>
      </c>
      <c r="J148" s="69" t="s">
        <v>13</v>
      </c>
      <c r="K148" s="69" t="s">
        <v>915</v>
      </c>
      <c r="L148" s="69"/>
    </row>
    <row r="149" spans="1:12" ht="15.6" x14ac:dyDescent="0.3">
      <c r="A149" s="1"/>
      <c r="B149" s="67"/>
      <c r="C149" s="68" t="s">
        <v>800</v>
      </c>
      <c r="D149" s="68">
        <v>400</v>
      </c>
      <c r="E149" s="69"/>
      <c r="F149" s="69" t="s">
        <v>914</v>
      </c>
      <c r="G149" s="69" t="s">
        <v>308</v>
      </c>
      <c r="H149" s="69" t="s">
        <v>15</v>
      </c>
      <c r="I149" s="69" t="s">
        <v>12</v>
      </c>
      <c r="J149" s="69" t="s">
        <v>13</v>
      </c>
      <c r="K149" s="69" t="s">
        <v>915</v>
      </c>
      <c r="L149" s="69"/>
    </row>
    <row r="150" spans="1:12" ht="15.6" x14ac:dyDescent="0.3">
      <c r="A150" s="1"/>
      <c r="B150" s="67"/>
      <c r="C150" s="68" t="s">
        <v>916</v>
      </c>
      <c r="D150" s="68">
        <v>450</v>
      </c>
      <c r="E150" s="69"/>
      <c r="F150" s="69" t="s">
        <v>914</v>
      </c>
      <c r="G150" s="69" t="s">
        <v>308</v>
      </c>
      <c r="H150" s="69" t="s">
        <v>16</v>
      </c>
      <c r="I150" s="69" t="s">
        <v>12</v>
      </c>
      <c r="J150" s="69" t="s">
        <v>13</v>
      </c>
      <c r="K150" s="69" t="s">
        <v>915</v>
      </c>
      <c r="L150" s="69"/>
    </row>
    <row r="151" spans="1:12" x14ac:dyDescent="0.3">
      <c r="A151" s="69"/>
      <c r="B151" s="70"/>
      <c r="C151" s="69" t="s">
        <v>8</v>
      </c>
      <c r="D151" s="68">
        <v>300</v>
      </c>
      <c r="E151" s="69"/>
      <c r="F151" s="69" t="s">
        <v>41</v>
      </c>
      <c r="G151" s="69" t="s">
        <v>308</v>
      </c>
      <c r="H151" s="69" t="s">
        <v>16</v>
      </c>
      <c r="I151" s="69" t="s">
        <v>12</v>
      </c>
      <c r="J151" s="69" t="s">
        <v>13</v>
      </c>
      <c r="K151" s="69" t="s">
        <v>681</v>
      </c>
      <c r="L151" s="69"/>
    </row>
    <row r="152" spans="1:12" x14ac:dyDescent="0.3">
      <c r="A152" s="69"/>
      <c r="B152" s="70"/>
      <c r="C152" s="69" t="s">
        <v>676</v>
      </c>
      <c r="D152" s="68">
        <v>2000</v>
      </c>
      <c r="E152" s="69"/>
      <c r="F152" s="69" t="s">
        <v>41</v>
      </c>
      <c r="G152" s="69" t="s">
        <v>308</v>
      </c>
      <c r="H152" s="69" t="s">
        <v>15</v>
      </c>
      <c r="I152" s="69" t="s">
        <v>12</v>
      </c>
      <c r="J152" s="69" t="s">
        <v>13</v>
      </c>
      <c r="K152" s="69" t="s">
        <v>681</v>
      </c>
      <c r="L152" s="69"/>
    </row>
    <row r="153" spans="1:12" x14ac:dyDescent="0.3">
      <c r="A153" s="69"/>
      <c r="B153" s="70"/>
      <c r="C153" s="69" t="s">
        <v>27</v>
      </c>
      <c r="D153" s="68">
        <v>955</v>
      </c>
      <c r="E153" s="69"/>
      <c r="F153" s="69" t="s">
        <v>41</v>
      </c>
      <c r="G153" s="69" t="s">
        <v>308</v>
      </c>
      <c r="H153" s="69" t="s">
        <v>16</v>
      </c>
      <c r="I153" s="69" t="s">
        <v>12</v>
      </c>
      <c r="J153" s="69" t="s">
        <v>13</v>
      </c>
      <c r="K153" s="69" t="s">
        <v>681</v>
      </c>
      <c r="L153" s="69"/>
    </row>
    <row r="154" spans="1:12" x14ac:dyDescent="0.3">
      <c r="A154" s="69"/>
      <c r="B154" s="70"/>
      <c r="C154" s="69" t="s">
        <v>677</v>
      </c>
      <c r="D154" s="68">
        <v>80</v>
      </c>
      <c r="E154" s="69"/>
      <c r="F154" s="69" t="s">
        <v>41</v>
      </c>
      <c r="G154" s="69" t="s">
        <v>308</v>
      </c>
      <c r="H154" s="69" t="s">
        <v>16</v>
      </c>
      <c r="I154" s="69" t="s">
        <v>12</v>
      </c>
      <c r="J154" s="69" t="s">
        <v>13</v>
      </c>
      <c r="K154" s="69" t="s">
        <v>60</v>
      </c>
      <c r="L154" s="69"/>
    </row>
    <row r="155" spans="1:12" x14ac:dyDescent="0.3">
      <c r="A155" s="69"/>
      <c r="B155" s="70"/>
      <c r="C155" s="69" t="s">
        <v>910</v>
      </c>
      <c r="D155" s="68">
        <v>1900</v>
      </c>
      <c r="E155" s="69"/>
      <c r="F155" s="69" t="s">
        <v>914</v>
      </c>
      <c r="G155" s="69" t="s">
        <v>308</v>
      </c>
      <c r="H155" s="69" t="s">
        <v>15</v>
      </c>
      <c r="I155" s="69" t="s">
        <v>12</v>
      </c>
      <c r="J155" s="69" t="s">
        <v>13</v>
      </c>
      <c r="K155" s="69" t="s">
        <v>915</v>
      </c>
      <c r="L155" s="69"/>
    </row>
    <row r="156" spans="1:12" x14ac:dyDescent="0.3">
      <c r="A156" s="69"/>
      <c r="B156" s="70"/>
      <c r="C156" s="69" t="s">
        <v>1006</v>
      </c>
      <c r="D156" s="68">
        <v>6025</v>
      </c>
      <c r="E156" s="69"/>
      <c r="F156" s="69" t="s">
        <v>41</v>
      </c>
      <c r="G156" s="69"/>
      <c r="H156" s="69"/>
      <c r="I156" s="69"/>
      <c r="J156" s="69"/>
      <c r="K156" s="69" t="s">
        <v>681</v>
      </c>
      <c r="L156" s="69"/>
    </row>
    <row r="157" spans="1:12" x14ac:dyDescent="0.3">
      <c r="A157" s="69"/>
      <c r="B157" s="67">
        <v>44942</v>
      </c>
      <c r="C157" s="68" t="s">
        <v>697</v>
      </c>
      <c r="D157" s="68">
        <v>160</v>
      </c>
      <c r="E157" s="69"/>
      <c r="F157" s="69" t="s">
        <v>914</v>
      </c>
      <c r="G157" s="69" t="s">
        <v>308</v>
      </c>
      <c r="H157" s="69" t="s">
        <v>16</v>
      </c>
      <c r="I157" s="69" t="s">
        <v>12</v>
      </c>
      <c r="J157" s="69" t="s">
        <v>13</v>
      </c>
      <c r="K157" s="69" t="s">
        <v>915</v>
      </c>
      <c r="L157" s="69"/>
    </row>
    <row r="158" spans="1:12" x14ac:dyDescent="0.3">
      <c r="A158" s="69"/>
      <c r="B158" s="70"/>
      <c r="C158" s="68" t="s">
        <v>694</v>
      </c>
      <c r="D158" s="68">
        <v>390</v>
      </c>
      <c r="E158" s="69"/>
      <c r="F158" s="69" t="s">
        <v>914</v>
      </c>
      <c r="G158" s="69" t="s">
        <v>308</v>
      </c>
      <c r="H158" s="69" t="s">
        <v>16</v>
      </c>
      <c r="I158" s="69" t="s">
        <v>12</v>
      </c>
      <c r="J158" s="69" t="s">
        <v>13</v>
      </c>
      <c r="K158" s="69" t="s">
        <v>915</v>
      </c>
      <c r="L158" s="69"/>
    </row>
    <row r="159" spans="1:12" x14ac:dyDescent="0.3">
      <c r="A159" s="69"/>
      <c r="B159" s="70"/>
      <c r="C159" s="68" t="s">
        <v>705</v>
      </c>
      <c r="D159" s="68">
        <v>80</v>
      </c>
      <c r="E159" s="69"/>
      <c r="F159" s="69" t="s">
        <v>914</v>
      </c>
      <c r="G159" s="69" t="s">
        <v>308</v>
      </c>
      <c r="H159" s="69" t="s">
        <v>16</v>
      </c>
      <c r="I159" s="69" t="s">
        <v>12</v>
      </c>
      <c r="J159" s="69" t="s">
        <v>13</v>
      </c>
      <c r="K159" s="69" t="s">
        <v>915</v>
      </c>
      <c r="L159" s="69"/>
    </row>
    <row r="160" spans="1:12" x14ac:dyDescent="0.3">
      <c r="A160" s="69"/>
      <c r="B160" s="70"/>
      <c r="C160" s="68" t="s">
        <v>702</v>
      </c>
      <c r="D160" s="68">
        <v>1200</v>
      </c>
      <c r="E160" s="69"/>
      <c r="F160" s="69" t="s">
        <v>914</v>
      </c>
      <c r="G160" s="69" t="s">
        <v>308</v>
      </c>
      <c r="H160" s="69" t="s">
        <v>14</v>
      </c>
      <c r="I160" s="69" t="s">
        <v>12</v>
      </c>
      <c r="J160" s="69" t="s">
        <v>13</v>
      </c>
      <c r="K160" s="69" t="s">
        <v>915</v>
      </c>
      <c r="L160" s="69"/>
    </row>
    <row r="161" spans="1:12" x14ac:dyDescent="0.3">
      <c r="A161" s="69"/>
      <c r="B161" s="70"/>
      <c r="C161" s="68" t="s">
        <v>718</v>
      </c>
      <c r="D161" s="68">
        <v>600</v>
      </c>
      <c r="E161" s="69"/>
      <c r="F161" s="69" t="s">
        <v>914</v>
      </c>
      <c r="G161" s="69" t="s">
        <v>308</v>
      </c>
      <c r="H161" s="69" t="s">
        <v>14</v>
      </c>
      <c r="I161" s="69" t="s">
        <v>12</v>
      </c>
      <c r="J161" s="69" t="s">
        <v>13</v>
      </c>
      <c r="K161" s="69" t="s">
        <v>915</v>
      </c>
      <c r="L161" s="69"/>
    </row>
    <row r="162" spans="1:12" x14ac:dyDescent="0.3">
      <c r="A162" s="69"/>
      <c r="B162" s="67"/>
      <c r="C162" s="68" t="s">
        <v>800</v>
      </c>
      <c r="D162" s="68">
        <v>200</v>
      </c>
      <c r="E162" s="69"/>
      <c r="F162" s="69" t="s">
        <v>914</v>
      </c>
      <c r="G162" s="69" t="s">
        <v>308</v>
      </c>
      <c r="H162" s="69" t="s">
        <v>15</v>
      </c>
      <c r="I162" s="69" t="s">
        <v>12</v>
      </c>
      <c r="J162" s="69" t="s">
        <v>13</v>
      </c>
      <c r="K162" s="69" t="s">
        <v>915</v>
      </c>
      <c r="L162" s="69"/>
    </row>
    <row r="163" spans="1:12" x14ac:dyDescent="0.3">
      <c r="A163" s="69"/>
      <c r="B163" s="67"/>
      <c r="C163" s="68" t="s">
        <v>695</v>
      </c>
      <c r="D163" s="68">
        <v>450</v>
      </c>
      <c r="E163" s="69"/>
      <c r="F163" s="69" t="s">
        <v>914</v>
      </c>
      <c r="G163" s="69" t="s">
        <v>308</v>
      </c>
      <c r="H163" s="69" t="s">
        <v>16</v>
      </c>
      <c r="I163" s="69" t="s">
        <v>12</v>
      </c>
      <c r="J163" s="69" t="s">
        <v>13</v>
      </c>
      <c r="K163" s="69" t="s">
        <v>915</v>
      </c>
      <c r="L163" s="69"/>
    </row>
    <row r="164" spans="1:12" x14ac:dyDescent="0.3">
      <c r="A164" s="69"/>
      <c r="B164" s="67"/>
      <c r="C164" s="68" t="s">
        <v>730</v>
      </c>
      <c r="D164" s="68">
        <v>69</v>
      </c>
      <c r="E164" s="69"/>
      <c r="F164" s="69" t="s">
        <v>914</v>
      </c>
      <c r="G164" s="69" t="s">
        <v>308</v>
      </c>
      <c r="H164" s="69" t="s">
        <v>15</v>
      </c>
      <c r="I164" s="69" t="s">
        <v>12</v>
      </c>
      <c r="J164" s="69" t="s">
        <v>13</v>
      </c>
      <c r="K164" s="69" t="s">
        <v>915</v>
      </c>
      <c r="L164" s="69"/>
    </row>
    <row r="165" spans="1:12" x14ac:dyDescent="0.3">
      <c r="A165" s="69"/>
      <c r="B165" s="70"/>
      <c r="C165" s="69" t="s">
        <v>90</v>
      </c>
      <c r="D165" s="68">
        <f>85+28+28</f>
        <v>141</v>
      </c>
      <c r="E165" s="69"/>
      <c r="F165" s="69" t="s">
        <v>41</v>
      </c>
      <c r="G165" s="69" t="s">
        <v>308</v>
      </c>
      <c r="H165" s="69" t="s">
        <v>16</v>
      </c>
      <c r="I165" s="69" t="s">
        <v>12</v>
      </c>
      <c r="J165" s="69" t="s">
        <v>13</v>
      </c>
      <c r="K165" s="69" t="s">
        <v>60</v>
      </c>
      <c r="L165" s="69"/>
    </row>
    <row r="166" spans="1:12" ht="28.8" x14ac:dyDescent="0.3">
      <c r="A166" s="75"/>
      <c r="B166" s="76"/>
      <c r="C166" s="77" t="s">
        <v>758</v>
      </c>
      <c r="D166" s="78">
        <v>2000</v>
      </c>
      <c r="E166" s="71"/>
      <c r="F166" s="69" t="s">
        <v>547</v>
      </c>
      <c r="G166" s="69" t="s">
        <v>308</v>
      </c>
      <c r="H166" s="75" t="s">
        <v>14</v>
      </c>
      <c r="I166" s="69" t="s">
        <v>12</v>
      </c>
      <c r="J166" s="69" t="s">
        <v>13</v>
      </c>
      <c r="K166" s="75" t="s">
        <v>741</v>
      </c>
      <c r="L166" s="69"/>
    </row>
    <row r="167" spans="1:12" x14ac:dyDescent="0.3">
      <c r="A167" s="69"/>
      <c r="B167" s="70"/>
      <c r="C167" s="69" t="s">
        <v>31</v>
      </c>
      <c r="D167" s="68">
        <f>415+115</f>
        <v>530</v>
      </c>
      <c r="E167" s="69"/>
      <c r="F167" s="69" t="s">
        <v>41</v>
      </c>
      <c r="G167" s="69" t="s">
        <v>308</v>
      </c>
      <c r="H167" s="69" t="s">
        <v>16</v>
      </c>
      <c r="I167" s="69" t="s">
        <v>12</v>
      </c>
      <c r="J167" s="69" t="s">
        <v>13</v>
      </c>
      <c r="K167" s="69" t="s">
        <v>60</v>
      </c>
      <c r="L167" s="69"/>
    </row>
    <row r="168" spans="1:12" x14ac:dyDescent="0.3">
      <c r="A168" s="69"/>
      <c r="B168" s="70"/>
      <c r="C168" s="69" t="s">
        <v>30</v>
      </c>
      <c r="D168" s="68">
        <v>130</v>
      </c>
      <c r="E168" s="69"/>
      <c r="F168" s="69" t="s">
        <v>41</v>
      </c>
      <c r="G168" s="69" t="s">
        <v>308</v>
      </c>
      <c r="H168" s="69" t="s">
        <v>16</v>
      </c>
      <c r="I168" s="69" t="s">
        <v>12</v>
      </c>
      <c r="J168" s="69" t="s">
        <v>13</v>
      </c>
      <c r="K168" s="69" t="s">
        <v>60</v>
      </c>
      <c r="L168" s="69"/>
    </row>
    <row r="169" spans="1:12" s="34" customFormat="1" x14ac:dyDescent="0.3">
      <c r="A169" s="69"/>
      <c r="B169" s="67">
        <v>44943</v>
      </c>
      <c r="C169" s="68" t="s">
        <v>697</v>
      </c>
      <c r="D169" s="68">
        <v>180</v>
      </c>
      <c r="E169" s="69"/>
      <c r="F169" s="69" t="s">
        <v>914</v>
      </c>
      <c r="G169" s="69" t="s">
        <v>308</v>
      </c>
      <c r="H169" s="69" t="s">
        <v>16</v>
      </c>
      <c r="I169" s="69" t="s">
        <v>12</v>
      </c>
      <c r="J169" s="69" t="s">
        <v>13</v>
      </c>
      <c r="K169" s="69" t="s">
        <v>915</v>
      </c>
      <c r="L169" s="75"/>
    </row>
    <row r="170" spans="1:12" x14ac:dyDescent="0.3">
      <c r="A170" s="69"/>
      <c r="B170" s="70"/>
      <c r="C170" s="68" t="s">
        <v>694</v>
      </c>
      <c r="D170" s="68">
        <v>450</v>
      </c>
      <c r="E170" s="69"/>
      <c r="F170" s="69" t="s">
        <v>914</v>
      </c>
      <c r="G170" s="69" t="s">
        <v>308</v>
      </c>
      <c r="H170" s="69" t="s">
        <v>16</v>
      </c>
      <c r="I170" s="69" t="s">
        <v>12</v>
      </c>
      <c r="J170" s="69" t="s">
        <v>13</v>
      </c>
      <c r="K170" s="69" t="s">
        <v>915</v>
      </c>
      <c r="L170" s="69"/>
    </row>
    <row r="171" spans="1:12" x14ac:dyDescent="0.3">
      <c r="A171" s="69"/>
      <c r="B171" s="70"/>
      <c r="C171" s="68" t="s">
        <v>705</v>
      </c>
      <c r="D171" s="68">
        <v>80</v>
      </c>
      <c r="E171" s="69"/>
      <c r="F171" s="69" t="s">
        <v>914</v>
      </c>
      <c r="G171" s="69" t="s">
        <v>308</v>
      </c>
      <c r="H171" s="69" t="s">
        <v>16</v>
      </c>
      <c r="I171" s="69" t="s">
        <v>12</v>
      </c>
      <c r="J171" s="69" t="s">
        <v>13</v>
      </c>
      <c r="K171" s="69" t="s">
        <v>915</v>
      </c>
      <c r="L171" s="69"/>
    </row>
    <row r="172" spans="1:12" x14ac:dyDescent="0.3">
      <c r="A172" s="69"/>
      <c r="B172" s="70"/>
      <c r="C172" s="68" t="s">
        <v>923</v>
      </c>
      <c r="D172" s="68">
        <v>2300</v>
      </c>
      <c r="E172" s="69"/>
      <c r="F172" s="69" t="s">
        <v>914</v>
      </c>
      <c r="G172" s="69" t="s">
        <v>308</v>
      </c>
      <c r="H172" s="69" t="s">
        <v>15</v>
      </c>
      <c r="I172" s="69" t="s">
        <v>12</v>
      </c>
      <c r="J172" s="69" t="s">
        <v>13</v>
      </c>
      <c r="K172" s="69" t="s">
        <v>915</v>
      </c>
      <c r="L172" s="69"/>
    </row>
    <row r="173" spans="1:12" x14ac:dyDescent="0.3">
      <c r="A173" s="69"/>
      <c r="B173" s="67"/>
      <c r="C173" s="68" t="s">
        <v>924</v>
      </c>
      <c r="D173" s="68">
        <v>98</v>
      </c>
      <c r="E173" s="69"/>
      <c r="F173" s="69" t="s">
        <v>914</v>
      </c>
      <c r="G173" s="69" t="s">
        <v>308</v>
      </c>
      <c r="H173" s="69" t="s">
        <v>15</v>
      </c>
      <c r="I173" s="69" t="s">
        <v>12</v>
      </c>
      <c r="J173" s="69" t="s">
        <v>13</v>
      </c>
      <c r="K173" s="69" t="s">
        <v>915</v>
      </c>
      <c r="L173" s="69"/>
    </row>
    <row r="174" spans="1:12" x14ac:dyDescent="0.3">
      <c r="A174" s="69"/>
      <c r="B174" s="67"/>
      <c r="C174" s="68" t="s">
        <v>803</v>
      </c>
      <c r="D174" s="68">
        <v>60</v>
      </c>
      <c r="E174" s="69"/>
      <c r="F174" s="69" t="s">
        <v>914</v>
      </c>
      <c r="G174" s="69" t="s">
        <v>308</v>
      </c>
      <c r="H174" s="69" t="s">
        <v>16</v>
      </c>
      <c r="I174" s="69" t="s">
        <v>12</v>
      </c>
      <c r="J174" s="69" t="s">
        <v>13</v>
      </c>
      <c r="K174" s="69" t="s">
        <v>915</v>
      </c>
      <c r="L174" s="69"/>
    </row>
    <row r="175" spans="1:12" x14ac:dyDescent="0.3">
      <c r="A175" s="69"/>
      <c r="B175" s="67"/>
      <c r="C175" s="68" t="s">
        <v>695</v>
      </c>
      <c r="D175" s="68">
        <v>360</v>
      </c>
      <c r="E175" s="69"/>
      <c r="F175" s="69" t="s">
        <v>914</v>
      </c>
      <c r="G175" s="69" t="s">
        <v>308</v>
      </c>
      <c r="H175" s="69" t="s">
        <v>16</v>
      </c>
      <c r="I175" s="69" t="s">
        <v>12</v>
      </c>
      <c r="J175" s="69" t="s">
        <v>13</v>
      </c>
      <c r="K175" s="69" t="s">
        <v>915</v>
      </c>
      <c r="L175" s="69"/>
    </row>
    <row r="176" spans="1:12" x14ac:dyDescent="0.3">
      <c r="A176" s="69"/>
      <c r="B176" s="67"/>
      <c r="C176" s="68" t="s">
        <v>925</v>
      </c>
      <c r="D176" s="68">
        <v>180</v>
      </c>
      <c r="E176" s="69"/>
      <c r="F176" s="69" t="s">
        <v>914</v>
      </c>
      <c r="G176" s="69" t="s">
        <v>308</v>
      </c>
      <c r="H176" s="69" t="s">
        <v>14</v>
      </c>
      <c r="I176" s="69" t="s">
        <v>12</v>
      </c>
      <c r="J176" s="69" t="s">
        <v>13</v>
      </c>
      <c r="K176" s="69" t="s">
        <v>915</v>
      </c>
      <c r="L176" s="69"/>
    </row>
    <row r="177" spans="1:12" x14ac:dyDescent="0.3">
      <c r="A177" s="69"/>
      <c r="B177" s="70"/>
      <c r="C177" s="69" t="s">
        <v>32</v>
      </c>
      <c r="D177" s="68">
        <v>120</v>
      </c>
      <c r="E177" s="69"/>
      <c r="F177" s="69" t="s">
        <v>41</v>
      </c>
      <c r="G177" s="69" t="s">
        <v>308</v>
      </c>
      <c r="H177" s="69" t="s">
        <v>16</v>
      </c>
      <c r="I177" s="69" t="s">
        <v>12</v>
      </c>
      <c r="J177" s="69" t="s">
        <v>13</v>
      </c>
      <c r="K177" s="69" t="s">
        <v>60</v>
      </c>
      <c r="L177" s="69"/>
    </row>
    <row r="178" spans="1:12" x14ac:dyDescent="0.3">
      <c r="A178" s="69"/>
      <c r="B178" s="70"/>
      <c r="C178" s="69" t="s">
        <v>30</v>
      </c>
      <c r="D178" s="68">
        <v>95</v>
      </c>
      <c r="E178" s="69"/>
      <c r="F178" s="69" t="s">
        <v>41</v>
      </c>
      <c r="G178" s="69" t="s">
        <v>308</v>
      </c>
      <c r="H178" s="69" t="s">
        <v>16</v>
      </c>
      <c r="I178" s="69" t="s">
        <v>12</v>
      </c>
      <c r="J178" s="69" t="s">
        <v>13</v>
      </c>
      <c r="K178" s="69" t="s">
        <v>60</v>
      </c>
      <c r="L178" s="69"/>
    </row>
    <row r="179" spans="1:12" x14ac:dyDescent="0.3">
      <c r="A179" s="69"/>
      <c r="B179" s="67">
        <v>44944</v>
      </c>
      <c r="C179" s="68" t="s">
        <v>697</v>
      </c>
      <c r="D179" s="68">
        <v>240</v>
      </c>
      <c r="E179" s="69"/>
      <c r="F179" s="69" t="s">
        <v>914</v>
      </c>
      <c r="G179" s="69" t="s">
        <v>308</v>
      </c>
      <c r="H179" s="69" t="s">
        <v>16</v>
      </c>
      <c r="I179" s="69" t="s">
        <v>12</v>
      </c>
      <c r="J179" s="69" t="s">
        <v>13</v>
      </c>
      <c r="K179" s="69" t="s">
        <v>915</v>
      </c>
      <c r="L179" s="69"/>
    </row>
    <row r="180" spans="1:12" x14ac:dyDescent="0.3">
      <c r="A180" s="69"/>
      <c r="B180" s="70"/>
      <c r="C180" s="68" t="s">
        <v>694</v>
      </c>
      <c r="D180" s="68">
        <v>280</v>
      </c>
      <c r="E180" s="69"/>
      <c r="F180" s="69" t="s">
        <v>914</v>
      </c>
      <c r="G180" s="69" t="s">
        <v>308</v>
      </c>
      <c r="H180" s="69" t="s">
        <v>16</v>
      </c>
      <c r="I180" s="69" t="s">
        <v>12</v>
      </c>
      <c r="J180" s="69" t="s">
        <v>13</v>
      </c>
      <c r="K180" s="69" t="s">
        <v>915</v>
      </c>
      <c r="L180" s="69"/>
    </row>
    <row r="181" spans="1:12" x14ac:dyDescent="0.3">
      <c r="A181" s="69"/>
      <c r="B181" s="70"/>
      <c r="C181" s="68" t="s">
        <v>718</v>
      </c>
      <c r="D181" s="68">
        <v>600</v>
      </c>
      <c r="E181" s="69"/>
      <c r="F181" s="69" t="s">
        <v>914</v>
      </c>
      <c r="G181" s="69" t="s">
        <v>308</v>
      </c>
      <c r="H181" s="69" t="s">
        <v>14</v>
      </c>
      <c r="I181" s="69" t="s">
        <v>12</v>
      </c>
      <c r="J181" s="69" t="s">
        <v>13</v>
      </c>
      <c r="K181" s="69" t="s">
        <v>915</v>
      </c>
      <c r="L181" s="69"/>
    </row>
    <row r="182" spans="1:12" x14ac:dyDescent="0.3">
      <c r="A182" s="69"/>
      <c r="B182" s="67"/>
      <c r="C182" s="68" t="s">
        <v>705</v>
      </c>
      <c r="D182" s="68">
        <v>60</v>
      </c>
      <c r="E182" s="69"/>
      <c r="F182" s="69" t="s">
        <v>914</v>
      </c>
      <c r="G182" s="69" t="s">
        <v>308</v>
      </c>
      <c r="H182" s="69" t="s">
        <v>16</v>
      </c>
      <c r="I182" s="69" t="s">
        <v>12</v>
      </c>
      <c r="J182" s="69" t="s">
        <v>13</v>
      </c>
      <c r="K182" s="69" t="s">
        <v>915</v>
      </c>
      <c r="L182" s="69"/>
    </row>
    <row r="183" spans="1:12" x14ac:dyDescent="0.3">
      <c r="A183" s="69"/>
      <c r="B183" s="67"/>
      <c r="C183" s="68" t="s">
        <v>910</v>
      </c>
      <c r="D183" s="68">
        <v>1970</v>
      </c>
      <c r="E183" s="69"/>
      <c r="F183" s="69" t="s">
        <v>914</v>
      </c>
      <c r="G183" s="69" t="s">
        <v>308</v>
      </c>
      <c r="H183" s="69" t="s">
        <v>15</v>
      </c>
      <c r="I183" s="69" t="s">
        <v>12</v>
      </c>
      <c r="J183" s="69" t="s">
        <v>13</v>
      </c>
      <c r="K183" s="69" t="s">
        <v>915</v>
      </c>
      <c r="L183" s="69"/>
    </row>
    <row r="184" spans="1:12" x14ac:dyDescent="0.3">
      <c r="A184" s="69"/>
      <c r="B184" s="67"/>
      <c r="C184" s="68" t="s">
        <v>695</v>
      </c>
      <c r="D184" s="68">
        <v>400</v>
      </c>
      <c r="E184" s="69"/>
      <c r="F184" s="69" t="s">
        <v>914</v>
      </c>
      <c r="G184" s="69" t="s">
        <v>308</v>
      </c>
      <c r="H184" s="69" t="s">
        <v>16</v>
      </c>
      <c r="I184" s="69" t="s">
        <v>12</v>
      </c>
      <c r="J184" s="69" t="s">
        <v>13</v>
      </c>
      <c r="K184" s="69" t="s">
        <v>915</v>
      </c>
      <c r="L184" s="69"/>
    </row>
    <row r="185" spans="1:12" x14ac:dyDescent="0.3">
      <c r="A185" s="69"/>
      <c r="B185" s="67">
        <v>44945</v>
      </c>
      <c r="C185" s="68" t="s">
        <v>697</v>
      </c>
      <c r="D185" s="68">
        <v>180</v>
      </c>
      <c r="E185" s="69"/>
      <c r="F185" s="69" t="s">
        <v>914</v>
      </c>
      <c r="G185" s="69" t="s">
        <v>308</v>
      </c>
      <c r="H185" s="69" t="s">
        <v>16</v>
      </c>
      <c r="I185" s="69" t="s">
        <v>12</v>
      </c>
      <c r="J185" s="69" t="s">
        <v>13</v>
      </c>
      <c r="K185" s="69" t="s">
        <v>915</v>
      </c>
      <c r="L185" s="69"/>
    </row>
    <row r="186" spans="1:12" x14ac:dyDescent="0.3">
      <c r="A186" s="69"/>
      <c r="B186" s="70"/>
      <c r="C186" s="68" t="s">
        <v>694</v>
      </c>
      <c r="D186" s="68">
        <v>350</v>
      </c>
      <c r="E186" s="69"/>
      <c r="F186" s="69" t="s">
        <v>914</v>
      </c>
      <c r="G186" s="69" t="s">
        <v>308</v>
      </c>
      <c r="H186" s="69" t="s">
        <v>16</v>
      </c>
      <c r="I186" s="69" t="s">
        <v>12</v>
      </c>
      <c r="J186" s="69" t="s">
        <v>13</v>
      </c>
      <c r="K186" s="69" t="s">
        <v>915</v>
      </c>
      <c r="L186" s="69"/>
    </row>
    <row r="187" spans="1:12" x14ac:dyDescent="0.3">
      <c r="A187" s="69"/>
      <c r="B187" s="67"/>
      <c r="C187" s="68" t="s">
        <v>718</v>
      </c>
      <c r="D187" s="68">
        <v>600</v>
      </c>
      <c r="E187" s="69"/>
      <c r="F187" s="69" t="s">
        <v>914</v>
      </c>
      <c r="G187" s="69" t="s">
        <v>308</v>
      </c>
      <c r="H187" s="69" t="s">
        <v>16</v>
      </c>
      <c r="I187" s="69" t="s">
        <v>12</v>
      </c>
      <c r="J187" s="69" t="s">
        <v>13</v>
      </c>
      <c r="K187" s="69" t="s">
        <v>915</v>
      </c>
      <c r="L187" s="69"/>
    </row>
    <row r="188" spans="1:12" x14ac:dyDescent="0.3">
      <c r="A188" s="69"/>
      <c r="B188" s="67"/>
      <c r="C188" s="68" t="s">
        <v>702</v>
      </c>
      <c r="D188" s="68">
        <v>1800</v>
      </c>
      <c r="E188" s="69"/>
      <c r="F188" s="69" t="s">
        <v>914</v>
      </c>
      <c r="G188" s="69" t="s">
        <v>308</v>
      </c>
      <c r="H188" s="69" t="s">
        <v>14</v>
      </c>
      <c r="I188" s="69" t="s">
        <v>12</v>
      </c>
      <c r="J188" s="69" t="s">
        <v>13</v>
      </c>
      <c r="K188" s="69" t="s">
        <v>915</v>
      </c>
      <c r="L188" s="69"/>
    </row>
    <row r="189" spans="1:12" x14ac:dyDescent="0.3">
      <c r="A189" s="69"/>
      <c r="B189" s="67"/>
      <c r="C189" s="68" t="s">
        <v>918</v>
      </c>
      <c r="D189" s="68">
        <v>100</v>
      </c>
      <c r="E189" s="69"/>
      <c r="F189" s="69" t="s">
        <v>914</v>
      </c>
      <c r="G189" s="69" t="s">
        <v>308</v>
      </c>
      <c r="H189" s="69" t="s">
        <v>16</v>
      </c>
      <c r="I189" s="69" t="s">
        <v>12</v>
      </c>
      <c r="J189" s="69" t="s">
        <v>13</v>
      </c>
      <c r="K189" s="69" t="s">
        <v>915</v>
      </c>
      <c r="L189" s="69"/>
    </row>
    <row r="190" spans="1:12" x14ac:dyDescent="0.3">
      <c r="A190" s="69"/>
      <c r="B190" s="67"/>
      <c r="C190" s="68" t="s">
        <v>695</v>
      </c>
      <c r="D190" s="68">
        <v>420</v>
      </c>
      <c r="E190" s="69"/>
      <c r="F190" s="69" t="s">
        <v>914</v>
      </c>
      <c r="G190" s="69" t="s">
        <v>308</v>
      </c>
      <c r="H190" s="69" t="s">
        <v>16</v>
      </c>
      <c r="I190" s="69" t="s">
        <v>12</v>
      </c>
      <c r="J190" s="69" t="s">
        <v>13</v>
      </c>
      <c r="K190" s="69" t="s">
        <v>915</v>
      </c>
      <c r="L190" s="69"/>
    </row>
    <row r="191" spans="1:12" x14ac:dyDescent="0.3">
      <c r="A191" s="69"/>
      <c r="B191" s="67"/>
      <c r="C191" s="68" t="s">
        <v>800</v>
      </c>
      <c r="D191" s="68">
        <v>400</v>
      </c>
      <c r="E191" s="69"/>
      <c r="F191" s="69" t="s">
        <v>914</v>
      </c>
      <c r="G191" s="69" t="s">
        <v>308</v>
      </c>
      <c r="H191" s="69" t="s">
        <v>15</v>
      </c>
      <c r="I191" s="69" t="s">
        <v>12</v>
      </c>
      <c r="J191" s="69" t="s">
        <v>13</v>
      </c>
      <c r="K191" s="69" t="s">
        <v>915</v>
      </c>
      <c r="L191" s="69"/>
    </row>
    <row r="192" spans="1:12" x14ac:dyDescent="0.3">
      <c r="A192" s="69"/>
      <c r="B192" s="67"/>
      <c r="C192" s="68" t="s">
        <v>926</v>
      </c>
      <c r="D192" s="68">
        <v>90</v>
      </c>
      <c r="E192" s="69"/>
      <c r="F192" s="69" t="s">
        <v>914</v>
      </c>
      <c r="G192" s="69" t="s">
        <v>308</v>
      </c>
      <c r="H192" s="69" t="s">
        <v>14</v>
      </c>
      <c r="I192" s="69" t="s">
        <v>12</v>
      </c>
      <c r="J192" s="69" t="s">
        <v>13</v>
      </c>
      <c r="K192" s="69" t="s">
        <v>915</v>
      </c>
      <c r="L192" s="69"/>
    </row>
    <row r="193" spans="1:12" x14ac:dyDescent="0.3">
      <c r="A193" s="69"/>
      <c r="B193" s="70"/>
      <c r="C193" s="69" t="s">
        <v>32</v>
      </c>
      <c r="D193" s="68">
        <v>90</v>
      </c>
      <c r="E193" s="69"/>
      <c r="F193" s="69" t="s">
        <v>41</v>
      </c>
      <c r="G193" s="69" t="s">
        <v>308</v>
      </c>
      <c r="H193" s="69" t="s">
        <v>16</v>
      </c>
      <c r="I193" s="69" t="s">
        <v>12</v>
      </c>
      <c r="J193" s="69" t="s">
        <v>13</v>
      </c>
      <c r="K193" s="69" t="s">
        <v>60</v>
      </c>
      <c r="L193" s="69"/>
    </row>
    <row r="194" spans="1:12" x14ac:dyDescent="0.3">
      <c r="A194" s="69"/>
      <c r="B194" s="70"/>
      <c r="C194" s="69" t="s">
        <v>30</v>
      </c>
      <c r="D194" s="68">
        <v>60</v>
      </c>
      <c r="E194" s="69"/>
      <c r="F194" s="69" t="s">
        <v>41</v>
      </c>
      <c r="G194" s="69" t="s">
        <v>308</v>
      </c>
      <c r="H194" s="69" t="s">
        <v>16</v>
      </c>
      <c r="I194" s="69" t="s">
        <v>12</v>
      </c>
      <c r="J194" s="69" t="s">
        <v>13</v>
      </c>
      <c r="K194" s="69" t="s">
        <v>60</v>
      </c>
      <c r="L194" s="69"/>
    </row>
    <row r="195" spans="1:12" x14ac:dyDescent="0.3">
      <c r="A195" s="69"/>
      <c r="B195" s="70"/>
      <c r="C195" s="69" t="s">
        <v>570</v>
      </c>
      <c r="D195" s="68">
        <v>499</v>
      </c>
      <c r="E195" s="69"/>
      <c r="F195" s="69" t="s">
        <v>547</v>
      </c>
      <c r="G195" s="69" t="s">
        <v>308</v>
      </c>
      <c r="H195" s="69" t="s">
        <v>14</v>
      </c>
      <c r="I195" s="69" t="s">
        <v>12</v>
      </c>
      <c r="J195" s="69" t="s">
        <v>13</v>
      </c>
      <c r="K195" s="69" t="s">
        <v>512</v>
      </c>
      <c r="L195" s="69"/>
    </row>
    <row r="196" spans="1:12" x14ac:dyDescent="0.3">
      <c r="A196" s="69"/>
      <c r="B196" s="70"/>
      <c r="C196" s="69" t="s">
        <v>31</v>
      </c>
      <c r="D196" s="68">
        <f>335+180</f>
        <v>515</v>
      </c>
      <c r="E196" s="69"/>
      <c r="F196" s="69" t="s">
        <v>41</v>
      </c>
      <c r="G196" s="69" t="s">
        <v>308</v>
      </c>
      <c r="H196" s="69" t="s">
        <v>16</v>
      </c>
      <c r="I196" s="69" t="s">
        <v>12</v>
      </c>
      <c r="J196" s="69" t="s">
        <v>13</v>
      </c>
      <c r="K196" s="69" t="s">
        <v>60</v>
      </c>
      <c r="L196" s="69"/>
    </row>
    <row r="197" spans="1:12" x14ac:dyDescent="0.3">
      <c r="A197" s="69"/>
      <c r="B197" s="67">
        <v>44946</v>
      </c>
      <c r="C197" s="68" t="s">
        <v>697</v>
      </c>
      <c r="D197" s="68">
        <v>200</v>
      </c>
      <c r="E197" s="69"/>
      <c r="F197" s="69" t="s">
        <v>914</v>
      </c>
      <c r="G197" s="69" t="s">
        <v>308</v>
      </c>
      <c r="H197" s="69" t="s">
        <v>16</v>
      </c>
      <c r="I197" s="69" t="s">
        <v>12</v>
      </c>
      <c r="J197" s="69" t="s">
        <v>13</v>
      </c>
      <c r="K197" s="69" t="s">
        <v>915</v>
      </c>
      <c r="L197" s="69"/>
    </row>
    <row r="198" spans="1:12" x14ac:dyDescent="0.3">
      <c r="A198" s="69"/>
      <c r="B198" s="70"/>
      <c r="C198" s="68" t="s">
        <v>694</v>
      </c>
      <c r="D198" s="68">
        <v>320</v>
      </c>
      <c r="E198" s="69"/>
      <c r="F198" s="69" t="s">
        <v>914</v>
      </c>
      <c r="G198" s="69" t="s">
        <v>308</v>
      </c>
      <c r="H198" s="69" t="s">
        <v>16</v>
      </c>
      <c r="I198" s="69" t="s">
        <v>12</v>
      </c>
      <c r="J198" s="69" t="s">
        <v>13</v>
      </c>
      <c r="K198" s="69" t="s">
        <v>915</v>
      </c>
      <c r="L198" s="69"/>
    </row>
    <row r="199" spans="1:12" x14ac:dyDescent="0.3">
      <c r="A199" s="69"/>
      <c r="B199" s="70"/>
      <c r="C199" s="68" t="s">
        <v>702</v>
      </c>
      <c r="D199" s="68">
        <v>600</v>
      </c>
      <c r="E199" s="69"/>
      <c r="F199" s="69" t="s">
        <v>914</v>
      </c>
      <c r="G199" s="69" t="s">
        <v>308</v>
      </c>
      <c r="H199" s="69" t="s">
        <v>14</v>
      </c>
      <c r="I199" s="69" t="s">
        <v>12</v>
      </c>
      <c r="J199" s="69" t="s">
        <v>13</v>
      </c>
      <c r="K199" s="69" t="s">
        <v>915</v>
      </c>
      <c r="L199" s="69"/>
    </row>
    <row r="200" spans="1:12" x14ac:dyDescent="0.3">
      <c r="A200" s="69"/>
      <c r="B200" s="70"/>
      <c r="C200" s="68" t="s">
        <v>800</v>
      </c>
      <c r="D200" s="68">
        <v>400</v>
      </c>
      <c r="E200" s="69"/>
      <c r="F200" s="69" t="s">
        <v>914</v>
      </c>
      <c r="G200" s="69" t="s">
        <v>308</v>
      </c>
      <c r="H200" s="69" t="s">
        <v>15</v>
      </c>
      <c r="I200" s="69" t="s">
        <v>12</v>
      </c>
      <c r="J200" s="69" t="s">
        <v>13</v>
      </c>
      <c r="K200" s="69" t="s">
        <v>915</v>
      </c>
      <c r="L200" s="69"/>
    </row>
    <row r="201" spans="1:12" x14ac:dyDescent="0.3">
      <c r="A201" s="69"/>
      <c r="B201" s="70"/>
      <c r="C201" s="68" t="s">
        <v>918</v>
      </c>
      <c r="D201" s="68">
        <v>100</v>
      </c>
      <c r="E201" s="69"/>
      <c r="F201" s="69" t="s">
        <v>914</v>
      </c>
      <c r="G201" s="69" t="s">
        <v>308</v>
      </c>
      <c r="H201" s="69" t="s">
        <v>16</v>
      </c>
      <c r="I201" s="69" t="s">
        <v>12</v>
      </c>
      <c r="J201" s="69" t="s">
        <v>13</v>
      </c>
      <c r="K201" s="69" t="s">
        <v>915</v>
      </c>
      <c r="L201" s="69"/>
    </row>
    <row r="202" spans="1:12" x14ac:dyDescent="0.3">
      <c r="A202" s="69"/>
      <c r="B202" s="70"/>
      <c r="C202" s="68" t="s">
        <v>695</v>
      </c>
      <c r="D202" s="68">
        <v>400</v>
      </c>
      <c r="E202" s="69"/>
      <c r="F202" s="69" t="s">
        <v>914</v>
      </c>
      <c r="G202" s="69" t="s">
        <v>308</v>
      </c>
      <c r="H202" s="69" t="s">
        <v>16</v>
      </c>
      <c r="I202" s="69" t="s">
        <v>12</v>
      </c>
      <c r="J202" s="69" t="s">
        <v>13</v>
      </c>
      <c r="K202" s="69" t="s">
        <v>915</v>
      </c>
      <c r="L202" s="69"/>
    </row>
    <row r="203" spans="1:12" x14ac:dyDescent="0.3">
      <c r="A203" s="69"/>
      <c r="B203" s="70"/>
      <c r="C203" s="68" t="s">
        <v>730</v>
      </c>
      <c r="D203" s="68">
        <v>69</v>
      </c>
      <c r="E203" s="69"/>
      <c r="F203" s="69" t="s">
        <v>914</v>
      </c>
      <c r="G203" s="69" t="s">
        <v>308</v>
      </c>
      <c r="H203" s="69" t="s">
        <v>15</v>
      </c>
      <c r="I203" s="69" t="s">
        <v>12</v>
      </c>
      <c r="J203" s="69" t="s">
        <v>13</v>
      </c>
      <c r="K203" s="69" t="s">
        <v>915</v>
      </c>
      <c r="L203" s="69"/>
    </row>
    <row r="204" spans="1:12" x14ac:dyDescent="0.3">
      <c r="A204" s="69"/>
      <c r="B204" s="70"/>
      <c r="C204" s="69" t="s">
        <v>30</v>
      </c>
      <c r="D204" s="68">
        <f>35+75</f>
        <v>110</v>
      </c>
      <c r="E204" s="69"/>
      <c r="F204" s="69" t="s">
        <v>62</v>
      </c>
      <c r="G204" s="69" t="s">
        <v>308</v>
      </c>
      <c r="H204" s="69" t="s">
        <v>16</v>
      </c>
      <c r="I204" s="69" t="s">
        <v>12</v>
      </c>
      <c r="J204" s="69" t="s">
        <v>13</v>
      </c>
      <c r="K204" s="69" t="s">
        <v>60</v>
      </c>
      <c r="L204" s="69"/>
    </row>
    <row r="205" spans="1:12" x14ac:dyDescent="0.3">
      <c r="A205" s="69"/>
      <c r="B205" s="70"/>
      <c r="C205" s="69" t="s">
        <v>9</v>
      </c>
      <c r="D205" s="68">
        <v>40</v>
      </c>
      <c r="E205" s="69"/>
      <c r="F205" s="69" t="s">
        <v>62</v>
      </c>
      <c r="G205" s="69" t="s">
        <v>308</v>
      </c>
      <c r="H205" s="69" t="s">
        <v>16</v>
      </c>
      <c r="I205" s="69" t="s">
        <v>12</v>
      </c>
      <c r="J205" s="69" t="s">
        <v>13</v>
      </c>
      <c r="K205" s="69" t="s">
        <v>60</v>
      </c>
      <c r="L205" s="69"/>
    </row>
    <row r="206" spans="1:12" x14ac:dyDescent="0.3">
      <c r="A206" s="69"/>
      <c r="B206" s="70"/>
      <c r="C206" s="69" t="s">
        <v>678</v>
      </c>
      <c r="D206" s="68">
        <v>70</v>
      </c>
      <c r="E206" s="69"/>
      <c r="F206" s="69" t="s">
        <v>62</v>
      </c>
      <c r="G206" s="69" t="s">
        <v>308</v>
      </c>
      <c r="H206" s="69" t="s">
        <v>16</v>
      </c>
      <c r="I206" s="69" t="s">
        <v>12</v>
      </c>
      <c r="J206" s="69" t="s">
        <v>13</v>
      </c>
      <c r="K206" s="69" t="s">
        <v>60</v>
      </c>
      <c r="L206" s="69"/>
    </row>
    <row r="207" spans="1:12" x14ac:dyDescent="0.3">
      <c r="A207" s="69"/>
      <c r="B207" s="70"/>
      <c r="C207" s="69" t="s">
        <v>728</v>
      </c>
      <c r="D207" s="68">
        <v>70</v>
      </c>
      <c r="E207" s="69"/>
      <c r="F207" s="69" t="s">
        <v>62</v>
      </c>
      <c r="G207" s="69" t="s">
        <v>308</v>
      </c>
      <c r="H207" s="69" t="s">
        <v>14</v>
      </c>
      <c r="I207" s="69" t="s">
        <v>12</v>
      </c>
      <c r="J207" s="69" t="s">
        <v>13</v>
      </c>
      <c r="K207" s="69" t="s">
        <v>60</v>
      </c>
      <c r="L207" s="69"/>
    </row>
    <row r="208" spans="1:12" x14ac:dyDescent="0.3">
      <c r="A208" s="69"/>
      <c r="B208" s="67">
        <v>44947</v>
      </c>
      <c r="C208" s="68" t="s">
        <v>697</v>
      </c>
      <c r="D208" s="68">
        <v>180</v>
      </c>
      <c r="E208" s="69"/>
      <c r="F208" s="69" t="s">
        <v>914</v>
      </c>
      <c r="G208" s="69" t="s">
        <v>308</v>
      </c>
      <c r="H208" s="69" t="s">
        <v>16</v>
      </c>
      <c r="I208" s="69" t="s">
        <v>12</v>
      </c>
      <c r="J208" s="69" t="s">
        <v>13</v>
      </c>
      <c r="K208" s="69" t="s">
        <v>915</v>
      </c>
      <c r="L208" s="69"/>
    </row>
    <row r="209" spans="1:12" x14ac:dyDescent="0.3">
      <c r="A209" s="69"/>
      <c r="B209" s="70"/>
      <c r="C209" s="68" t="s">
        <v>694</v>
      </c>
      <c r="D209" s="68">
        <v>350</v>
      </c>
      <c r="E209" s="69"/>
      <c r="F209" s="69" t="s">
        <v>914</v>
      </c>
      <c r="G209" s="69" t="s">
        <v>308</v>
      </c>
      <c r="H209" s="69" t="s">
        <v>16</v>
      </c>
      <c r="I209" s="69" t="s">
        <v>12</v>
      </c>
      <c r="J209" s="69" t="s">
        <v>13</v>
      </c>
      <c r="K209" s="69" t="s">
        <v>915</v>
      </c>
      <c r="L209" s="69"/>
    </row>
    <row r="210" spans="1:12" x14ac:dyDescent="0.3">
      <c r="A210" s="69"/>
      <c r="B210" s="70"/>
      <c r="C210" s="68" t="s">
        <v>702</v>
      </c>
      <c r="D210" s="68">
        <v>1800</v>
      </c>
      <c r="E210" s="69"/>
      <c r="F210" s="69" t="s">
        <v>914</v>
      </c>
      <c r="G210" s="69" t="s">
        <v>308</v>
      </c>
      <c r="H210" s="69" t="s">
        <v>14</v>
      </c>
      <c r="I210" s="69" t="s">
        <v>12</v>
      </c>
      <c r="J210" s="69" t="s">
        <v>13</v>
      </c>
      <c r="K210" s="69" t="s">
        <v>915</v>
      </c>
      <c r="L210" s="69"/>
    </row>
    <row r="211" spans="1:12" x14ac:dyDescent="0.3">
      <c r="A211" s="69"/>
      <c r="B211" s="70"/>
      <c r="C211" s="68" t="s">
        <v>800</v>
      </c>
      <c r="D211" s="68">
        <v>200</v>
      </c>
      <c r="E211" s="69"/>
      <c r="F211" s="69" t="s">
        <v>914</v>
      </c>
      <c r="G211" s="69" t="s">
        <v>308</v>
      </c>
      <c r="H211" s="69" t="s">
        <v>15</v>
      </c>
      <c r="I211" s="69" t="s">
        <v>12</v>
      </c>
      <c r="J211" s="69" t="s">
        <v>13</v>
      </c>
      <c r="K211" s="69" t="s">
        <v>915</v>
      </c>
      <c r="L211" s="69"/>
    </row>
    <row r="212" spans="1:12" x14ac:dyDescent="0.3">
      <c r="A212" s="69"/>
      <c r="B212" s="70"/>
      <c r="C212" s="68" t="s">
        <v>918</v>
      </c>
      <c r="D212" s="68">
        <v>130</v>
      </c>
      <c r="E212" s="69"/>
      <c r="F212" s="69" t="s">
        <v>914</v>
      </c>
      <c r="G212" s="69" t="s">
        <v>308</v>
      </c>
      <c r="H212" s="69" t="s">
        <v>16</v>
      </c>
      <c r="I212" s="69" t="s">
        <v>12</v>
      </c>
      <c r="J212" s="69" t="s">
        <v>13</v>
      </c>
      <c r="K212" s="69" t="s">
        <v>915</v>
      </c>
      <c r="L212" s="69"/>
    </row>
    <row r="213" spans="1:12" x14ac:dyDescent="0.3">
      <c r="A213" s="69"/>
      <c r="B213" s="70"/>
      <c r="C213" s="68" t="s">
        <v>695</v>
      </c>
      <c r="D213" s="68">
        <v>520</v>
      </c>
      <c r="E213" s="69"/>
      <c r="F213" s="69" t="s">
        <v>914</v>
      </c>
      <c r="G213" s="69" t="s">
        <v>308</v>
      </c>
      <c r="H213" s="69" t="s">
        <v>16</v>
      </c>
      <c r="I213" s="69" t="s">
        <v>12</v>
      </c>
      <c r="J213" s="69" t="s">
        <v>13</v>
      </c>
      <c r="K213" s="69" t="s">
        <v>915</v>
      </c>
      <c r="L213" s="69"/>
    </row>
    <row r="214" spans="1:12" x14ac:dyDescent="0.3">
      <c r="A214" s="69"/>
      <c r="B214" s="70"/>
      <c r="C214" s="68" t="s">
        <v>718</v>
      </c>
      <c r="D214" s="68">
        <v>600</v>
      </c>
      <c r="E214" s="69"/>
      <c r="F214" s="69" t="s">
        <v>914</v>
      </c>
      <c r="G214" s="69" t="s">
        <v>308</v>
      </c>
      <c r="H214" s="69" t="s">
        <v>14</v>
      </c>
      <c r="I214" s="69" t="s">
        <v>12</v>
      </c>
      <c r="J214" s="69" t="s">
        <v>13</v>
      </c>
      <c r="K214" s="69" t="s">
        <v>915</v>
      </c>
      <c r="L214" s="69"/>
    </row>
    <row r="215" spans="1:12" x14ac:dyDescent="0.3">
      <c r="A215" s="69"/>
      <c r="B215" s="67"/>
      <c r="C215" s="68" t="s">
        <v>729</v>
      </c>
      <c r="D215" s="68">
        <v>1600</v>
      </c>
      <c r="E215" s="69"/>
      <c r="F215" s="69" t="s">
        <v>914</v>
      </c>
      <c r="G215" s="69" t="s">
        <v>308</v>
      </c>
      <c r="H215" s="69" t="s">
        <v>15</v>
      </c>
      <c r="I215" s="69" t="s">
        <v>12</v>
      </c>
      <c r="J215" s="69" t="s">
        <v>13</v>
      </c>
      <c r="K215" s="69" t="s">
        <v>915</v>
      </c>
      <c r="L215" s="69"/>
    </row>
    <row r="216" spans="1:12" x14ac:dyDescent="0.3">
      <c r="A216" s="69"/>
      <c r="B216" s="67"/>
      <c r="C216" s="68" t="s">
        <v>730</v>
      </c>
      <c r="D216" s="68">
        <v>69</v>
      </c>
      <c r="E216" s="69"/>
      <c r="F216" s="69" t="s">
        <v>914</v>
      </c>
      <c r="G216" s="69" t="s">
        <v>308</v>
      </c>
      <c r="H216" s="69" t="s">
        <v>15</v>
      </c>
      <c r="I216" s="69" t="s">
        <v>12</v>
      </c>
      <c r="J216" s="69" t="s">
        <v>13</v>
      </c>
      <c r="K216" s="69" t="s">
        <v>915</v>
      </c>
      <c r="L216" s="69"/>
    </row>
    <row r="217" spans="1:12" x14ac:dyDescent="0.3">
      <c r="A217" s="69"/>
      <c r="B217" s="70"/>
      <c r="C217" s="69" t="s">
        <v>679</v>
      </c>
      <c r="D217" s="68">
        <v>28</v>
      </c>
      <c r="E217" s="69"/>
      <c r="F217" s="69" t="s">
        <v>62</v>
      </c>
      <c r="G217" s="69" t="s">
        <v>308</v>
      </c>
      <c r="H217" s="69" t="s">
        <v>16</v>
      </c>
      <c r="I217" s="69" t="s">
        <v>12</v>
      </c>
      <c r="J217" s="69" t="s">
        <v>13</v>
      </c>
      <c r="K217" s="69" t="s">
        <v>60</v>
      </c>
      <c r="L217" s="69"/>
    </row>
    <row r="218" spans="1:12" x14ac:dyDescent="0.3">
      <c r="A218" s="69"/>
      <c r="B218" s="70"/>
      <c r="C218" s="69" t="s">
        <v>531</v>
      </c>
      <c r="D218" s="68">
        <v>500</v>
      </c>
      <c r="E218" s="69"/>
      <c r="F218" s="69" t="s">
        <v>44</v>
      </c>
      <c r="G218" s="69" t="s">
        <v>10</v>
      </c>
      <c r="H218" s="69" t="s">
        <v>15</v>
      </c>
      <c r="I218" s="69" t="s">
        <v>12</v>
      </c>
      <c r="J218" s="69" t="s">
        <v>13</v>
      </c>
      <c r="K218" s="69" t="s">
        <v>512</v>
      </c>
      <c r="L218" s="69"/>
    </row>
    <row r="219" spans="1:12" x14ac:dyDescent="0.3">
      <c r="A219" s="69"/>
      <c r="B219" s="70"/>
      <c r="C219" s="69" t="s">
        <v>762</v>
      </c>
      <c r="D219" s="68">
        <v>562.15</v>
      </c>
      <c r="E219" s="69"/>
      <c r="F219" s="69" t="s">
        <v>547</v>
      </c>
      <c r="G219" s="69" t="s">
        <v>10</v>
      </c>
      <c r="H219" s="69" t="s">
        <v>15</v>
      </c>
      <c r="I219" s="69" t="s">
        <v>12</v>
      </c>
      <c r="J219" s="69" t="s">
        <v>13</v>
      </c>
      <c r="K219" s="69" t="s">
        <v>512</v>
      </c>
      <c r="L219" s="69"/>
    </row>
    <row r="220" spans="1:12" x14ac:dyDescent="0.3">
      <c r="A220" s="69"/>
      <c r="B220" s="70"/>
      <c r="C220" s="69" t="s">
        <v>761</v>
      </c>
      <c r="D220" s="68">
        <v>4119</v>
      </c>
      <c r="E220" s="69"/>
      <c r="F220" s="69" t="s">
        <v>547</v>
      </c>
      <c r="G220" s="69" t="s">
        <v>10</v>
      </c>
      <c r="H220" s="69" t="s">
        <v>15</v>
      </c>
      <c r="I220" s="69" t="s">
        <v>12</v>
      </c>
      <c r="J220" s="69" t="s">
        <v>13</v>
      </c>
      <c r="K220" s="69" t="s">
        <v>512</v>
      </c>
      <c r="L220" s="69"/>
    </row>
    <row r="221" spans="1:12" x14ac:dyDescent="0.3">
      <c r="A221" s="69"/>
      <c r="B221" s="70"/>
      <c r="C221" s="69" t="s">
        <v>680</v>
      </c>
      <c r="D221" s="68">
        <v>50</v>
      </c>
      <c r="E221" s="69"/>
      <c r="F221" s="69" t="s">
        <v>62</v>
      </c>
      <c r="G221" s="69" t="s">
        <v>308</v>
      </c>
      <c r="H221" s="69" t="s">
        <v>16</v>
      </c>
      <c r="I221" s="69" t="s">
        <v>12</v>
      </c>
      <c r="J221" s="69" t="s">
        <v>13</v>
      </c>
      <c r="K221" s="69" t="s">
        <v>60</v>
      </c>
      <c r="L221" s="69"/>
    </row>
    <row r="222" spans="1:12" x14ac:dyDescent="0.3">
      <c r="A222" s="69"/>
      <c r="B222" s="67">
        <v>44948</v>
      </c>
      <c r="C222" s="68" t="s">
        <v>697</v>
      </c>
      <c r="D222" s="68">
        <v>250</v>
      </c>
      <c r="E222" s="69"/>
      <c r="F222" s="69" t="s">
        <v>914</v>
      </c>
      <c r="G222" s="69" t="s">
        <v>308</v>
      </c>
      <c r="H222" s="69" t="s">
        <v>16</v>
      </c>
      <c r="I222" s="69" t="s">
        <v>12</v>
      </c>
      <c r="J222" s="69" t="s">
        <v>13</v>
      </c>
      <c r="K222" s="69" t="s">
        <v>915</v>
      </c>
      <c r="L222" s="69"/>
    </row>
    <row r="223" spans="1:12" x14ac:dyDescent="0.3">
      <c r="A223" s="69"/>
      <c r="B223" s="70"/>
      <c r="C223" s="68" t="s">
        <v>694</v>
      </c>
      <c r="D223" s="68">
        <v>460</v>
      </c>
      <c r="E223" s="69"/>
      <c r="F223" s="69" t="s">
        <v>914</v>
      </c>
      <c r="G223" s="69" t="s">
        <v>308</v>
      </c>
      <c r="H223" s="69" t="s">
        <v>16</v>
      </c>
      <c r="I223" s="69" t="s">
        <v>12</v>
      </c>
      <c r="J223" s="69" t="s">
        <v>13</v>
      </c>
      <c r="K223" s="69" t="s">
        <v>915</v>
      </c>
      <c r="L223" s="69"/>
    </row>
    <row r="224" spans="1:12" x14ac:dyDescent="0.3">
      <c r="A224" s="69"/>
      <c r="B224" s="70"/>
      <c r="C224" s="68" t="s">
        <v>800</v>
      </c>
      <c r="D224" s="68">
        <v>200</v>
      </c>
      <c r="E224" s="69"/>
      <c r="F224" s="69" t="s">
        <v>914</v>
      </c>
      <c r="G224" s="69" t="s">
        <v>308</v>
      </c>
      <c r="H224" s="69" t="s">
        <v>15</v>
      </c>
      <c r="I224" s="69" t="s">
        <v>12</v>
      </c>
      <c r="J224" s="69" t="s">
        <v>13</v>
      </c>
      <c r="K224" s="69" t="s">
        <v>915</v>
      </c>
      <c r="L224" s="69"/>
    </row>
    <row r="225" spans="1:12" x14ac:dyDescent="0.3">
      <c r="A225" s="69"/>
      <c r="B225" s="70"/>
      <c r="C225" s="68" t="s">
        <v>705</v>
      </c>
      <c r="D225" s="68">
        <v>80</v>
      </c>
      <c r="E225" s="69"/>
      <c r="F225" s="69" t="s">
        <v>914</v>
      </c>
      <c r="G225" s="69" t="s">
        <v>308</v>
      </c>
      <c r="H225" s="69" t="s">
        <v>16</v>
      </c>
      <c r="I225" s="69" t="s">
        <v>12</v>
      </c>
      <c r="J225" s="69" t="s">
        <v>13</v>
      </c>
      <c r="K225" s="69" t="s">
        <v>915</v>
      </c>
      <c r="L225" s="69"/>
    </row>
    <row r="226" spans="1:12" x14ac:dyDescent="0.3">
      <c r="A226" s="69"/>
      <c r="B226" s="70"/>
      <c r="C226" s="68" t="s">
        <v>702</v>
      </c>
      <c r="D226" s="68">
        <v>1800</v>
      </c>
      <c r="E226" s="69"/>
      <c r="F226" s="69" t="s">
        <v>914</v>
      </c>
      <c r="G226" s="69" t="s">
        <v>308</v>
      </c>
      <c r="H226" s="69" t="s">
        <v>14</v>
      </c>
      <c r="I226" s="69" t="s">
        <v>12</v>
      </c>
      <c r="J226" s="69" t="s">
        <v>13</v>
      </c>
      <c r="K226" s="69" t="s">
        <v>915</v>
      </c>
      <c r="L226" s="69"/>
    </row>
    <row r="227" spans="1:12" x14ac:dyDescent="0.3">
      <c r="A227" s="69"/>
      <c r="B227" s="70"/>
      <c r="C227" s="68" t="s">
        <v>718</v>
      </c>
      <c r="D227" s="68">
        <v>600</v>
      </c>
      <c r="E227" s="69"/>
      <c r="F227" s="69" t="s">
        <v>914</v>
      </c>
      <c r="G227" s="69" t="s">
        <v>308</v>
      </c>
      <c r="H227" s="69" t="s">
        <v>14</v>
      </c>
      <c r="I227" s="69" t="s">
        <v>12</v>
      </c>
      <c r="J227" s="69" t="s">
        <v>13</v>
      </c>
      <c r="K227" s="69" t="s">
        <v>915</v>
      </c>
      <c r="L227" s="69"/>
    </row>
    <row r="228" spans="1:12" x14ac:dyDescent="0.3">
      <c r="A228" s="69"/>
      <c r="B228" s="67"/>
      <c r="C228" s="68" t="s">
        <v>695</v>
      </c>
      <c r="D228" s="68">
        <v>550</v>
      </c>
      <c r="E228" s="69"/>
      <c r="F228" s="69" t="s">
        <v>914</v>
      </c>
      <c r="G228" s="69" t="s">
        <v>308</v>
      </c>
      <c r="H228" s="69" t="s">
        <v>16</v>
      </c>
      <c r="I228" s="69" t="s">
        <v>12</v>
      </c>
      <c r="J228" s="69" t="s">
        <v>13</v>
      </c>
      <c r="K228" s="69" t="s">
        <v>915</v>
      </c>
      <c r="L228" s="69"/>
    </row>
    <row r="229" spans="1:12" x14ac:dyDescent="0.3">
      <c r="A229" s="69"/>
      <c r="B229" s="67"/>
      <c r="C229" s="68" t="s">
        <v>729</v>
      </c>
      <c r="D229" s="68">
        <v>1600</v>
      </c>
      <c r="E229" s="69"/>
      <c r="F229" s="69" t="s">
        <v>914</v>
      </c>
      <c r="G229" s="69" t="s">
        <v>308</v>
      </c>
      <c r="H229" s="69" t="s">
        <v>15</v>
      </c>
      <c r="I229" s="69" t="s">
        <v>12</v>
      </c>
      <c r="J229" s="69" t="s">
        <v>13</v>
      </c>
      <c r="K229" s="69" t="s">
        <v>915</v>
      </c>
      <c r="L229" s="69"/>
    </row>
    <row r="230" spans="1:12" x14ac:dyDescent="0.3">
      <c r="A230" s="69"/>
      <c r="B230" s="67">
        <v>44949</v>
      </c>
      <c r="C230" s="68" t="s">
        <v>697</v>
      </c>
      <c r="D230" s="68">
        <v>250</v>
      </c>
      <c r="E230" s="69"/>
      <c r="F230" s="69" t="s">
        <v>914</v>
      </c>
      <c r="G230" s="69" t="s">
        <v>308</v>
      </c>
      <c r="H230" s="69" t="s">
        <v>16</v>
      </c>
      <c r="I230" s="69" t="s">
        <v>12</v>
      </c>
      <c r="J230" s="69" t="s">
        <v>13</v>
      </c>
      <c r="K230" s="69" t="s">
        <v>915</v>
      </c>
      <c r="L230" s="69"/>
    </row>
    <row r="231" spans="1:12" x14ac:dyDescent="0.3">
      <c r="A231" s="69"/>
      <c r="B231" s="70"/>
      <c r="C231" s="68" t="s">
        <v>694</v>
      </c>
      <c r="D231" s="68">
        <v>230</v>
      </c>
      <c r="E231" s="69"/>
      <c r="F231" s="69" t="s">
        <v>914</v>
      </c>
      <c r="G231" s="69" t="s">
        <v>308</v>
      </c>
      <c r="H231" s="69" t="s">
        <v>16</v>
      </c>
      <c r="I231" s="69" t="s">
        <v>12</v>
      </c>
      <c r="J231" s="69" t="s">
        <v>13</v>
      </c>
      <c r="K231" s="69" t="s">
        <v>915</v>
      </c>
      <c r="L231" s="69"/>
    </row>
    <row r="232" spans="1:12" x14ac:dyDescent="0.3">
      <c r="A232" s="69"/>
      <c r="B232" s="70"/>
      <c r="C232" s="68" t="s">
        <v>729</v>
      </c>
      <c r="D232" s="68">
        <v>1950</v>
      </c>
      <c r="E232" s="69"/>
      <c r="F232" s="69" t="s">
        <v>914</v>
      </c>
      <c r="G232" s="69" t="s">
        <v>308</v>
      </c>
      <c r="H232" s="69" t="s">
        <v>15</v>
      </c>
      <c r="I232" s="69" t="s">
        <v>12</v>
      </c>
      <c r="J232" s="69" t="s">
        <v>13</v>
      </c>
      <c r="K232" s="69" t="s">
        <v>915</v>
      </c>
      <c r="L232" s="69"/>
    </row>
    <row r="233" spans="1:12" x14ac:dyDescent="0.3">
      <c r="A233" s="69"/>
      <c r="B233" s="70"/>
      <c r="C233" s="68" t="s">
        <v>705</v>
      </c>
      <c r="D233" s="68">
        <v>60</v>
      </c>
      <c r="E233" s="69"/>
      <c r="F233" s="69" t="s">
        <v>914</v>
      </c>
      <c r="G233" s="69" t="s">
        <v>308</v>
      </c>
      <c r="H233" s="69" t="s">
        <v>16</v>
      </c>
      <c r="I233" s="69" t="s">
        <v>12</v>
      </c>
      <c r="J233" s="69" t="s">
        <v>13</v>
      </c>
      <c r="K233" s="69" t="s">
        <v>915</v>
      </c>
      <c r="L233" s="69"/>
    </row>
    <row r="234" spans="1:12" x14ac:dyDescent="0.3">
      <c r="A234" s="69"/>
      <c r="B234" s="70"/>
      <c r="C234" s="68" t="s">
        <v>695</v>
      </c>
      <c r="D234" s="68">
        <v>200</v>
      </c>
      <c r="E234" s="69"/>
      <c r="F234" s="69" t="s">
        <v>914</v>
      </c>
      <c r="G234" s="69" t="s">
        <v>308</v>
      </c>
      <c r="H234" s="69" t="s">
        <v>16</v>
      </c>
      <c r="I234" s="69" t="s">
        <v>12</v>
      </c>
      <c r="J234" s="69" t="s">
        <v>13</v>
      </c>
      <c r="K234" s="69" t="s">
        <v>915</v>
      </c>
      <c r="L234" s="69"/>
    </row>
    <row r="235" spans="1:12" x14ac:dyDescent="0.3">
      <c r="A235" s="69"/>
      <c r="B235" s="67"/>
      <c r="C235" s="68" t="s">
        <v>718</v>
      </c>
      <c r="D235" s="68">
        <v>600</v>
      </c>
      <c r="E235" s="69"/>
      <c r="F235" s="69" t="s">
        <v>914</v>
      </c>
      <c r="G235" s="69" t="s">
        <v>308</v>
      </c>
      <c r="H235" s="69" t="s">
        <v>14</v>
      </c>
      <c r="I235" s="69" t="s">
        <v>12</v>
      </c>
      <c r="J235" s="69" t="s">
        <v>13</v>
      </c>
      <c r="K235" s="69" t="s">
        <v>915</v>
      </c>
      <c r="L235" s="69"/>
    </row>
    <row r="236" spans="1:12" x14ac:dyDescent="0.3">
      <c r="A236" s="69"/>
      <c r="B236" s="67"/>
      <c r="C236" s="68" t="s">
        <v>730</v>
      </c>
      <c r="D236" s="68">
        <v>69</v>
      </c>
      <c r="E236" s="69"/>
      <c r="F236" s="69" t="s">
        <v>914</v>
      </c>
      <c r="G236" s="69" t="s">
        <v>308</v>
      </c>
      <c r="H236" s="69" t="s">
        <v>15</v>
      </c>
      <c r="I236" s="69" t="s">
        <v>12</v>
      </c>
      <c r="J236" s="69" t="s">
        <v>13</v>
      </c>
      <c r="K236" s="69" t="s">
        <v>915</v>
      </c>
      <c r="L236" s="69"/>
    </row>
    <row r="237" spans="1:12" x14ac:dyDescent="0.3">
      <c r="A237" s="69"/>
      <c r="B237" s="70"/>
      <c r="C237" s="69" t="s">
        <v>30</v>
      </c>
      <c r="D237" s="68">
        <f>130+65</f>
        <v>195</v>
      </c>
      <c r="E237" s="69"/>
      <c r="F237" s="69" t="s">
        <v>62</v>
      </c>
      <c r="G237" s="69" t="s">
        <v>308</v>
      </c>
      <c r="H237" s="69" t="s">
        <v>16</v>
      </c>
      <c r="I237" s="69" t="s">
        <v>12</v>
      </c>
      <c r="J237" s="69" t="s">
        <v>13</v>
      </c>
      <c r="K237" s="69" t="s">
        <v>60</v>
      </c>
      <c r="L237" s="69"/>
    </row>
    <row r="238" spans="1:12" x14ac:dyDescent="0.3">
      <c r="A238" s="69"/>
      <c r="B238" s="70"/>
      <c r="C238" s="69" t="s">
        <v>31</v>
      </c>
      <c r="D238" s="68">
        <v>350</v>
      </c>
      <c r="E238" s="69"/>
      <c r="F238" s="69" t="s">
        <v>62</v>
      </c>
      <c r="G238" s="69" t="s">
        <v>308</v>
      </c>
      <c r="H238" s="69" t="s">
        <v>16</v>
      </c>
      <c r="I238" s="69" t="s">
        <v>12</v>
      </c>
      <c r="J238" s="69" t="s">
        <v>13</v>
      </c>
      <c r="K238" s="69" t="s">
        <v>60</v>
      </c>
      <c r="L238" s="69"/>
    </row>
    <row r="239" spans="1:12" x14ac:dyDescent="0.3">
      <c r="A239" s="69"/>
      <c r="B239" s="70"/>
      <c r="C239" s="69" t="s">
        <v>531</v>
      </c>
      <c r="D239" s="68">
        <v>1000</v>
      </c>
      <c r="E239" s="69"/>
      <c r="F239" s="69" t="s">
        <v>44</v>
      </c>
      <c r="G239" s="69" t="s">
        <v>10</v>
      </c>
      <c r="H239" s="69" t="s">
        <v>15</v>
      </c>
      <c r="I239" s="69" t="s">
        <v>12</v>
      </c>
      <c r="J239" s="69" t="s">
        <v>13</v>
      </c>
      <c r="K239" s="69" t="s">
        <v>512</v>
      </c>
      <c r="L239" s="69"/>
    </row>
    <row r="240" spans="1:12" x14ac:dyDescent="0.3">
      <c r="A240" s="69"/>
      <c r="B240" s="70"/>
      <c r="C240" s="69" t="s">
        <v>32</v>
      </c>
      <c r="D240" s="68">
        <v>130</v>
      </c>
      <c r="E240" s="69"/>
      <c r="F240" s="69" t="s">
        <v>62</v>
      </c>
      <c r="G240" s="69" t="s">
        <v>308</v>
      </c>
      <c r="H240" s="69" t="s">
        <v>16</v>
      </c>
      <c r="I240" s="69" t="s">
        <v>12</v>
      </c>
      <c r="J240" s="69" t="s">
        <v>13</v>
      </c>
      <c r="K240" s="69" t="s">
        <v>60</v>
      </c>
      <c r="L240" s="69"/>
    </row>
    <row r="241" spans="1:12" x14ac:dyDescent="0.3">
      <c r="A241" s="69"/>
      <c r="B241" s="70"/>
      <c r="C241" s="69" t="s">
        <v>23</v>
      </c>
      <c r="D241" s="68">
        <v>416.86</v>
      </c>
      <c r="E241" s="69"/>
      <c r="F241" s="69" t="s">
        <v>43</v>
      </c>
      <c r="G241" s="69" t="s">
        <v>10</v>
      </c>
      <c r="H241" s="69" t="s">
        <v>16</v>
      </c>
      <c r="I241" s="69" t="s">
        <v>12</v>
      </c>
      <c r="J241" s="69" t="s">
        <v>13</v>
      </c>
      <c r="K241" s="69" t="s">
        <v>741</v>
      </c>
      <c r="L241" s="69"/>
    </row>
    <row r="242" spans="1:12" x14ac:dyDescent="0.3">
      <c r="A242" s="69"/>
      <c r="B242" s="70"/>
      <c r="C242" s="69" t="s">
        <v>686</v>
      </c>
      <c r="D242" s="68">
        <v>98</v>
      </c>
      <c r="E242" s="69"/>
      <c r="F242" s="69" t="s">
        <v>43</v>
      </c>
      <c r="G242" s="69" t="s">
        <v>10</v>
      </c>
      <c r="H242" s="69" t="s">
        <v>15</v>
      </c>
      <c r="I242" s="69" t="s">
        <v>12</v>
      </c>
      <c r="J242" s="69" t="s">
        <v>13</v>
      </c>
      <c r="K242" s="69" t="s">
        <v>741</v>
      </c>
      <c r="L242" s="69"/>
    </row>
    <row r="243" spans="1:12" x14ac:dyDescent="0.3">
      <c r="A243" s="69"/>
      <c r="B243" s="70"/>
      <c r="C243" s="69" t="s">
        <v>20</v>
      </c>
      <c r="D243" s="68">
        <v>1970</v>
      </c>
      <c r="E243" s="69"/>
      <c r="F243" s="69" t="s">
        <v>43</v>
      </c>
      <c r="G243" s="69" t="s">
        <v>10</v>
      </c>
      <c r="H243" s="69" t="s">
        <v>15</v>
      </c>
      <c r="I243" s="69" t="s">
        <v>12</v>
      </c>
      <c r="J243" s="69" t="s">
        <v>13</v>
      </c>
      <c r="K243" s="69" t="s">
        <v>741</v>
      </c>
      <c r="L243" s="69"/>
    </row>
    <row r="244" spans="1:12" x14ac:dyDescent="0.3">
      <c r="A244" s="69"/>
      <c r="B244" s="70"/>
      <c r="C244" s="69" t="s">
        <v>687</v>
      </c>
      <c r="D244" s="68">
        <v>220</v>
      </c>
      <c r="E244" s="69"/>
      <c r="F244" s="69" t="s">
        <v>62</v>
      </c>
      <c r="G244" s="69" t="s">
        <v>308</v>
      </c>
      <c r="H244" s="69" t="s">
        <v>16</v>
      </c>
      <c r="I244" s="69" t="s">
        <v>12</v>
      </c>
      <c r="J244" s="69" t="s">
        <v>13</v>
      </c>
      <c r="K244" s="69" t="s">
        <v>60</v>
      </c>
      <c r="L244" s="69"/>
    </row>
    <row r="245" spans="1:12" x14ac:dyDescent="0.3">
      <c r="A245" s="69"/>
      <c r="B245" s="70"/>
      <c r="C245" s="69" t="s">
        <v>118</v>
      </c>
      <c r="D245" s="68">
        <v>100</v>
      </c>
      <c r="E245" s="69"/>
      <c r="F245" s="69" t="s">
        <v>62</v>
      </c>
      <c r="G245" s="69" t="s">
        <v>308</v>
      </c>
      <c r="H245" s="69" t="s">
        <v>16</v>
      </c>
      <c r="I245" s="69" t="s">
        <v>12</v>
      </c>
      <c r="J245" s="69" t="s">
        <v>13</v>
      </c>
      <c r="K245" s="69" t="s">
        <v>60</v>
      </c>
      <c r="L245" s="69"/>
    </row>
    <row r="246" spans="1:12" x14ac:dyDescent="0.3">
      <c r="A246" s="69"/>
      <c r="B246" s="70"/>
      <c r="C246" s="69" t="s">
        <v>688</v>
      </c>
      <c r="D246" s="68">
        <v>160</v>
      </c>
      <c r="E246" s="69"/>
      <c r="F246" s="69" t="s">
        <v>62</v>
      </c>
      <c r="G246" s="69" t="s">
        <v>308</v>
      </c>
      <c r="H246" s="69" t="s">
        <v>16</v>
      </c>
      <c r="I246" s="69" t="s">
        <v>12</v>
      </c>
      <c r="J246" s="69" t="s">
        <v>13</v>
      </c>
      <c r="K246" s="69" t="s">
        <v>60</v>
      </c>
      <c r="L246" s="69"/>
    </row>
    <row r="247" spans="1:12" x14ac:dyDescent="0.3">
      <c r="A247" s="69"/>
      <c r="B247" s="70"/>
      <c r="C247" s="69" t="s">
        <v>982</v>
      </c>
      <c r="D247" s="68">
        <v>1970</v>
      </c>
      <c r="E247" s="69"/>
      <c r="F247" s="69" t="s">
        <v>41</v>
      </c>
      <c r="G247" s="69"/>
      <c r="H247" s="69"/>
      <c r="I247" s="69"/>
      <c r="J247" s="69"/>
      <c r="K247" s="69"/>
      <c r="L247" s="69"/>
    </row>
    <row r="248" spans="1:12" x14ac:dyDescent="0.3">
      <c r="A248" s="69"/>
      <c r="B248" s="70"/>
      <c r="C248" s="69" t="s">
        <v>993</v>
      </c>
      <c r="D248" s="68">
        <v>90</v>
      </c>
      <c r="E248" s="69"/>
      <c r="F248" s="69" t="s">
        <v>41</v>
      </c>
      <c r="G248" s="69"/>
      <c r="H248" s="69"/>
      <c r="I248" s="69"/>
      <c r="J248" s="69"/>
      <c r="K248" s="69"/>
      <c r="L248" s="69"/>
    </row>
    <row r="249" spans="1:12" x14ac:dyDescent="0.3">
      <c r="A249" s="69"/>
      <c r="B249" s="70"/>
      <c r="C249" s="69" t="s">
        <v>695</v>
      </c>
      <c r="D249" s="68">
        <v>290</v>
      </c>
      <c r="E249" s="69"/>
      <c r="F249" s="69" t="s">
        <v>41</v>
      </c>
      <c r="G249" s="69"/>
      <c r="H249" s="69"/>
      <c r="I249" s="69"/>
      <c r="J249" s="69"/>
      <c r="K249" s="69"/>
      <c r="L249" s="69"/>
    </row>
    <row r="250" spans="1:12" x14ac:dyDescent="0.3">
      <c r="A250" s="69"/>
      <c r="B250" s="67">
        <v>44950</v>
      </c>
      <c r="C250" s="68" t="s">
        <v>697</v>
      </c>
      <c r="D250" s="68">
        <v>80</v>
      </c>
      <c r="E250" s="69"/>
      <c r="F250" s="69" t="s">
        <v>914</v>
      </c>
      <c r="G250" s="69" t="s">
        <v>308</v>
      </c>
      <c r="H250" s="69" t="s">
        <v>16</v>
      </c>
      <c r="I250" s="69" t="s">
        <v>12</v>
      </c>
      <c r="J250" s="69" t="s">
        <v>13</v>
      </c>
      <c r="K250" s="69" t="s">
        <v>915</v>
      </c>
      <c r="L250" s="69"/>
    </row>
    <row r="251" spans="1:12" x14ac:dyDescent="0.3">
      <c r="A251" s="69"/>
      <c r="B251" s="70"/>
      <c r="C251" s="68" t="s">
        <v>694</v>
      </c>
      <c r="D251" s="68">
        <v>160</v>
      </c>
      <c r="E251" s="69"/>
      <c r="F251" s="69" t="s">
        <v>914</v>
      </c>
      <c r="G251" s="69" t="s">
        <v>308</v>
      </c>
      <c r="H251" s="69" t="s">
        <v>16</v>
      </c>
      <c r="I251" s="69" t="s">
        <v>12</v>
      </c>
      <c r="J251" s="69" t="s">
        <v>13</v>
      </c>
      <c r="K251" s="69" t="s">
        <v>915</v>
      </c>
      <c r="L251" s="69"/>
    </row>
    <row r="252" spans="1:12" x14ac:dyDescent="0.3">
      <c r="A252" s="69"/>
      <c r="B252" s="70"/>
      <c r="C252" s="68" t="s">
        <v>729</v>
      </c>
      <c r="D252" s="68">
        <v>1500</v>
      </c>
      <c r="E252" s="69"/>
      <c r="F252" s="69" t="s">
        <v>914</v>
      </c>
      <c r="G252" s="69" t="s">
        <v>308</v>
      </c>
      <c r="H252" s="69" t="s">
        <v>15</v>
      </c>
      <c r="I252" s="69" t="s">
        <v>12</v>
      </c>
      <c r="J252" s="69" t="s">
        <v>13</v>
      </c>
      <c r="K252" s="69" t="s">
        <v>915</v>
      </c>
      <c r="L252" s="69"/>
    </row>
    <row r="253" spans="1:12" x14ac:dyDescent="0.3">
      <c r="A253" s="69"/>
      <c r="B253" s="70"/>
      <c r="C253" s="68" t="s">
        <v>702</v>
      </c>
      <c r="D253" s="68">
        <v>1000</v>
      </c>
      <c r="E253" s="69"/>
      <c r="F253" s="69" t="s">
        <v>914</v>
      </c>
      <c r="G253" s="69" t="s">
        <v>308</v>
      </c>
      <c r="H253" s="69" t="s">
        <v>14</v>
      </c>
      <c r="I253" s="69" t="s">
        <v>12</v>
      </c>
      <c r="J253" s="69" t="s">
        <v>13</v>
      </c>
      <c r="K253" s="69" t="s">
        <v>915</v>
      </c>
      <c r="L253" s="69"/>
    </row>
    <row r="254" spans="1:12" x14ac:dyDescent="0.3">
      <c r="A254" s="69"/>
      <c r="B254" s="67"/>
      <c r="C254" s="68" t="s">
        <v>718</v>
      </c>
      <c r="D254" s="68">
        <v>600</v>
      </c>
      <c r="E254" s="69"/>
      <c r="F254" s="69" t="s">
        <v>914</v>
      </c>
      <c r="G254" s="69" t="s">
        <v>308</v>
      </c>
      <c r="H254" s="69" t="s">
        <v>14</v>
      </c>
      <c r="I254" s="69" t="s">
        <v>12</v>
      </c>
      <c r="J254" s="69" t="s">
        <v>13</v>
      </c>
      <c r="K254" s="69" t="s">
        <v>915</v>
      </c>
      <c r="L254" s="69"/>
    </row>
    <row r="255" spans="1:12" x14ac:dyDescent="0.3">
      <c r="A255" s="69"/>
      <c r="B255" s="67"/>
      <c r="C255" s="68" t="s">
        <v>730</v>
      </c>
      <c r="D255" s="68">
        <v>69</v>
      </c>
      <c r="E255" s="69"/>
      <c r="F255" s="69" t="s">
        <v>914</v>
      </c>
      <c r="G255" s="69" t="s">
        <v>308</v>
      </c>
      <c r="H255" s="69" t="s">
        <v>15</v>
      </c>
      <c r="I255" s="69" t="s">
        <v>12</v>
      </c>
      <c r="J255" s="69" t="s">
        <v>13</v>
      </c>
      <c r="K255" s="69" t="s">
        <v>915</v>
      </c>
      <c r="L255" s="69"/>
    </row>
    <row r="256" spans="1:12" x14ac:dyDescent="0.3">
      <c r="A256" s="69"/>
      <c r="B256" s="67"/>
      <c r="C256" s="68" t="s">
        <v>695</v>
      </c>
      <c r="D256" s="68">
        <v>200</v>
      </c>
      <c r="E256" s="69"/>
      <c r="F256" s="69" t="s">
        <v>914</v>
      </c>
      <c r="G256" s="69" t="s">
        <v>308</v>
      </c>
      <c r="H256" s="69" t="s">
        <v>16</v>
      </c>
      <c r="I256" s="69" t="s">
        <v>12</v>
      </c>
      <c r="J256" s="69" t="s">
        <v>13</v>
      </c>
      <c r="K256" s="69" t="s">
        <v>915</v>
      </c>
      <c r="L256" s="69"/>
    </row>
    <row r="257" spans="1:12" x14ac:dyDescent="0.3">
      <c r="A257" s="69"/>
      <c r="B257" s="67"/>
      <c r="C257" s="68" t="s">
        <v>800</v>
      </c>
      <c r="D257" s="68">
        <v>200</v>
      </c>
      <c r="E257" s="69"/>
      <c r="F257" s="69" t="s">
        <v>914</v>
      </c>
      <c r="G257" s="69" t="s">
        <v>308</v>
      </c>
      <c r="H257" s="69" t="s">
        <v>15</v>
      </c>
      <c r="I257" s="69" t="s">
        <v>12</v>
      </c>
      <c r="J257" s="69" t="s">
        <v>13</v>
      </c>
      <c r="K257" s="69" t="s">
        <v>915</v>
      </c>
      <c r="L257" s="69"/>
    </row>
    <row r="258" spans="1:12" x14ac:dyDescent="0.3">
      <c r="A258" s="69"/>
      <c r="B258" s="67"/>
      <c r="C258" s="68" t="s">
        <v>705</v>
      </c>
      <c r="D258" s="68">
        <v>60</v>
      </c>
      <c r="E258" s="69"/>
      <c r="F258" s="69" t="s">
        <v>914</v>
      </c>
      <c r="G258" s="69" t="s">
        <v>308</v>
      </c>
      <c r="H258" s="69" t="s">
        <v>16</v>
      </c>
      <c r="I258" s="69" t="s">
        <v>12</v>
      </c>
      <c r="J258" s="69" t="s">
        <v>13</v>
      </c>
      <c r="K258" s="69" t="s">
        <v>915</v>
      </c>
      <c r="L258" s="69"/>
    </row>
    <row r="259" spans="1:12" x14ac:dyDescent="0.3">
      <c r="A259" s="69"/>
      <c r="B259" s="70"/>
      <c r="C259" s="69" t="s">
        <v>9</v>
      </c>
      <c r="D259" s="68">
        <v>20</v>
      </c>
      <c r="E259" s="69"/>
      <c r="F259" s="69" t="s">
        <v>62</v>
      </c>
      <c r="G259" s="69" t="s">
        <v>308</v>
      </c>
      <c r="H259" s="69" t="s">
        <v>16</v>
      </c>
      <c r="I259" s="69" t="s">
        <v>12</v>
      </c>
      <c r="J259" s="69" t="s">
        <v>13</v>
      </c>
      <c r="K259" s="69" t="s">
        <v>60</v>
      </c>
      <c r="L259" s="69"/>
    </row>
    <row r="260" spans="1:12" x14ac:dyDescent="0.3">
      <c r="A260" s="69"/>
      <c r="B260" s="70"/>
      <c r="C260" s="69" t="s">
        <v>66</v>
      </c>
      <c r="D260" s="68">
        <v>100</v>
      </c>
      <c r="E260" s="69"/>
      <c r="F260" s="69" t="s">
        <v>62</v>
      </c>
      <c r="G260" s="69" t="s">
        <v>308</v>
      </c>
      <c r="H260" s="69" t="s">
        <v>16</v>
      </c>
      <c r="I260" s="69" t="s">
        <v>12</v>
      </c>
      <c r="J260" s="69" t="s">
        <v>13</v>
      </c>
      <c r="K260" s="69" t="s">
        <v>60</v>
      </c>
      <c r="L260" s="69"/>
    </row>
    <row r="261" spans="1:12" x14ac:dyDescent="0.3">
      <c r="A261" s="69"/>
      <c r="B261" s="70"/>
      <c r="C261" s="69" t="s">
        <v>8</v>
      </c>
      <c r="D261" s="68">
        <v>120</v>
      </c>
      <c r="E261" s="69"/>
      <c r="F261" s="69" t="s">
        <v>41</v>
      </c>
      <c r="G261" s="69"/>
      <c r="H261" s="69"/>
      <c r="I261" s="69"/>
      <c r="J261" s="69"/>
      <c r="K261" s="69"/>
      <c r="L261" s="69"/>
    </row>
    <row r="262" spans="1:12" x14ac:dyDescent="0.3">
      <c r="A262" s="69"/>
      <c r="B262" s="70"/>
      <c r="C262" s="69" t="s">
        <v>695</v>
      </c>
      <c r="D262" s="68">
        <v>270</v>
      </c>
      <c r="E262" s="69"/>
      <c r="F262" s="69" t="s">
        <v>41</v>
      </c>
      <c r="G262" s="69"/>
      <c r="H262" s="69"/>
      <c r="I262" s="69"/>
      <c r="J262" s="69"/>
      <c r="K262" s="69"/>
      <c r="L262" s="69"/>
    </row>
    <row r="263" spans="1:12" x14ac:dyDescent="0.3">
      <c r="A263" s="69"/>
      <c r="B263" s="70"/>
      <c r="C263" s="69" t="s">
        <v>1007</v>
      </c>
      <c r="D263" s="68">
        <v>1500</v>
      </c>
      <c r="E263" s="69"/>
      <c r="F263" s="69" t="s">
        <v>41</v>
      </c>
      <c r="G263" s="69"/>
      <c r="H263" s="69"/>
      <c r="I263" s="69"/>
      <c r="J263" s="69"/>
      <c r="K263" s="69"/>
      <c r="L263" s="69"/>
    </row>
    <row r="264" spans="1:12" x14ac:dyDescent="0.3">
      <c r="A264" s="69"/>
      <c r="B264" s="67">
        <v>44951</v>
      </c>
      <c r="C264" s="68" t="s">
        <v>697</v>
      </c>
      <c r="D264" s="68">
        <v>80</v>
      </c>
      <c r="E264" s="69"/>
      <c r="F264" s="69" t="s">
        <v>914</v>
      </c>
      <c r="G264" s="69" t="s">
        <v>308</v>
      </c>
      <c r="H264" s="69" t="s">
        <v>16</v>
      </c>
      <c r="I264" s="69" t="s">
        <v>12</v>
      </c>
      <c r="J264" s="69" t="s">
        <v>13</v>
      </c>
      <c r="K264" s="69" t="s">
        <v>915</v>
      </c>
      <c r="L264" s="69"/>
    </row>
    <row r="265" spans="1:12" x14ac:dyDescent="0.3">
      <c r="A265" s="69"/>
      <c r="B265" s="70"/>
      <c r="C265" s="68" t="s">
        <v>694</v>
      </c>
      <c r="D265" s="68">
        <v>150</v>
      </c>
      <c r="E265" s="69"/>
      <c r="F265" s="69" t="s">
        <v>914</v>
      </c>
      <c r="G265" s="69" t="s">
        <v>308</v>
      </c>
      <c r="H265" s="69" t="s">
        <v>16</v>
      </c>
      <c r="I265" s="69" t="s">
        <v>12</v>
      </c>
      <c r="J265" s="69" t="s">
        <v>13</v>
      </c>
      <c r="K265" s="69" t="s">
        <v>915</v>
      </c>
      <c r="L265" s="69"/>
    </row>
    <row r="266" spans="1:12" x14ac:dyDescent="0.3">
      <c r="A266" s="69"/>
      <c r="B266" s="70"/>
      <c r="C266" s="68" t="s">
        <v>718</v>
      </c>
      <c r="D266" s="68">
        <v>600</v>
      </c>
      <c r="E266" s="69"/>
      <c r="F266" s="69" t="s">
        <v>914</v>
      </c>
      <c r="G266" s="69" t="s">
        <v>308</v>
      </c>
      <c r="H266" s="69" t="s">
        <v>14</v>
      </c>
      <c r="I266" s="69" t="s">
        <v>12</v>
      </c>
      <c r="J266" s="69" t="s">
        <v>13</v>
      </c>
      <c r="K266" s="69" t="s">
        <v>915</v>
      </c>
      <c r="L266" s="69"/>
    </row>
    <row r="267" spans="1:12" x14ac:dyDescent="0.3">
      <c r="A267" s="69"/>
      <c r="B267" s="67"/>
      <c r="C267" s="68" t="s">
        <v>695</v>
      </c>
      <c r="D267" s="68">
        <v>200</v>
      </c>
      <c r="E267" s="69"/>
      <c r="F267" s="69" t="s">
        <v>914</v>
      </c>
      <c r="G267" s="69" t="s">
        <v>308</v>
      </c>
      <c r="H267" s="69" t="s">
        <v>16</v>
      </c>
      <c r="I267" s="69" t="s">
        <v>12</v>
      </c>
      <c r="J267" s="69" t="s">
        <v>13</v>
      </c>
      <c r="K267" s="69" t="s">
        <v>915</v>
      </c>
      <c r="L267" s="69"/>
    </row>
    <row r="268" spans="1:12" x14ac:dyDescent="0.3">
      <c r="A268" s="69"/>
      <c r="B268" s="67"/>
      <c r="C268" s="68" t="s">
        <v>705</v>
      </c>
      <c r="D268" s="68">
        <v>60</v>
      </c>
      <c r="E268" s="69"/>
      <c r="F268" s="69" t="s">
        <v>914</v>
      </c>
      <c r="G268" s="69" t="s">
        <v>308</v>
      </c>
      <c r="H268" s="69" t="s">
        <v>16</v>
      </c>
      <c r="I268" s="69" t="s">
        <v>12</v>
      </c>
      <c r="J268" s="69" t="s">
        <v>13</v>
      </c>
      <c r="K268" s="69" t="s">
        <v>915</v>
      </c>
      <c r="L268" s="69"/>
    </row>
    <row r="269" spans="1:12" x14ac:dyDescent="0.3">
      <c r="A269" s="69"/>
      <c r="B269" s="67"/>
      <c r="C269" s="68" t="s">
        <v>927</v>
      </c>
      <c r="D269" s="68">
        <v>9000</v>
      </c>
      <c r="E269" s="69"/>
      <c r="F269" s="69" t="s">
        <v>914</v>
      </c>
      <c r="G269" s="69" t="s">
        <v>308</v>
      </c>
      <c r="H269" s="69" t="s">
        <v>15</v>
      </c>
      <c r="I269" s="69" t="s">
        <v>12</v>
      </c>
      <c r="J269" s="69" t="s">
        <v>13</v>
      </c>
      <c r="K269" s="69" t="s">
        <v>915</v>
      </c>
      <c r="L269" s="69"/>
    </row>
    <row r="270" spans="1:12" x14ac:dyDescent="0.3">
      <c r="A270" s="69"/>
      <c r="B270" s="70"/>
      <c r="C270" s="69" t="s">
        <v>720</v>
      </c>
      <c r="D270" s="68">
        <v>1270</v>
      </c>
      <c r="E270" s="69"/>
      <c r="F270" s="69" t="s">
        <v>62</v>
      </c>
      <c r="G270" s="69" t="s">
        <v>308</v>
      </c>
      <c r="H270" s="69" t="s">
        <v>14</v>
      </c>
      <c r="I270" s="69" t="s">
        <v>12</v>
      </c>
      <c r="J270" s="69" t="s">
        <v>13</v>
      </c>
      <c r="K270" s="69" t="s">
        <v>60</v>
      </c>
      <c r="L270" s="69"/>
    </row>
    <row r="271" spans="1:12" x14ac:dyDescent="0.3">
      <c r="A271" s="69"/>
      <c r="B271" s="70"/>
      <c r="C271" s="69" t="s">
        <v>45</v>
      </c>
      <c r="D271" s="68">
        <v>60</v>
      </c>
      <c r="E271" s="69"/>
      <c r="F271" s="69" t="s">
        <v>62</v>
      </c>
      <c r="G271" s="69" t="s">
        <v>308</v>
      </c>
      <c r="H271" s="69" t="s">
        <v>14</v>
      </c>
      <c r="I271" s="69" t="s">
        <v>12</v>
      </c>
      <c r="J271" s="69" t="s">
        <v>13</v>
      </c>
      <c r="K271" s="69" t="s">
        <v>60</v>
      </c>
      <c r="L271" s="69"/>
    </row>
    <row r="272" spans="1:12" x14ac:dyDescent="0.3">
      <c r="A272" s="69"/>
      <c r="B272" s="70"/>
      <c r="C272" s="69" t="s">
        <v>763</v>
      </c>
      <c r="D272" s="68">
        <v>911.65</v>
      </c>
      <c r="E272" s="69"/>
      <c r="F272" s="69" t="s">
        <v>547</v>
      </c>
      <c r="G272" s="69" t="s">
        <v>10</v>
      </c>
      <c r="H272" s="69" t="s">
        <v>15</v>
      </c>
      <c r="I272" s="69" t="s">
        <v>12</v>
      </c>
      <c r="J272" s="69" t="s">
        <v>13</v>
      </c>
      <c r="K272" s="69" t="s">
        <v>512</v>
      </c>
      <c r="L272" s="69"/>
    </row>
    <row r="273" spans="1:12" x14ac:dyDescent="0.3">
      <c r="A273" s="69"/>
      <c r="B273" s="70"/>
      <c r="C273" s="69" t="s">
        <v>721</v>
      </c>
      <c r="D273" s="68">
        <v>50</v>
      </c>
      <c r="E273" s="69"/>
      <c r="F273" s="69" t="s">
        <v>62</v>
      </c>
      <c r="G273" s="69" t="s">
        <v>308</v>
      </c>
      <c r="H273" s="69" t="s">
        <v>16</v>
      </c>
      <c r="I273" s="69" t="s">
        <v>12</v>
      </c>
      <c r="J273" s="69" t="s">
        <v>13</v>
      </c>
      <c r="K273" s="69" t="s">
        <v>60</v>
      </c>
      <c r="L273" s="69"/>
    </row>
    <row r="274" spans="1:12" x14ac:dyDescent="0.3">
      <c r="A274" s="69"/>
      <c r="B274" s="70"/>
      <c r="C274" s="69" t="s">
        <v>1133</v>
      </c>
      <c r="D274" s="68">
        <v>420</v>
      </c>
      <c r="E274" s="69"/>
      <c r="F274" s="69" t="s">
        <v>41</v>
      </c>
      <c r="G274" s="69"/>
      <c r="H274" s="69"/>
      <c r="I274" s="69"/>
      <c r="J274" s="69"/>
      <c r="K274" s="69" t="s">
        <v>1134</v>
      </c>
      <c r="L274" s="69"/>
    </row>
    <row r="275" spans="1:12" x14ac:dyDescent="0.3">
      <c r="A275" s="69"/>
      <c r="B275" s="70"/>
      <c r="C275" s="69" t="s">
        <v>23</v>
      </c>
      <c r="D275" s="68">
        <v>590</v>
      </c>
      <c r="E275" s="69"/>
      <c r="F275" s="69" t="s">
        <v>41</v>
      </c>
      <c r="G275" s="69"/>
      <c r="H275" s="69"/>
      <c r="I275" s="69"/>
      <c r="J275" s="69"/>
      <c r="K275" s="69" t="s">
        <v>1134</v>
      </c>
      <c r="L275" s="69"/>
    </row>
    <row r="276" spans="1:12" x14ac:dyDescent="0.3">
      <c r="A276" s="69"/>
      <c r="B276" s="70"/>
      <c r="C276" s="69" t="s">
        <v>27</v>
      </c>
      <c r="D276" s="68">
        <v>704</v>
      </c>
      <c r="E276" s="69"/>
      <c r="F276" s="69" t="s">
        <v>41</v>
      </c>
      <c r="G276" s="69"/>
      <c r="H276" s="69"/>
      <c r="I276" s="69"/>
      <c r="J276" s="69"/>
      <c r="K276" s="69" t="s">
        <v>1134</v>
      </c>
      <c r="L276" s="69"/>
    </row>
    <row r="277" spans="1:12" x14ac:dyDescent="0.3">
      <c r="A277" s="69"/>
      <c r="B277" s="70"/>
      <c r="C277" s="69" t="s">
        <v>1132</v>
      </c>
      <c r="D277" s="68">
        <v>120</v>
      </c>
      <c r="E277" s="69"/>
      <c r="F277" s="69" t="s">
        <v>41</v>
      </c>
      <c r="G277" s="69"/>
      <c r="H277" s="69"/>
      <c r="I277" s="69"/>
      <c r="J277" s="69"/>
      <c r="K277" s="69" t="s">
        <v>1134</v>
      </c>
      <c r="L277" s="69"/>
    </row>
    <row r="278" spans="1:12" x14ac:dyDescent="0.3">
      <c r="A278" s="69"/>
      <c r="B278" s="70"/>
      <c r="C278" s="69" t="s">
        <v>60</v>
      </c>
      <c r="D278" s="68">
        <v>1400</v>
      </c>
      <c r="E278" s="69"/>
      <c r="F278" s="69" t="s">
        <v>41</v>
      </c>
      <c r="G278" s="69"/>
      <c r="H278" s="69"/>
      <c r="I278" s="69"/>
      <c r="J278" s="69"/>
      <c r="K278" s="69" t="s">
        <v>1134</v>
      </c>
      <c r="L278" s="69"/>
    </row>
    <row r="279" spans="1:12" x14ac:dyDescent="0.3">
      <c r="A279" s="69"/>
      <c r="B279" s="70"/>
      <c r="C279" s="69" t="s">
        <v>1135</v>
      </c>
      <c r="D279" s="68">
        <v>200</v>
      </c>
      <c r="E279" s="69"/>
      <c r="F279" s="69" t="s">
        <v>41</v>
      </c>
      <c r="G279" s="69"/>
      <c r="H279" s="69"/>
      <c r="I279" s="69"/>
      <c r="J279" s="69"/>
      <c r="K279" s="69" t="s">
        <v>1134</v>
      </c>
      <c r="L279" s="69"/>
    </row>
    <row r="280" spans="1:12" x14ac:dyDescent="0.3">
      <c r="A280" s="69"/>
      <c r="B280" s="67">
        <v>44952</v>
      </c>
      <c r="C280" s="68" t="s">
        <v>697</v>
      </c>
      <c r="D280" s="68">
        <v>80</v>
      </c>
      <c r="E280" s="69"/>
      <c r="F280" s="69" t="s">
        <v>914</v>
      </c>
      <c r="G280" s="69" t="s">
        <v>308</v>
      </c>
      <c r="H280" s="69" t="s">
        <v>16</v>
      </c>
      <c r="I280" s="69" t="s">
        <v>12</v>
      </c>
      <c r="J280" s="69" t="s">
        <v>13</v>
      </c>
      <c r="K280" s="69" t="s">
        <v>915</v>
      </c>
      <c r="L280" s="69"/>
    </row>
    <row r="281" spans="1:12" x14ac:dyDescent="0.3">
      <c r="A281" s="69"/>
      <c r="B281" s="70"/>
      <c r="C281" s="68" t="s">
        <v>694</v>
      </c>
      <c r="D281" s="68">
        <v>380</v>
      </c>
      <c r="E281" s="69"/>
      <c r="F281" s="69" t="s">
        <v>914</v>
      </c>
      <c r="G281" s="69" t="s">
        <v>308</v>
      </c>
      <c r="H281" s="69" t="s">
        <v>16</v>
      </c>
      <c r="I281" s="69" t="s">
        <v>12</v>
      </c>
      <c r="J281" s="69" t="s">
        <v>13</v>
      </c>
      <c r="K281" s="69" t="s">
        <v>915</v>
      </c>
      <c r="L281" s="69"/>
    </row>
    <row r="282" spans="1:12" x14ac:dyDescent="0.3">
      <c r="A282" s="69"/>
      <c r="B282" s="67"/>
      <c r="C282" s="68" t="s">
        <v>718</v>
      </c>
      <c r="D282" s="68">
        <v>600</v>
      </c>
      <c r="E282" s="69"/>
      <c r="F282" s="69" t="s">
        <v>914</v>
      </c>
      <c r="G282" s="69" t="s">
        <v>308</v>
      </c>
      <c r="H282" s="69" t="s">
        <v>14</v>
      </c>
      <c r="I282" s="69" t="s">
        <v>12</v>
      </c>
      <c r="J282" s="69" t="s">
        <v>13</v>
      </c>
      <c r="K282" s="69" t="s">
        <v>915</v>
      </c>
      <c r="L282" s="69"/>
    </row>
    <row r="283" spans="1:12" x14ac:dyDescent="0.3">
      <c r="A283" s="69"/>
      <c r="B283" s="67"/>
      <c r="C283" s="68" t="s">
        <v>702</v>
      </c>
      <c r="D283" s="68">
        <v>600</v>
      </c>
      <c r="E283" s="69"/>
      <c r="F283" s="69" t="s">
        <v>914</v>
      </c>
      <c r="G283" s="69" t="s">
        <v>308</v>
      </c>
      <c r="H283" s="69" t="s">
        <v>14</v>
      </c>
      <c r="I283" s="69" t="s">
        <v>12</v>
      </c>
      <c r="J283" s="69" t="s">
        <v>13</v>
      </c>
      <c r="K283" s="69" t="s">
        <v>915</v>
      </c>
      <c r="L283" s="69"/>
    </row>
    <row r="284" spans="1:12" x14ac:dyDescent="0.3">
      <c r="A284" s="69"/>
      <c r="B284" s="67"/>
      <c r="C284" s="68" t="s">
        <v>695</v>
      </c>
      <c r="D284" s="68">
        <v>200</v>
      </c>
      <c r="E284" s="69"/>
      <c r="F284" s="69" t="s">
        <v>914</v>
      </c>
      <c r="G284" s="69" t="s">
        <v>308</v>
      </c>
      <c r="H284" s="69" t="s">
        <v>16</v>
      </c>
      <c r="I284" s="69" t="s">
        <v>12</v>
      </c>
      <c r="J284" s="69" t="s">
        <v>13</v>
      </c>
      <c r="K284" s="69" t="s">
        <v>915</v>
      </c>
      <c r="L284" s="69"/>
    </row>
    <row r="285" spans="1:12" x14ac:dyDescent="0.3">
      <c r="A285" s="69"/>
      <c r="B285" s="67"/>
      <c r="C285" s="68" t="s">
        <v>729</v>
      </c>
      <c r="D285" s="68">
        <v>2350</v>
      </c>
      <c r="E285" s="69"/>
      <c r="F285" s="69" t="s">
        <v>914</v>
      </c>
      <c r="G285" s="69" t="s">
        <v>308</v>
      </c>
      <c r="H285" s="69" t="s">
        <v>15</v>
      </c>
      <c r="I285" s="69" t="s">
        <v>12</v>
      </c>
      <c r="J285" s="69" t="s">
        <v>13</v>
      </c>
      <c r="K285" s="69" t="s">
        <v>915</v>
      </c>
      <c r="L285" s="69"/>
    </row>
    <row r="286" spans="1:12" x14ac:dyDescent="0.3">
      <c r="A286" s="69"/>
      <c r="B286" s="67"/>
      <c r="C286" s="68" t="s">
        <v>705</v>
      </c>
      <c r="D286" s="68">
        <v>60</v>
      </c>
      <c r="E286" s="69"/>
      <c r="F286" s="69" t="s">
        <v>914</v>
      </c>
      <c r="G286" s="69" t="s">
        <v>308</v>
      </c>
      <c r="H286" s="69" t="s">
        <v>16</v>
      </c>
      <c r="I286" s="69" t="s">
        <v>12</v>
      </c>
      <c r="J286" s="69" t="s">
        <v>13</v>
      </c>
      <c r="K286" s="69" t="s">
        <v>915</v>
      </c>
      <c r="L286" s="69"/>
    </row>
    <row r="287" spans="1:12" x14ac:dyDescent="0.3">
      <c r="A287" s="69"/>
      <c r="B287" s="67"/>
      <c r="C287" s="68" t="s">
        <v>730</v>
      </c>
      <c r="D287" s="68">
        <v>98</v>
      </c>
      <c r="E287" s="69"/>
      <c r="F287" s="69" t="s">
        <v>914</v>
      </c>
      <c r="G287" s="69" t="s">
        <v>308</v>
      </c>
      <c r="H287" s="69" t="s">
        <v>15</v>
      </c>
      <c r="I287" s="69" t="s">
        <v>12</v>
      </c>
      <c r="J287" s="69" t="s">
        <v>13</v>
      </c>
      <c r="K287" s="69" t="s">
        <v>915</v>
      </c>
      <c r="L287" s="69"/>
    </row>
    <row r="288" spans="1:12" x14ac:dyDescent="0.3">
      <c r="A288" s="69"/>
      <c r="B288" s="70"/>
      <c r="C288" s="69" t="s">
        <v>32</v>
      </c>
      <c r="D288" s="68">
        <v>100</v>
      </c>
      <c r="E288" s="69"/>
      <c r="F288" s="69" t="s">
        <v>62</v>
      </c>
      <c r="G288" s="69" t="s">
        <v>308</v>
      </c>
      <c r="H288" s="69" t="s">
        <v>16</v>
      </c>
      <c r="I288" s="69" t="s">
        <v>12</v>
      </c>
      <c r="J288" s="69" t="s">
        <v>13</v>
      </c>
      <c r="K288" s="69" t="s">
        <v>60</v>
      </c>
      <c r="L288" s="69"/>
    </row>
    <row r="289" spans="1:12" x14ac:dyDescent="0.3">
      <c r="A289" s="69"/>
      <c r="B289" s="70"/>
      <c r="C289" s="69" t="s">
        <v>30</v>
      </c>
      <c r="D289" s="68">
        <v>70</v>
      </c>
      <c r="E289" s="69"/>
      <c r="F289" s="69" t="s">
        <v>62</v>
      </c>
      <c r="G289" s="69" t="s">
        <v>308</v>
      </c>
      <c r="H289" s="69" t="s">
        <v>16</v>
      </c>
      <c r="I289" s="69" t="s">
        <v>12</v>
      </c>
      <c r="J289" s="69" t="s">
        <v>13</v>
      </c>
      <c r="K289" s="69" t="s">
        <v>681</v>
      </c>
      <c r="L289" s="69"/>
    </row>
    <row r="290" spans="1:12" x14ac:dyDescent="0.3">
      <c r="A290" s="69"/>
      <c r="B290" s="70"/>
      <c r="C290" s="69" t="s">
        <v>723</v>
      </c>
      <c r="D290" s="68">
        <v>10160</v>
      </c>
      <c r="E290" s="69"/>
      <c r="F290" s="69" t="s">
        <v>62</v>
      </c>
      <c r="G290" s="69" t="s">
        <v>308</v>
      </c>
      <c r="H290" s="69" t="s">
        <v>15</v>
      </c>
      <c r="I290" s="69" t="s">
        <v>12</v>
      </c>
      <c r="J290" s="69" t="s">
        <v>13</v>
      </c>
      <c r="K290" s="69" t="s">
        <v>60</v>
      </c>
      <c r="L290" s="69"/>
    </row>
    <row r="291" spans="1:12" x14ac:dyDescent="0.3">
      <c r="A291" s="69"/>
      <c r="B291" s="70"/>
      <c r="C291" s="69" t="s">
        <v>725</v>
      </c>
      <c r="D291" s="68">
        <v>470</v>
      </c>
      <c r="E291" s="69"/>
      <c r="F291" s="69" t="s">
        <v>62</v>
      </c>
      <c r="G291" s="69" t="s">
        <v>308</v>
      </c>
      <c r="H291" s="69" t="s">
        <v>14</v>
      </c>
      <c r="I291" s="69" t="s">
        <v>12</v>
      </c>
      <c r="J291" s="69" t="s">
        <v>13</v>
      </c>
      <c r="K291" s="69" t="s">
        <v>60</v>
      </c>
      <c r="L291" s="69"/>
    </row>
    <row r="292" spans="1:12" x14ac:dyDescent="0.3">
      <c r="A292" s="69"/>
      <c r="B292" s="70"/>
      <c r="C292" s="69" t="s">
        <v>726</v>
      </c>
      <c r="D292" s="68">
        <v>88</v>
      </c>
      <c r="E292" s="69"/>
      <c r="F292" s="69" t="s">
        <v>62</v>
      </c>
      <c r="G292" s="69" t="s">
        <v>308</v>
      </c>
      <c r="H292" s="69" t="s">
        <v>16</v>
      </c>
      <c r="I292" s="69" t="s">
        <v>12</v>
      </c>
      <c r="J292" s="69" t="s">
        <v>13</v>
      </c>
      <c r="K292" s="69" t="s">
        <v>60</v>
      </c>
      <c r="L292" s="69"/>
    </row>
    <row r="293" spans="1:12" x14ac:dyDescent="0.3">
      <c r="A293" s="69"/>
      <c r="B293" s="70"/>
      <c r="C293" s="69" t="s">
        <v>24</v>
      </c>
      <c r="D293" s="68">
        <v>410</v>
      </c>
      <c r="E293" s="69"/>
      <c r="F293" s="69" t="s">
        <v>41</v>
      </c>
      <c r="G293" s="69"/>
      <c r="H293" s="69"/>
      <c r="I293" s="69"/>
      <c r="J293" s="69"/>
      <c r="K293" s="69" t="s">
        <v>1134</v>
      </c>
      <c r="L293" s="69"/>
    </row>
    <row r="294" spans="1:12" x14ac:dyDescent="0.3">
      <c r="A294" s="69"/>
      <c r="B294" s="70"/>
      <c r="C294" s="69" t="s">
        <v>1136</v>
      </c>
      <c r="D294" s="68">
        <v>520</v>
      </c>
      <c r="E294" s="69"/>
      <c r="F294" s="69" t="s">
        <v>41</v>
      </c>
      <c r="G294" s="69"/>
      <c r="H294" s="69"/>
      <c r="I294" s="69"/>
      <c r="J294" s="69"/>
      <c r="K294" s="69" t="s">
        <v>1134</v>
      </c>
      <c r="L294" s="69"/>
    </row>
    <row r="295" spans="1:12" x14ac:dyDescent="0.3">
      <c r="A295" s="69"/>
      <c r="B295" s="70"/>
      <c r="C295" s="69" t="s">
        <v>1008</v>
      </c>
      <c r="D295" s="68">
        <v>4500</v>
      </c>
      <c r="E295" s="69"/>
      <c r="F295" s="69" t="s">
        <v>41</v>
      </c>
      <c r="G295" s="69"/>
      <c r="H295" s="69"/>
      <c r="I295" s="69"/>
      <c r="J295" s="69"/>
      <c r="K295" s="69" t="s">
        <v>1134</v>
      </c>
      <c r="L295" s="69"/>
    </row>
    <row r="296" spans="1:12" x14ac:dyDescent="0.3">
      <c r="A296" s="69"/>
      <c r="B296" s="70"/>
      <c r="C296" s="69" t="s">
        <v>1009</v>
      </c>
      <c r="D296" s="68">
        <v>240</v>
      </c>
      <c r="E296" s="69"/>
      <c r="F296" s="69" t="s">
        <v>41</v>
      </c>
      <c r="G296" s="69"/>
      <c r="H296" s="69"/>
      <c r="I296" s="69"/>
      <c r="J296" s="69"/>
      <c r="K296" s="69" t="s">
        <v>1134</v>
      </c>
      <c r="L296" s="69"/>
    </row>
    <row r="297" spans="1:12" x14ac:dyDescent="0.3">
      <c r="A297" s="69"/>
      <c r="B297" s="70"/>
      <c r="C297" s="69" t="s">
        <v>803</v>
      </c>
      <c r="D297" s="68">
        <v>80</v>
      </c>
      <c r="E297" s="69"/>
      <c r="F297" s="69" t="s">
        <v>41</v>
      </c>
      <c r="G297" s="69"/>
      <c r="H297" s="69"/>
      <c r="I297" s="69"/>
      <c r="J297" s="69"/>
      <c r="K297" s="69" t="s">
        <v>1134</v>
      </c>
      <c r="L297" s="69"/>
    </row>
    <row r="298" spans="1:12" x14ac:dyDescent="0.3">
      <c r="A298" s="69"/>
      <c r="B298" s="70"/>
      <c r="C298" s="69" t="s">
        <v>1137</v>
      </c>
      <c r="D298" s="68">
        <v>1150</v>
      </c>
      <c r="E298" s="69"/>
      <c r="F298" s="69" t="s">
        <v>41</v>
      </c>
      <c r="G298" s="69"/>
      <c r="H298" s="69"/>
      <c r="I298" s="69"/>
      <c r="J298" s="69"/>
      <c r="K298" s="69" t="s">
        <v>1134</v>
      </c>
      <c r="L298" s="69"/>
    </row>
    <row r="299" spans="1:12" x14ac:dyDescent="0.3">
      <c r="A299" s="69"/>
      <c r="B299" s="70"/>
      <c r="C299" s="69" t="s">
        <v>1009</v>
      </c>
      <c r="D299" s="68">
        <v>54</v>
      </c>
      <c r="E299" s="69"/>
      <c r="F299" s="69" t="s">
        <v>41</v>
      </c>
      <c r="G299" s="69"/>
      <c r="H299" s="69"/>
      <c r="I299" s="69"/>
      <c r="J299" s="69"/>
      <c r="K299" s="69" t="s">
        <v>1134</v>
      </c>
      <c r="L299" s="69"/>
    </row>
    <row r="300" spans="1:12" x14ac:dyDescent="0.3">
      <c r="A300" s="69"/>
      <c r="B300" s="70"/>
      <c r="C300" s="69" t="s">
        <v>27</v>
      </c>
      <c r="D300" s="68">
        <v>560</v>
      </c>
      <c r="E300" s="69"/>
      <c r="F300" s="69" t="s">
        <v>41</v>
      </c>
      <c r="G300" s="69"/>
      <c r="H300" s="69"/>
      <c r="I300" s="69"/>
      <c r="J300" s="69"/>
      <c r="K300" s="69" t="s">
        <v>1134</v>
      </c>
      <c r="L300" s="69"/>
    </row>
    <row r="301" spans="1:12" x14ac:dyDescent="0.3">
      <c r="A301" s="69"/>
      <c r="B301" s="70"/>
      <c r="C301" s="69" t="s">
        <v>1010</v>
      </c>
      <c r="D301" s="68">
        <v>700</v>
      </c>
      <c r="E301" s="69"/>
      <c r="F301" s="69" t="s">
        <v>41</v>
      </c>
      <c r="G301" s="69"/>
      <c r="H301" s="69"/>
      <c r="I301" s="69"/>
      <c r="J301" s="69"/>
      <c r="K301" s="69" t="s">
        <v>1134</v>
      </c>
      <c r="L301" s="69"/>
    </row>
    <row r="302" spans="1:12" x14ac:dyDescent="0.3">
      <c r="A302" s="69"/>
      <c r="B302" s="67">
        <v>44953</v>
      </c>
      <c r="C302" s="68" t="s">
        <v>697</v>
      </c>
      <c r="D302" s="68">
        <v>100</v>
      </c>
      <c r="E302" s="69"/>
      <c r="F302" s="69" t="s">
        <v>914</v>
      </c>
      <c r="G302" s="69" t="s">
        <v>308</v>
      </c>
      <c r="H302" s="69" t="s">
        <v>16</v>
      </c>
      <c r="I302" s="69" t="s">
        <v>12</v>
      </c>
      <c r="J302" s="69" t="s">
        <v>13</v>
      </c>
      <c r="K302" s="69" t="s">
        <v>915</v>
      </c>
      <c r="L302" s="69"/>
    </row>
    <row r="303" spans="1:12" x14ac:dyDescent="0.3">
      <c r="A303" s="69"/>
      <c r="B303" s="70"/>
      <c r="C303" s="68" t="s">
        <v>694</v>
      </c>
      <c r="D303" s="68">
        <v>180</v>
      </c>
      <c r="E303" s="69"/>
      <c r="F303" s="69" t="s">
        <v>914</v>
      </c>
      <c r="G303" s="69" t="s">
        <v>308</v>
      </c>
      <c r="H303" s="69" t="s">
        <v>16</v>
      </c>
      <c r="I303" s="69" t="s">
        <v>12</v>
      </c>
      <c r="J303" s="69" t="s">
        <v>13</v>
      </c>
      <c r="K303" s="69" t="s">
        <v>915</v>
      </c>
      <c r="L303" s="69"/>
    </row>
    <row r="304" spans="1:12" x14ac:dyDescent="0.3">
      <c r="A304" s="69"/>
      <c r="B304" s="70"/>
      <c r="C304" s="68" t="s">
        <v>718</v>
      </c>
      <c r="D304" s="68">
        <v>600</v>
      </c>
      <c r="E304" s="69"/>
      <c r="F304" s="69" t="s">
        <v>914</v>
      </c>
      <c r="G304" s="69" t="s">
        <v>308</v>
      </c>
      <c r="H304" s="69" t="s">
        <v>14</v>
      </c>
      <c r="I304" s="69" t="s">
        <v>12</v>
      </c>
      <c r="J304" s="69" t="s">
        <v>13</v>
      </c>
      <c r="K304" s="69" t="s">
        <v>915</v>
      </c>
      <c r="L304" s="69"/>
    </row>
    <row r="305" spans="1:12" x14ac:dyDescent="0.3">
      <c r="A305" s="69"/>
      <c r="B305" s="70"/>
      <c r="C305" s="68" t="s">
        <v>695</v>
      </c>
      <c r="D305" s="68">
        <v>200</v>
      </c>
      <c r="E305" s="69"/>
      <c r="F305" s="69" t="s">
        <v>914</v>
      </c>
      <c r="G305" s="69" t="s">
        <v>308</v>
      </c>
      <c r="H305" s="69" t="s">
        <v>16</v>
      </c>
      <c r="I305" s="69" t="s">
        <v>12</v>
      </c>
      <c r="J305" s="69" t="s">
        <v>13</v>
      </c>
      <c r="K305" s="69" t="s">
        <v>915</v>
      </c>
      <c r="L305" s="69"/>
    </row>
    <row r="306" spans="1:12" x14ac:dyDescent="0.3">
      <c r="A306" s="69"/>
      <c r="B306" s="70"/>
      <c r="C306" s="68" t="s">
        <v>705</v>
      </c>
      <c r="D306" s="68">
        <v>40</v>
      </c>
      <c r="E306" s="69"/>
      <c r="F306" s="69" t="s">
        <v>914</v>
      </c>
      <c r="G306" s="69" t="s">
        <v>308</v>
      </c>
      <c r="H306" s="69" t="s">
        <v>16</v>
      </c>
      <c r="I306" s="69" t="s">
        <v>12</v>
      </c>
      <c r="J306" s="69" t="s">
        <v>13</v>
      </c>
      <c r="K306" s="69" t="s">
        <v>915</v>
      </c>
      <c r="L306" s="69"/>
    </row>
    <row r="307" spans="1:12" x14ac:dyDescent="0.3">
      <c r="A307" s="69"/>
      <c r="B307" s="67"/>
      <c r="C307" s="68" t="s">
        <v>921</v>
      </c>
      <c r="D307" s="68">
        <v>70</v>
      </c>
      <c r="E307" s="69"/>
      <c r="F307" s="69" t="s">
        <v>914</v>
      </c>
      <c r="G307" s="69" t="s">
        <v>308</v>
      </c>
      <c r="H307" s="69" t="s">
        <v>14</v>
      </c>
      <c r="I307" s="69" t="s">
        <v>12</v>
      </c>
      <c r="J307" s="69" t="s">
        <v>13</v>
      </c>
      <c r="K307" s="69" t="s">
        <v>915</v>
      </c>
      <c r="L307" s="69"/>
    </row>
    <row r="308" spans="1:12" x14ac:dyDescent="0.3">
      <c r="A308" s="69"/>
      <c r="B308" s="70"/>
      <c r="C308" s="69" t="s">
        <v>28</v>
      </c>
      <c r="D308" s="68">
        <v>28</v>
      </c>
      <c r="E308" s="69"/>
      <c r="F308" s="69" t="s">
        <v>62</v>
      </c>
      <c r="G308" s="69" t="s">
        <v>308</v>
      </c>
      <c r="H308" s="69" t="s">
        <v>16</v>
      </c>
      <c r="I308" s="69" t="s">
        <v>12</v>
      </c>
      <c r="J308" s="69" t="s">
        <v>13</v>
      </c>
      <c r="K308" s="69" t="s">
        <v>60</v>
      </c>
      <c r="L308" s="69"/>
    </row>
    <row r="309" spans="1:12" x14ac:dyDescent="0.3">
      <c r="A309" s="69"/>
      <c r="B309" s="70"/>
      <c r="C309" s="69" t="s">
        <v>764</v>
      </c>
      <c r="D309" s="68">
        <v>1838.95</v>
      </c>
      <c r="E309" s="69"/>
      <c r="F309" s="69" t="s">
        <v>547</v>
      </c>
      <c r="G309" s="69" t="s">
        <v>10</v>
      </c>
      <c r="H309" s="69" t="s">
        <v>15</v>
      </c>
      <c r="I309" s="69" t="s">
        <v>12</v>
      </c>
      <c r="J309" s="69" t="s">
        <v>13</v>
      </c>
      <c r="K309" s="69" t="s">
        <v>512</v>
      </c>
      <c r="L309" s="69"/>
    </row>
    <row r="310" spans="1:12" x14ac:dyDescent="0.3">
      <c r="A310" s="69"/>
      <c r="B310" s="70"/>
      <c r="C310" s="69" t="s">
        <v>765</v>
      </c>
      <c r="D310" s="68">
        <v>599.15</v>
      </c>
      <c r="E310" s="69"/>
      <c r="F310" s="69" t="s">
        <v>547</v>
      </c>
      <c r="G310" s="69" t="s">
        <v>10</v>
      </c>
      <c r="H310" s="69" t="s">
        <v>15</v>
      </c>
      <c r="I310" s="69" t="s">
        <v>12</v>
      </c>
      <c r="J310" s="69" t="s">
        <v>13</v>
      </c>
      <c r="K310" s="69" t="s">
        <v>512</v>
      </c>
      <c r="L310" s="69"/>
    </row>
    <row r="311" spans="1:12" x14ac:dyDescent="0.3">
      <c r="A311" s="69"/>
      <c r="B311" s="70"/>
      <c r="C311" s="69" t="s">
        <v>30</v>
      </c>
      <c r="D311" s="68">
        <v>75</v>
      </c>
      <c r="E311" s="69"/>
      <c r="F311" s="69" t="s">
        <v>62</v>
      </c>
      <c r="G311" s="69" t="s">
        <v>308</v>
      </c>
      <c r="H311" s="69" t="s">
        <v>16</v>
      </c>
      <c r="I311" s="69" t="s">
        <v>12</v>
      </c>
      <c r="J311" s="69" t="s">
        <v>13</v>
      </c>
      <c r="K311" s="69" t="s">
        <v>60</v>
      </c>
      <c r="L311" s="69"/>
    </row>
    <row r="312" spans="1:12" x14ac:dyDescent="0.3">
      <c r="A312" s="69"/>
      <c r="B312" s="70"/>
      <c r="C312" s="69" t="s">
        <v>722</v>
      </c>
      <c r="D312" s="68">
        <v>20</v>
      </c>
      <c r="E312" s="69"/>
      <c r="F312" s="69" t="s">
        <v>62</v>
      </c>
      <c r="G312" s="69" t="s">
        <v>308</v>
      </c>
      <c r="H312" s="69" t="s">
        <v>16</v>
      </c>
      <c r="I312" s="69" t="s">
        <v>12</v>
      </c>
      <c r="J312" s="69" t="s">
        <v>13</v>
      </c>
      <c r="K312" s="69" t="s">
        <v>60</v>
      </c>
      <c r="L312" s="69"/>
    </row>
    <row r="313" spans="1:12" x14ac:dyDescent="0.3">
      <c r="A313" s="69"/>
      <c r="B313" s="70"/>
      <c r="C313" s="69" t="s">
        <v>1011</v>
      </c>
      <c r="D313" s="68">
        <v>300</v>
      </c>
      <c r="E313" s="69"/>
      <c r="F313" s="69" t="s">
        <v>41</v>
      </c>
      <c r="G313" s="69"/>
      <c r="H313" s="69"/>
      <c r="I313" s="69"/>
      <c r="J313" s="69"/>
      <c r="K313" s="69" t="s">
        <v>1134</v>
      </c>
      <c r="L313" s="69"/>
    </row>
    <row r="314" spans="1:12" x14ac:dyDescent="0.3">
      <c r="A314" s="69"/>
      <c r="B314" s="70"/>
      <c r="C314" s="69" t="s">
        <v>697</v>
      </c>
      <c r="D314" s="68">
        <v>260</v>
      </c>
      <c r="E314" s="69"/>
      <c r="F314" s="69" t="s">
        <v>41</v>
      </c>
      <c r="G314" s="69"/>
      <c r="H314" s="69"/>
      <c r="I314" s="69"/>
      <c r="J314" s="69"/>
      <c r="K314" s="69" t="s">
        <v>1134</v>
      </c>
      <c r="L314" s="69"/>
    </row>
    <row r="315" spans="1:12" x14ac:dyDescent="0.3">
      <c r="A315" s="69"/>
      <c r="B315" s="70"/>
      <c r="C315" s="69" t="s">
        <v>694</v>
      </c>
      <c r="D315" s="68">
        <v>460</v>
      </c>
      <c r="E315" s="69"/>
      <c r="F315" s="69" t="s">
        <v>41</v>
      </c>
      <c r="G315" s="69"/>
      <c r="H315" s="69"/>
      <c r="I315" s="69"/>
      <c r="J315" s="69"/>
      <c r="K315" s="69" t="s">
        <v>1134</v>
      </c>
      <c r="L315" s="69"/>
    </row>
    <row r="316" spans="1:12" x14ac:dyDescent="0.3">
      <c r="A316" s="69"/>
      <c r="B316" s="70"/>
      <c r="C316" s="69" t="s">
        <v>20</v>
      </c>
      <c r="D316" s="68">
        <v>1800</v>
      </c>
      <c r="E316" s="69"/>
      <c r="F316" s="69" t="s">
        <v>41</v>
      </c>
      <c r="G316" s="69"/>
      <c r="H316" s="69"/>
      <c r="I316" s="69"/>
      <c r="J316" s="69"/>
      <c r="K316" s="69" t="s">
        <v>1134</v>
      </c>
      <c r="L316" s="69"/>
    </row>
    <row r="317" spans="1:12" x14ac:dyDescent="0.3">
      <c r="A317" s="69"/>
      <c r="B317" s="70"/>
      <c r="C317" s="69" t="s">
        <v>465</v>
      </c>
      <c r="D317" s="68">
        <v>420</v>
      </c>
      <c r="E317" s="69"/>
      <c r="F317" s="69" t="s">
        <v>41</v>
      </c>
      <c r="G317" s="69"/>
      <c r="H317" s="69"/>
      <c r="I317" s="69"/>
      <c r="J317" s="69"/>
      <c r="K317" s="69" t="s">
        <v>1134</v>
      </c>
      <c r="L317" s="69"/>
    </row>
    <row r="318" spans="1:12" x14ac:dyDescent="0.3">
      <c r="A318" s="69"/>
      <c r="B318" s="70"/>
      <c r="C318" s="69" t="s">
        <v>1012</v>
      </c>
      <c r="D318" s="68">
        <v>100</v>
      </c>
      <c r="E318" s="69"/>
      <c r="F318" s="69" t="s">
        <v>41</v>
      </c>
      <c r="G318" s="69"/>
      <c r="H318" s="69"/>
      <c r="I318" s="69"/>
      <c r="J318" s="69"/>
      <c r="K318" s="69" t="s">
        <v>1134</v>
      </c>
      <c r="L318" s="69"/>
    </row>
    <row r="319" spans="1:12" x14ac:dyDescent="0.3">
      <c r="A319" s="69"/>
      <c r="B319" s="70"/>
      <c r="C319" s="69" t="s">
        <v>705</v>
      </c>
      <c r="D319" s="68">
        <v>120</v>
      </c>
      <c r="E319" s="69"/>
      <c r="F319" s="69" t="s">
        <v>41</v>
      </c>
      <c r="G319" s="69"/>
      <c r="H319" s="69"/>
      <c r="I319" s="69"/>
      <c r="J319" s="69"/>
      <c r="K319" s="69" t="s">
        <v>1134</v>
      </c>
      <c r="L319" s="69"/>
    </row>
    <row r="320" spans="1:12" x14ac:dyDescent="0.3">
      <c r="A320" s="69"/>
      <c r="B320" s="70"/>
      <c r="C320" s="69" t="s">
        <v>998</v>
      </c>
      <c r="D320" s="68">
        <v>60</v>
      </c>
      <c r="E320" s="69"/>
      <c r="F320" s="69" t="s">
        <v>41</v>
      </c>
      <c r="G320" s="69"/>
      <c r="H320" s="69"/>
      <c r="I320" s="69"/>
      <c r="J320" s="69"/>
      <c r="K320" s="69" t="s">
        <v>1134</v>
      </c>
      <c r="L320" s="69"/>
    </row>
    <row r="321" spans="1:12" x14ac:dyDescent="0.3">
      <c r="A321" s="69"/>
      <c r="B321" s="70"/>
      <c r="C321" s="69" t="s">
        <v>27</v>
      </c>
      <c r="D321" s="68">
        <v>410</v>
      </c>
      <c r="E321" s="69"/>
      <c r="F321" s="69" t="s">
        <v>41</v>
      </c>
      <c r="G321" s="69"/>
      <c r="H321" s="69"/>
      <c r="I321" s="69"/>
      <c r="J321" s="69"/>
      <c r="K321" s="69" t="s">
        <v>1134</v>
      </c>
      <c r="L321" s="69"/>
    </row>
    <row r="322" spans="1:12" x14ac:dyDescent="0.3">
      <c r="A322" s="69"/>
      <c r="B322" s="70"/>
      <c r="C322" s="69" t="s">
        <v>8</v>
      </c>
      <c r="D322" s="68">
        <v>200</v>
      </c>
      <c r="E322" s="69"/>
      <c r="F322" s="69" t="s">
        <v>41</v>
      </c>
      <c r="G322" s="69"/>
      <c r="H322" s="69"/>
      <c r="I322" s="69"/>
      <c r="J322" s="69"/>
      <c r="K322" s="69" t="s">
        <v>1134</v>
      </c>
      <c r="L322" s="69"/>
    </row>
    <row r="323" spans="1:12" x14ac:dyDescent="0.3">
      <c r="A323" s="69"/>
      <c r="B323" s="67">
        <v>44954</v>
      </c>
      <c r="C323" s="68" t="s">
        <v>697</v>
      </c>
      <c r="D323" s="68">
        <v>100</v>
      </c>
      <c r="E323" s="69"/>
      <c r="F323" s="69" t="s">
        <v>914</v>
      </c>
      <c r="G323" s="69" t="s">
        <v>308</v>
      </c>
      <c r="H323" s="69" t="s">
        <v>16</v>
      </c>
      <c r="I323" s="69" t="s">
        <v>12</v>
      </c>
      <c r="J323" s="69" t="s">
        <v>13</v>
      </c>
      <c r="K323" s="69" t="s">
        <v>915</v>
      </c>
      <c r="L323" s="69"/>
    </row>
    <row r="324" spans="1:12" x14ac:dyDescent="0.3">
      <c r="A324" s="69"/>
      <c r="B324" s="70"/>
      <c r="C324" s="68" t="s">
        <v>694</v>
      </c>
      <c r="D324" s="68">
        <v>160</v>
      </c>
      <c r="E324" s="69"/>
      <c r="F324" s="69" t="s">
        <v>914</v>
      </c>
      <c r="G324" s="69" t="s">
        <v>308</v>
      </c>
      <c r="H324" s="69" t="s">
        <v>16</v>
      </c>
      <c r="I324" s="69" t="s">
        <v>12</v>
      </c>
      <c r="J324" s="69" t="s">
        <v>13</v>
      </c>
      <c r="K324" s="69" t="s">
        <v>915</v>
      </c>
      <c r="L324" s="69"/>
    </row>
    <row r="325" spans="1:12" x14ac:dyDescent="0.3">
      <c r="A325" s="69"/>
      <c r="B325" s="70"/>
      <c r="C325" s="68" t="s">
        <v>718</v>
      </c>
      <c r="D325" s="68">
        <v>600</v>
      </c>
      <c r="E325" s="69"/>
      <c r="F325" s="69" t="s">
        <v>914</v>
      </c>
      <c r="G325" s="69" t="s">
        <v>308</v>
      </c>
      <c r="H325" s="69" t="s">
        <v>14</v>
      </c>
      <c r="I325" s="69" t="s">
        <v>12</v>
      </c>
      <c r="J325" s="69" t="s">
        <v>13</v>
      </c>
      <c r="K325" s="69" t="s">
        <v>915</v>
      </c>
      <c r="L325" s="69"/>
    </row>
    <row r="326" spans="1:12" x14ac:dyDescent="0.3">
      <c r="A326" s="69"/>
      <c r="B326" s="70"/>
      <c r="C326" s="68" t="s">
        <v>695</v>
      </c>
      <c r="D326" s="68">
        <v>240</v>
      </c>
      <c r="E326" s="69"/>
      <c r="F326" s="69" t="s">
        <v>914</v>
      </c>
      <c r="G326" s="69" t="s">
        <v>308</v>
      </c>
      <c r="H326" s="69" t="s">
        <v>16</v>
      </c>
      <c r="I326" s="69" t="s">
        <v>12</v>
      </c>
      <c r="J326" s="69" t="s">
        <v>13</v>
      </c>
      <c r="K326" s="69" t="s">
        <v>915</v>
      </c>
      <c r="L326" s="69"/>
    </row>
    <row r="327" spans="1:12" x14ac:dyDescent="0.3">
      <c r="A327" s="69"/>
      <c r="B327" s="67"/>
      <c r="C327" s="68" t="s">
        <v>705</v>
      </c>
      <c r="D327" s="68">
        <v>60</v>
      </c>
      <c r="E327" s="69"/>
      <c r="F327" s="69" t="s">
        <v>914</v>
      </c>
      <c r="G327" s="69" t="s">
        <v>308</v>
      </c>
      <c r="H327" s="69" t="s">
        <v>16</v>
      </c>
      <c r="I327" s="69" t="s">
        <v>12</v>
      </c>
      <c r="J327" s="69" t="s">
        <v>13</v>
      </c>
      <c r="K327" s="69" t="s">
        <v>915</v>
      </c>
      <c r="L327" s="69"/>
    </row>
    <row r="328" spans="1:12" x14ac:dyDescent="0.3">
      <c r="A328" s="69"/>
      <c r="B328" s="70"/>
      <c r="C328" s="69" t="s">
        <v>28</v>
      </c>
      <c r="D328" s="68">
        <v>32</v>
      </c>
      <c r="E328" s="69"/>
      <c r="F328" s="69" t="s">
        <v>62</v>
      </c>
      <c r="G328" s="69" t="s">
        <v>308</v>
      </c>
      <c r="H328" s="69" t="s">
        <v>16</v>
      </c>
      <c r="I328" s="69" t="s">
        <v>12</v>
      </c>
      <c r="J328" s="69" t="s">
        <v>13</v>
      </c>
      <c r="K328" s="69" t="s">
        <v>60</v>
      </c>
      <c r="L328" s="69"/>
    </row>
    <row r="329" spans="1:12" x14ac:dyDescent="0.3">
      <c r="A329" s="69"/>
      <c r="B329" s="70"/>
      <c r="C329" s="69" t="s">
        <v>766</v>
      </c>
      <c r="D329" s="68">
        <v>911.6</v>
      </c>
      <c r="E329" s="69"/>
      <c r="F329" s="69" t="s">
        <v>547</v>
      </c>
      <c r="G329" s="69" t="s">
        <v>10</v>
      </c>
      <c r="H329" s="69" t="s">
        <v>15</v>
      </c>
      <c r="I329" s="69" t="s">
        <v>12</v>
      </c>
      <c r="J329" s="69" t="s">
        <v>13</v>
      </c>
      <c r="K329" s="69" t="s">
        <v>512</v>
      </c>
      <c r="L329" s="69"/>
    </row>
    <row r="330" spans="1:12" x14ac:dyDescent="0.3">
      <c r="A330" s="69"/>
      <c r="B330" s="70"/>
      <c r="C330" s="69" t="s">
        <v>9</v>
      </c>
      <c r="D330" s="68">
        <v>20</v>
      </c>
      <c r="E330" s="69"/>
      <c r="F330" s="69" t="s">
        <v>62</v>
      </c>
      <c r="G330" s="69" t="s">
        <v>308</v>
      </c>
      <c r="H330" s="69" t="s">
        <v>16</v>
      </c>
      <c r="I330" s="69" t="s">
        <v>12</v>
      </c>
      <c r="J330" s="69" t="s">
        <v>13</v>
      </c>
      <c r="K330" s="69" t="s">
        <v>60</v>
      </c>
      <c r="L330" s="69"/>
    </row>
    <row r="331" spans="1:12" x14ac:dyDescent="0.3">
      <c r="A331" s="69"/>
      <c r="B331" s="70"/>
      <c r="C331" s="69" t="s">
        <v>25</v>
      </c>
      <c r="D331" s="68">
        <v>40</v>
      </c>
      <c r="E331" s="69"/>
      <c r="F331" s="69" t="s">
        <v>62</v>
      </c>
      <c r="G331" s="69" t="s">
        <v>308</v>
      </c>
      <c r="H331" s="69" t="s">
        <v>16</v>
      </c>
      <c r="I331" s="69" t="s">
        <v>12</v>
      </c>
      <c r="J331" s="69" t="s">
        <v>13</v>
      </c>
      <c r="K331" s="69" t="s">
        <v>60</v>
      </c>
      <c r="L331" s="69"/>
    </row>
    <row r="332" spans="1:12" x14ac:dyDescent="0.3">
      <c r="A332" s="69"/>
      <c r="B332" s="70"/>
      <c r="C332" s="69" t="s">
        <v>697</v>
      </c>
      <c r="D332" s="68">
        <v>320</v>
      </c>
      <c r="E332" s="69"/>
      <c r="F332" s="69" t="s">
        <v>41</v>
      </c>
      <c r="G332" s="69"/>
      <c r="H332" s="69"/>
      <c r="I332" s="69"/>
      <c r="J332" s="69"/>
      <c r="K332" s="69" t="s">
        <v>1134</v>
      </c>
      <c r="L332" s="69"/>
    </row>
    <row r="333" spans="1:12" x14ac:dyDescent="0.3">
      <c r="A333" s="69"/>
      <c r="B333" s="70"/>
      <c r="C333" s="69" t="s">
        <v>694</v>
      </c>
      <c r="D333" s="68">
        <v>420</v>
      </c>
      <c r="E333" s="69"/>
      <c r="F333" s="69" t="s">
        <v>41</v>
      </c>
      <c r="G333" s="69"/>
      <c r="H333" s="69"/>
      <c r="I333" s="69"/>
      <c r="J333" s="69"/>
      <c r="K333" s="69" t="s">
        <v>1134</v>
      </c>
      <c r="L333" s="69"/>
    </row>
    <row r="334" spans="1:12" x14ac:dyDescent="0.3">
      <c r="A334" s="69"/>
      <c r="B334" s="70"/>
      <c r="C334" s="69" t="s">
        <v>9</v>
      </c>
      <c r="D334" s="68">
        <v>80</v>
      </c>
      <c r="E334" s="69"/>
      <c r="F334" s="69" t="s">
        <v>41</v>
      </c>
      <c r="G334" s="69"/>
      <c r="H334" s="69"/>
      <c r="I334" s="69"/>
      <c r="J334" s="69"/>
      <c r="K334" s="69" t="s">
        <v>1134</v>
      </c>
      <c r="L334" s="69"/>
    </row>
    <row r="335" spans="1:12" x14ac:dyDescent="0.3">
      <c r="A335" s="69"/>
      <c r="B335" s="70"/>
      <c r="C335" s="69" t="s">
        <v>27</v>
      </c>
      <c r="D335" s="68">
        <v>480</v>
      </c>
      <c r="E335" s="69"/>
      <c r="F335" s="69" t="s">
        <v>41</v>
      </c>
      <c r="G335" s="69"/>
      <c r="H335" s="69"/>
      <c r="I335" s="69"/>
      <c r="J335" s="69"/>
      <c r="K335" s="69" t="s">
        <v>1134</v>
      </c>
      <c r="L335" s="69"/>
    </row>
    <row r="336" spans="1:12" x14ac:dyDescent="0.3">
      <c r="A336" s="69"/>
      <c r="B336" s="70"/>
      <c r="C336" s="69" t="s">
        <v>8</v>
      </c>
      <c r="D336" s="68">
        <v>150</v>
      </c>
      <c r="E336" s="69"/>
      <c r="F336" s="69" t="s">
        <v>41</v>
      </c>
      <c r="G336" s="69"/>
      <c r="H336" s="69"/>
      <c r="I336" s="69"/>
      <c r="J336" s="69"/>
      <c r="K336" s="69" t="s">
        <v>1134</v>
      </c>
      <c r="L336" s="69"/>
    </row>
    <row r="337" spans="1:12" x14ac:dyDescent="0.3">
      <c r="A337" s="69"/>
      <c r="B337" s="67">
        <v>44955</v>
      </c>
      <c r="C337" s="68" t="s">
        <v>697</v>
      </c>
      <c r="D337" s="68">
        <v>90</v>
      </c>
      <c r="E337" s="69"/>
      <c r="F337" s="69" t="s">
        <v>914</v>
      </c>
      <c r="G337" s="69" t="s">
        <v>308</v>
      </c>
      <c r="H337" s="69" t="s">
        <v>16</v>
      </c>
      <c r="I337" s="69" t="s">
        <v>12</v>
      </c>
      <c r="J337" s="69" t="s">
        <v>13</v>
      </c>
      <c r="K337" s="69" t="s">
        <v>915</v>
      </c>
      <c r="L337" s="69"/>
    </row>
    <row r="338" spans="1:12" x14ac:dyDescent="0.3">
      <c r="A338" s="69"/>
      <c r="B338" s="70"/>
      <c r="C338" s="68" t="s">
        <v>694</v>
      </c>
      <c r="D338" s="68">
        <v>180</v>
      </c>
      <c r="E338" s="69"/>
      <c r="F338" s="69" t="s">
        <v>914</v>
      </c>
      <c r="G338" s="69" t="s">
        <v>308</v>
      </c>
      <c r="H338" s="69" t="s">
        <v>16</v>
      </c>
      <c r="I338" s="69" t="s">
        <v>12</v>
      </c>
      <c r="J338" s="69" t="s">
        <v>13</v>
      </c>
      <c r="K338" s="69" t="s">
        <v>915</v>
      </c>
      <c r="L338" s="69"/>
    </row>
    <row r="339" spans="1:12" x14ac:dyDescent="0.3">
      <c r="A339" s="69"/>
      <c r="B339" s="70"/>
      <c r="C339" s="68" t="s">
        <v>695</v>
      </c>
      <c r="D339" s="68">
        <v>410</v>
      </c>
      <c r="E339" s="69"/>
      <c r="F339" s="69" t="s">
        <v>914</v>
      </c>
      <c r="G339" s="69" t="s">
        <v>308</v>
      </c>
      <c r="H339" s="69" t="s">
        <v>16</v>
      </c>
      <c r="I339" s="69" t="s">
        <v>12</v>
      </c>
      <c r="J339" s="69" t="s">
        <v>13</v>
      </c>
      <c r="K339" s="69" t="s">
        <v>915</v>
      </c>
      <c r="L339" s="69"/>
    </row>
    <row r="340" spans="1:12" x14ac:dyDescent="0.3">
      <c r="A340" s="69"/>
      <c r="B340" s="67"/>
      <c r="C340" s="68" t="s">
        <v>718</v>
      </c>
      <c r="D340" s="68">
        <v>600</v>
      </c>
      <c r="E340" s="69"/>
      <c r="F340" s="69" t="s">
        <v>914</v>
      </c>
      <c r="G340" s="69" t="s">
        <v>308</v>
      </c>
      <c r="H340" s="69" t="s">
        <v>14</v>
      </c>
      <c r="I340" s="69" t="s">
        <v>12</v>
      </c>
      <c r="J340" s="69" t="s">
        <v>13</v>
      </c>
      <c r="K340" s="69" t="s">
        <v>915</v>
      </c>
      <c r="L340" s="69"/>
    </row>
    <row r="341" spans="1:12" x14ac:dyDescent="0.3">
      <c r="A341" s="69"/>
      <c r="B341" s="67"/>
      <c r="C341" s="68" t="s">
        <v>705</v>
      </c>
      <c r="D341" s="68">
        <v>80</v>
      </c>
      <c r="E341" s="69"/>
      <c r="F341" s="69" t="s">
        <v>914</v>
      </c>
      <c r="G341" s="69" t="s">
        <v>308</v>
      </c>
      <c r="H341" s="69" t="s">
        <v>16</v>
      </c>
      <c r="I341" s="69" t="s">
        <v>12</v>
      </c>
      <c r="J341" s="69" t="s">
        <v>13</v>
      </c>
      <c r="K341" s="69" t="s">
        <v>915</v>
      </c>
      <c r="L341" s="69"/>
    </row>
    <row r="342" spans="1:12" x14ac:dyDescent="0.3">
      <c r="A342" s="69"/>
      <c r="B342" s="70"/>
      <c r="C342" s="69" t="s">
        <v>32</v>
      </c>
      <c r="D342" s="68">
        <v>60</v>
      </c>
      <c r="E342" s="69"/>
      <c r="F342" s="69" t="s">
        <v>62</v>
      </c>
      <c r="G342" s="69" t="s">
        <v>308</v>
      </c>
      <c r="H342" s="69" t="s">
        <v>16</v>
      </c>
      <c r="I342" s="69" t="s">
        <v>12</v>
      </c>
      <c r="J342" s="69" t="s">
        <v>13</v>
      </c>
      <c r="K342" s="69" t="s">
        <v>60</v>
      </c>
      <c r="L342" s="69"/>
    </row>
    <row r="343" spans="1:12" x14ac:dyDescent="0.3">
      <c r="A343" s="69"/>
      <c r="B343" s="70"/>
      <c r="C343" s="69" t="s">
        <v>20</v>
      </c>
      <c r="D343" s="68">
        <v>2111.4</v>
      </c>
      <c r="E343" s="69"/>
      <c r="F343" s="69" t="s">
        <v>547</v>
      </c>
      <c r="G343" s="69" t="s">
        <v>10</v>
      </c>
      <c r="H343" s="69" t="s">
        <v>15</v>
      </c>
      <c r="I343" s="69" t="s">
        <v>12</v>
      </c>
      <c r="J343" s="69" t="s">
        <v>13</v>
      </c>
      <c r="K343" s="69" t="s">
        <v>512</v>
      </c>
      <c r="L343" s="69"/>
    </row>
    <row r="344" spans="1:12" x14ac:dyDescent="0.3">
      <c r="A344" s="69"/>
      <c r="B344" s="70"/>
      <c r="C344" s="69" t="s">
        <v>28</v>
      </c>
      <c r="D344" s="68">
        <v>60</v>
      </c>
      <c r="E344" s="69"/>
      <c r="F344" s="69" t="s">
        <v>62</v>
      </c>
      <c r="G344" s="69" t="s">
        <v>308</v>
      </c>
      <c r="H344" s="69" t="s">
        <v>16</v>
      </c>
      <c r="I344" s="69" t="s">
        <v>12</v>
      </c>
      <c r="J344" s="69" t="s">
        <v>13</v>
      </c>
      <c r="K344" s="69" t="s">
        <v>681</v>
      </c>
      <c r="L344" s="69"/>
    </row>
    <row r="345" spans="1:12" x14ac:dyDescent="0.3">
      <c r="A345" s="69"/>
      <c r="B345" s="70"/>
      <c r="C345" s="69" t="s">
        <v>723</v>
      </c>
      <c r="D345" s="68">
        <v>10000</v>
      </c>
      <c r="E345" s="69"/>
      <c r="F345" s="69" t="s">
        <v>62</v>
      </c>
      <c r="G345" s="69" t="s">
        <v>308</v>
      </c>
      <c r="H345" s="69" t="s">
        <v>15</v>
      </c>
      <c r="I345" s="69" t="s">
        <v>12</v>
      </c>
      <c r="J345" s="69" t="s">
        <v>13</v>
      </c>
      <c r="K345" s="69" t="s">
        <v>60</v>
      </c>
      <c r="L345" s="69"/>
    </row>
    <row r="346" spans="1:12" x14ac:dyDescent="0.3">
      <c r="A346" s="69"/>
      <c r="B346" s="70"/>
      <c r="C346" s="69" t="s">
        <v>697</v>
      </c>
      <c r="D346" s="68">
        <v>140</v>
      </c>
      <c r="E346" s="69"/>
      <c r="F346" s="69" t="s">
        <v>41</v>
      </c>
      <c r="G346" s="69"/>
      <c r="H346" s="69"/>
      <c r="I346" s="69"/>
      <c r="J346" s="69"/>
      <c r="K346" s="69" t="s">
        <v>1134</v>
      </c>
      <c r="L346" s="69"/>
    </row>
    <row r="347" spans="1:12" x14ac:dyDescent="0.3">
      <c r="A347" s="69"/>
      <c r="B347" s="70"/>
      <c r="C347" s="69" t="s">
        <v>694</v>
      </c>
      <c r="D347" s="68">
        <v>460</v>
      </c>
      <c r="E347" s="69"/>
      <c r="F347" s="69" t="s">
        <v>41</v>
      </c>
      <c r="G347" s="69"/>
      <c r="H347" s="69"/>
      <c r="I347" s="69"/>
      <c r="J347" s="69"/>
      <c r="K347" s="69" t="s">
        <v>1134</v>
      </c>
      <c r="L347" s="69"/>
    </row>
    <row r="348" spans="1:12" x14ac:dyDescent="0.3">
      <c r="A348" s="69"/>
      <c r="B348" s="70"/>
      <c r="C348" s="69" t="s">
        <v>1086</v>
      </c>
      <c r="D348" s="68">
        <v>180</v>
      </c>
      <c r="E348" s="69"/>
      <c r="F348" s="69" t="s">
        <v>41</v>
      </c>
      <c r="G348" s="69"/>
      <c r="H348" s="69"/>
      <c r="I348" s="69"/>
      <c r="J348" s="69"/>
      <c r="K348" s="69" t="s">
        <v>1134</v>
      </c>
      <c r="L348" s="69"/>
    </row>
    <row r="349" spans="1:12" x14ac:dyDescent="0.3">
      <c r="A349" s="69"/>
      <c r="B349" s="70"/>
      <c r="C349" s="69" t="s">
        <v>695</v>
      </c>
      <c r="D349" s="68">
        <v>470</v>
      </c>
      <c r="E349" s="69"/>
      <c r="F349" s="69" t="s">
        <v>41</v>
      </c>
      <c r="G349" s="69"/>
      <c r="H349" s="69"/>
      <c r="I349" s="69"/>
      <c r="J349" s="69"/>
      <c r="K349" s="69" t="s">
        <v>1134</v>
      </c>
      <c r="L349" s="69"/>
    </row>
    <row r="350" spans="1:12" x14ac:dyDescent="0.3">
      <c r="A350" s="69"/>
      <c r="B350" s="67">
        <v>44956</v>
      </c>
      <c r="C350" s="68" t="s">
        <v>697</v>
      </c>
      <c r="D350" s="68">
        <v>180</v>
      </c>
      <c r="E350" s="69"/>
      <c r="F350" s="69" t="s">
        <v>914</v>
      </c>
      <c r="G350" s="69" t="s">
        <v>308</v>
      </c>
      <c r="H350" s="69" t="s">
        <v>16</v>
      </c>
      <c r="I350" s="69" t="s">
        <v>12</v>
      </c>
      <c r="J350" s="69" t="s">
        <v>13</v>
      </c>
      <c r="K350" s="69" t="s">
        <v>915</v>
      </c>
      <c r="L350" s="69"/>
    </row>
    <row r="351" spans="1:12" x14ac:dyDescent="0.3">
      <c r="A351" s="69"/>
      <c r="B351" s="70"/>
      <c r="C351" s="68" t="s">
        <v>694</v>
      </c>
      <c r="D351" s="68">
        <v>380</v>
      </c>
      <c r="E351" s="69"/>
      <c r="F351" s="69" t="s">
        <v>914</v>
      </c>
      <c r="G351" s="69" t="s">
        <v>308</v>
      </c>
      <c r="H351" s="69" t="s">
        <v>16</v>
      </c>
      <c r="I351" s="69" t="s">
        <v>12</v>
      </c>
      <c r="J351" s="69" t="s">
        <v>13</v>
      </c>
      <c r="K351" s="69" t="s">
        <v>915</v>
      </c>
      <c r="L351" s="69"/>
    </row>
    <row r="352" spans="1:12" x14ac:dyDescent="0.3">
      <c r="A352" s="69"/>
      <c r="B352" s="67"/>
      <c r="C352" s="68" t="s">
        <v>718</v>
      </c>
      <c r="D352" s="68">
        <v>600</v>
      </c>
      <c r="E352" s="69"/>
      <c r="F352" s="69" t="s">
        <v>914</v>
      </c>
      <c r="G352" s="69" t="s">
        <v>308</v>
      </c>
      <c r="H352" s="69" t="s">
        <v>14</v>
      </c>
      <c r="I352" s="69" t="s">
        <v>12</v>
      </c>
      <c r="J352" s="69" t="s">
        <v>13</v>
      </c>
      <c r="K352" s="69" t="s">
        <v>915</v>
      </c>
      <c r="L352" s="69"/>
    </row>
    <row r="353" spans="1:12" x14ac:dyDescent="0.3">
      <c r="A353" s="69"/>
      <c r="B353" s="67"/>
      <c r="C353" s="68" t="s">
        <v>729</v>
      </c>
      <c r="D353" s="68">
        <v>1600</v>
      </c>
      <c r="E353" s="69"/>
      <c r="F353" s="69" t="s">
        <v>914</v>
      </c>
      <c r="G353" s="69" t="s">
        <v>308</v>
      </c>
      <c r="H353" s="69" t="s">
        <v>15</v>
      </c>
      <c r="I353" s="69" t="s">
        <v>12</v>
      </c>
      <c r="J353" s="69" t="s">
        <v>13</v>
      </c>
      <c r="K353" s="69" t="s">
        <v>915</v>
      </c>
      <c r="L353" s="69"/>
    </row>
    <row r="354" spans="1:12" x14ac:dyDescent="0.3">
      <c r="A354" s="69"/>
      <c r="B354" s="67"/>
      <c r="C354" s="68" t="s">
        <v>702</v>
      </c>
      <c r="D354" s="68">
        <v>600</v>
      </c>
      <c r="E354" s="69"/>
      <c r="F354" s="69" t="s">
        <v>914</v>
      </c>
      <c r="G354" s="69" t="s">
        <v>308</v>
      </c>
      <c r="H354" s="69" t="s">
        <v>14</v>
      </c>
      <c r="I354" s="69" t="s">
        <v>12</v>
      </c>
      <c r="J354" s="69" t="s">
        <v>13</v>
      </c>
      <c r="K354" s="69" t="s">
        <v>915</v>
      </c>
      <c r="L354" s="69"/>
    </row>
    <row r="355" spans="1:12" x14ac:dyDescent="0.3">
      <c r="A355" s="69"/>
      <c r="B355" s="67"/>
      <c r="C355" s="68" t="s">
        <v>695</v>
      </c>
      <c r="D355" s="68">
        <v>360</v>
      </c>
      <c r="E355" s="69"/>
      <c r="F355" s="69" t="s">
        <v>914</v>
      </c>
      <c r="G355" s="69" t="s">
        <v>308</v>
      </c>
      <c r="H355" s="69" t="s">
        <v>16</v>
      </c>
      <c r="I355" s="69" t="s">
        <v>12</v>
      </c>
      <c r="J355" s="69" t="s">
        <v>13</v>
      </c>
      <c r="K355" s="69" t="s">
        <v>915</v>
      </c>
      <c r="L355" s="69"/>
    </row>
    <row r="356" spans="1:12" x14ac:dyDescent="0.3">
      <c r="A356" s="69"/>
      <c r="B356" s="67"/>
      <c r="C356" s="68" t="s">
        <v>918</v>
      </c>
      <c r="D356" s="68">
        <v>100</v>
      </c>
      <c r="E356" s="69"/>
      <c r="F356" s="69" t="s">
        <v>914</v>
      </c>
      <c r="G356" s="69" t="s">
        <v>308</v>
      </c>
      <c r="H356" s="69" t="s">
        <v>16</v>
      </c>
      <c r="I356" s="69" t="s">
        <v>12</v>
      </c>
      <c r="J356" s="69" t="s">
        <v>13</v>
      </c>
      <c r="K356" s="69" t="s">
        <v>915</v>
      </c>
      <c r="L356" s="69"/>
    </row>
    <row r="357" spans="1:12" x14ac:dyDescent="0.3">
      <c r="A357" s="69"/>
      <c r="B357" s="67"/>
      <c r="C357" s="68" t="s">
        <v>730</v>
      </c>
      <c r="D357" s="68">
        <v>69</v>
      </c>
      <c r="E357" s="69"/>
      <c r="F357" s="69" t="s">
        <v>914</v>
      </c>
      <c r="G357" s="69" t="s">
        <v>308</v>
      </c>
      <c r="H357" s="69" t="s">
        <v>15</v>
      </c>
      <c r="I357" s="69" t="s">
        <v>12</v>
      </c>
      <c r="J357" s="69" t="s">
        <v>13</v>
      </c>
      <c r="K357" s="69" t="s">
        <v>915</v>
      </c>
      <c r="L357" s="69"/>
    </row>
    <row r="358" spans="1:12" x14ac:dyDescent="0.3">
      <c r="A358" s="69"/>
      <c r="B358" s="67"/>
      <c r="C358" s="68" t="s">
        <v>982</v>
      </c>
      <c r="D358" s="68">
        <v>3936</v>
      </c>
      <c r="E358" s="69"/>
      <c r="F358" s="69" t="s">
        <v>41</v>
      </c>
      <c r="G358" s="69"/>
      <c r="H358" s="69"/>
      <c r="I358" s="69"/>
      <c r="J358" s="69"/>
      <c r="K358" s="69" t="s">
        <v>1134</v>
      </c>
      <c r="L358" s="69"/>
    </row>
    <row r="359" spans="1:12" x14ac:dyDescent="0.3">
      <c r="A359" s="69"/>
      <c r="B359" s="67"/>
      <c r="C359" s="68" t="s">
        <v>697</v>
      </c>
      <c r="D359" s="68">
        <v>230</v>
      </c>
      <c r="E359" s="69"/>
      <c r="F359" s="69" t="s">
        <v>41</v>
      </c>
      <c r="G359" s="69"/>
      <c r="H359" s="69"/>
      <c r="I359" s="69"/>
      <c r="J359" s="69"/>
      <c r="K359" s="69" t="s">
        <v>1134</v>
      </c>
      <c r="L359" s="69"/>
    </row>
    <row r="360" spans="1:12" x14ac:dyDescent="0.3">
      <c r="A360" s="69"/>
      <c r="B360" s="67"/>
      <c r="C360" s="68" t="s">
        <v>694</v>
      </c>
      <c r="D360" s="68">
        <v>390</v>
      </c>
      <c r="E360" s="69"/>
      <c r="F360" s="69" t="s">
        <v>41</v>
      </c>
      <c r="G360" s="69"/>
      <c r="H360" s="69"/>
      <c r="I360" s="69"/>
      <c r="J360" s="69"/>
      <c r="K360" s="69" t="s">
        <v>1134</v>
      </c>
      <c r="L360" s="69"/>
    </row>
    <row r="361" spans="1:12" x14ac:dyDescent="0.3">
      <c r="A361" s="69"/>
      <c r="B361" s="67"/>
      <c r="C361" s="68" t="s">
        <v>705</v>
      </c>
      <c r="D361" s="68">
        <v>120</v>
      </c>
      <c r="E361" s="69"/>
      <c r="F361" s="69" t="s">
        <v>41</v>
      </c>
      <c r="G361" s="69"/>
      <c r="H361" s="69"/>
      <c r="I361" s="69"/>
      <c r="J361" s="69"/>
      <c r="K361" s="69" t="s">
        <v>1134</v>
      </c>
      <c r="L361" s="69"/>
    </row>
    <row r="362" spans="1:12" x14ac:dyDescent="0.3">
      <c r="A362" s="69"/>
      <c r="B362" s="67"/>
      <c r="C362" s="68" t="s">
        <v>695</v>
      </c>
      <c r="D362" s="68">
        <v>560</v>
      </c>
      <c r="E362" s="69"/>
      <c r="F362" s="69" t="s">
        <v>41</v>
      </c>
      <c r="G362" s="69"/>
      <c r="H362" s="69"/>
      <c r="I362" s="69"/>
      <c r="J362" s="69"/>
      <c r="K362" s="69" t="s">
        <v>1134</v>
      </c>
      <c r="L362" s="69"/>
    </row>
    <row r="363" spans="1:12" x14ac:dyDescent="0.3">
      <c r="A363" s="69"/>
      <c r="B363" s="67"/>
      <c r="C363" s="68" t="s">
        <v>1118</v>
      </c>
      <c r="D363" s="68">
        <v>360</v>
      </c>
      <c r="E363" s="69"/>
      <c r="F363" s="69" t="s">
        <v>41</v>
      </c>
      <c r="G363" s="69"/>
      <c r="H363" s="69"/>
      <c r="I363" s="69"/>
      <c r="J363" s="69"/>
      <c r="K363" s="69" t="s">
        <v>1134</v>
      </c>
      <c r="L363" s="69"/>
    </row>
    <row r="364" spans="1:12" x14ac:dyDescent="0.3">
      <c r="A364" s="69"/>
      <c r="B364" s="67">
        <v>44957</v>
      </c>
      <c r="C364" s="68" t="s">
        <v>697</v>
      </c>
      <c r="D364" s="68">
        <v>180</v>
      </c>
      <c r="E364" s="69"/>
      <c r="F364" s="69" t="s">
        <v>914</v>
      </c>
      <c r="G364" s="69" t="s">
        <v>308</v>
      </c>
      <c r="H364" s="69" t="s">
        <v>16</v>
      </c>
      <c r="I364" s="69" t="s">
        <v>12</v>
      </c>
      <c r="J364" s="69" t="s">
        <v>13</v>
      </c>
      <c r="K364" s="69" t="s">
        <v>915</v>
      </c>
      <c r="L364" s="69"/>
    </row>
    <row r="365" spans="1:12" x14ac:dyDescent="0.3">
      <c r="A365" s="69"/>
      <c r="B365" s="67"/>
      <c r="C365" s="68" t="s">
        <v>694</v>
      </c>
      <c r="D365" s="68">
        <v>300</v>
      </c>
      <c r="E365" s="69"/>
      <c r="F365" s="69" t="s">
        <v>914</v>
      </c>
      <c r="G365" s="69" t="s">
        <v>308</v>
      </c>
      <c r="H365" s="69" t="s">
        <v>16</v>
      </c>
      <c r="I365" s="69" t="s">
        <v>12</v>
      </c>
      <c r="J365" s="69" t="s">
        <v>13</v>
      </c>
      <c r="K365" s="69" t="s">
        <v>915</v>
      </c>
      <c r="L365" s="69"/>
    </row>
    <row r="366" spans="1:12" x14ac:dyDescent="0.3">
      <c r="A366" s="69"/>
      <c r="B366" s="67"/>
      <c r="C366" s="68" t="s">
        <v>702</v>
      </c>
      <c r="D366" s="68">
        <v>600</v>
      </c>
      <c r="E366" s="69"/>
      <c r="F366" s="69" t="s">
        <v>914</v>
      </c>
      <c r="G366" s="69" t="s">
        <v>308</v>
      </c>
      <c r="H366" s="69" t="s">
        <v>14</v>
      </c>
      <c r="I366" s="69" t="s">
        <v>12</v>
      </c>
      <c r="J366" s="69" t="s">
        <v>13</v>
      </c>
      <c r="K366" s="69" t="s">
        <v>915</v>
      </c>
      <c r="L366" s="69"/>
    </row>
    <row r="367" spans="1:12" x14ac:dyDescent="0.3">
      <c r="A367" s="69"/>
      <c r="B367" s="67"/>
      <c r="C367" s="68" t="s">
        <v>718</v>
      </c>
      <c r="D367" s="68">
        <v>600</v>
      </c>
      <c r="E367" s="69"/>
      <c r="F367" s="69" t="s">
        <v>914</v>
      </c>
      <c r="G367" s="69" t="s">
        <v>308</v>
      </c>
      <c r="H367" s="69" t="s">
        <v>14</v>
      </c>
      <c r="I367" s="69" t="s">
        <v>12</v>
      </c>
      <c r="J367" s="69" t="s">
        <v>13</v>
      </c>
      <c r="K367" s="69" t="s">
        <v>915</v>
      </c>
      <c r="L367" s="69"/>
    </row>
    <row r="368" spans="1:12" x14ac:dyDescent="0.3">
      <c r="A368" s="91"/>
      <c r="B368" s="67"/>
      <c r="C368" s="68" t="s">
        <v>729</v>
      </c>
      <c r="D368" s="68">
        <v>1600</v>
      </c>
      <c r="E368" s="69"/>
      <c r="F368" s="69" t="s">
        <v>914</v>
      </c>
      <c r="G368" s="69" t="s">
        <v>308</v>
      </c>
      <c r="H368" s="69" t="s">
        <v>15</v>
      </c>
      <c r="I368" s="69" t="s">
        <v>12</v>
      </c>
      <c r="J368" s="69" t="s">
        <v>13</v>
      </c>
      <c r="K368" s="69" t="s">
        <v>915</v>
      </c>
      <c r="L368" s="69"/>
    </row>
    <row r="369" spans="1:12" x14ac:dyDescent="0.3">
      <c r="A369" s="91"/>
      <c r="B369" s="67"/>
      <c r="C369" s="68" t="s">
        <v>918</v>
      </c>
      <c r="D369" s="68">
        <v>120</v>
      </c>
      <c r="E369" s="69"/>
      <c r="F369" s="69" t="s">
        <v>914</v>
      </c>
      <c r="G369" s="69" t="s">
        <v>308</v>
      </c>
      <c r="H369" s="69" t="s">
        <v>16</v>
      </c>
      <c r="I369" s="69" t="s">
        <v>12</v>
      </c>
      <c r="J369" s="69" t="s">
        <v>13</v>
      </c>
      <c r="K369" s="69" t="s">
        <v>915</v>
      </c>
      <c r="L369" s="69"/>
    </row>
    <row r="370" spans="1:12" x14ac:dyDescent="0.3">
      <c r="A370" s="91"/>
      <c r="B370" s="67"/>
      <c r="C370" s="68" t="s">
        <v>730</v>
      </c>
      <c r="D370" s="68">
        <v>69</v>
      </c>
      <c r="E370" s="69"/>
      <c r="F370" s="69" t="s">
        <v>914</v>
      </c>
      <c r="G370" s="69" t="s">
        <v>308</v>
      </c>
      <c r="H370" s="69" t="s">
        <v>15</v>
      </c>
      <c r="I370" s="69" t="s">
        <v>12</v>
      </c>
      <c r="J370" s="69" t="s">
        <v>13</v>
      </c>
      <c r="K370" s="69" t="s">
        <v>915</v>
      </c>
      <c r="L370" s="69"/>
    </row>
    <row r="371" spans="1:12" x14ac:dyDescent="0.3">
      <c r="A371" s="91"/>
      <c r="B371" s="67"/>
      <c r="C371" s="68" t="s">
        <v>695</v>
      </c>
      <c r="D371" s="68">
        <v>380</v>
      </c>
      <c r="E371" s="69"/>
      <c r="F371" s="69" t="s">
        <v>914</v>
      </c>
      <c r="G371" s="69" t="s">
        <v>308</v>
      </c>
      <c r="H371" s="69" t="s">
        <v>16</v>
      </c>
      <c r="I371" s="69" t="s">
        <v>12</v>
      </c>
      <c r="J371" s="69" t="s">
        <v>13</v>
      </c>
      <c r="K371" s="69" t="s">
        <v>915</v>
      </c>
      <c r="L371" s="69"/>
    </row>
    <row r="372" spans="1:12" x14ac:dyDescent="0.3">
      <c r="A372" s="91"/>
      <c r="B372" s="67"/>
      <c r="C372" s="68" t="s">
        <v>928</v>
      </c>
      <c r="D372" s="68">
        <v>198.24</v>
      </c>
      <c r="E372" s="69"/>
      <c r="F372" s="69" t="s">
        <v>914</v>
      </c>
      <c r="G372" s="69" t="s">
        <v>308</v>
      </c>
      <c r="H372" s="69" t="s">
        <v>14</v>
      </c>
      <c r="I372" s="69" t="s">
        <v>12</v>
      </c>
      <c r="J372" s="69" t="s">
        <v>13</v>
      </c>
      <c r="K372" s="69" t="s">
        <v>915</v>
      </c>
      <c r="L372" s="69"/>
    </row>
    <row r="373" spans="1:12" x14ac:dyDescent="0.3">
      <c r="A373" s="91"/>
      <c r="B373" s="70"/>
      <c r="C373" s="69" t="s">
        <v>32</v>
      </c>
      <c r="D373" s="68">
        <v>130</v>
      </c>
      <c r="E373" s="69"/>
      <c r="F373" s="69" t="s">
        <v>62</v>
      </c>
      <c r="G373" s="69" t="s">
        <v>308</v>
      </c>
      <c r="H373" s="69" t="s">
        <v>16</v>
      </c>
      <c r="I373" s="69" t="s">
        <v>12</v>
      </c>
      <c r="J373" s="69" t="s">
        <v>13</v>
      </c>
      <c r="K373" s="69" t="s">
        <v>60</v>
      </c>
      <c r="L373" s="69"/>
    </row>
    <row r="374" spans="1:12" x14ac:dyDescent="0.3">
      <c r="A374" s="91"/>
      <c r="B374" s="70"/>
      <c r="C374" s="69" t="s">
        <v>30</v>
      </c>
      <c r="D374" s="68">
        <v>130</v>
      </c>
      <c r="E374" s="69"/>
      <c r="F374" s="69" t="s">
        <v>62</v>
      </c>
      <c r="G374" s="69" t="s">
        <v>308</v>
      </c>
      <c r="H374" s="69" t="s">
        <v>16</v>
      </c>
      <c r="I374" s="69" t="s">
        <v>12</v>
      </c>
      <c r="J374" s="69" t="s">
        <v>13</v>
      </c>
      <c r="K374" s="69" t="s">
        <v>60</v>
      </c>
      <c r="L374" s="69"/>
    </row>
    <row r="375" spans="1:12" x14ac:dyDescent="0.3">
      <c r="A375" s="91"/>
      <c r="B375" s="70"/>
      <c r="C375" s="69" t="s">
        <v>28</v>
      </c>
      <c r="D375" s="68">
        <v>28</v>
      </c>
      <c r="E375" s="69"/>
      <c r="F375" s="69" t="s">
        <v>62</v>
      </c>
      <c r="G375" s="69" t="s">
        <v>308</v>
      </c>
      <c r="H375" s="69" t="s">
        <v>16</v>
      </c>
      <c r="I375" s="69" t="s">
        <v>12</v>
      </c>
      <c r="J375" s="69" t="s">
        <v>13</v>
      </c>
      <c r="K375" s="69" t="s">
        <v>60</v>
      </c>
      <c r="L375" s="69"/>
    </row>
    <row r="376" spans="1:12" x14ac:dyDescent="0.3">
      <c r="A376" s="91"/>
      <c r="B376" s="70"/>
      <c r="C376" s="69" t="s">
        <v>724</v>
      </c>
      <c r="D376" s="68">
        <v>320</v>
      </c>
      <c r="E376" s="69"/>
      <c r="F376" s="69" t="s">
        <v>62</v>
      </c>
      <c r="G376" s="69" t="s">
        <v>10</v>
      </c>
      <c r="H376" s="69" t="s">
        <v>15</v>
      </c>
      <c r="I376" s="69" t="s">
        <v>12</v>
      </c>
      <c r="J376" s="69" t="s">
        <v>13</v>
      </c>
      <c r="K376" s="69" t="s">
        <v>60</v>
      </c>
      <c r="L376" s="69"/>
    </row>
    <row r="377" spans="1:12" x14ac:dyDescent="0.3">
      <c r="A377" s="91"/>
      <c r="B377" s="70"/>
      <c r="C377" s="69" t="s">
        <v>727</v>
      </c>
      <c r="D377" s="68">
        <v>45</v>
      </c>
      <c r="E377" s="69"/>
      <c r="F377" s="69" t="s">
        <v>62</v>
      </c>
      <c r="G377" s="69" t="s">
        <v>10</v>
      </c>
      <c r="H377" s="69" t="s">
        <v>15</v>
      </c>
      <c r="I377" s="69" t="s">
        <v>12</v>
      </c>
      <c r="J377" s="69" t="s">
        <v>13</v>
      </c>
      <c r="K377" s="69" t="s">
        <v>60</v>
      </c>
      <c r="L377" s="69"/>
    </row>
    <row r="378" spans="1:12" x14ac:dyDescent="0.3">
      <c r="A378" s="91"/>
      <c r="B378" s="70"/>
      <c r="C378" s="69" t="s">
        <v>510</v>
      </c>
      <c r="D378" s="68">
        <v>674</v>
      </c>
      <c r="E378" s="69"/>
      <c r="F378" s="69" t="s">
        <v>62</v>
      </c>
      <c r="G378" s="69" t="s">
        <v>308</v>
      </c>
      <c r="H378" s="69" t="s">
        <v>16</v>
      </c>
      <c r="I378" s="69" t="s">
        <v>12</v>
      </c>
      <c r="J378" s="69" t="s">
        <v>13</v>
      </c>
      <c r="K378" s="69" t="s">
        <v>60</v>
      </c>
      <c r="L378" s="69"/>
    </row>
    <row r="379" spans="1:12" x14ac:dyDescent="0.3">
      <c r="A379" s="91"/>
      <c r="B379" s="70"/>
      <c r="C379" s="69" t="s">
        <v>36</v>
      </c>
      <c r="D379" s="68">
        <v>28</v>
      </c>
      <c r="E379" s="69"/>
      <c r="F379" s="69" t="s">
        <v>62</v>
      </c>
      <c r="G379" s="69" t="s">
        <v>308</v>
      </c>
      <c r="H379" s="69" t="s">
        <v>16</v>
      </c>
      <c r="I379" s="69" t="s">
        <v>12</v>
      </c>
      <c r="J379" s="69" t="s">
        <v>13</v>
      </c>
      <c r="K379" s="69" t="s">
        <v>60</v>
      </c>
      <c r="L379" s="69"/>
    </row>
    <row r="380" spans="1:12" x14ac:dyDescent="0.3">
      <c r="A380" s="91"/>
      <c r="B380" s="70"/>
      <c r="C380" s="69" t="s">
        <v>8</v>
      </c>
      <c r="D380" s="68">
        <v>689</v>
      </c>
      <c r="E380" s="69"/>
      <c r="F380" s="69" t="s">
        <v>29</v>
      </c>
      <c r="G380" s="69" t="s">
        <v>308</v>
      </c>
      <c r="H380" s="69" t="s">
        <v>16</v>
      </c>
      <c r="I380" s="69" t="s">
        <v>12</v>
      </c>
      <c r="J380" s="69" t="s">
        <v>13</v>
      </c>
      <c r="K380" s="69"/>
      <c r="L380" s="69"/>
    </row>
    <row r="381" spans="1:12" x14ac:dyDescent="0.3">
      <c r="A381" s="91"/>
      <c r="B381" s="70"/>
      <c r="C381" s="69" t="s">
        <v>48</v>
      </c>
      <c r="D381" s="68">
        <v>500</v>
      </c>
      <c r="E381" s="69"/>
      <c r="F381" s="69" t="s">
        <v>44</v>
      </c>
      <c r="G381" s="69" t="s">
        <v>308</v>
      </c>
      <c r="H381" s="69" t="s">
        <v>14</v>
      </c>
      <c r="I381" s="69" t="s">
        <v>12</v>
      </c>
      <c r="J381" s="69" t="s">
        <v>13</v>
      </c>
      <c r="K381" s="69" t="s">
        <v>512</v>
      </c>
      <c r="L381" s="69"/>
    </row>
    <row r="382" spans="1:12" x14ac:dyDescent="0.3">
      <c r="A382" s="91"/>
      <c r="B382" s="70"/>
      <c r="C382" s="69" t="s">
        <v>697</v>
      </c>
      <c r="D382" s="68">
        <v>230</v>
      </c>
      <c r="E382" s="69"/>
      <c r="F382" s="69" t="s">
        <v>41</v>
      </c>
      <c r="G382" s="69"/>
      <c r="H382" s="69"/>
      <c r="I382" s="69"/>
      <c r="J382" s="69"/>
      <c r="K382" s="69" t="s">
        <v>1134</v>
      </c>
      <c r="L382" s="69"/>
    </row>
    <row r="383" spans="1:12" x14ac:dyDescent="0.3">
      <c r="A383" s="91"/>
      <c r="B383" s="70"/>
      <c r="C383" s="69" t="s">
        <v>983</v>
      </c>
      <c r="D383" s="68">
        <v>245</v>
      </c>
      <c r="E383" s="69" t="s">
        <v>1087</v>
      </c>
      <c r="F383" s="69" t="s">
        <v>41</v>
      </c>
      <c r="G383" s="69"/>
      <c r="H383" s="69"/>
      <c r="I383" s="69"/>
      <c r="J383" s="69"/>
      <c r="K383" s="69" t="s">
        <v>1134</v>
      </c>
      <c r="L383" s="69"/>
    </row>
    <row r="384" spans="1:12" x14ac:dyDescent="0.3">
      <c r="A384" s="91"/>
      <c r="B384" s="70"/>
      <c r="C384" s="69" t="s">
        <v>694</v>
      </c>
      <c r="D384" s="68">
        <v>560</v>
      </c>
      <c r="E384" s="69" t="s">
        <v>1087</v>
      </c>
      <c r="F384" s="69" t="s">
        <v>41</v>
      </c>
      <c r="G384" s="69"/>
      <c r="H384" s="69"/>
      <c r="I384" s="69"/>
      <c r="J384" s="69"/>
      <c r="K384" s="69" t="s">
        <v>1134</v>
      </c>
      <c r="L384" s="69"/>
    </row>
    <row r="385" spans="1:12" x14ac:dyDescent="0.3">
      <c r="A385" s="91"/>
      <c r="B385" s="70"/>
      <c r="C385" s="68" t="s">
        <v>695</v>
      </c>
      <c r="D385" s="68">
        <v>420</v>
      </c>
      <c r="E385" s="69"/>
      <c r="F385" s="69" t="s">
        <v>41</v>
      </c>
      <c r="G385" s="69"/>
      <c r="H385" s="69"/>
      <c r="I385" s="69"/>
      <c r="J385" s="69"/>
      <c r="K385" s="69" t="s">
        <v>1134</v>
      </c>
      <c r="L385" s="69"/>
    </row>
    <row r="386" spans="1:12" x14ac:dyDescent="0.3">
      <c r="B386" s="70"/>
      <c r="C386" s="68" t="s">
        <v>705</v>
      </c>
      <c r="D386" s="68">
        <v>60</v>
      </c>
      <c r="E386" s="69"/>
      <c r="F386" s="69" t="s">
        <v>41</v>
      </c>
      <c r="G386" s="69"/>
      <c r="H386" s="69"/>
      <c r="I386" s="69"/>
      <c r="J386" s="69"/>
      <c r="K386" s="69" t="s">
        <v>1134</v>
      </c>
      <c r="L386" s="69"/>
    </row>
    <row r="387" spans="1:12" x14ac:dyDescent="0.3">
      <c r="C387" s="33"/>
      <c r="D387" s="33"/>
    </row>
    <row r="388" spans="1:12" x14ac:dyDescent="0.3">
      <c r="C388" s="33"/>
      <c r="D388" s="33"/>
    </row>
    <row r="389" spans="1:12" x14ac:dyDescent="0.3">
      <c r="C389" s="33"/>
      <c r="D389" s="33"/>
    </row>
    <row r="390" spans="1:12" x14ac:dyDescent="0.3">
      <c r="C390" s="33"/>
      <c r="D390" s="33"/>
    </row>
    <row r="391" spans="1:12" x14ac:dyDescent="0.3">
      <c r="C391" s="33"/>
      <c r="D391" s="33"/>
    </row>
  </sheetData>
  <mergeCells count="2">
    <mergeCell ref="K1:L1"/>
    <mergeCell ref="K16:L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8"/>
  <sheetViews>
    <sheetView zoomScale="70" zoomScaleNormal="70" workbookViewId="0">
      <selection activeCell="C338" sqref="C338"/>
    </sheetView>
  </sheetViews>
  <sheetFormatPr defaultColWidth="19.5546875" defaultRowHeight="14.4" x14ac:dyDescent="0.3"/>
  <cols>
    <col min="1" max="1" width="8.5546875" bestFit="1" customWidth="1"/>
    <col min="2" max="2" width="12.109375" style="54" bestFit="1" customWidth="1"/>
    <col min="3" max="3" width="53.6640625" bestFit="1" customWidth="1"/>
    <col min="4" max="4" width="9.88671875" bestFit="1" customWidth="1"/>
    <col min="5" max="5" width="10.6640625" bestFit="1" customWidth="1"/>
    <col min="6" max="6" width="14.5546875" bestFit="1" customWidth="1"/>
    <col min="7" max="7" width="17.88671875" bestFit="1" customWidth="1"/>
    <col min="8" max="8" width="11.33203125" bestFit="1" customWidth="1"/>
    <col min="9" max="9" width="16.44140625" bestFit="1" customWidth="1"/>
    <col min="10" max="10" width="17" bestFit="1" customWidth="1"/>
    <col min="11" max="11" width="27.6640625" bestFit="1" customWidth="1"/>
  </cols>
  <sheetData>
    <row r="1" spans="1:11" ht="31.2" x14ac:dyDescent="0.3">
      <c r="A1" s="46" t="s">
        <v>0</v>
      </c>
      <c r="B1" s="47" t="s">
        <v>64</v>
      </c>
      <c r="C1" s="48" t="s">
        <v>38</v>
      </c>
      <c r="D1" s="46" t="s">
        <v>1</v>
      </c>
      <c r="E1" s="46" t="s">
        <v>2</v>
      </c>
      <c r="F1" s="49" t="s">
        <v>3</v>
      </c>
      <c r="G1" s="46" t="s">
        <v>4</v>
      </c>
      <c r="H1" s="46" t="s">
        <v>5</v>
      </c>
      <c r="I1" s="46" t="s">
        <v>134</v>
      </c>
      <c r="J1" s="46" t="s">
        <v>6</v>
      </c>
      <c r="K1" s="46" t="s">
        <v>7</v>
      </c>
    </row>
    <row r="2" spans="1:11" ht="15.6" x14ac:dyDescent="0.3">
      <c r="A2" s="50"/>
      <c r="B2" s="51">
        <v>44958</v>
      </c>
      <c r="C2" t="s">
        <v>697</v>
      </c>
      <c r="D2">
        <v>200</v>
      </c>
      <c r="E2" s="50"/>
      <c r="F2" s="52" t="s">
        <v>50</v>
      </c>
      <c r="G2" t="s">
        <v>308</v>
      </c>
      <c r="H2" t="s">
        <v>16</v>
      </c>
      <c r="I2" t="s">
        <v>12</v>
      </c>
      <c r="J2" t="s">
        <v>13</v>
      </c>
      <c r="K2" t="s">
        <v>498</v>
      </c>
    </row>
    <row r="3" spans="1:11" ht="15.6" x14ac:dyDescent="0.3">
      <c r="A3" s="50"/>
      <c r="B3" s="53"/>
      <c r="C3" t="s">
        <v>694</v>
      </c>
      <c r="D3">
        <v>450</v>
      </c>
      <c r="E3" s="50"/>
      <c r="F3" s="52" t="s">
        <v>50</v>
      </c>
      <c r="G3" t="s">
        <v>308</v>
      </c>
      <c r="H3" t="s">
        <v>16</v>
      </c>
      <c r="I3" t="s">
        <v>12</v>
      </c>
      <c r="J3" t="s">
        <v>13</v>
      </c>
      <c r="K3" t="s">
        <v>498</v>
      </c>
    </row>
    <row r="4" spans="1:11" ht="15.6" x14ac:dyDescent="0.3">
      <c r="A4" s="50"/>
      <c r="B4" s="53"/>
      <c r="C4" t="s">
        <v>718</v>
      </c>
      <c r="D4">
        <v>600</v>
      </c>
      <c r="E4" s="50"/>
      <c r="F4" s="52" t="s">
        <v>50</v>
      </c>
      <c r="G4" t="s">
        <v>308</v>
      </c>
      <c r="H4" t="s">
        <v>14</v>
      </c>
      <c r="I4" t="s">
        <v>12</v>
      </c>
      <c r="J4" t="s">
        <v>13</v>
      </c>
      <c r="K4" t="s">
        <v>498</v>
      </c>
    </row>
    <row r="5" spans="1:11" ht="15.6" x14ac:dyDescent="0.3">
      <c r="A5" s="50"/>
      <c r="B5" s="53"/>
      <c r="C5" t="s">
        <v>702</v>
      </c>
      <c r="D5">
        <v>600</v>
      </c>
      <c r="E5" s="50"/>
      <c r="F5" s="52" t="s">
        <v>50</v>
      </c>
      <c r="G5" t="s">
        <v>308</v>
      </c>
      <c r="H5" t="s">
        <v>14</v>
      </c>
      <c r="I5" t="s">
        <v>12</v>
      </c>
      <c r="J5" t="s">
        <v>13</v>
      </c>
      <c r="K5" t="s">
        <v>498</v>
      </c>
    </row>
    <row r="6" spans="1:11" ht="15.6" x14ac:dyDescent="0.3">
      <c r="A6" s="50"/>
      <c r="B6" s="53"/>
      <c r="C6" t="s">
        <v>729</v>
      </c>
      <c r="D6">
        <v>1600</v>
      </c>
      <c r="E6" s="50"/>
      <c r="F6" s="52" t="s">
        <v>50</v>
      </c>
      <c r="G6" t="s">
        <v>308</v>
      </c>
      <c r="H6" t="s">
        <v>15</v>
      </c>
      <c r="I6" t="s">
        <v>12</v>
      </c>
      <c r="J6" t="s">
        <v>13</v>
      </c>
      <c r="K6" t="s">
        <v>498</v>
      </c>
    </row>
    <row r="7" spans="1:11" ht="15.6" x14ac:dyDescent="0.3">
      <c r="A7" s="50"/>
      <c r="B7" s="53"/>
      <c r="C7" t="s">
        <v>833</v>
      </c>
      <c r="D7">
        <v>100</v>
      </c>
      <c r="E7" s="50"/>
      <c r="F7" s="52" t="s">
        <v>50</v>
      </c>
      <c r="G7" t="s">
        <v>308</v>
      </c>
      <c r="H7" t="s">
        <v>16</v>
      </c>
      <c r="I7" t="s">
        <v>12</v>
      </c>
      <c r="J7" t="s">
        <v>13</v>
      </c>
      <c r="K7" t="s">
        <v>498</v>
      </c>
    </row>
    <row r="8" spans="1:11" ht="15.6" x14ac:dyDescent="0.3">
      <c r="A8" s="50"/>
      <c r="B8" s="53"/>
      <c r="C8" t="s">
        <v>796</v>
      </c>
      <c r="D8">
        <v>69</v>
      </c>
      <c r="E8" s="50"/>
      <c r="F8" s="52" t="s">
        <v>50</v>
      </c>
      <c r="G8" t="s">
        <v>308</v>
      </c>
      <c r="H8" t="s">
        <v>832</v>
      </c>
      <c r="I8" t="s">
        <v>12</v>
      </c>
      <c r="J8" t="s">
        <v>13</v>
      </c>
      <c r="K8" t="s">
        <v>498</v>
      </c>
    </row>
    <row r="9" spans="1:11" ht="15.6" x14ac:dyDescent="0.3">
      <c r="A9" s="50"/>
      <c r="B9" s="53"/>
      <c r="C9" t="s">
        <v>695</v>
      </c>
      <c r="D9">
        <v>400</v>
      </c>
      <c r="E9" s="50"/>
      <c r="F9" s="52" t="s">
        <v>50</v>
      </c>
      <c r="G9" t="s">
        <v>308</v>
      </c>
      <c r="H9" t="s">
        <v>16</v>
      </c>
      <c r="I9" t="s">
        <v>12</v>
      </c>
      <c r="J9" t="s">
        <v>13</v>
      </c>
      <c r="K9" t="s">
        <v>498</v>
      </c>
    </row>
    <row r="10" spans="1:11" ht="15.6" x14ac:dyDescent="0.3">
      <c r="A10" s="50"/>
      <c r="B10" s="53"/>
      <c r="C10" t="s">
        <v>834</v>
      </c>
      <c r="D10">
        <v>10000</v>
      </c>
      <c r="E10" s="85"/>
      <c r="F10" s="52" t="s">
        <v>50</v>
      </c>
      <c r="G10" t="s">
        <v>308</v>
      </c>
      <c r="H10" t="s">
        <v>14</v>
      </c>
      <c r="I10" t="s">
        <v>12</v>
      </c>
      <c r="J10" t="s">
        <v>13</v>
      </c>
      <c r="K10" t="s">
        <v>498</v>
      </c>
    </row>
    <row r="11" spans="1:11" ht="15.6" x14ac:dyDescent="0.3">
      <c r="A11" s="50"/>
      <c r="B11" s="53"/>
      <c r="C11" t="s">
        <v>697</v>
      </c>
      <c r="D11">
        <v>290</v>
      </c>
      <c r="E11" s="50"/>
      <c r="F11" s="52" t="s">
        <v>41</v>
      </c>
      <c r="G11" t="s">
        <v>308</v>
      </c>
      <c r="K11" t="s">
        <v>1134</v>
      </c>
    </row>
    <row r="12" spans="1:11" ht="15.6" x14ac:dyDescent="0.3">
      <c r="A12" s="50"/>
      <c r="B12" s="53"/>
      <c r="C12" t="s">
        <v>694</v>
      </c>
      <c r="D12">
        <v>490</v>
      </c>
      <c r="E12" s="50"/>
      <c r="F12" s="52" t="s">
        <v>41</v>
      </c>
      <c r="G12" t="s">
        <v>308</v>
      </c>
      <c r="K12" t="s">
        <v>1134</v>
      </c>
    </row>
    <row r="13" spans="1:11" ht="15.6" x14ac:dyDescent="0.3">
      <c r="A13" s="50"/>
      <c r="B13" s="53"/>
      <c r="C13" t="s">
        <v>695</v>
      </c>
      <c r="D13">
        <v>520</v>
      </c>
      <c r="E13" s="50"/>
      <c r="F13" s="52" t="s">
        <v>41</v>
      </c>
      <c r="G13" t="s">
        <v>308</v>
      </c>
      <c r="K13" t="s">
        <v>1134</v>
      </c>
    </row>
    <row r="14" spans="1:11" ht="15.6" x14ac:dyDescent="0.3">
      <c r="A14" s="50"/>
      <c r="B14" s="53"/>
      <c r="C14" t="s">
        <v>1092</v>
      </c>
      <c r="D14">
        <v>280</v>
      </c>
      <c r="E14" s="50"/>
      <c r="F14" s="52" t="s">
        <v>41</v>
      </c>
      <c r="G14" t="s">
        <v>308</v>
      </c>
      <c r="K14" t="s">
        <v>1134</v>
      </c>
    </row>
    <row r="15" spans="1:11" ht="15.6" x14ac:dyDescent="0.3">
      <c r="A15" s="50"/>
      <c r="B15" s="53"/>
      <c r="C15" t="s">
        <v>705</v>
      </c>
      <c r="D15">
        <v>80</v>
      </c>
      <c r="E15" s="50"/>
      <c r="F15" s="52" t="s">
        <v>41</v>
      </c>
      <c r="G15" t="s">
        <v>308</v>
      </c>
      <c r="K15" t="s">
        <v>1134</v>
      </c>
    </row>
    <row r="16" spans="1:11" ht="15.6" x14ac:dyDescent="0.3">
      <c r="A16" s="50"/>
      <c r="B16" s="53"/>
      <c r="C16" t="s">
        <v>8</v>
      </c>
      <c r="D16">
        <v>689</v>
      </c>
      <c r="E16" s="50"/>
      <c r="F16" s="52" t="s">
        <v>1249</v>
      </c>
      <c r="G16" t="s">
        <v>308</v>
      </c>
      <c r="H16" t="s">
        <v>16</v>
      </c>
      <c r="I16" t="s">
        <v>12</v>
      </c>
      <c r="J16" t="s">
        <v>13</v>
      </c>
      <c r="K16" t="s">
        <v>512</v>
      </c>
    </row>
    <row r="17" spans="1:11" ht="15.6" x14ac:dyDescent="0.3">
      <c r="A17" s="50"/>
      <c r="B17" s="51">
        <v>44959</v>
      </c>
      <c r="C17" t="s">
        <v>697</v>
      </c>
      <c r="D17">
        <v>180</v>
      </c>
      <c r="E17" s="50"/>
      <c r="F17" s="52" t="s">
        <v>50</v>
      </c>
      <c r="G17" t="s">
        <v>308</v>
      </c>
      <c r="H17" t="s">
        <v>16</v>
      </c>
      <c r="I17" t="s">
        <v>12</v>
      </c>
      <c r="J17" t="s">
        <v>13</v>
      </c>
      <c r="K17" t="s">
        <v>498</v>
      </c>
    </row>
    <row r="18" spans="1:11" ht="15.6" x14ac:dyDescent="0.3">
      <c r="A18" s="50"/>
      <c r="B18" s="53"/>
      <c r="C18" t="s">
        <v>694</v>
      </c>
      <c r="D18">
        <v>400</v>
      </c>
      <c r="E18" s="50"/>
      <c r="F18" s="52" t="s">
        <v>50</v>
      </c>
      <c r="G18" t="s">
        <v>308</v>
      </c>
      <c r="H18" t="s">
        <v>16</v>
      </c>
      <c r="I18" t="s">
        <v>12</v>
      </c>
      <c r="J18" t="s">
        <v>13</v>
      </c>
      <c r="K18" t="s">
        <v>498</v>
      </c>
    </row>
    <row r="19" spans="1:11" ht="15.6" x14ac:dyDescent="0.3">
      <c r="A19" s="50"/>
      <c r="B19" s="53"/>
      <c r="C19" t="s">
        <v>702</v>
      </c>
      <c r="D19">
        <v>600</v>
      </c>
      <c r="E19" s="50"/>
      <c r="F19" s="52" t="s">
        <v>50</v>
      </c>
      <c r="G19" t="s">
        <v>308</v>
      </c>
      <c r="H19" t="s">
        <v>14</v>
      </c>
      <c r="I19" t="s">
        <v>12</v>
      </c>
      <c r="J19" t="s">
        <v>13</v>
      </c>
      <c r="K19" t="s">
        <v>498</v>
      </c>
    </row>
    <row r="20" spans="1:11" ht="15.6" x14ac:dyDescent="0.3">
      <c r="A20" s="50"/>
      <c r="B20" s="53"/>
      <c r="C20" t="s">
        <v>729</v>
      </c>
      <c r="D20">
        <v>1700</v>
      </c>
      <c r="E20" s="50"/>
      <c r="F20" s="52" t="s">
        <v>50</v>
      </c>
      <c r="G20" t="s">
        <v>308</v>
      </c>
      <c r="H20" t="s">
        <v>15</v>
      </c>
      <c r="I20" t="s">
        <v>12</v>
      </c>
      <c r="J20" t="s">
        <v>13</v>
      </c>
      <c r="K20" t="s">
        <v>498</v>
      </c>
    </row>
    <row r="21" spans="1:11" ht="15.6" x14ac:dyDescent="0.3">
      <c r="A21" s="50"/>
      <c r="B21" s="53"/>
      <c r="C21" t="s">
        <v>718</v>
      </c>
      <c r="D21">
        <v>600</v>
      </c>
      <c r="E21" s="50"/>
      <c r="F21" s="52" t="s">
        <v>50</v>
      </c>
      <c r="G21" t="s">
        <v>308</v>
      </c>
      <c r="H21" t="s">
        <v>14</v>
      </c>
      <c r="I21" t="s">
        <v>12</v>
      </c>
      <c r="J21" t="s">
        <v>13</v>
      </c>
      <c r="K21" t="s">
        <v>498</v>
      </c>
    </row>
    <row r="22" spans="1:11" ht="15.6" x14ac:dyDescent="0.3">
      <c r="A22" s="50"/>
      <c r="B22" s="53"/>
      <c r="C22" t="s">
        <v>833</v>
      </c>
      <c r="D22">
        <v>60</v>
      </c>
      <c r="E22" s="50"/>
      <c r="F22" s="52" t="s">
        <v>50</v>
      </c>
      <c r="G22" t="s">
        <v>308</v>
      </c>
      <c r="H22" t="s">
        <v>16</v>
      </c>
      <c r="I22" t="s">
        <v>12</v>
      </c>
      <c r="J22" t="s">
        <v>13</v>
      </c>
      <c r="K22" t="s">
        <v>498</v>
      </c>
    </row>
    <row r="23" spans="1:11" ht="15.6" x14ac:dyDescent="0.3">
      <c r="A23" s="50"/>
      <c r="B23" s="53"/>
      <c r="C23" t="s">
        <v>796</v>
      </c>
      <c r="D23">
        <v>69</v>
      </c>
      <c r="E23" s="50"/>
      <c r="F23" s="52" t="s">
        <v>50</v>
      </c>
      <c r="G23" t="s">
        <v>308</v>
      </c>
      <c r="H23" t="s">
        <v>832</v>
      </c>
      <c r="I23" t="s">
        <v>12</v>
      </c>
      <c r="J23" t="s">
        <v>13</v>
      </c>
      <c r="K23" t="s">
        <v>498</v>
      </c>
    </row>
    <row r="24" spans="1:11" ht="15.6" x14ac:dyDescent="0.3">
      <c r="A24" s="50"/>
      <c r="B24" s="53"/>
      <c r="C24" t="s">
        <v>695</v>
      </c>
      <c r="D24">
        <v>360</v>
      </c>
      <c r="E24" s="50"/>
      <c r="F24" s="52" t="s">
        <v>50</v>
      </c>
      <c r="G24" t="s">
        <v>308</v>
      </c>
      <c r="H24" t="s">
        <v>16</v>
      </c>
      <c r="I24" t="s">
        <v>12</v>
      </c>
      <c r="J24" t="s">
        <v>13</v>
      </c>
      <c r="K24" t="s">
        <v>498</v>
      </c>
    </row>
    <row r="25" spans="1:11" ht="15.6" x14ac:dyDescent="0.3">
      <c r="A25" s="50"/>
      <c r="B25" s="53"/>
      <c r="C25" t="s">
        <v>697</v>
      </c>
      <c r="D25">
        <v>220</v>
      </c>
      <c r="E25" s="50"/>
      <c r="F25" s="52" t="s">
        <v>41</v>
      </c>
      <c r="G25" t="s">
        <v>308</v>
      </c>
      <c r="K25" t="s">
        <v>1134</v>
      </c>
    </row>
    <row r="26" spans="1:11" ht="15.6" x14ac:dyDescent="0.3">
      <c r="A26" s="50"/>
      <c r="B26" s="53"/>
      <c r="C26" t="s">
        <v>694</v>
      </c>
      <c r="D26">
        <v>480</v>
      </c>
      <c r="E26" s="50"/>
      <c r="F26" s="52" t="s">
        <v>41</v>
      </c>
      <c r="G26" t="s">
        <v>308</v>
      </c>
      <c r="K26" t="s">
        <v>1134</v>
      </c>
    </row>
    <row r="27" spans="1:11" ht="15.6" x14ac:dyDescent="0.3">
      <c r="A27" s="50"/>
      <c r="B27" s="53"/>
      <c r="C27" t="s">
        <v>695</v>
      </c>
      <c r="D27">
        <v>510</v>
      </c>
      <c r="E27" s="50"/>
      <c r="F27" s="52" t="s">
        <v>41</v>
      </c>
      <c r="G27" t="s">
        <v>308</v>
      </c>
      <c r="K27" t="s">
        <v>1134</v>
      </c>
    </row>
    <row r="28" spans="1:11" ht="15.6" x14ac:dyDescent="0.3">
      <c r="A28" s="50"/>
      <c r="B28" s="53"/>
      <c r="C28" t="s">
        <v>8</v>
      </c>
      <c r="D28">
        <v>360</v>
      </c>
      <c r="E28" s="50"/>
      <c r="F28" s="52" t="s">
        <v>41</v>
      </c>
      <c r="G28" t="s">
        <v>308</v>
      </c>
      <c r="K28" t="s">
        <v>1134</v>
      </c>
    </row>
    <row r="29" spans="1:11" x14ac:dyDescent="0.3">
      <c r="B29" s="54">
        <v>44960</v>
      </c>
      <c r="C29" t="s">
        <v>742</v>
      </c>
      <c r="D29">
        <v>60</v>
      </c>
      <c r="F29" t="s">
        <v>62</v>
      </c>
      <c r="G29" t="s">
        <v>308</v>
      </c>
      <c r="H29" t="s">
        <v>16</v>
      </c>
      <c r="I29" t="s">
        <v>12</v>
      </c>
      <c r="J29" t="s">
        <v>13</v>
      </c>
      <c r="K29" t="s">
        <v>60</v>
      </c>
    </row>
    <row r="30" spans="1:11" x14ac:dyDescent="0.3">
      <c r="C30" t="s">
        <v>743</v>
      </c>
      <c r="D30">
        <v>210</v>
      </c>
      <c r="F30" t="s">
        <v>62</v>
      </c>
      <c r="G30" t="s">
        <v>308</v>
      </c>
      <c r="H30" t="s">
        <v>16</v>
      </c>
      <c r="I30" t="s">
        <v>12</v>
      </c>
      <c r="J30" t="s">
        <v>13</v>
      </c>
      <c r="K30" t="s">
        <v>60</v>
      </c>
    </row>
    <row r="31" spans="1:11" x14ac:dyDescent="0.3">
      <c r="C31" t="s">
        <v>763</v>
      </c>
      <c r="D31">
        <v>911.6</v>
      </c>
      <c r="F31" t="s">
        <v>547</v>
      </c>
      <c r="G31" t="s">
        <v>10</v>
      </c>
      <c r="H31" t="s">
        <v>15</v>
      </c>
      <c r="I31" t="s">
        <v>12</v>
      </c>
      <c r="J31" t="s">
        <v>13</v>
      </c>
      <c r="K31" t="s">
        <v>512</v>
      </c>
    </row>
    <row r="32" spans="1:11" x14ac:dyDescent="0.3">
      <c r="C32" t="s">
        <v>30</v>
      </c>
      <c r="D32">
        <v>65</v>
      </c>
      <c r="F32" t="s">
        <v>62</v>
      </c>
      <c r="G32" t="s">
        <v>308</v>
      </c>
      <c r="H32" t="s">
        <v>16</v>
      </c>
      <c r="I32" t="s">
        <v>12</v>
      </c>
      <c r="J32" t="s">
        <v>13</v>
      </c>
      <c r="K32" t="s">
        <v>60</v>
      </c>
    </row>
    <row r="33" spans="3:11" x14ac:dyDescent="0.3">
      <c r="C33" t="s">
        <v>697</v>
      </c>
      <c r="D33">
        <v>160</v>
      </c>
      <c r="F33" s="52" t="s">
        <v>50</v>
      </c>
      <c r="G33" t="s">
        <v>308</v>
      </c>
      <c r="H33" t="s">
        <v>16</v>
      </c>
      <c r="I33" t="s">
        <v>12</v>
      </c>
      <c r="J33" t="s">
        <v>13</v>
      </c>
      <c r="K33" t="s">
        <v>498</v>
      </c>
    </row>
    <row r="34" spans="3:11" x14ac:dyDescent="0.3">
      <c r="C34" t="s">
        <v>694</v>
      </c>
      <c r="D34">
        <v>430</v>
      </c>
      <c r="F34" s="52" t="s">
        <v>50</v>
      </c>
      <c r="G34" t="s">
        <v>308</v>
      </c>
      <c r="H34" t="s">
        <v>16</v>
      </c>
      <c r="I34" t="s">
        <v>12</v>
      </c>
      <c r="J34" t="s">
        <v>13</v>
      </c>
      <c r="K34" t="s">
        <v>498</v>
      </c>
    </row>
    <row r="35" spans="3:11" x14ac:dyDescent="0.3">
      <c r="C35" t="s">
        <v>718</v>
      </c>
      <c r="D35">
        <v>600</v>
      </c>
      <c r="F35" s="52" t="s">
        <v>50</v>
      </c>
      <c r="G35" t="s">
        <v>308</v>
      </c>
      <c r="H35" t="s">
        <v>14</v>
      </c>
      <c r="I35" t="s">
        <v>12</v>
      </c>
      <c r="J35" t="s">
        <v>13</v>
      </c>
      <c r="K35" t="s">
        <v>498</v>
      </c>
    </row>
    <row r="36" spans="3:11" x14ac:dyDescent="0.3">
      <c r="C36" t="s">
        <v>729</v>
      </c>
      <c r="D36">
        <v>1700</v>
      </c>
      <c r="F36" s="52" t="s">
        <v>50</v>
      </c>
      <c r="G36" t="s">
        <v>308</v>
      </c>
      <c r="H36" t="s">
        <v>15</v>
      </c>
      <c r="I36" t="s">
        <v>12</v>
      </c>
      <c r="J36" t="s">
        <v>13</v>
      </c>
      <c r="K36" t="s">
        <v>498</v>
      </c>
    </row>
    <row r="37" spans="3:11" x14ac:dyDescent="0.3">
      <c r="C37" t="s">
        <v>702</v>
      </c>
      <c r="D37">
        <v>600</v>
      </c>
      <c r="F37" s="52" t="s">
        <v>50</v>
      </c>
      <c r="G37" t="s">
        <v>308</v>
      </c>
      <c r="H37" t="s">
        <v>14</v>
      </c>
      <c r="I37" t="s">
        <v>12</v>
      </c>
      <c r="J37" t="s">
        <v>13</v>
      </c>
      <c r="K37" t="s">
        <v>498</v>
      </c>
    </row>
    <row r="38" spans="3:11" x14ac:dyDescent="0.3">
      <c r="C38" t="s">
        <v>833</v>
      </c>
      <c r="D38">
        <v>120</v>
      </c>
      <c r="F38" s="52" t="s">
        <v>50</v>
      </c>
      <c r="G38" t="s">
        <v>308</v>
      </c>
      <c r="H38" t="s">
        <v>16</v>
      </c>
      <c r="I38" t="s">
        <v>12</v>
      </c>
      <c r="J38" t="s">
        <v>13</v>
      </c>
      <c r="K38" t="s">
        <v>498</v>
      </c>
    </row>
    <row r="39" spans="3:11" x14ac:dyDescent="0.3">
      <c r="C39" t="s">
        <v>796</v>
      </c>
      <c r="D39">
        <v>69</v>
      </c>
      <c r="F39" s="52" t="s">
        <v>50</v>
      </c>
      <c r="G39" t="s">
        <v>308</v>
      </c>
      <c r="H39" t="s">
        <v>832</v>
      </c>
      <c r="I39" t="s">
        <v>12</v>
      </c>
      <c r="J39" t="s">
        <v>13</v>
      </c>
      <c r="K39" t="s">
        <v>498</v>
      </c>
    </row>
    <row r="40" spans="3:11" x14ac:dyDescent="0.3">
      <c r="C40" t="s">
        <v>695</v>
      </c>
      <c r="D40">
        <v>350</v>
      </c>
      <c r="F40" s="52" t="s">
        <v>50</v>
      </c>
      <c r="G40" t="s">
        <v>308</v>
      </c>
      <c r="H40" t="s">
        <v>16</v>
      </c>
      <c r="I40" t="s">
        <v>12</v>
      </c>
      <c r="J40" t="s">
        <v>13</v>
      </c>
      <c r="K40" t="s">
        <v>498</v>
      </c>
    </row>
    <row r="41" spans="3:11" x14ac:dyDescent="0.3">
      <c r="C41" t="s">
        <v>835</v>
      </c>
      <c r="D41">
        <v>239</v>
      </c>
      <c r="F41" s="52" t="s">
        <v>50</v>
      </c>
      <c r="G41" t="s">
        <v>308</v>
      </c>
      <c r="H41" t="s">
        <v>14</v>
      </c>
      <c r="I41" t="s">
        <v>12</v>
      </c>
      <c r="J41" t="s">
        <v>13</v>
      </c>
      <c r="K41" t="s">
        <v>498</v>
      </c>
    </row>
    <row r="42" spans="3:11" x14ac:dyDescent="0.3">
      <c r="C42" t="s">
        <v>697</v>
      </c>
      <c r="D42">
        <v>260</v>
      </c>
      <c r="F42" s="52" t="s">
        <v>41</v>
      </c>
      <c r="K42" t="s">
        <v>1134</v>
      </c>
    </row>
    <row r="43" spans="3:11" x14ac:dyDescent="0.3">
      <c r="C43" t="s">
        <v>695</v>
      </c>
      <c r="D43">
        <v>620</v>
      </c>
      <c r="F43" s="52" t="s">
        <v>41</v>
      </c>
      <c r="K43" t="s">
        <v>1134</v>
      </c>
    </row>
    <row r="44" spans="3:11" x14ac:dyDescent="0.3">
      <c r="C44" t="s">
        <v>718</v>
      </c>
      <c r="D44">
        <v>400</v>
      </c>
      <c r="F44" s="52" t="s">
        <v>41</v>
      </c>
      <c r="K44" t="s">
        <v>1134</v>
      </c>
    </row>
    <row r="45" spans="3:11" x14ac:dyDescent="0.3">
      <c r="C45" t="s">
        <v>694</v>
      </c>
      <c r="D45">
        <v>435</v>
      </c>
      <c r="F45" s="52" t="s">
        <v>41</v>
      </c>
      <c r="K45" t="s">
        <v>1134</v>
      </c>
    </row>
    <row r="46" spans="3:11" x14ac:dyDescent="0.3">
      <c r="C46" t="s">
        <v>42</v>
      </c>
      <c r="D46">
        <v>1530</v>
      </c>
      <c r="F46" s="52" t="s">
        <v>41</v>
      </c>
      <c r="K46" t="s">
        <v>1134</v>
      </c>
    </row>
    <row r="47" spans="3:11" x14ac:dyDescent="0.3">
      <c r="C47" t="s">
        <v>8</v>
      </c>
      <c r="D47">
        <v>240</v>
      </c>
      <c r="F47" s="52" t="s">
        <v>41</v>
      </c>
      <c r="K47" t="s">
        <v>1134</v>
      </c>
    </row>
    <row r="48" spans="3:11" x14ac:dyDescent="0.3">
      <c r="C48" t="s">
        <v>1088</v>
      </c>
      <c r="D48">
        <v>50</v>
      </c>
      <c r="F48" s="52" t="s">
        <v>41</v>
      </c>
      <c r="K48" t="s">
        <v>1134</v>
      </c>
    </row>
    <row r="49" spans="2:11" x14ac:dyDescent="0.3">
      <c r="C49" t="s">
        <v>705</v>
      </c>
      <c r="D49">
        <v>120</v>
      </c>
      <c r="F49" s="52" t="s">
        <v>41</v>
      </c>
      <c r="K49" t="s">
        <v>1134</v>
      </c>
    </row>
    <row r="50" spans="2:11" x14ac:dyDescent="0.3">
      <c r="B50" s="54">
        <v>44961</v>
      </c>
      <c r="C50" t="s">
        <v>8</v>
      </c>
      <c r="D50">
        <v>180</v>
      </c>
      <c r="F50" t="s">
        <v>62</v>
      </c>
      <c r="G50" t="s">
        <v>308</v>
      </c>
      <c r="H50" t="s">
        <v>16</v>
      </c>
      <c r="I50" t="s">
        <v>12</v>
      </c>
      <c r="J50" t="s">
        <v>13</v>
      </c>
      <c r="K50" t="s">
        <v>60</v>
      </c>
    </row>
    <row r="51" spans="2:11" x14ac:dyDescent="0.3">
      <c r="C51" t="s">
        <v>28</v>
      </c>
      <c r="D51">
        <v>60</v>
      </c>
      <c r="F51" t="s">
        <v>62</v>
      </c>
      <c r="G51" t="s">
        <v>308</v>
      </c>
      <c r="H51" t="s">
        <v>16</v>
      </c>
      <c r="I51" t="s">
        <v>12</v>
      </c>
      <c r="J51" t="s">
        <v>13</v>
      </c>
      <c r="K51" t="s">
        <v>60</v>
      </c>
    </row>
    <row r="52" spans="2:11" x14ac:dyDescent="0.3">
      <c r="C52" t="s">
        <v>9</v>
      </c>
      <c r="D52">
        <v>20</v>
      </c>
      <c r="F52" t="s">
        <v>62</v>
      </c>
      <c r="G52" t="s">
        <v>308</v>
      </c>
      <c r="H52" t="s">
        <v>16</v>
      </c>
      <c r="I52" t="s">
        <v>12</v>
      </c>
      <c r="J52" t="s">
        <v>13</v>
      </c>
      <c r="K52" t="s">
        <v>60</v>
      </c>
    </row>
    <row r="53" spans="2:11" x14ac:dyDescent="0.3">
      <c r="C53" t="s">
        <v>744</v>
      </c>
      <c r="D53">
        <v>300</v>
      </c>
      <c r="F53" t="s">
        <v>62</v>
      </c>
      <c r="G53" t="s">
        <v>308</v>
      </c>
      <c r="H53" t="s">
        <v>14</v>
      </c>
      <c r="I53" t="s">
        <v>12</v>
      </c>
      <c r="J53" t="s">
        <v>13</v>
      </c>
      <c r="K53" t="s">
        <v>60</v>
      </c>
    </row>
    <row r="54" spans="2:11" x14ac:dyDescent="0.3">
      <c r="C54" t="s">
        <v>745</v>
      </c>
      <c r="D54">
        <v>14700</v>
      </c>
      <c r="F54" t="s">
        <v>62</v>
      </c>
      <c r="G54" t="s">
        <v>10</v>
      </c>
      <c r="H54" t="s">
        <v>14</v>
      </c>
      <c r="I54" t="s">
        <v>12</v>
      </c>
      <c r="J54" t="s">
        <v>13</v>
      </c>
      <c r="K54" t="s">
        <v>60</v>
      </c>
    </row>
    <row r="55" spans="2:11" x14ac:dyDescent="0.3">
      <c r="C55" t="s">
        <v>697</v>
      </c>
      <c r="D55">
        <v>150</v>
      </c>
      <c r="F55" s="52" t="s">
        <v>50</v>
      </c>
      <c r="G55" t="s">
        <v>308</v>
      </c>
      <c r="H55" t="s">
        <v>16</v>
      </c>
      <c r="I55" t="s">
        <v>12</v>
      </c>
      <c r="J55" t="s">
        <v>13</v>
      </c>
      <c r="K55" t="s">
        <v>498</v>
      </c>
    </row>
    <row r="56" spans="2:11" x14ac:dyDescent="0.3">
      <c r="C56" t="s">
        <v>694</v>
      </c>
      <c r="D56">
        <v>400</v>
      </c>
      <c r="F56" s="52" t="s">
        <v>50</v>
      </c>
      <c r="G56" t="s">
        <v>308</v>
      </c>
      <c r="H56" t="s">
        <v>16</v>
      </c>
      <c r="I56" t="s">
        <v>12</v>
      </c>
      <c r="J56" t="s">
        <v>13</v>
      </c>
      <c r="K56" t="s">
        <v>498</v>
      </c>
    </row>
    <row r="57" spans="2:11" x14ac:dyDescent="0.3">
      <c r="C57" t="s">
        <v>729</v>
      </c>
      <c r="D57">
        <v>1900</v>
      </c>
      <c r="F57" s="52" t="s">
        <v>50</v>
      </c>
      <c r="G57" t="s">
        <v>308</v>
      </c>
      <c r="H57" t="s">
        <v>15</v>
      </c>
      <c r="I57" t="s">
        <v>12</v>
      </c>
      <c r="J57" t="s">
        <v>13</v>
      </c>
      <c r="K57" t="s">
        <v>498</v>
      </c>
    </row>
    <row r="58" spans="2:11" x14ac:dyDescent="0.3">
      <c r="C58" t="s">
        <v>702</v>
      </c>
      <c r="D58">
        <v>600</v>
      </c>
      <c r="F58" s="52" t="s">
        <v>50</v>
      </c>
      <c r="G58" t="s">
        <v>308</v>
      </c>
      <c r="H58" t="s">
        <v>14</v>
      </c>
      <c r="I58" t="s">
        <v>12</v>
      </c>
      <c r="J58" t="s">
        <v>13</v>
      </c>
      <c r="K58" t="s">
        <v>498</v>
      </c>
    </row>
    <row r="59" spans="2:11" x14ac:dyDescent="0.3">
      <c r="C59" t="s">
        <v>833</v>
      </c>
      <c r="D59">
        <v>80</v>
      </c>
      <c r="F59" s="52" t="s">
        <v>50</v>
      </c>
      <c r="G59" t="s">
        <v>308</v>
      </c>
      <c r="H59" t="s">
        <v>16</v>
      </c>
      <c r="I59" t="s">
        <v>12</v>
      </c>
      <c r="J59" t="s">
        <v>13</v>
      </c>
      <c r="K59" t="s">
        <v>498</v>
      </c>
    </row>
    <row r="60" spans="2:11" x14ac:dyDescent="0.3">
      <c r="C60" t="s">
        <v>796</v>
      </c>
      <c r="D60">
        <v>69</v>
      </c>
      <c r="F60" s="52" t="s">
        <v>50</v>
      </c>
      <c r="G60" t="s">
        <v>308</v>
      </c>
      <c r="H60" t="s">
        <v>832</v>
      </c>
      <c r="I60" t="s">
        <v>12</v>
      </c>
      <c r="J60" t="s">
        <v>13</v>
      </c>
      <c r="K60" t="s">
        <v>498</v>
      </c>
    </row>
    <row r="61" spans="2:11" x14ac:dyDescent="0.3">
      <c r="C61" t="s">
        <v>718</v>
      </c>
      <c r="D61">
        <v>600</v>
      </c>
      <c r="F61" s="52" t="s">
        <v>50</v>
      </c>
      <c r="G61" t="s">
        <v>308</v>
      </c>
      <c r="H61" t="s">
        <v>14</v>
      </c>
      <c r="I61" t="s">
        <v>12</v>
      </c>
      <c r="J61" t="s">
        <v>13</v>
      </c>
      <c r="K61" t="s">
        <v>498</v>
      </c>
    </row>
    <row r="62" spans="2:11" x14ac:dyDescent="0.3">
      <c r="C62" t="s">
        <v>695</v>
      </c>
      <c r="D62">
        <v>300</v>
      </c>
      <c r="F62" s="52" t="s">
        <v>50</v>
      </c>
      <c r="G62" t="s">
        <v>308</v>
      </c>
      <c r="H62" t="s">
        <v>16</v>
      </c>
      <c r="I62" t="s">
        <v>12</v>
      </c>
      <c r="J62" t="s">
        <v>13</v>
      </c>
      <c r="K62" t="s">
        <v>498</v>
      </c>
    </row>
    <row r="63" spans="2:11" x14ac:dyDescent="0.3">
      <c r="C63" t="s">
        <v>697</v>
      </c>
      <c r="D63">
        <v>280</v>
      </c>
      <c r="F63" s="52" t="s">
        <v>41</v>
      </c>
      <c r="K63" t="s">
        <v>1134</v>
      </c>
    </row>
    <row r="64" spans="2:11" x14ac:dyDescent="0.3">
      <c r="C64" t="s">
        <v>931</v>
      </c>
      <c r="D64">
        <v>520</v>
      </c>
      <c r="F64" s="52" t="s">
        <v>41</v>
      </c>
      <c r="K64" t="s">
        <v>1134</v>
      </c>
    </row>
    <row r="65" spans="2:11" x14ac:dyDescent="0.3">
      <c r="C65" t="s">
        <v>695</v>
      </c>
      <c r="D65">
        <v>540</v>
      </c>
      <c r="F65" s="52" t="s">
        <v>41</v>
      </c>
      <c r="K65" t="s">
        <v>1134</v>
      </c>
    </row>
    <row r="66" spans="2:11" x14ac:dyDescent="0.3">
      <c r="C66" t="s">
        <v>718</v>
      </c>
      <c r="D66">
        <v>400</v>
      </c>
      <c r="F66" s="52" t="s">
        <v>41</v>
      </c>
      <c r="K66" t="s">
        <v>1134</v>
      </c>
    </row>
    <row r="67" spans="2:11" x14ac:dyDescent="0.3">
      <c r="C67" t="s">
        <v>1089</v>
      </c>
      <c r="D67">
        <v>50</v>
      </c>
      <c r="F67" s="52" t="s">
        <v>41</v>
      </c>
      <c r="K67" t="s">
        <v>1134</v>
      </c>
    </row>
    <row r="68" spans="2:11" x14ac:dyDescent="0.3">
      <c r="C68" t="s">
        <v>982</v>
      </c>
      <c r="D68">
        <v>1660</v>
      </c>
      <c r="F68" s="52" t="s">
        <v>41</v>
      </c>
      <c r="K68" t="s">
        <v>1134</v>
      </c>
    </row>
    <row r="69" spans="2:11" x14ac:dyDescent="0.3">
      <c r="C69" t="s">
        <v>1122</v>
      </c>
      <c r="D69">
        <v>380</v>
      </c>
      <c r="F69" s="52" t="s">
        <v>41</v>
      </c>
      <c r="K69" t="s">
        <v>1134</v>
      </c>
    </row>
    <row r="70" spans="2:11" x14ac:dyDescent="0.3">
      <c r="C70" t="s">
        <v>707</v>
      </c>
      <c r="D70">
        <v>140</v>
      </c>
      <c r="F70" s="52" t="s">
        <v>41</v>
      </c>
      <c r="K70" t="s">
        <v>1134</v>
      </c>
    </row>
    <row r="71" spans="2:11" x14ac:dyDescent="0.3">
      <c r="B71" s="54">
        <v>44962</v>
      </c>
      <c r="C71" t="s">
        <v>766</v>
      </c>
      <c r="D71">
        <v>911.6</v>
      </c>
      <c r="F71" t="s">
        <v>547</v>
      </c>
      <c r="G71" t="s">
        <v>10</v>
      </c>
      <c r="H71" t="s">
        <v>15</v>
      </c>
      <c r="I71" t="s">
        <v>12</v>
      </c>
      <c r="J71" t="s">
        <v>13</v>
      </c>
      <c r="K71" t="s">
        <v>512</v>
      </c>
    </row>
    <row r="72" spans="2:11" x14ac:dyDescent="0.3">
      <c r="C72" t="s">
        <v>697</v>
      </c>
      <c r="D72">
        <v>130</v>
      </c>
      <c r="F72" s="52" t="s">
        <v>50</v>
      </c>
      <c r="G72" t="s">
        <v>308</v>
      </c>
      <c r="H72" t="s">
        <v>16</v>
      </c>
      <c r="I72" t="s">
        <v>12</v>
      </c>
      <c r="J72" t="s">
        <v>13</v>
      </c>
      <c r="K72" t="s">
        <v>498</v>
      </c>
    </row>
    <row r="73" spans="2:11" x14ac:dyDescent="0.3">
      <c r="C73" t="s">
        <v>694</v>
      </c>
      <c r="D73">
        <v>520</v>
      </c>
      <c r="F73" s="52" t="s">
        <v>50</v>
      </c>
      <c r="G73" t="s">
        <v>308</v>
      </c>
      <c r="H73" t="s">
        <v>16</v>
      </c>
      <c r="I73" t="s">
        <v>12</v>
      </c>
      <c r="J73" t="s">
        <v>13</v>
      </c>
      <c r="K73" t="s">
        <v>498</v>
      </c>
    </row>
    <row r="74" spans="2:11" x14ac:dyDescent="0.3">
      <c r="C74" t="s">
        <v>729</v>
      </c>
      <c r="D74">
        <v>1950</v>
      </c>
      <c r="F74" s="52" t="s">
        <v>50</v>
      </c>
      <c r="G74" t="s">
        <v>308</v>
      </c>
      <c r="H74" t="s">
        <v>15</v>
      </c>
      <c r="I74" t="s">
        <v>12</v>
      </c>
      <c r="J74" t="s">
        <v>13</v>
      </c>
      <c r="K74" t="s">
        <v>498</v>
      </c>
    </row>
    <row r="75" spans="2:11" x14ac:dyDescent="0.3">
      <c r="C75" t="s">
        <v>702</v>
      </c>
      <c r="D75">
        <v>600</v>
      </c>
      <c r="F75" s="52" t="s">
        <v>50</v>
      </c>
      <c r="G75" t="s">
        <v>308</v>
      </c>
      <c r="H75" t="s">
        <v>14</v>
      </c>
      <c r="I75" t="s">
        <v>12</v>
      </c>
      <c r="J75" t="s">
        <v>13</v>
      </c>
      <c r="K75" t="s">
        <v>498</v>
      </c>
    </row>
    <row r="76" spans="2:11" x14ac:dyDescent="0.3">
      <c r="C76" t="s">
        <v>718</v>
      </c>
      <c r="D76">
        <v>600</v>
      </c>
      <c r="F76" s="52" t="s">
        <v>50</v>
      </c>
      <c r="G76" t="s">
        <v>308</v>
      </c>
      <c r="H76" t="s">
        <v>14</v>
      </c>
      <c r="I76" t="s">
        <v>12</v>
      </c>
      <c r="J76" t="s">
        <v>13</v>
      </c>
      <c r="K76" t="s">
        <v>498</v>
      </c>
    </row>
    <row r="77" spans="2:11" x14ac:dyDescent="0.3">
      <c r="C77" t="s">
        <v>695</v>
      </c>
      <c r="D77">
        <v>260</v>
      </c>
      <c r="F77" s="52" t="s">
        <v>50</v>
      </c>
      <c r="G77" t="s">
        <v>308</v>
      </c>
      <c r="H77" t="s">
        <v>16</v>
      </c>
      <c r="I77" t="s">
        <v>12</v>
      </c>
      <c r="J77" t="s">
        <v>13</v>
      </c>
      <c r="K77" t="s">
        <v>498</v>
      </c>
    </row>
    <row r="78" spans="2:11" x14ac:dyDescent="0.3">
      <c r="C78" t="s">
        <v>796</v>
      </c>
      <c r="D78">
        <v>69</v>
      </c>
      <c r="F78" s="52" t="s">
        <v>50</v>
      </c>
      <c r="G78" t="s">
        <v>308</v>
      </c>
      <c r="H78" t="s">
        <v>832</v>
      </c>
      <c r="I78" t="s">
        <v>12</v>
      </c>
      <c r="J78" t="s">
        <v>13</v>
      </c>
      <c r="K78" t="s">
        <v>498</v>
      </c>
    </row>
    <row r="79" spans="2:11" x14ac:dyDescent="0.3">
      <c r="C79" t="s">
        <v>833</v>
      </c>
      <c r="D79">
        <v>80</v>
      </c>
      <c r="F79" s="52" t="s">
        <v>50</v>
      </c>
      <c r="G79" t="s">
        <v>308</v>
      </c>
      <c r="H79" t="s">
        <v>16</v>
      </c>
      <c r="I79" t="s">
        <v>12</v>
      </c>
      <c r="J79" t="s">
        <v>13</v>
      </c>
      <c r="K79" t="s">
        <v>498</v>
      </c>
    </row>
    <row r="80" spans="2:11" x14ac:dyDescent="0.3">
      <c r="C80" t="s">
        <v>697</v>
      </c>
      <c r="D80">
        <v>360</v>
      </c>
      <c r="F80" s="52" t="s">
        <v>41</v>
      </c>
      <c r="K80" t="s">
        <v>1134</v>
      </c>
    </row>
    <row r="81" spans="2:11" x14ac:dyDescent="0.3">
      <c r="C81" t="s">
        <v>694</v>
      </c>
      <c r="D81">
        <v>580</v>
      </c>
      <c r="F81" s="52" t="s">
        <v>41</v>
      </c>
      <c r="K81" t="s">
        <v>1134</v>
      </c>
    </row>
    <row r="82" spans="2:11" x14ac:dyDescent="0.3">
      <c r="C82" t="s">
        <v>695</v>
      </c>
      <c r="D82">
        <v>620</v>
      </c>
      <c r="F82" s="52" t="s">
        <v>41</v>
      </c>
      <c r="K82" t="s">
        <v>1134</v>
      </c>
    </row>
    <row r="83" spans="2:11" x14ac:dyDescent="0.3">
      <c r="C83" t="s">
        <v>42</v>
      </c>
      <c r="D83">
        <v>300</v>
      </c>
      <c r="F83" s="52" t="s">
        <v>41</v>
      </c>
      <c r="K83" t="s">
        <v>1134</v>
      </c>
    </row>
    <row r="84" spans="2:11" x14ac:dyDescent="0.3">
      <c r="C84" t="s">
        <v>1138</v>
      </c>
      <c r="D84">
        <v>130</v>
      </c>
      <c r="F84" s="52" t="s">
        <v>41</v>
      </c>
      <c r="K84" t="s">
        <v>1134</v>
      </c>
    </row>
    <row r="85" spans="2:11" x14ac:dyDescent="0.3">
      <c r="C85" t="s">
        <v>8</v>
      </c>
      <c r="D85">
        <v>440</v>
      </c>
      <c r="F85" s="52" t="s">
        <v>41</v>
      </c>
      <c r="K85" t="s">
        <v>1134</v>
      </c>
    </row>
    <row r="86" spans="2:11" x14ac:dyDescent="0.3">
      <c r="B86" s="54">
        <v>44963</v>
      </c>
      <c r="C86" t="s">
        <v>31</v>
      </c>
      <c r="D86">
        <v>445</v>
      </c>
      <c r="F86" t="s">
        <v>62</v>
      </c>
      <c r="G86" t="s">
        <v>308</v>
      </c>
      <c r="H86" t="s">
        <v>16</v>
      </c>
      <c r="I86" t="s">
        <v>12</v>
      </c>
      <c r="J86" t="s">
        <v>13</v>
      </c>
      <c r="K86" t="s">
        <v>60</v>
      </c>
    </row>
    <row r="87" spans="2:11" x14ac:dyDescent="0.3">
      <c r="C87" t="s">
        <v>531</v>
      </c>
      <c r="D87">
        <v>2000</v>
      </c>
      <c r="F87" t="s">
        <v>44</v>
      </c>
      <c r="G87" t="s">
        <v>10</v>
      </c>
      <c r="H87" t="s">
        <v>15</v>
      </c>
      <c r="I87" t="s">
        <v>12</v>
      </c>
      <c r="J87" t="s">
        <v>13</v>
      </c>
      <c r="K87" t="s">
        <v>512</v>
      </c>
    </row>
    <row r="88" spans="2:11" x14ac:dyDescent="0.3">
      <c r="C88" t="s">
        <v>32</v>
      </c>
      <c r="D88">
        <v>210</v>
      </c>
      <c r="F88" t="s">
        <v>62</v>
      </c>
      <c r="G88" t="s">
        <v>308</v>
      </c>
      <c r="H88" t="s">
        <v>16</v>
      </c>
      <c r="I88" t="s">
        <v>12</v>
      </c>
      <c r="J88" t="s">
        <v>13</v>
      </c>
      <c r="K88" t="s">
        <v>60</v>
      </c>
    </row>
    <row r="89" spans="2:11" x14ac:dyDescent="0.3">
      <c r="C89" t="s">
        <v>746</v>
      </c>
      <c r="D89">
        <v>77</v>
      </c>
      <c r="F89" t="s">
        <v>62</v>
      </c>
      <c r="G89" t="s">
        <v>308</v>
      </c>
      <c r="H89" t="s">
        <v>16</v>
      </c>
      <c r="I89" t="s">
        <v>12</v>
      </c>
      <c r="J89" t="s">
        <v>13</v>
      </c>
      <c r="K89" t="s">
        <v>60</v>
      </c>
    </row>
    <row r="90" spans="2:11" x14ac:dyDescent="0.3">
      <c r="C90" t="s">
        <v>697</v>
      </c>
      <c r="D90">
        <v>120</v>
      </c>
      <c r="F90" s="52" t="s">
        <v>50</v>
      </c>
      <c r="G90" t="s">
        <v>308</v>
      </c>
      <c r="H90" t="s">
        <v>16</v>
      </c>
      <c r="I90" t="s">
        <v>12</v>
      </c>
      <c r="J90" t="s">
        <v>13</v>
      </c>
      <c r="K90" t="s">
        <v>498</v>
      </c>
    </row>
    <row r="91" spans="2:11" x14ac:dyDescent="0.3">
      <c r="C91" t="s">
        <v>694</v>
      </c>
      <c r="D91">
        <v>250</v>
      </c>
      <c r="F91" s="52" t="s">
        <v>50</v>
      </c>
      <c r="G91" t="s">
        <v>308</v>
      </c>
      <c r="H91" t="s">
        <v>16</v>
      </c>
      <c r="I91" t="s">
        <v>12</v>
      </c>
      <c r="J91" t="s">
        <v>13</v>
      </c>
      <c r="K91" t="s">
        <v>498</v>
      </c>
    </row>
    <row r="92" spans="2:11" x14ac:dyDescent="0.3">
      <c r="C92" t="s">
        <v>695</v>
      </c>
      <c r="D92">
        <v>380</v>
      </c>
      <c r="F92" s="52" t="s">
        <v>50</v>
      </c>
      <c r="G92" t="s">
        <v>308</v>
      </c>
      <c r="H92" t="s">
        <v>16</v>
      </c>
      <c r="I92" t="s">
        <v>12</v>
      </c>
      <c r="J92" t="s">
        <v>13</v>
      </c>
      <c r="K92" t="s">
        <v>498</v>
      </c>
    </row>
    <row r="93" spans="2:11" x14ac:dyDescent="0.3">
      <c r="C93" t="s">
        <v>718</v>
      </c>
      <c r="D93">
        <v>600</v>
      </c>
      <c r="F93" s="52" t="s">
        <v>50</v>
      </c>
      <c r="G93" t="s">
        <v>308</v>
      </c>
      <c r="H93" t="s">
        <v>14</v>
      </c>
      <c r="I93" t="s">
        <v>12</v>
      </c>
      <c r="J93" t="s">
        <v>13</v>
      </c>
      <c r="K93" t="s">
        <v>498</v>
      </c>
    </row>
    <row r="94" spans="2:11" x14ac:dyDescent="0.3">
      <c r="C94" t="s">
        <v>833</v>
      </c>
      <c r="D94">
        <v>60</v>
      </c>
      <c r="F94" s="52" t="s">
        <v>50</v>
      </c>
      <c r="G94" t="s">
        <v>308</v>
      </c>
      <c r="H94" t="s">
        <v>16</v>
      </c>
      <c r="I94" t="s">
        <v>12</v>
      </c>
      <c r="J94" t="s">
        <v>13</v>
      </c>
      <c r="K94" t="s">
        <v>498</v>
      </c>
    </row>
    <row r="95" spans="2:11" x14ac:dyDescent="0.3">
      <c r="C95" t="s">
        <v>910</v>
      </c>
      <c r="D95">
        <v>1500</v>
      </c>
      <c r="F95" s="52" t="s">
        <v>50</v>
      </c>
      <c r="G95" t="s">
        <v>308</v>
      </c>
      <c r="H95" t="s">
        <v>15</v>
      </c>
      <c r="I95" t="s">
        <v>12</v>
      </c>
      <c r="J95" t="s">
        <v>13</v>
      </c>
      <c r="K95" t="s">
        <v>498</v>
      </c>
    </row>
    <row r="96" spans="2:11" x14ac:dyDescent="0.3">
      <c r="C96" t="s">
        <v>697</v>
      </c>
      <c r="D96">
        <v>385</v>
      </c>
      <c r="F96" s="52" t="s">
        <v>41</v>
      </c>
      <c r="K96" t="s">
        <v>1134</v>
      </c>
    </row>
    <row r="97" spans="2:11" x14ac:dyDescent="0.3">
      <c r="C97" t="s">
        <v>707</v>
      </c>
      <c r="D97">
        <v>120</v>
      </c>
      <c r="F97" s="52" t="s">
        <v>41</v>
      </c>
      <c r="K97" t="s">
        <v>1134</v>
      </c>
    </row>
    <row r="98" spans="2:11" x14ac:dyDescent="0.3">
      <c r="C98" t="s">
        <v>694</v>
      </c>
      <c r="D98">
        <v>520</v>
      </c>
      <c r="F98" s="52" t="s">
        <v>41</v>
      </c>
      <c r="K98" t="s">
        <v>1134</v>
      </c>
    </row>
    <row r="99" spans="2:11" x14ac:dyDescent="0.3">
      <c r="C99" t="s">
        <v>695</v>
      </c>
      <c r="D99">
        <v>490</v>
      </c>
      <c r="F99" s="52" t="s">
        <v>41</v>
      </c>
      <c r="K99" t="s">
        <v>1134</v>
      </c>
    </row>
    <row r="100" spans="2:11" x14ac:dyDescent="0.3">
      <c r="C100" t="s">
        <v>1090</v>
      </c>
      <c r="D100">
        <v>3910</v>
      </c>
      <c r="F100" s="52" t="s">
        <v>41</v>
      </c>
      <c r="K100" t="s">
        <v>1134</v>
      </c>
    </row>
    <row r="101" spans="2:11" x14ac:dyDescent="0.3">
      <c r="C101" t="s">
        <v>1139</v>
      </c>
      <c r="D101">
        <v>560</v>
      </c>
      <c r="F101" s="52" t="s">
        <v>41</v>
      </c>
      <c r="K101" t="s">
        <v>1134</v>
      </c>
    </row>
    <row r="102" spans="2:11" x14ac:dyDescent="0.3">
      <c r="B102" s="54">
        <v>44964</v>
      </c>
      <c r="C102" t="s">
        <v>697</v>
      </c>
      <c r="D102">
        <v>100</v>
      </c>
      <c r="F102" s="52" t="s">
        <v>50</v>
      </c>
      <c r="G102" t="s">
        <v>308</v>
      </c>
      <c r="H102" t="s">
        <v>16</v>
      </c>
      <c r="I102" t="s">
        <v>12</v>
      </c>
      <c r="J102" t="s">
        <v>13</v>
      </c>
      <c r="K102" t="s">
        <v>498</v>
      </c>
    </row>
    <row r="103" spans="2:11" x14ac:dyDescent="0.3">
      <c r="C103" t="s">
        <v>694</v>
      </c>
      <c r="D103">
        <v>250</v>
      </c>
      <c r="F103" s="52" t="s">
        <v>50</v>
      </c>
      <c r="G103" t="s">
        <v>308</v>
      </c>
      <c r="H103" t="s">
        <v>16</v>
      </c>
      <c r="I103" t="s">
        <v>12</v>
      </c>
      <c r="J103" t="s">
        <v>13</v>
      </c>
      <c r="K103" t="s">
        <v>498</v>
      </c>
    </row>
    <row r="104" spans="2:11" x14ac:dyDescent="0.3">
      <c r="C104" t="s">
        <v>731</v>
      </c>
      <c r="D104">
        <v>180</v>
      </c>
      <c r="F104" s="52" t="s">
        <v>50</v>
      </c>
      <c r="G104" t="s">
        <v>308</v>
      </c>
      <c r="H104" t="s">
        <v>14</v>
      </c>
      <c r="I104" t="s">
        <v>12</v>
      </c>
      <c r="J104" t="s">
        <v>13</v>
      </c>
      <c r="K104" t="s">
        <v>498</v>
      </c>
    </row>
    <row r="105" spans="2:11" x14ac:dyDescent="0.3">
      <c r="C105" t="s">
        <v>836</v>
      </c>
      <c r="D105">
        <v>350</v>
      </c>
      <c r="F105" s="52" t="s">
        <v>50</v>
      </c>
      <c r="G105" t="s">
        <v>308</v>
      </c>
      <c r="H105" t="s">
        <v>14</v>
      </c>
      <c r="I105" t="s">
        <v>12</v>
      </c>
      <c r="J105" t="s">
        <v>13</v>
      </c>
      <c r="K105" t="s">
        <v>498</v>
      </c>
    </row>
    <row r="106" spans="2:11" x14ac:dyDescent="0.3">
      <c r="C106" t="s">
        <v>837</v>
      </c>
      <c r="D106">
        <v>200</v>
      </c>
      <c r="F106" s="52" t="s">
        <v>50</v>
      </c>
      <c r="G106" t="s">
        <v>308</v>
      </c>
      <c r="H106" t="s">
        <v>14</v>
      </c>
      <c r="I106" t="s">
        <v>12</v>
      </c>
      <c r="J106" t="s">
        <v>13</v>
      </c>
      <c r="K106" t="s">
        <v>498</v>
      </c>
    </row>
    <row r="107" spans="2:11" x14ac:dyDescent="0.3">
      <c r="C107" t="s">
        <v>718</v>
      </c>
      <c r="D107">
        <v>600</v>
      </c>
      <c r="F107" s="52" t="s">
        <v>50</v>
      </c>
      <c r="G107" t="s">
        <v>308</v>
      </c>
      <c r="H107" t="s">
        <v>14</v>
      </c>
      <c r="I107" t="s">
        <v>12</v>
      </c>
      <c r="J107" t="s">
        <v>13</v>
      </c>
      <c r="K107" t="s">
        <v>498</v>
      </c>
    </row>
    <row r="108" spans="2:11" x14ac:dyDescent="0.3">
      <c r="C108" t="s">
        <v>695</v>
      </c>
      <c r="D108">
        <v>300</v>
      </c>
      <c r="F108" s="52" t="s">
        <v>50</v>
      </c>
      <c r="G108" t="s">
        <v>308</v>
      </c>
      <c r="H108" t="s">
        <v>16</v>
      </c>
      <c r="I108" t="s">
        <v>12</v>
      </c>
      <c r="J108" t="s">
        <v>13</v>
      </c>
      <c r="K108" t="s">
        <v>498</v>
      </c>
    </row>
    <row r="109" spans="2:11" x14ac:dyDescent="0.3">
      <c r="C109" t="s">
        <v>833</v>
      </c>
      <c r="D109">
        <v>80</v>
      </c>
      <c r="F109" s="52" t="s">
        <v>50</v>
      </c>
      <c r="G109" t="s">
        <v>308</v>
      </c>
      <c r="H109" t="s">
        <v>16</v>
      </c>
      <c r="I109" t="s">
        <v>12</v>
      </c>
      <c r="J109" t="s">
        <v>13</v>
      </c>
      <c r="K109" t="s">
        <v>498</v>
      </c>
    </row>
    <row r="110" spans="2:11" x14ac:dyDescent="0.3">
      <c r="C110" t="s">
        <v>982</v>
      </c>
      <c r="D110">
        <v>1000</v>
      </c>
      <c r="F110" s="52" t="s">
        <v>41</v>
      </c>
      <c r="K110" t="s">
        <v>1134</v>
      </c>
    </row>
    <row r="111" spans="2:11" x14ac:dyDescent="0.3">
      <c r="C111" t="s">
        <v>697</v>
      </c>
      <c r="D111">
        <v>380</v>
      </c>
      <c r="F111" s="52" t="s">
        <v>41</v>
      </c>
      <c r="K111" t="s">
        <v>1134</v>
      </c>
    </row>
    <row r="112" spans="2:11" x14ac:dyDescent="0.3">
      <c r="C112" t="s">
        <v>694</v>
      </c>
      <c r="D112">
        <v>535</v>
      </c>
      <c r="F112" s="52" t="s">
        <v>41</v>
      </c>
      <c r="K112" t="s">
        <v>1134</v>
      </c>
    </row>
    <row r="113" spans="2:11" x14ac:dyDescent="0.3">
      <c r="C113" t="s">
        <v>695</v>
      </c>
      <c r="D113">
        <v>620</v>
      </c>
      <c r="F113" s="52" t="s">
        <v>41</v>
      </c>
      <c r="K113" t="s">
        <v>1134</v>
      </c>
    </row>
    <row r="114" spans="2:11" x14ac:dyDescent="0.3">
      <c r="C114" t="s">
        <v>983</v>
      </c>
      <c r="D114">
        <v>210</v>
      </c>
      <c r="F114" s="52" t="s">
        <v>41</v>
      </c>
      <c r="K114" t="s">
        <v>1134</v>
      </c>
    </row>
    <row r="115" spans="2:11" x14ac:dyDescent="0.3">
      <c r="C115" t="s">
        <v>705</v>
      </c>
      <c r="D115">
        <v>60</v>
      </c>
      <c r="F115" s="52" t="s">
        <v>41</v>
      </c>
      <c r="K115" t="s">
        <v>1134</v>
      </c>
    </row>
    <row r="116" spans="2:11" x14ac:dyDescent="0.3">
      <c r="B116" s="54">
        <v>44965</v>
      </c>
      <c r="C116" t="s">
        <v>767</v>
      </c>
      <c r="D116">
        <v>2471</v>
      </c>
      <c r="F116" t="s">
        <v>547</v>
      </c>
      <c r="G116" t="s">
        <v>10</v>
      </c>
      <c r="H116" t="s">
        <v>15</v>
      </c>
      <c r="I116" t="s">
        <v>12</v>
      </c>
      <c r="J116" t="s">
        <v>13</v>
      </c>
      <c r="K116" t="s">
        <v>548</v>
      </c>
    </row>
    <row r="117" spans="2:11" x14ac:dyDescent="0.3">
      <c r="C117" t="s">
        <v>28</v>
      </c>
      <c r="D117">
        <f>28+56</f>
        <v>84</v>
      </c>
      <c r="F117" t="s">
        <v>62</v>
      </c>
      <c r="G117" t="s">
        <v>308</v>
      </c>
      <c r="H117" t="s">
        <v>16</v>
      </c>
      <c r="I117" t="s">
        <v>12</v>
      </c>
      <c r="J117" t="s">
        <v>13</v>
      </c>
      <c r="K117" t="s">
        <v>60</v>
      </c>
    </row>
    <row r="118" spans="2:11" x14ac:dyDescent="0.3">
      <c r="C118" t="s">
        <v>8</v>
      </c>
      <c r="D118">
        <v>200</v>
      </c>
      <c r="F118" t="s">
        <v>62</v>
      </c>
      <c r="G118" t="s">
        <v>308</v>
      </c>
      <c r="H118" t="s">
        <v>16</v>
      </c>
      <c r="I118" t="s">
        <v>12</v>
      </c>
      <c r="J118" t="s">
        <v>13</v>
      </c>
      <c r="K118" t="s">
        <v>60</v>
      </c>
    </row>
    <row r="119" spans="2:11" x14ac:dyDescent="0.3">
      <c r="C119" t="s">
        <v>783</v>
      </c>
      <c r="D119">
        <v>40</v>
      </c>
      <c r="F119" t="s">
        <v>62</v>
      </c>
      <c r="G119" t="s">
        <v>308</v>
      </c>
      <c r="H119" t="s">
        <v>16</v>
      </c>
      <c r="I119" t="s">
        <v>12</v>
      </c>
      <c r="J119" t="s">
        <v>13</v>
      </c>
      <c r="K119" t="s">
        <v>60</v>
      </c>
    </row>
    <row r="120" spans="2:11" x14ac:dyDescent="0.3">
      <c r="C120" t="s">
        <v>9</v>
      </c>
      <c r="D120">
        <v>40</v>
      </c>
      <c r="F120" t="s">
        <v>62</v>
      </c>
      <c r="G120" t="s">
        <v>308</v>
      </c>
      <c r="H120" t="s">
        <v>16</v>
      </c>
      <c r="I120" t="s">
        <v>12</v>
      </c>
      <c r="J120" t="s">
        <v>13</v>
      </c>
      <c r="K120" t="s">
        <v>60</v>
      </c>
    </row>
    <row r="121" spans="2:11" x14ac:dyDescent="0.3">
      <c r="C121" t="s">
        <v>784</v>
      </c>
      <c r="D121">
        <v>70</v>
      </c>
      <c r="F121" t="s">
        <v>62</v>
      </c>
      <c r="G121" t="s">
        <v>308</v>
      </c>
      <c r="H121" t="s">
        <v>14</v>
      </c>
      <c r="I121" t="s">
        <v>12</v>
      </c>
      <c r="J121" t="s">
        <v>13</v>
      </c>
      <c r="K121" t="s">
        <v>60</v>
      </c>
    </row>
    <row r="122" spans="2:11" x14ac:dyDescent="0.3">
      <c r="C122" t="s">
        <v>30</v>
      </c>
      <c r="D122">
        <v>85</v>
      </c>
      <c r="F122" t="s">
        <v>62</v>
      </c>
      <c r="G122" t="s">
        <v>308</v>
      </c>
      <c r="H122" t="s">
        <v>16</v>
      </c>
      <c r="I122" t="s">
        <v>12</v>
      </c>
      <c r="J122" t="s">
        <v>13</v>
      </c>
      <c r="K122" t="s">
        <v>60</v>
      </c>
    </row>
    <row r="123" spans="2:11" x14ac:dyDescent="0.3">
      <c r="C123" t="s">
        <v>697</v>
      </c>
      <c r="D123">
        <v>120</v>
      </c>
      <c r="F123" s="52" t="s">
        <v>50</v>
      </c>
      <c r="G123" t="s">
        <v>308</v>
      </c>
      <c r="H123" t="s">
        <v>16</v>
      </c>
      <c r="I123" t="s">
        <v>12</v>
      </c>
      <c r="J123" t="s">
        <v>13</v>
      </c>
      <c r="K123" t="s">
        <v>498</v>
      </c>
    </row>
    <row r="124" spans="2:11" x14ac:dyDescent="0.3">
      <c r="C124" t="s">
        <v>694</v>
      </c>
      <c r="D124">
        <v>400</v>
      </c>
      <c r="F124" s="52" t="s">
        <v>50</v>
      </c>
      <c r="G124" t="s">
        <v>308</v>
      </c>
      <c r="H124" t="s">
        <v>16</v>
      </c>
      <c r="I124" t="s">
        <v>12</v>
      </c>
      <c r="J124" t="s">
        <v>13</v>
      </c>
      <c r="K124" t="s">
        <v>498</v>
      </c>
    </row>
    <row r="125" spans="2:11" x14ac:dyDescent="0.3">
      <c r="C125" t="s">
        <v>718</v>
      </c>
      <c r="D125">
        <v>600</v>
      </c>
      <c r="F125" s="52" t="s">
        <v>50</v>
      </c>
      <c r="G125" t="s">
        <v>308</v>
      </c>
      <c r="H125" t="s">
        <v>14</v>
      </c>
      <c r="I125" t="s">
        <v>12</v>
      </c>
      <c r="J125" t="s">
        <v>13</v>
      </c>
      <c r="K125" t="s">
        <v>498</v>
      </c>
    </row>
    <row r="126" spans="2:11" x14ac:dyDescent="0.3">
      <c r="C126" t="s">
        <v>729</v>
      </c>
      <c r="D126">
        <v>1850</v>
      </c>
      <c r="F126" s="52" t="s">
        <v>50</v>
      </c>
      <c r="G126" t="s">
        <v>308</v>
      </c>
      <c r="H126" t="s">
        <v>15</v>
      </c>
      <c r="I126" t="s">
        <v>12</v>
      </c>
      <c r="J126" t="s">
        <v>13</v>
      </c>
      <c r="K126" t="s">
        <v>498</v>
      </c>
    </row>
    <row r="127" spans="2:11" x14ac:dyDescent="0.3">
      <c r="C127" t="s">
        <v>702</v>
      </c>
      <c r="D127">
        <v>600</v>
      </c>
      <c r="F127" s="52" t="s">
        <v>50</v>
      </c>
      <c r="G127" t="s">
        <v>308</v>
      </c>
      <c r="H127" t="s">
        <v>14</v>
      </c>
      <c r="I127" t="s">
        <v>12</v>
      </c>
      <c r="J127" t="s">
        <v>13</v>
      </c>
      <c r="K127" t="s">
        <v>498</v>
      </c>
    </row>
    <row r="128" spans="2:11" x14ac:dyDescent="0.3">
      <c r="C128" t="s">
        <v>833</v>
      </c>
      <c r="D128">
        <v>80</v>
      </c>
      <c r="F128" s="52" t="s">
        <v>50</v>
      </c>
      <c r="G128" t="s">
        <v>308</v>
      </c>
      <c r="H128" t="s">
        <v>16</v>
      </c>
      <c r="I128" t="s">
        <v>12</v>
      </c>
      <c r="J128" t="s">
        <v>13</v>
      </c>
      <c r="K128" t="s">
        <v>498</v>
      </c>
    </row>
    <row r="129" spans="2:11" x14ac:dyDescent="0.3">
      <c r="C129" t="s">
        <v>695</v>
      </c>
      <c r="D129">
        <v>280</v>
      </c>
      <c r="F129" s="52" t="s">
        <v>50</v>
      </c>
      <c r="G129" t="s">
        <v>308</v>
      </c>
      <c r="H129" t="s">
        <v>16</v>
      </c>
      <c r="I129" t="s">
        <v>12</v>
      </c>
      <c r="J129" t="s">
        <v>13</v>
      </c>
      <c r="K129" t="s">
        <v>498</v>
      </c>
    </row>
    <row r="130" spans="2:11" x14ac:dyDescent="0.3">
      <c r="C130" t="s">
        <v>796</v>
      </c>
      <c r="D130">
        <v>69</v>
      </c>
      <c r="F130" s="52" t="s">
        <v>50</v>
      </c>
      <c r="G130" t="s">
        <v>308</v>
      </c>
      <c r="H130" t="s">
        <v>832</v>
      </c>
      <c r="I130" t="s">
        <v>12</v>
      </c>
      <c r="J130" t="s">
        <v>13</v>
      </c>
      <c r="K130" t="s">
        <v>498</v>
      </c>
    </row>
    <row r="131" spans="2:11" x14ac:dyDescent="0.3">
      <c r="C131" t="s">
        <v>838</v>
      </c>
      <c r="D131">
        <v>150</v>
      </c>
      <c r="F131" s="52" t="s">
        <v>50</v>
      </c>
      <c r="G131" t="s">
        <v>308</v>
      </c>
      <c r="H131" t="s">
        <v>14</v>
      </c>
      <c r="I131" t="s">
        <v>12</v>
      </c>
      <c r="J131" t="s">
        <v>13</v>
      </c>
      <c r="K131" t="s">
        <v>498</v>
      </c>
    </row>
    <row r="132" spans="2:11" x14ac:dyDescent="0.3">
      <c r="C132" t="s">
        <v>697</v>
      </c>
      <c r="D132">
        <v>380</v>
      </c>
      <c r="F132" s="52" t="s">
        <v>41</v>
      </c>
      <c r="K132" t="s">
        <v>1143</v>
      </c>
    </row>
    <row r="133" spans="2:11" x14ac:dyDescent="0.3">
      <c r="C133" t="s">
        <v>694</v>
      </c>
      <c r="D133">
        <v>600</v>
      </c>
      <c r="F133" s="52" t="s">
        <v>41</v>
      </c>
      <c r="K133" t="s">
        <v>1143</v>
      </c>
    </row>
    <row r="134" spans="2:11" x14ac:dyDescent="0.3">
      <c r="C134" t="s">
        <v>1140</v>
      </c>
      <c r="D134">
        <v>3200</v>
      </c>
      <c r="F134" s="52" t="s">
        <v>41</v>
      </c>
      <c r="K134" t="s">
        <v>1143</v>
      </c>
    </row>
    <row r="135" spans="2:11" x14ac:dyDescent="0.3">
      <c r="C135" t="s">
        <v>982</v>
      </c>
      <c r="D135">
        <v>1500</v>
      </c>
      <c r="F135" s="52" t="s">
        <v>41</v>
      </c>
      <c r="K135" t="s">
        <v>1143</v>
      </c>
    </row>
    <row r="136" spans="2:11" x14ac:dyDescent="0.3">
      <c r="C136" t="s">
        <v>8</v>
      </c>
      <c r="D136">
        <v>280</v>
      </c>
      <c r="F136" s="52" t="s">
        <v>41</v>
      </c>
      <c r="K136" t="s">
        <v>1143</v>
      </c>
    </row>
    <row r="137" spans="2:11" x14ac:dyDescent="0.3">
      <c r="C137" t="s">
        <v>695</v>
      </c>
      <c r="D137">
        <v>620</v>
      </c>
      <c r="F137" s="52" t="s">
        <v>41</v>
      </c>
      <c r="K137" t="s">
        <v>1143</v>
      </c>
    </row>
    <row r="138" spans="2:11" x14ac:dyDescent="0.3">
      <c r="C138" t="s">
        <v>982</v>
      </c>
      <c r="D138">
        <v>1501</v>
      </c>
      <c r="F138" s="52" t="s">
        <v>41</v>
      </c>
      <c r="K138" t="s">
        <v>1143</v>
      </c>
    </row>
    <row r="139" spans="2:11" x14ac:dyDescent="0.3">
      <c r="C139" t="s">
        <v>705</v>
      </c>
      <c r="D139">
        <v>80</v>
      </c>
      <c r="F139" s="52" t="s">
        <v>41</v>
      </c>
      <c r="K139" t="s">
        <v>1143</v>
      </c>
    </row>
    <row r="140" spans="2:11" x14ac:dyDescent="0.3">
      <c r="B140" s="54">
        <v>44966</v>
      </c>
      <c r="C140" t="s">
        <v>28</v>
      </c>
      <c r="D140">
        <v>56</v>
      </c>
      <c r="F140" t="s">
        <v>62</v>
      </c>
      <c r="G140" t="s">
        <v>308</v>
      </c>
      <c r="H140" t="s">
        <v>16</v>
      </c>
      <c r="I140" t="s">
        <v>12</v>
      </c>
      <c r="J140" t="s">
        <v>13</v>
      </c>
      <c r="K140" t="s">
        <v>60</v>
      </c>
    </row>
    <row r="141" spans="2:11" x14ac:dyDescent="0.3">
      <c r="C141" t="s">
        <v>22</v>
      </c>
      <c r="D141">
        <v>100</v>
      </c>
      <c r="F141" t="s">
        <v>62</v>
      </c>
      <c r="G141" t="s">
        <v>308</v>
      </c>
      <c r="H141" t="s">
        <v>16</v>
      </c>
      <c r="I141" t="s">
        <v>12</v>
      </c>
      <c r="J141" t="s">
        <v>13</v>
      </c>
      <c r="K141" t="s">
        <v>60</v>
      </c>
    </row>
    <row r="142" spans="2:11" x14ac:dyDescent="0.3">
      <c r="C142" t="s">
        <v>785</v>
      </c>
      <c r="D142">
        <v>70</v>
      </c>
      <c r="F142" t="s">
        <v>62</v>
      </c>
      <c r="G142" t="s">
        <v>308</v>
      </c>
      <c r="H142" t="s">
        <v>16</v>
      </c>
      <c r="I142" t="s">
        <v>12</v>
      </c>
      <c r="J142" t="s">
        <v>13</v>
      </c>
      <c r="K142" t="s">
        <v>60</v>
      </c>
    </row>
    <row r="143" spans="2:11" x14ac:dyDescent="0.3">
      <c r="C143" t="s">
        <v>32</v>
      </c>
      <c r="D143">
        <v>100</v>
      </c>
      <c r="F143" t="s">
        <v>62</v>
      </c>
      <c r="G143" t="s">
        <v>308</v>
      </c>
      <c r="H143" t="s">
        <v>16</v>
      </c>
      <c r="I143" t="s">
        <v>12</v>
      </c>
      <c r="J143" t="s">
        <v>13</v>
      </c>
      <c r="K143" t="s">
        <v>60</v>
      </c>
    </row>
    <row r="144" spans="2:11" x14ac:dyDescent="0.3">
      <c r="C144" t="s">
        <v>697</v>
      </c>
      <c r="D144">
        <v>140</v>
      </c>
      <c r="F144" s="52" t="s">
        <v>50</v>
      </c>
      <c r="G144" t="s">
        <v>308</v>
      </c>
      <c r="H144" t="s">
        <v>16</v>
      </c>
      <c r="I144" t="s">
        <v>12</v>
      </c>
      <c r="J144" t="s">
        <v>13</v>
      </c>
      <c r="K144" t="s">
        <v>498</v>
      </c>
    </row>
    <row r="145" spans="2:11" x14ac:dyDescent="0.3">
      <c r="C145" t="s">
        <v>694</v>
      </c>
      <c r="D145">
        <v>320</v>
      </c>
      <c r="F145" s="52" t="s">
        <v>50</v>
      </c>
      <c r="G145" t="s">
        <v>308</v>
      </c>
      <c r="H145" t="s">
        <v>16</v>
      </c>
      <c r="I145" t="s">
        <v>12</v>
      </c>
      <c r="J145" t="s">
        <v>13</v>
      </c>
      <c r="K145" t="s">
        <v>498</v>
      </c>
    </row>
    <row r="146" spans="2:11" x14ac:dyDescent="0.3">
      <c r="C146" t="s">
        <v>729</v>
      </c>
      <c r="D146">
        <v>1950</v>
      </c>
      <c r="F146" s="52" t="s">
        <v>50</v>
      </c>
      <c r="G146" t="s">
        <v>308</v>
      </c>
      <c r="H146" t="s">
        <v>15</v>
      </c>
      <c r="I146" t="s">
        <v>12</v>
      </c>
      <c r="J146" t="s">
        <v>13</v>
      </c>
      <c r="K146" t="s">
        <v>498</v>
      </c>
    </row>
    <row r="147" spans="2:11" x14ac:dyDescent="0.3">
      <c r="C147" t="s">
        <v>718</v>
      </c>
      <c r="D147">
        <v>600</v>
      </c>
      <c r="F147" s="52" t="s">
        <v>50</v>
      </c>
      <c r="G147" t="s">
        <v>308</v>
      </c>
      <c r="H147" t="s">
        <v>14</v>
      </c>
      <c r="I147" t="s">
        <v>12</v>
      </c>
      <c r="J147" t="s">
        <v>13</v>
      </c>
      <c r="K147" t="s">
        <v>498</v>
      </c>
    </row>
    <row r="148" spans="2:11" x14ac:dyDescent="0.3">
      <c r="C148" t="s">
        <v>694</v>
      </c>
      <c r="D148">
        <v>80</v>
      </c>
      <c r="F148" s="52" t="s">
        <v>50</v>
      </c>
      <c r="G148" t="s">
        <v>308</v>
      </c>
      <c r="H148" t="s">
        <v>16</v>
      </c>
      <c r="I148" t="s">
        <v>12</v>
      </c>
      <c r="J148" t="s">
        <v>13</v>
      </c>
      <c r="K148" t="s">
        <v>498</v>
      </c>
    </row>
    <row r="149" spans="2:11" x14ac:dyDescent="0.3">
      <c r="C149" t="s">
        <v>796</v>
      </c>
      <c r="D149">
        <v>69</v>
      </c>
      <c r="F149" s="52" t="s">
        <v>50</v>
      </c>
      <c r="G149" t="s">
        <v>308</v>
      </c>
      <c r="H149" t="s">
        <v>832</v>
      </c>
      <c r="I149" t="s">
        <v>12</v>
      </c>
      <c r="J149" t="s">
        <v>13</v>
      </c>
      <c r="K149" t="s">
        <v>498</v>
      </c>
    </row>
    <row r="150" spans="2:11" x14ac:dyDescent="0.3">
      <c r="C150" t="s">
        <v>838</v>
      </c>
      <c r="D150">
        <v>150</v>
      </c>
      <c r="F150" s="52" t="s">
        <v>50</v>
      </c>
      <c r="G150" t="s">
        <v>308</v>
      </c>
      <c r="H150" t="s">
        <v>14</v>
      </c>
      <c r="I150" t="s">
        <v>12</v>
      </c>
      <c r="J150" t="s">
        <v>13</v>
      </c>
      <c r="K150" t="s">
        <v>498</v>
      </c>
    </row>
    <row r="151" spans="2:11" x14ac:dyDescent="0.3">
      <c r="C151" t="s">
        <v>695</v>
      </c>
      <c r="D151">
        <v>380</v>
      </c>
      <c r="F151" s="52" t="s">
        <v>50</v>
      </c>
      <c r="G151" t="s">
        <v>308</v>
      </c>
      <c r="H151" t="s">
        <v>16</v>
      </c>
      <c r="I151" t="s">
        <v>12</v>
      </c>
      <c r="J151" t="s">
        <v>13</v>
      </c>
      <c r="K151" t="s">
        <v>498</v>
      </c>
    </row>
    <row r="152" spans="2:11" x14ac:dyDescent="0.3">
      <c r="C152" t="s">
        <v>839</v>
      </c>
      <c r="D152">
        <v>450</v>
      </c>
      <c r="F152" s="52" t="s">
        <v>50</v>
      </c>
      <c r="G152" t="s">
        <v>308</v>
      </c>
      <c r="H152" t="s">
        <v>14</v>
      </c>
      <c r="I152" t="s">
        <v>12</v>
      </c>
      <c r="J152" t="s">
        <v>13</v>
      </c>
      <c r="K152" t="s">
        <v>498</v>
      </c>
    </row>
    <row r="153" spans="2:11" x14ac:dyDescent="0.3">
      <c r="C153" t="s">
        <v>702</v>
      </c>
      <c r="D153">
        <v>600</v>
      </c>
      <c r="F153" s="52" t="s">
        <v>50</v>
      </c>
      <c r="G153" t="s">
        <v>308</v>
      </c>
      <c r="H153" t="s">
        <v>14</v>
      </c>
      <c r="I153" t="s">
        <v>12</v>
      </c>
      <c r="J153" t="s">
        <v>13</v>
      </c>
      <c r="K153" t="s">
        <v>498</v>
      </c>
    </row>
    <row r="154" spans="2:11" x14ac:dyDescent="0.3">
      <c r="C154" t="s">
        <v>697</v>
      </c>
      <c r="D154">
        <v>240</v>
      </c>
      <c r="F154" s="52" t="s">
        <v>41</v>
      </c>
      <c r="K154" t="s">
        <v>1143</v>
      </c>
    </row>
    <row r="155" spans="2:11" x14ac:dyDescent="0.3">
      <c r="C155" t="s">
        <v>695</v>
      </c>
      <c r="D155">
        <v>600</v>
      </c>
      <c r="F155" s="52" t="s">
        <v>41</v>
      </c>
      <c r="K155" t="s">
        <v>1143</v>
      </c>
    </row>
    <row r="156" spans="2:11" x14ac:dyDescent="0.3">
      <c r="C156" t="s">
        <v>1091</v>
      </c>
      <c r="D156">
        <v>310</v>
      </c>
      <c r="F156" s="52" t="s">
        <v>41</v>
      </c>
      <c r="K156" t="s">
        <v>1143</v>
      </c>
    </row>
    <row r="157" spans="2:11" x14ac:dyDescent="0.3">
      <c r="C157" t="s">
        <v>1142</v>
      </c>
      <c r="D157">
        <v>280</v>
      </c>
      <c r="F157" s="52" t="s">
        <v>41</v>
      </c>
      <c r="K157" t="s">
        <v>1143</v>
      </c>
    </row>
    <row r="158" spans="2:11" x14ac:dyDescent="0.3">
      <c r="C158" t="s">
        <v>1141</v>
      </c>
      <c r="D158">
        <v>210</v>
      </c>
      <c r="F158" s="52" t="s">
        <v>41</v>
      </c>
      <c r="K158" t="s">
        <v>1143</v>
      </c>
    </row>
    <row r="159" spans="2:11" x14ac:dyDescent="0.3">
      <c r="B159" s="54">
        <v>44967</v>
      </c>
      <c r="C159" t="s">
        <v>768</v>
      </c>
      <c r="D159">
        <v>5000</v>
      </c>
      <c r="F159" t="s">
        <v>547</v>
      </c>
      <c r="G159" t="s">
        <v>10</v>
      </c>
      <c r="H159" t="s">
        <v>15</v>
      </c>
      <c r="I159" t="s">
        <v>12</v>
      </c>
      <c r="J159" t="s">
        <v>13</v>
      </c>
      <c r="K159" t="s">
        <v>548</v>
      </c>
    </row>
    <row r="160" spans="2:11" x14ac:dyDescent="0.3">
      <c r="C160" t="s">
        <v>30</v>
      </c>
      <c r="D160">
        <v>45</v>
      </c>
      <c r="F160" t="s">
        <v>62</v>
      </c>
      <c r="G160" t="s">
        <v>308</v>
      </c>
      <c r="H160" t="s">
        <v>16</v>
      </c>
      <c r="I160" t="s">
        <v>12</v>
      </c>
      <c r="J160" t="s">
        <v>13</v>
      </c>
      <c r="K160" t="s">
        <v>60</v>
      </c>
    </row>
    <row r="161" spans="2:11" x14ac:dyDescent="0.3">
      <c r="C161" t="s">
        <v>22</v>
      </c>
      <c r="D161">
        <v>100</v>
      </c>
      <c r="F161" t="s">
        <v>62</v>
      </c>
      <c r="G161" t="s">
        <v>308</v>
      </c>
      <c r="H161" t="s">
        <v>16</v>
      </c>
      <c r="I161" t="s">
        <v>12</v>
      </c>
      <c r="J161" t="s">
        <v>13</v>
      </c>
      <c r="K161" t="s">
        <v>60</v>
      </c>
    </row>
    <row r="162" spans="2:11" x14ac:dyDescent="0.3">
      <c r="C162" t="s">
        <v>28</v>
      </c>
      <c r="D162">
        <v>56</v>
      </c>
      <c r="F162" t="s">
        <v>62</v>
      </c>
      <c r="G162" t="s">
        <v>308</v>
      </c>
      <c r="H162" t="s">
        <v>16</v>
      </c>
      <c r="I162" t="s">
        <v>12</v>
      </c>
      <c r="J162" t="s">
        <v>13</v>
      </c>
      <c r="K162" t="s">
        <v>60</v>
      </c>
    </row>
    <row r="163" spans="2:11" x14ac:dyDescent="0.3">
      <c r="C163" t="s">
        <v>697</v>
      </c>
      <c r="D163">
        <v>200</v>
      </c>
      <c r="F163" s="52" t="s">
        <v>50</v>
      </c>
      <c r="G163" t="s">
        <v>308</v>
      </c>
      <c r="H163" t="s">
        <v>16</v>
      </c>
      <c r="I163" t="s">
        <v>12</v>
      </c>
      <c r="J163" t="s">
        <v>13</v>
      </c>
      <c r="K163" t="s">
        <v>498</v>
      </c>
    </row>
    <row r="164" spans="2:11" x14ac:dyDescent="0.3">
      <c r="C164" t="s">
        <v>694</v>
      </c>
      <c r="D164">
        <v>350</v>
      </c>
      <c r="F164" s="52" t="s">
        <v>50</v>
      </c>
      <c r="G164" t="s">
        <v>308</v>
      </c>
      <c r="H164" t="s">
        <v>16</v>
      </c>
      <c r="I164" t="s">
        <v>12</v>
      </c>
      <c r="J164" t="s">
        <v>13</v>
      </c>
      <c r="K164" t="s">
        <v>498</v>
      </c>
    </row>
    <row r="165" spans="2:11" x14ac:dyDescent="0.3">
      <c r="C165" t="s">
        <v>729</v>
      </c>
      <c r="D165">
        <v>1900</v>
      </c>
      <c r="F165" s="52" t="s">
        <v>50</v>
      </c>
      <c r="G165" t="s">
        <v>308</v>
      </c>
      <c r="H165" t="s">
        <v>15</v>
      </c>
      <c r="I165" t="s">
        <v>12</v>
      </c>
      <c r="J165" t="s">
        <v>13</v>
      </c>
      <c r="K165" t="s">
        <v>498</v>
      </c>
    </row>
    <row r="166" spans="2:11" x14ac:dyDescent="0.3">
      <c r="C166" t="s">
        <v>718</v>
      </c>
      <c r="D166">
        <v>600</v>
      </c>
      <c r="F166" s="52" t="s">
        <v>50</v>
      </c>
      <c r="G166" t="s">
        <v>308</v>
      </c>
      <c r="H166" t="s">
        <v>14</v>
      </c>
      <c r="I166" t="s">
        <v>12</v>
      </c>
      <c r="J166" t="s">
        <v>13</v>
      </c>
      <c r="K166" t="s">
        <v>498</v>
      </c>
    </row>
    <row r="167" spans="2:11" x14ac:dyDescent="0.3">
      <c r="C167" t="s">
        <v>702</v>
      </c>
      <c r="D167">
        <v>600</v>
      </c>
      <c r="F167" s="52" t="s">
        <v>50</v>
      </c>
      <c r="G167" t="s">
        <v>308</v>
      </c>
      <c r="H167" t="s">
        <v>14</v>
      </c>
      <c r="I167" t="s">
        <v>12</v>
      </c>
      <c r="J167" t="s">
        <v>13</v>
      </c>
      <c r="K167" t="s">
        <v>498</v>
      </c>
    </row>
    <row r="168" spans="2:11" x14ac:dyDescent="0.3">
      <c r="C168" t="s">
        <v>833</v>
      </c>
      <c r="D168">
        <v>120</v>
      </c>
      <c r="F168" s="52" t="s">
        <v>50</v>
      </c>
      <c r="G168" t="s">
        <v>308</v>
      </c>
      <c r="H168" t="s">
        <v>16</v>
      </c>
      <c r="I168" t="s">
        <v>12</v>
      </c>
      <c r="J168" t="s">
        <v>13</v>
      </c>
      <c r="K168" t="s">
        <v>498</v>
      </c>
    </row>
    <row r="169" spans="2:11" x14ac:dyDescent="0.3">
      <c r="C169" t="s">
        <v>796</v>
      </c>
      <c r="D169">
        <v>69</v>
      </c>
      <c r="F169" s="52" t="s">
        <v>50</v>
      </c>
      <c r="G169" t="s">
        <v>308</v>
      </c>
      <c r="H169" t="s">
        <v>832</v>
      </c>
      <c r="I169" t="s">
        <v>12</v>
      </c>
      <c r="J169" t="s">
        <v>13</v>
      </c>
      <c r="K169" t="s">
        <v>498</v>
      </c>
    </row>
    <row r="170" spans="2:11" x14ac:dyDescent="0.3">
      <c r="C170" t="s">
        <v>695</v>
      </c>
      <c r="D170">
        <v>320</v>
      </c>
      <c r="F170" s="52" t="s">
        <v>50</v>
      </c>
      <c r="G170" t="s">
        <v>308</v>
      </c>
      <c r="H170" t="s">
        <v>16</v>
      </c>
      <c r="I170" t="s">
        <v>12</v>
      </c>
      <c r="J170" t="s">
        <v>13</v>
      </c>
      <c r="K170" t="s">
        <v>498</v>
      </c>
    </row>
    <row r="171" spans="2:11" x14ac:dyDescent="0.3">
      <c r="C171" t="s">
        <v>697</v>
      </c>
      <c r="D171">
        <v>290</v>
      </c>
      <c r="F171" s="52" t="s">
        <v>41</v>
      </c>
      <c r="K171" t="s">
        <v>1143</v>
      </c>
    </row>
    <row r="172" spans="2:11" x14ac:dyDescent="0.3">
      <c r="C172" t="s">
        <v>1092</v>
      </c>
      <c r="D172">
        <v>380</v>
      </c>
      <c r="F172" s="52" t="s">
        <v>41</v>
      </c>
      <c r="K172" t="s">
        <v>1143</v>
      </c>
    </row>
    <row r="173" spans="2:11" x14ac:dyDescent="0.3">
      <c r="C173" t="s">
        <v>1141</v>
      </c>
      <c r="D173">
        <v>220</v>
      </c>
      <c r="F173" s="52" t="s">
        <v>41</v>
      </c>
      <c r="K173" t="s">
        <v>1143</v>
      </c>
    </row>
    <row r="174" spans="2:11" x14ac:dyDescent="0.3">
      <c r="C174" t="s">
        <v>695</v>
      </c>
      <c r="D174">
        <v>620</v>
      </c>
      <c r="F174" s="52" t="s">
        <v>41</v>
      </c>
      <c r="K174" t="s">
        <v>1143</v>
      </c>
    </row>
    <row r="175" spans="2:11" x14ac:dyDescent="0.3">
      <c r="C175" t="s">
        <v>707</v>
      </c>
      <c r="D175">
        <v>80</v>
      </c>
      <c r="F175" s="52" t="s">
        <v>41</v>
      </c>
      <c r="K175" t="s">
        <v>1143</v>
      </c>
    </row>
    <row r="176" spans="2:11" x14ac:dyDescent="0.3">
      <c r="B176" s="54">
        <v>44968</v>
      </c>
      <c r="C176" t="s">
        <v>30</v>
      </c>
      <c r="D176">
        <f>40+30+25+50</f>
        <v>145</v>
      </c>
      <c r="F176" t="s">
        <v>62</v>
      </c>
      <c r="G176" t="s">
        <v>308</v>
      </c>
      <c r="H176" t="s">
        <v>16</v>
      </c>
      <c r="I176" t="s">
        <v>12</v>
      </c>
      <c r="J176" t="s">
        <v>13</v>
      </c>
      <c r="K176" t="s">
        <v>60</v>
      </c>
    </row>
    <row r="177" spans="2:11" x14ac:dyDescent="0.3">
      <c r="C177" t="s">
        <v>28</v>
      </c>
      <c r="D177">
        <v>56</v>
      </c>
      <c r="F177" t="s">
        <v>62</v>
      </c>
      <c r="G177" t="s">
        <v>308</v>
      </c>
      <c r="H177" t="s">
        <v>16</v>
      </c>
      <c r="I177" t="s">
        <v>12</v>
      </c>
      <c r="J177" t="s">
        <v>13</v>
      </c>
      <c r="K177" t="s">
        <v>60</v>
      </c>
    </row>
    <row r="178" spans="2:11" x14ac:dyDescent="0.3">
      <c r="C178" t="s">
        <v>697</v>
      </c>
      <c r="D178">
        <v>160</v>
      </c>
      <c r="F178" s="52" t="s">
        <v>50</v>
      </c>
      <c r="G178" t="s">
        <v>308</v>
      </c>
      <c r="H178" t="s">
        <v>14</v>
      </c>
      <c r="I178" t="s">
        <v>12</v>
      </c>
      <c r="J178" t="s">
        <v>13</v>
      </c>
      <c r="K178" t="s">
        <v>498</v>
      </c>
    </row>
    <row r="179" spans="2:11" x14ac:dyDescent="0.3">
      <c r="C179" t="s">
        <v>694</v>
      </c>
      <c r="D179">
        <v>450</v>
      </c>
      <c r="F179" s="52" t="s">
        <v>50</v>
      </c>
      <c r="G179" t="s">
        <v>308</v>
      </c>
      <c r="H179" t="s">
        <v>16</v>
      </c>
      <c r="I179" t="s">
        <v>12</v>
      </c>
      <c r="J179" t="s">
        <v>13</v>
      </c>
      <c r="K179" t="s">
        <v>498</v>
      </c>
    </row>
    <row r="180" spans="2:11" x14ac:dyDescent="0.3">
      <c r="C180" t="s">
        <v>729</v>
      </c>
      <c r="D180">
        <v>2000</v>
      </c>
      <c r="F180" s="52" t="s">
        <v>50</v>
      </c>
      <c r="G180" t="s">
        <v>308</v>
      </c>
      <c r="H180" t="s">
        <v>15</v>
      </c>
      <c r="I180" t="s">
        <v>12</v>
      </c>
      <c r="J180" t="s">
        <v>13</v>
      </c>
      <c r="K180" t="s">
        <v>498</v>
      </c>
    </row>
    <row r="181" spans="2:11" x14ac:dyDescent="0.3">
      <c r="C181" t="s">
        <v>718</v>
      </c>
      <c r="D181">
        <v>600</v>
      </c>
      <c r="F181" s="52" t="s">
        <v>50</v>
      </c>
      <c r="G181" t="s">
        <v>308</v>
      </c>
      <c r="H181" t="s">
        <v>14</v>
      </c>
      <c r="I181" t="s">
        <v>12</v>
      </c>
      <c r="J181" t="s">
        <v>13</v>
      </c>
      <c r="K181" t="s">
        <v>498</v>
      </c>
    </row>
    <row r="182" spans="2:11" x14ac:dyDescent="0.3">
      <c r="C182" t="s">
        <v>702</v>
      </c>
      <c r="D182">
        <v>600</v>
      </c>
      <c r="F182" s="52" t="s">
        <v>50</v>
      </c>
      <c r="G182" t="s">
        <v>308</v>
      </c>
      <c r="H182" t="s">
        <v>14</v>
      </c>
      <c r="I182" t="s">
        <v>12</v>
      </c>
      <c r="J182" t="s">
        <v>13</v>
      </c>
      <c r="K182" t="s">
        <v>498</v>
      </c>
    </row>
    <row r="183" spans="2:11" x14ac:dyDescent="0.3">
      <c r="C183" t="s">
        <v>833</v>
      </c>
      <c r="D183">
        <v>150</v>
      </c>
      <c r="F183" s="52" t="s">
        <v>50</v>
      </c>
      <c r="G183" t="s">
        <v>308</v>
      </c>
      <c r="H183" t="s">
        <v>16</v>
      </c>
      <c r="I183" t="s">
        <v>12</v>
      </c>
      <c r="J183" t="s">
        <v>13</v>
      </c>
      <c r="K183" t="s">
        <v>498</v>
      </c>
    </row>
    <row r="184" spans="2:11" x14ac:dyDescent="0.3">
      <c r="C184" t="s">
        <v>695</v>
      </c>
      <c r="D184">
        <v>380</v>
      </c>
      <c r="F184" s="52" t="s">
        <v>50</v>
      </c>
      <c r="G184" t="s">
        <v>308</v>
      </c>
      <c r="H184" t="s">
        <v>16</v>
      </c>
      <c r="I184" t="s">
        <v>12</v>
      </c>
      <c r="J184" t="s">
        <v>13</v>
      </c>
      <c r="K184" t="s">
        <v>498</v>
      </c>
    </row>
    <row r="185" spans="2:11" x14ac:dyDescent="0.3">
      <c r="C185" t="s">
        <v>796</v>
      </c>
      <c r="D185">
        <v>69</v>
      </c>
      <c r="F185" s="52" t="s">
        <v>50</v>
      </c>
      <c r="G185" t="s">
        <v>308</v>
      </c>
      <c r="H185" t="s">
        <v>832</v>
      </c>
      <c r="I185" t="s">
        <v>12</v>
      </c>
      <c r="J185" t="s">
        <v>13</v>
      </c>
      <c r="K185" t="s">
        <v>498</v>
      </c>
    </row>
    <row r="186" spans="2:11" x14ac:dyDescent="0.3">
      <c r="C186" t="s">
        <v>697</v>
      </c>
      <c r="D186">
        <v>290</v>
      </c>
      <c r="F186" s="52" t="s">
        <v>41</v>
      </c>
      <c r="K186" t="s">
        <v>1143</v>
      </c>
    </row>
    <row r="187" spans="2:11" x14ac:dyDescent="0.3">
      <c r="C187" t="s">
        <v>707</v>
      </c>
      <c r="D187">
        <v>120</v>
      </c>
      <c r="F187" s="52" t="s">
        <v>41</v>
      </c>
      <c r="K187" t="s">
        <v>1143</v>
      </c>
    </row>
    <row r="188" spans="2:11" x14ac:dyDescent="0.3">
      <c r="C188" t="s">
        <v>983</v>
      </c>
      <c r="D188">
        <v>230</v>
      </c>
      <c r="F188" s="52" t="s">
        <v>41</v>
      </c>
      <c r="K188" t="s">
        <v>1143</v>
      </c>
    </row>
    <row r="189" spans="2:11" x14ac:dyDescent="0.3">
      <c r="C189" t="s">
        <v>695</v>
      </c>
      <c r="D189">
        <v>805</v>
      </c>
      <c r="F189" s="52" t="s">
        <v>41</v>
      </c>
      <c r="K189" t="s">
        <v>1143</v>
      </c>
    </row>
    <row r="190" spans="2:11" x14ac:dyDescent="0.3">
      <c r="C190" t="s">
        <v>1141</v>
      </c>
      <c r="D190">
        <v>240</v>
      </c>
      <c r="F190" s="52" t="s">
        <v>41</v>
      </c>
      <c r="K190" t="s">
        <v>1143</v>
      </c>
    </row>
    <row r="191" spans="2:11" x14ac:dyDescent="0.3">
      <c r="B191" s="54">
        <v>44969</v>
      </c>
      <c r="C191" t="s">
        <v>697</v>
      </c>
      <c r="D191">
        <v>200</v>
      </c>
      <c r="F191" s="52" t="s">
        <v>50</v>
      </c>
      <c r="G191" t="s">
        <v>308</v>
      </c>
      <c r="H191" t="s">
        <v>16</v>
      </c>
      <c r="I191" t="s">
        <v>12</v>
      </c>
      <c r="J191" t="s">
        <v>13</v>
      </c>
      <c r="K191" t="s">
        <v>498</v>
      </c>
    </row>
    <row r="192" spans="2:11" x14ac:dyDescent="0.3">
      <c r="C192" t="s">
        <v>694</v>
      </c>
      <c r="D192">
        <v>480</v>
      </c>
      <c r="F192" s="52" t="s">
        <v>50</v>
      </c>
      <c r="G192" t="s">
        <v>308</v>
      </c>
      <c r="H192" t="s">
        <v>16</v>
      </c>
      <c r="I192" t="s">
        <v>12</v>
      </c>
      <c r="J192" t="s">
        <v>13</v>
      </c>
      <c r="K192" t="s">
        <v>498</v>
      </c>
    </row>
    <row r="193" spans="2:11" x14ac:dyDescent="0.3">
      <c r="C193" t="s">
        <v>833</v>
      </c>
      <c r="D193">
        <v>130</v>
      </c>
      <c r="F193" s="52" t="s">
        <v>50</v>
      </c>
      <c r="G193" t="s">
        <v>308</v>
      </c>
      <c r="H193" t="s">
        <v>16</v>
      </c>
      <c r="I193" t="s">
        <v>12</v>
      </c>
      <c r="J193" t="s">
        <v>13</v>
      </c>
      <c r="K193" t="s">
        <v>498</v>
      </c>
    </row>
    <row r="194" spans="2:11" x14ac:dyDescent="0.3">
      <c r="C194" t="s">
        <v>729</v>
      </c>
      <c r="D194">
        <v>2100</v>
      </c>
      <c r="F194" s="52" t="s">
        <v>50</v>
      </c>
      <c r="G194" t="s">
        <v>308</v>
      </c>
      <c r="H194" t="s">
        <v>15</v>
      </c>
      <c r="I194" t="s">
        <v>12</v>
      </c>
      <c r="J194" t="s">
        <v>13</v>
      </c>
      <c r="K194" t="s">
        <v>498</v>
      </c>
    </row>
    <row r="195" spans="2:11" x14ac:dyDescent="0.3">
      <c r="C195" t="s">
        <v>718</v>
      </c>
      <c r="D195">
        <v>600</v>
      </c>
      <c r="F195" s="52" t="s">
        <v>50</v>
      </c>
      <c r="G195" t="s">
        <v>308</v>
      </c>
      <c r="H195" t="s">
        <v>14</v>
      </c>
      <c r="I195" t="s">
        <v>12</v>
      </c>
      <c r="J195" t="s">
        <v>13</v>
      </c>
      <c r="K195" t="s">
        <v>498</v>
      </c>
    </row>
    <row r="196" spans="2:11" x14ac:dyDescent="0.3">
      <c r="C196" t="s">
        <v>702</v>
      </c>
      <c r="D196">
        <v>600</v>
      </c>
      <c r="F196" s="52" t="s">
        <v>50</v>
      </c>
      <c r="G196" t="s">
        <v>308</v>
      </c>
      <c r="H196" t="s">
        <v>14</v>
      </c>
      <c r="I196" t="s">
        <v>12</v>
      </c>
      <c r="J196" t="s">
        <v>13</v>
      </c>
      <c r="K196" t="s">
        <v>498</v>
      </c>
    </row>
    <row r="197" spans="2:11" x14ac:dyDescent="0.3">
      <c r="C197" t="s">
        <v>796</v>
      </c>
      <c r="D197">
        <v>69</v>
      </c>
      <c r="F197" s="52" t="s">
        <v>50</v>
      </c>
      <c r="G197" t="s">
        <v>308</v>
      </c>
      <c r="H197" t="s">
        <v>832</v>
      </c>
      <c r="I197" t="s">
        <v>12</v>
      </c>
      <c r="J197" t="s">
        <v>13</v>
      </c>
      <c r="K197" t="s">
        <v>498</v>
      </c>
    </row>
    <row r="198" spans="2:11" x14ac:dyDescent="0.3">
      <c r="C198" t="s">
        <v>695</v>
      </c>
      <c r="D198">
        <v>400</v>
      </c>
      <c r="F198" s="52" t="s">
        <v>50</v>
      </c>
      <c r="G198" t="s">
        <v>308</v>
      </c>
      <c r="H198" t="s">
        <v>16</v>
      </c>
      <c r="I198" t="s">
        <v>12</v>
      </c>
      <c r="J198" t="s">
        <v>13</v>
      </c>
      <c r="K198" t="s">
        <v>498</v>
      </c>
    </row>
    <row r="199" spans="2:11" x14ac:dyDescent="0.3">
      <c r="C199" t="s">
        <v>697</v>
      </c>
      <c r="D199">
        <v>420</v>
      </c>
      <c r="F199" s="52" t="s">
        <v>41</v>
      </c>
      <c r="K199" t="s">
        <v>1143</v>
      </c>
    </row>
    <row r="200" spans="2:11" x14ac:dyDescent="0.3">
      <c r="C200" t="s">
        <v>983</v>
      </c>
      <c r="D200">
        <v>210</v>
      </c>
      <c r="F200" s="52" t="s">
        <v>41</v>
      </c>
      <c r="K200" t="s">
        <v>1143</v>
      </c>
    </row>
    <row r="201" spans="2:11" x14ac:dyDescent="0.3">
      <c r="C201" t="s">
        <v>1144</v>
      </c>
      <c r="D201">
        <v>180</v>
      </c>
      <c r="F201" s="52" t="s">
        <v>41</v>
      </c>
      <c r="K201" t="s">
        <v>1143</v>
      </c>
    </row>
    <row r="202" spans="2:11" x14ac:dyDescent="0.3">
      <c r="C202" t="s">
        <v>1141</v>
      </c>
      <c r="D202">
        <v>160</v>
      </c>
      <c r="F202" s="52" t="s">
        <v>41</v>
      </c>
      <c r="K202" t="s">
        <v>1143</v>
      </c>
    </row>
    <row r="203" spans="2:11" x14ac:dyDescent="0.3">
      <c r="C203" t="s">
        <v>695</v>
      </c>
      <c r="D203">
        <v>790</v>
      </c>
      <c r="F203" s="52" t="s">
        <v>41</v>
      </c>
      <c r="K203" t="s">
        <v>1143</v>
      </c>
    </row>
    <row r="204" spans="2:11" x14ac:dyDescent="0.3">
      <c r="C204" t="s">
        <v>705</v>
      </c>
      <c r="D204">
        <v>80</v>
      </c>
      <c r="F204" s="52" t="s">
        <v>41</v>
      </c>
      <c r="K204" t="s">
        <v>1143</v>
      </c>
    </row>
    <row r="205" spans="2:11" x14ac:dyDescent="0.3">
      <c r="B205" s="54">
        <v>44970</v>
      </c>
      <c r="C205" t="s">
        <v>20</v>
      </c>
      <c r="D205">
        <v>240</v>
      </c>
      <c r="F205" t="s">
        <v>547</v>
      </c>
      <c r="G205" t="s">
        <v>308</v>
      </c>
      <c r="H205" t="s">
        <v>15</v>
      </c>
      <c r="I205" t="s">
        <v>12</v>
      </c>
      <c r="J205" t="s">
        <v>13</v>
      </c>
      <c r="K205" t="s">
        <v>512</v>
      </c>
    </row>
    <row r="206" spans="2:11" x14ac:dyDescent="0.3">
      <c r="C206" t="s">
        <v>697</v>
      </c>
      <c r="D206">
        <v>180</v>
      </c>
      <c r="F206" s="52" t="s">
        <v>50</v>
      </c>
      <c r="G206" t="s">
        <v>308</v>
      </c>
      <c r="H206" t="s">
        <v>16</v>
      </c>
      <c r="I206" t="s">
        <v>12</v>
      </c>
      <c r="J206" t="s">
        <v>13</v>
      </c>
      <c r="K206" t="s">
        <v>498</v>
      </c>
    </row>
    <row r="207" spans="2:11" x14ac:dyDescent="0.3">
      <c r="C207" t="s">
        <v>694</v>
      </c>
      <c r="D207">
        <v>450</v>
      </c>
      <c r="F207" s="52" t="s">
        <v>50</v>
      </c>
      <c r="G207" t="s">
        <v>308</v>
      </c>
      <c r="H207" t="s">
        <v>16</v>
      </c>
      <c r="I207" t="s">
        <v>12</v>
      </c>
      <c r="J207" t="s">
        <v>13</v>
      </c>
      <c r="K207" t="s">
        <v>498</v>
      </c>
    </row>
    <row r="208" spans="2:11" x14ac:dyDescent="0.3">
      <c r="C208" t="s">
        <v>833</v>
      </c>
      <c r="D208">
        <v>120</v>
      </c>
      <c r="F208" s="52" t="s">
        <v>50</v>
      </c>
      <c r="G208" t="s">
        <v>308</v>
      </c>
      <c r="H208" t="s">
        <v>16</v>
      </c>
      <c r="I208" t="s">
        <v>12</v>
      </c>
      <c r="J208" t="s">
        <v>13</v>
      </c>
      <c r="K208" t="s">
        <v>498</v>
      </c>
    </row>
    <row r="209" spans="2:11" x14ac:dyDescent="0.3">
      <c r="C209" t="s">
        <v>729</v>
      </c>
      <c r="D209">
        <v>2180</v>
      </c>
      <c r="F209" s="52" t="s">
        <v>50</v>
      </c>
      <c r="G209" t="s">
        <v>308</v>
      </c>
      <c r="H209" t="s">
        <v>15</v>
      </c>
      <c r="I209" t="s">
        <v>12</v>
      </c>
      <c r="J209" t="s">
        <v>13</v>
      </c>
      <c r="K209" t="s">
        <v>498</v>
      </c>
    </row>
    <row r="210" spans="2:11" x14ac:dyDescent="0.3">
      <c r="C210" t="s">
        <v>718</v>
      </c>
      <c r="D210">
        <v>600</v>
      </c>
      <c r="F210" s="52" t="s">
        <v>50</v>
      </c>
      <c r="G210" t="s">
        <v>308</v>
      </c>
      <c r="H210" t="s">
        <v>14</v>
      </c>
      <c r="I210" t="s">
        <v>12</v>
      </c>
      <c r="J210" t="s">
        <v>13</v>
      </c>
      <c r="K210" t="s">
        <v>498</v>
      </c>
    </row>
    <row r="211" spans="2:11" x14ac:dyDescent="0.3">
      <c r="C211" t="s">
        <v>702</v>
      </c>
      <c r="D211">
        <v>600</v>
      </c>
      <c r="F211" s="52" t="s">
        <v>50</v>
      </c>
      <c r="G211" t="s">
        <v>308</v>
      </c>
      <c r="H211" t="s">
        <v>14</v>
      </c>
      <c r="I211" t="s">
        <v>12</v>
      </c>
      <c r="J211" t="s">
        <v>13</v>
      </c>
      <c r="K211" t="s">
        <v>498</v>
      </c>
    </row>
    <row r="212" spans="2:11" x14ac:dyDescent="0.3">
      <c r="C212" t="s">
        <v>796</v>
      </c>
      <c r="D212">
        <v>69</v>
      </c>
      <c r="F212" s="52" t="s">
        <v>50</v>
      </c>
      <c r="G212" t="s">
        <v>308</v>
      </c>
      <c r="H212" t="s">
        <v>832</v>
      </c>
      <c r="I212" t="s">
        <v>12</v>
      </c>
      <c r="J212" t="s">
        <v>13</v>
      </c>
      <c r="K212" t="s">
        <v>498</v>
      </c>
    </row>
    <row r="213" spans="2:11" x14ac:dyDescent="0.3">
      <c r="C213" t="s">
        <v>695</v>
      </c>
      <c r="D213">
        <v>370</v>
      </c>
      <c r="F213" s="52" t="s">
        <v>50</v>
      </c>
      <c r="G213" t="s">
        <v>308</v>
      </c>
      <c r="H213" t="s">
        <v>16</v>
      </c>
      <c r="I213" t="s">
        <v>12</v>
      </c>
      <c r="J213" t="s">
        <v>13</v>
      </c>
      <c r="K213" t="s">
        <v>498</v>
      </c>
    </row>
    <row r="214" spans="2:11" x14ac:dyDescent="0.3">
      <c r="C214" t="s">
        <v>1146</v>
      </c>
      <c r="D214">
        <v>9600</v>
      </c>
      <c r="F214" s="52" t="s">
        <v>41</v>
      </c>
      <c r="G214" t="s">
        <v>10</v>
      </c>
      <c r="K214" t="s">
        <v>1143</v>
      </c>
    </row>
    <row r="215" spans="2:11" x14ac:dyDescent="0.3">
      <c r="C215" t="s">
        <v>1146</v>
      </c>
      <c r="D215">
        <v>3200</v>
      </c>
      <c r="F215" s="92" t="s">
        <v>41</v>
      </c>
      <c r="G215" t="s">
        <v>10</v>
      </c>
      <c r="K215" t="s">
        <v>1143</v>
      </c>
    </row>
    <row r="216" spans="2:11" x14ac:dyDescent="0.3">
      <c r="C216" t="s">
        <v>697</v>
      </c>
      <c r="D216">
        <v>420</v>
      </c>
      <c r="F216" s="52" t="s">
        <v>41</v>
      </c>
      <c r="K216" t="s">
        <v>1145</v>
      </c>
    </row>
    <row r="217" spans="2:11" x14ac:dyDescent="0.3">
      <c r="C217" t="s">
        <v>694</v>
      </c>
      <c r="D217">
        <v>625</v>
      </c>
      <c r="F217" s="52" t="s">
        <v>41</v>
      </c>
      <c r="K217" t="s">
        <v>1145</v>
      </c>
    </row>
    <row r="218" spans="2:11" x14ac:dyDescent="0.3">
      <c r="C218" t="s">
        <v>1151</v>
      </c>
      <c r="D218">
        <v>1000</v>
      </c>
      <c r="F218" s="52" t="s">
        <v>41</v>
      </c>
      <c r="K218" t="s">
        <v>1145</v>
      </c>
    </row>
    <row r="219" spans="2:11" x14ac:dyDescent="0.3">
      <c r="C219" t="s">
        <v>983</v>
      </c>
      <c r="D219">
        <v>240</v>
      </c>
      <c r="F219" s="52" t="s">
        <v>41</v>
      </c>
      <c r="K219" t="s">
        <v>1145</v>
      </c>
    </row>
    <row r="220" spans="2:11" x14ac:dyDescent="0.3">
      <c r="C220" t="s">
        <v>707</v>
      </c>
      <c r="D220">
        <v>80</v>
      </c>
      <c r="F220" s="52" t="s">
        <v>41</v>
      </c>
      <c r="K220" t="s">
        <v>1145</v>
      </c>
    </row>
    <row r="221" spans="2:11" x14ac:dyDescent="0.3">
      <c r="C221" t="s">
        <v>695</v>
      </c>
      <c r="D221">
        <v>666</v>
      </c>
      <c r="F221" s="52" t="s">
        <v>41</v>
      </c>
      <c r="K221" t="s">
        <v>1145</v>
      </c>
    </row>
    <row r="222" spans="2:11" x14ac:dyDescent="0.3">
      <c r="C222" t="s">
        <v>982</v>
      </c>
      <c r="D222">
        <v>1800</v>
      </c>
      <c r="F222" s="52" t="s">
        <v>41</v>
      </c>
      <c r="K222" t="s">
        <v>1145</v>
      </c>
    </row>
    <row r="223" spans="2:11" x14ac:dyDescent="0.3">
      <c r="C223" t="s">
        <v>982</v>
      </c>
      <c r="D223">
        <v>1699</v>
      </c>
      <c r="F223" s="52" t="s">
        <v>41</v>
      </c>
      <c r="K223" t="s">
        <v>1145</v>
      </c>
    </row>
    <row r="224" spans="2:11" x14ac:dyDescent="0.3">
      <c r="B224" s="54">
        <v>44971</v>
      </c>
      <c r="C224" t="s">
        <v>697</v>
      </c>
      <c r="D224">
        <v>200</v>
      </c>
      <c r="F224" s="52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498</v>
      </c>
    </row>
    <row r="225" spans="2:11" x14ac:dyDescent="0.3">
      <c r="C225" t="s">
        <v>694</v>
      </c>
      <c r="D225">
        <v>420</v>
      </c>
      <c r="F225" s="52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498</v>
      </c>
    </row>
    <row r="226" spans="2:11" x14ac:dyDescent="0.3">
      <c r="C226" t="s">
        <v>833</v>
      </c>
      <c r="D226">
        <v>80</v>
      </c>
      <c r="F226" s="52" t="s">
        <v>50</v>
      </c>
      <c r="G226" t="s">
        <v>308</v>
      </c>
      <c r="H226" t="s">
        <v>16</v>
      </c>
      <c r="I226" t="s">
        <v>12</v>
      </c>
      <c r="J226" t="s">
        <v>13</v>
      </c>
      <c r="K226" t="s">
        <v>498</v>
      </c>
    </row>
    <row r="227" spans="2:11" x14ac:dyDescent="0.3">
      <c r="C227" t="s">
        <v>729</v>
      </c>
      <c r="D227">
        <v>2100</v>
      </c>
      <c r="F227" s="52" t="s">
        <v>50</v>
      </c>
      <c r="G227" t="s">
        <v>308</v>
      </c>
      <c r="H227" t="s">
        <v>15</v>
      </c>
      <c r="I227" t="s">
        <v>12</v>
      </c>
      <c r="J227" t="s">
        <v>13</v>
      </c>
      <c r="K227" t="s">
        <v>498</v>
      </c>
    </row>
    <row r="228" spans="2:11" x14ac:dyDescent="0.3">
      <c r="C228" t="s">
        <v>702</v>
      </c>
      <c r="D228">
        <v>600</v>
      </c>
      <c r="F228" s="52" t="s">
        <v>50</v>
      </c>
      <c r="G228" t="s">
        <v>308</v>
      </c>
      <c r="H228" t="s">
        <v>14</v>
      </c>
      <c r="I228" t="s">
        <v>12</v>
      </c>
      <c r="J228" t="s">
        <v>13</v>
      </c>
      <c r="K228" t="s">
        <v>498</v>
      </c>
    </row>
    <row r="229" spans="2:11" x14ac:dyDescent="0.3">
      <c r="C229" t="s">
        <v>718</v>
      </c>
      <c r="D229">
        <v>600</v>
      </c>
      <c r="F229" s="52" t="s">
        <v>50</v>
      </c>
      <c r="G229" t="s">
        <v>308</v>
      </c>
      <c r="H229" t="s">
        <v>14</v>
      </c>
      <c r="I229" t="s">
        <v>12</v>
      </c>
      <c r="J229" t="s">
        <v>13</v>
      </c>
      <c r="K229" t="s">
        <v>498</v>
      </c>
    </row>
    <row r="230" spans="2:11" x14ac:dyDescent="0.3">
      <c r="C230" t="s">
        <v>695</v>
      </c>
      <c r="D230">
        <v>390</v>
      </c>
      <c r="F230" s="52" t="s">
        <v>50</v>
      </c>
      <c r="G230" t="s">
        <v>308</v>
      </c>
      <c r="H230" t="s">
        <v>16</v>
      </c>
      <c r="I230" t="s">
        <v>12</v>
      </c>
      <c r="J230" t="s">
        <v>13</v>
      </c>
      <c r="K230" t="s">
        <v>498</v>
      </c>
    </row>
    <row r="231" spans="2:11" x14ac:dyDescent="0.3">
      <c r="C231" t="s">
        <v>796</v>
      </c>
      <c r="D231">
        <v>69</v>
      </c>
      <c r="F231" s="52" t="s">
        <v>50</v>
      </c>
      <c r="G231" t="s">
        <v>308</v>
      </c>
      <c r="H231" t="s">
        <v>832</v>
      </c>
      <c r="I231" t="s">
        <v>12</v>
      </c>
      <c r="J231" t="s">
        <v>13</v>
      </c>
      <c r="K231" t="s">
        <v>498</v>
      </c>
    </row>
    <row r="232" spans="2:11" x14ac:dyDescent="0.3">
      <c r="C232" t="s">
        <v>697</v>
      </c>
      <c r="D232">
        <v>320</v>
      </c>
      <c r="F232" s="52" t="s">
        <v>41</v>
      </c>
      <c r="K232" t="s">
        <v>1145</v>
      </c>
    </row>
    <row r="233" spans="2:11" x14ac:dyDescent="0.3">
      <c r="C233" t="s">
        <v>694</v>
      </c>
      <c r="D233">
        <v>480</v>
      </c>
      <c r="F233" s="52" t="s">
        <v>41</v>
      </c>
      <c r="K233" t="s">
        <v>1145</v>
      </c>
    </row>
    <row r="234" spans="2:11" x14ac:dyDescent="0.3">
      <c r="C234" t="s">
        <v>705</v>
      </c>
      <c r="D234">
        <v>60</v>
      </c>
      <c r="F234" s="52" t="s">
        <v>41</v>
      </c>
      <c r="K234" t="s">
        <v>1145</v>
      </c>
    </row>
    <row r="235" spans="2:11" x14ac:dyDescent="0.3">
      <c r="C235" t="s">
        <v>695</v>
      </c>
      <c r="D235">
        <v>670</v>
      </c>
      <c r="F235" s="52" t="s">
        <v>41</v>
      </c>
      <c r="K235" t="s">
        <v>1145</v>
      </c>
    </row>
    <row r="236" spans="2:11" x14ac:dyDescent="0.3">
      <c r="C236" t="s">
        <v>1147</v>
      </c>
      <c r="D236">
        <v>260</v>
      </c>
      <c r="F236" s="52" t="s">
        <v>41</v>
      </c>
      <c r="K236" t="s">
        <v>1145</v>
      </c>
    </row>
    <row r="237" spans="2:11" x14ac:dyDescent="0.3">
      <c r="C237" t="s">
        <v>1148</v>
      </c>
      <c r="D237">
        <v>40</v>
      </c>
      <c r="F237" s="52" t="s">
        <v>41</v>
      </c>
      <c r="K237" t="s">
        <v>1145</v>
      </c>
    </row>
    <row r="238" spans="2:11" x14ac:dyDescent="0.3">
      <c r="B238" s="54">
        <v>44972</v>
      </c>
      <c r="C238" t="s">
        <v>772</v>
      </c>
      <c r="D238">
        <v>1704</v>
      </c>
      <c r="F238" t="s">
        <v>547</v>
      </c>
      <c r="G238" t="s">
        <v>308</v>
      </c>
      <c r="H238" t="s">
        <v>15</v>
      </c>
      <c r="I238" t="s">
        <v>12</v>
      </c>
      <c r="J238" t="s">
        <v>13</v>
      </c>
      <c r="K238" t="s">
        <v>512</v>
      </c>
    </row>
    <row r="239" spans="2:11" x14ac:dyDescent="0.3">
      <c r="C239" t="s">
        <v>531</v>
      </c>
      <c r="D239">
        <v>2000</v>
      </c>
      <c r="F239" t="s">
        <v>547</v>
      </c>
      <c r="G239" t="s">
        <v>308</v>
      </c>
      <c r="H239" t="s">
        <v>15</v>
      </c>
      <c r="I239" t="s">
        <v>12</v>
      </c>
      <c r="J239" t="s">
        <v>13</v>
      </c>
      <c r="K239" t="s">
        <v>512</v>
      </c>
    </row>
    <row r="240" spans="2:11" x14ac:dyDescent="0.3">
      <c r="C240" t="s">
        <v>788</v>
      </c>
      <c r="D240">
        <v>10000</v>
      </c>
      <c r="F240" t="s">
        <v>62</v>
      </c>
      <c r="G240" t="s">
        <v>308</v>
      </c>
      <c r="H240" t="s">
        <v>14</v>
      </c>
      <c r="I240" t="s">
        <v>12</v>
      </c>
      <c r="J240" t="s">
        <v>13</v>
      </c>
      <c r="K240" t="s">
        <v>790</v>
      </c>
    </row>
    <row r="241" spans="3:11" x14ac:dyDescent="0.3">
      <c r="C241" t="s">
        <v>697</v>
      </c>
      <c r="D241">
        <v>160</v>
      </c>
      <c r="F241" s="52" t="s">
        <v>50</v>
      </c>
      <c r="G241" t="s">
        <v>308</v>
      </c>
      <c r="H241" t="s">
        <v>16</v>
      </c>
      <c r="I241" t="s">
        <v>12</v>
      </c>
      <c r="J241" t="s">
        <v>13</v>
      </c>
      <c r="K241" t="s">
        <v>498</v>
      </c>
    </row>
    <row r="242" spans="3:11" x14ac:dyDescent="0.3">
      <c r="C242" t="s">
        <v>694</v>
      </c>
      <c r="D242">
        <v>540</v>
      </c>
      <c r="F242" s="52" t="s">
        <v>50</v>
      </c>
      <c r="G242" t="s">
        <v>308</v>
      </c>
      <c r="H242" t="s">
        <v>16</v>
      </c>
      <c r="I242" t="s">
        <v>12</v>
      </c>
      <c r="J242" t="s">
        <v>13</v>
      </c>
      <c r="K242" t="s">
        <v>498</v>
      </c>
    </row>
    <row r="243" spans="3:11" x14ac:dyDescent="0.3">
      <c r="C243" t="s">
        <v>729</v>
      </c>
      <c r="D243">
        <v>2080</v>
      </c>
      <c r="F243" s="52" t="s">
        <v>50</v>
      </c>
      <c r="G243" t="s">
        <v>308</v>
      </c>
      <c r="H243" t="s">
        <v>15</v>
      </c>
      <c r="I243" t="s">
        <v>12</v>
      </c>
      <c r="J243" t="s">
        <v>13</v>
      </c>
      <c r="K243" t="s">
        <v>498</v>
      </c>
    </row>
    <row r="244" spans="3:11" x14ac:dyDescent="0.3">
      <c r="C244" t="s">
        <v>718</v>
      </c>
      <c r="D244">
        <v>600</v>
      </c>
      <c r="F244" s="52" t="s">
        <v>50</v>
      </c>
      <c r="G244" t="s">
        <v>308</v>
      </c>
      <c r="H244" t="s">
        <v>14</v>
      </c>
      <c r="I244" t="s">
        <v>12</v>
      </c>
      <c r="J244" t="s">
        <v>13</v>
      </c>
      <c r="K244" t="s">
        <v>498</v>
      </c>
    </row>
    <row r="245" spans="3:11" x14ac:dyDescent="0.3">
      <c r="C245" t="s">
        <v>833</v>
      </c>
      <c r="D245">
        <v>80</v>
      </c>
      <c r="F245" s="52" t="s">
        <v>50</v>
      </c>
      <c r="G245" t="s">
        <v>308</v>
      </c>
      <c r="H245" t="s">
        <v>16</v>
      </c>
      <c r="I245" t="s">
        <v>12</v>
      </c>
      <c r="J245" t="s">
        <v>13</v>
      </c>
      <c r="K245" t="s">
        <v>498</v>
      </c>
    </row>
    <row r="246" spans="3:11" x14ac:dyDescent="0.3">
      <c r="C246" t="s">
        <v>796</v>
      </c>
      <c r="D246">
        <v>69</v>
      </c>
      <c r="F246" s="52" t="s">
        <v>50</v>
      </c>
      <c r="G246" t="s">
        <v>308</v>
      </c>
      <c r="H246" t="s">
        <v>832</v>
      </c>
      <c r="I246" t="s">
        <v>12</v>
      </c>
      <c r="J246" t="s">
        <v>13</v>
      </c>
      <c r="K246" t="s">
        <v>498</v>
      </c>
    </row>
    <row r="247" spans="3:11" x14ac:dyDescent="0.3">
      <c r="C247" t="s">
        <v>695</v>
      </c>
      <c r="D247">
        <v>360</v>
      </c>
      <c r="F247" s="52" t="s">
        <v>50</v>
      </c>
      <c r="G247" t="s">
        <v>308</v>
      </c>
      <c r="H247" t="s">
        <v>16</v>
      </c>
      <c r="I247" t="s">
        <v>12</v>
      </c>
      <c r="J247" t="s">
        <v>13</v>
      </c>
      <c r="K247" t="s">
        <v>498</v>
      </c>
    </row>
    <row r="248" spans="3:11" x14ac:dyDescent="0.3">
      <c r="C248" t="s">
        <v>738</v>
      </c>
      <c r="D248">
        <v>24</v>
      </c>
      <c r="F248" s="52" t="s">
        <v>50</v>
      </c>
      <c r="G248" t="s">
        <v>308</v>
      </c>
      <c r="H248" t="s">
        <v>14</v>
      </c>
      <c r="I248" t="s">
        <v>12</v>
      </c>
      <c r="J248" t="s">
        <v>13</v>
      </c>
      <c r="K248" t="s">
        <v>498</v>
      </c>
    </row>
    <row r="249" spans="3:11" x14ac:dyDescent="0.3">
      <c r="C249" t="s">
        <v>697</v>
      </c>
      <c r="D249">
        <v>150</v>
      </c>
      <c r="F249" s="52" t="s">
        <v>50</v>
      </c>
      <c r="G249" t="s">
        <v>308</v>
      </c>
      <c r="H249" t="s">
        <v>16</v>
      </c>
      <c r="I249" t="s">
        <v>12</v>
      </c>
      <c r="J249" t="s">
        <v>13</v>
      </c>
      <c r="K249" t="s">
        <v>498</v>
      </c>
    </row>
    <row r="250" spans="3:11" x14ac:dyDescent="0.3">
      <c r="C250" t="s">
        <v>694</v>
      </c>
      <c r="D250">
        <v>220</v>
      </c>
      <c r="F250" s="52" t="s">
        <v>50</v>
      </c>
      <c r="G250" t="s">
        <v>308</v>
      </c>
      <c r="H250" t="s">
        <v>16</v>
      </c>
      <c r="I250" t="s">
        <v>12</v>
      </c>
      <c r="J250" t="s">
        <v>13</v>
      </c>
      <c r="K250" t="s">
        <v>498</v>
      </c>
    </row>
    <row r="251" spans="3:11" x14ac:dyDescent="0.3">
      <c r="C251" t="s">
        <v>18</v>
      </c>
      <c r="D251">
        <v>40</v>
      </c>
      <c r="F251" s="52" t="s">
        <v>50</v>
      </c>
      <c r="G251" t="s">
        <v>308</v>
      </c>
      <c r="H251" t="s">
        <v>16</v>
      </c>
      <c r="I251" t="s">
        <v>12</v>
      </c>
      <c r="J251" t="s">
        <v>13</v>
      </c>
      <c r="K251" t="s">
        <v>498</v>
      </c>
    </row>
    <row r="252" spans="3:11" x14ac:dyDescent="0.3">
      <c r="C252" t="s">
        <v>851</v>
      </c>
      <c r="D252">
        <v>100</v>
      </c>
      <c r="F252" s="52" t="s">
        <v>50</v>
      </c>
      <c r="G252" t="s">
        <v>308</v>
      </c>
      <c r="H252" t="s">
        <v>15</v>
      </c>
      <c r="I252" t="s">
        <v>12</v>
      </c>
      <c r="J252" t="s">
        <v>13</v>
      </c>
      <c r="K252" t="s">
        <v>498</v>
      </c>
    </row>
    <row r="253" spans="3:11" x14ac:dyDescent="0.3">
      <c r="C253" t="s">
        <v>929</v>
      </c>
      <c r="D253">
        <v>350</v>
      </c>
      <c r="F253" s="52" t="s">
        <v>50</v>
      </c>
      <c r="G253" t="s">
        <v>308</v>
      </c>
      <c r="H253" t="s">
        <v>15</v>
      </c>
      <c r="I253" t="s">
        <v>12</v>
      </c>
      <c r="J253" t="s">
        <v>13</v>
      </c>
      <c r="K253" t="s">
        <v>498</v>
      </c>
    </row>
    <row r="254" spans="3:11" x14ac:dyDescent="0.3">
      <c r="C254" t="s">
        <v>840</v>
      </c>
      <c r="D254">
        <v>60</v>
      </c>
      <c r="F254" s="52" t="s">
        <v>50</v>
      </c>
      <c r="G254" t="s">
        <v>308</v>
      </c>
      <c r="H254" t="s">
        <v>14</v>
      </c>
      <c r="I254" t="s">
        <v>12</v>
      </c>
      <c r="J254" t="s">
        <v>13</v>
      </c>
      <c r="K254" t="s">
        <v>498</v>
      </c>
    </row>
    <row r="255" spans="3:11" x14ac:dyDescent="0.3">
      <c r="C255" t="s">
        <v>1150</v>
      </c>
      <c r="D255">
        <v>3400</v>
      </c>
      <c r="F255" s="52" t="s">
        <v>41</v>
      </c>
      <c r="K255" t="s">
        <v>1145</v>
      </c>
    </row>
    <row r="256" spans="3:11" x14ac:dyDescent="0.3">
      <c r="C256" t="s">
        <v>697</v>
      </c>
      <c r="D256">
        <v>420</v>
      </c>
      <c r="F256" s="52" t="s">
        <v>41</v>
      </c>
      <c r="K256" t="s">
        <v>1145</v>
      </c>
    </row>
    <row r="257" spans="2:11" x14ac:dyDescent="0.3">
      <c r="C257" t="s">
        <v>707</v>
      </c>
      <c r="D257">
        <v>80</v>
      </c>
      <c r="F257" s="52" t="s">
        <v>41</v>
      </c>
      <c r="K257" t="s">
        <v>1145</v>
      </c>
    </row>
    <row r="258" spans="2:11" x14ac:dyDescent="0.3">
      <c r="C258" t="s">
        <v>694</v>
      </c>
      <c r="D258">
        <v>600</v>
      </c>
      <c r="F258" s="52" t="s">
        <v>41</v>
      </c>
      <c r="K258" t="s">
        <v>1145</v>
      </c>
    </row>
    <row r="259" spans="2:11" x14ac:dyDescent="0.3">
      <c r="C259" t="s">
        <v>982</v>
      </c>
      <c r="D259">
        <v>1300</v>
      </c>
      <c r="F259" s="52" t="s">
        <v>41</v>
      </c>
      <c r="K259" t="s">
        <v>1145</v>
      </c>
    </row>
    <row r="260" spans="2:11" x14ac:dyDescent="0.3">
      <c r="C260" t="s">
        <v>695</v>
      </c>
      <c r="D260">
        <v>829</v>
      </c>
      <c r="F260" s="52" t="s">
        <v>41</v>
      </c>
      <c r="K260" t="s">
        <v>1145</v>
      </c>
    </row>
    <row r="261" spans="2:11" x14ac:dyDescent="0.3">
      <c r="C261" t="s">
        <v>983</v>
      </c>
      <c r="D261">
        <v>180</v>
      </c>
      <c r="F261" s="52" t="s">
        <v>41</v>
      </c>
      <c r="K261" t="s">
        <v>1145</v>
      </c>
    </row>
    <row r="262" spans="2:11" x14ac:dyDescent="0.3">
      <c r="C262" t="s">
        <v>1149</v>
      </c>
      <c r="D262">
        <v>1600</v>
      </c>
      <c r="F262" s="52" t="s">
        <v>41</v>
      </c>
      <c r="K262" t="s">
        <v>1145</v>
      </c>
    </row>
    <row r="263" spans="2:11" x14ac:dyDescent="0.3">
      <c r="C263" t="s">
        <v>982</v>
      </c>
      <c r="D263">
        <v>1610</v>
      </c>
      <c r="F263" s="52" t="s">
        <v>41</v>
      </c>
      <c r="K263" t="s">
        <v>1145</v>
      </c>
    </row>
    <row r="264" spans="2:11" ht="14.25" customHeight="1" x14ac:dyDescent="0.3">
      <c r="B264" s="54">
        <v>44973</v>
      </c>
      <c r="C264" t="s">
        <v>20</v>
      </c>
      <c r="D264">
        <v>1337</v>
      </c>
      <c r="F264" t="s">
        <v>547</v>
      </c>
      <c r="G264" t="s">
        <v>308</v>
      </c>
      <c r="H264" t="s">
        <v>15</v>
      </c>
      <c r="I264" t="s">
        <v>12</v>
      </c>
      <c r="J264" t="s">
        <v>13</v>
      </c>
      <c r="K264" t="s">
        <v>1145</v>
      </c>
    </row>
    <row r="265" spans="2:11" x14ac:dyDescent="0.3">
      <c r="C265" t="s">
        <v>773</v>
      </c>
      <c r="D265">
        <v>5561</v>
      </c>
      <c r="F265" t="s">
        <v>547</v>
      </c>
      <c r="G265" t="s">
        <v>308</v>
      </c>
      <c r="H265" t="s">
        <v>14</v>
      </c>
      <c r="I265" t="s">
        <v>12</v>
      </c>
      <c r="J265" t="s">
        <v>13</v>
      </c>
      <c r="K265" t="s">
        <v>512</v>
      </c>
    </row>
    <row r="266" spans="2:11" x14ac:dyDescent="0.3">
      <c r="C266" t="s">
        <v>773</v>
      </c>
      <c r="D266">
        <v>1524</v>
      </c>
      <c r="F266" t="s">
        <v>547</v>
      </c>
      <c r="G266" t="s">
        <v>308</v>
      </c>
      <c r="H266" t="s">
        <v>14</v>
      </c>
      <c r="I266" t="s">
        <v>12</v>
      </c>
      <c r="J266" t="s">
        <v>13</v>
      </c>
      <c r="K266" t="s">
        <v>512</v>
      </c>
    </row>
    <row r="267" spans="2:11" x14ac:dyDescent="0.3">
      <c r="C267" t="s">
        <v>697</v>
      </c>
      <c r="D267">
        <v>60</v>
      </c>
      <c r="F267" s="52" t="s">
        <v>50</v>
      </c>
      <c r="G267" t="s">
        <v>308</v>
      </c>
      <c r="H267" t="s">
        <v>16</v>
      </c>
      <c r="I267" t="s">
        <v>12</v>
      </c>
      <c r="J267" t="s">
        <v>13</v>
      </c>
      <c r="K267" t="s">
        <v>498</v>
      </c>
    </row>
    <row r="268" spans="2:11" x14ac:dyDescent="0.3">
      <c r="C268" t="s">
        <v>694</v>
      </c>
      <c r="D268">
        <v>280</v>
      </c>
      <c r="F268" s="52" t="s">
        <v>50</v>
      </c>
      <c r="G268" t="s">
        <v>308</v>
      </c>
      <c r="H268" t="s">
        <v>16</v>
      </c>
      <c r="I268" t="s">
        <v>12</v>
      </c>
      <c r="J268" t="s">
        <v>13</v>
      </c>
      <c r="K268" t="s">
        <v>498</v>
      </c>
    </row>
    <row r="269" spans="2:11" x14ac:dyDescent="0.3">
      <c r="C269" t="s">
        <v>841</v>
      </c>
      <c r="D269">
        <v>60</v>
      </c>
      <c r="F269" s="52" t="s">
        <v>50</v>
      </c>
      <c r="G269" t="s">
        <v>308</v>
      </c>
      <c r="H269" t="s">
        <v>15</v>
      </c>
      <c r="I269" t="s">
        <v>12</v>
      </c>
      <c r="J269" t="s">
        <v>13</v>
      </c>
      <c r="K269" t="s">
        <v>498</v>
      </c>
    </row>
    <row r="270" spans="2:11" x14ac:dyDescent="0.3">
      <c r="C270" t="s">
        <v>695</v>
      </c>
      <c r="D270">
        <v>220</v>
      </c>
      <c r="F270" s="52" t="s">
        <v>50</v>
      </c>
      <c r="G270" t="s">
        <v>308</v>
      </c>
      <c r="H270" t="s">
        <v>16</v>
      </c>
      <c r="I270" t="s">
        <v>12</v>
      </c>
      <c r="J270" t="s">
        <v>13</v>
      </c>
      <c r="K270" t="s">
        <v>498</v>
      </c>
    </row>
    <row r="271" spans="2:11" x14ac:dyDescent="0.3">
      <c r="C271" t="s">
        <v>718</v>
      </c>
      <c r="D271">
        <v>600</v>
      </c>
      <c r="F271" s="52" t="s">
        <v>50</v>
      </c>
      <c r="G271" t="s">
        <v>308</v>
      </c>
      <c r="H271" t="s">
        <v>14</v>
      </c>
      <c r="I271" t="s">
        <v>12</v>
      </c>
      <c r="J271" t="s">
        <v>13</v>
      </c>
      <c r="K271" t="s">
        <v>498</v>
      </c>
    </row>
    <row r="272" spans="2:11" x14ac:dyDescent="0.3">
      <c r="C272" t="s">
        <v>731</v>
      </c>
      <c r="D272">
        <v>280</v>
      </c>
      <c r="F272" s="52" t="s">
        <v>50</v>
      </c>
      <c r="G272" t="s">
        <v>308</v>
      </c>
      <c r="H272" t="s">
        <v>14</v>
      </c>
      <c r="I272" t="s">
        <v>12</v>
      </c>
      <c r="J272" t="s">
        <v>13</v>
      </c>
      <c r="K272" t="s">
        <v>498</v>
      </c>
    </row>
    <row r="273" spans="3:11" x14ac:dyDescent="0.3">
      <c r="C273" t="s">
        <v>930</v>
      </c>
      <c r="D273">
        <v>350</v>
      </c>
      <c r="F273" s="52" t="s">
        <v>50</v>
      </c>
      <c r="G273" t="s">
        <v>308</v>
      </c>
      <c r="H273" t="s">
        <v>15</v>
      </c>
      <c r="I273" t="s">
        <v>12</v>
      </c>
      <c r="J273" t="s">
        <v>13</v>
      </c>
      <c r="K273" t="s">
        <v>498</v>
      </c>
    </row>
    <row r="274" spans="3:11" x14ac:dyDescent="0.3">
      <c r="C274" t="s">
        <v>697</v>
      </c>
      <c r="D274">
        <v>150</v>
      </c>
      <c r="F274" s="52" t="s">
        <v>50</v>
      </c>
      <c r="G274" t="s">
        <v>308</v>
      </c>
      <c r="H274" t="s">
        <v>16</v>
      </c>
      <c r="I274" t="s">
        <v>12</v>
      </c>
      <c r="J274" t="s">
        <v>13</v>
      </c>
      <c r="K274" t="s">
        <v>498</v>
      </c>
    </row>
    <row r="275" spans="3:11" x14ac:dyDescent="0.3">
      <c r="C275" t="s">
        <v>932</v>
      </c>
      <c r="D275">
        <v>350</v>
      </c>
      <c r="F275" s="52" t="s">
        <v>50</v>
      </c>
      <c r="G275" t="s">
        <v>308</v>
      </c>
      <c r="H275" t="s">
        <v>15</v>
      </c>
      <c r="I275" t="s">
        <v>12</v>
      </c>
      <c r="J275" t="s">
        <v>13</v>
      </c>
      <c r="K275" t="s">
        <v>498</v>
      </c>
    </row>
    <row r="276" spans="3:11" x14ac:dyDescent="0.3">
      <c r="C276" t="s">
        <v>695</v>
      </c>
      <c r="D276">
        <v>180</v>
      </c>
      <c r="F276" s="52" t="s">
        <v>50</v>
      </c>
      <c r="G276" t="s">
        <v>308</v>
      </c>
      <c r="H276" t="s">
        <v>16</v>
      </c>
      <c r="I276" t="s">
        <v>12</v>
      </c>
      <c r="J276" t="s">
        <v>13</v>
      </c>
      <c r="K276" t="s">
        <v>498</v>
      </c>
    </row>
    <row r="277" spans="3:11" x14ac:dyDescent="0.3">
      <c r="C277" t="s">
        <v>931</v>
      </c>
      <c r="D277">
        <v>250</v>
      </c>
      <c r="F277" s="52" t="s">
        <v>50</v>
      </c>
      <c r="G277" t="s">
        <v>308</v>
      </c>
      <c r="H277" t="s">
        <v>16</v>
      </c>
      <c r="I277" t="s">
        <v>12</v>
      </c>
      <c r="J277" t="s">
        <v>13</v>
      </c>
      <c r="K277" t="s">
        <v>498</v>
      </c>
    </row>
    <row r="278" spans="3:11" x14ac:dyDescent="0.3">
      <c r="C278" t="s">
        <v>705</v>
      </c>
      <c r="D278">
        <v>20</v>
      </c>
      <c r="F278" s="52" t="s">
        <v>41</v>
      </c>
      <c r="K278" t="s">
        <v>1145</v>
      </c>
    </row>
    <row r="279" spans="3:11" x14ac:dyDescent="0.3">
      <c r="C279" t="s">
        <v>697</v>
      </c>
      <c r="D279">
        <v>461</v>
      </c>
      <c r="F279" s="52" t="s">
        <v>41</v>
      </c>
      <c r="K279" t="s">
        <v>1145</v>
      </c>
    </row>
    <row r="280" spans="3:11" x14ac:dyDescent="0.3">
      <c r="C280" t="s">
        <v>983</v>
      </c>
      <c r="D280">
        <v>160</v>
      </c>
      <c r="F280" s="52" t="s">
        <v>41</v>
      </c>
      <c r="K280" t="s">
        <v>1145</v>
      </c>
    </row>
    <row r="281" spans="3:11" x14ac:dyDescent="0.3">
      <c r="C281" t="s">
        <v>694</v>
      </c>
      <c r="D281">
        <v>580</v>
      </c>
      <c r="F281" s="52" t="s">
        <v>41</v>
      </c>
      <c r="K281" t="s">
        <v>1145</v>
      </c>
    </row>
    <row r="282" spans="3:11" x14ac:dyDescent="0.3">
      <c r="C282" t="s">
        <v>982</v>
      </c>
      <c r="D282">
        <v>1650</v>
      </c>
      <c r="F282" s="52" t="s">
        <v>41</v>
      </c>
      <c r="K282" t="s">
        <v>1145</v>
      </c>
    </row>
    <row r="283" spans="3:11" x14ac:dyDescent="0.3">
      <c r="C283" t="s">
        <v>983</v>
      </c>
      <c r="D283">
        <v>245</v>
      </c>
      <c r="F283" s="52" t="s">
        <v>41</v>
      </c>
      <c r="K283" t="s">
        <v>1145</v>
      </c>
    </row>
    <row r="284" spans="3:11" x14ac:dyDescent="0.3">
      <c r="C284" t="s">
        <v>695</v>
      </c>
      <c r="D284">
        <v>745</v>
      </c>
      <c r="F284" s="52" t="s">
        <v>41</v>
      </c>
      <c r="K284" t="s">
        <v>1145</v>
      </c>
    </row>
    <row r="285" spans="3:11" x14ac:dyDescent="0.3">
      <c r="C285" t="s">
        <v>705</v>
      </c>
      <c r="D285">
        <v>40</v>
      </c>
      <c r="F285" s="52" t="s">
        <v>41</v>
      </c>
      <c r="K285" t="s">
        <v>1145</v>
      </c>
    </row>
    <row r="286" spans="3:11" x14ac:dyDescent="0.3">
      <c r="C286" s="99" t="s">
        <v>30</v>
      </c>
      <c r="D286">
        <v>150</v>
      </c>
      <c r="F286" s="52" t="s">
        <v>29</v>
      </c>
      <c r="G286" t="s">
        <v>308</v>
      </c>
      <c r="H286" t="s">
        <v>16</v>
      </c>
      <c r="I286" t="s">
        <v>12</v>
      </c>
      <c r="J286" t="s">
        <v>13</v>
      </c>
      <c r="K286" t="s">
        <v>512</v>
      </c>
    </row>
    <row r="287" spans="3:11" x14ac:dyDescent="0.3">
      <c r="C287" s="99" t="s">
        <v>655</v>
      </c>
      <c r="D287">
        <v>70</v>
      </c>
      <c r="F287" s="52" t="s">
        <v>29</v>
      </c>
      <c r="G287" t="s">
        <v>308</v>
      </c>
      <c r="H287" t="s">
        <v>16</v>
      </c>
      <c r="I287" t="s">
        <v>12</v>
      </c>
      <c r="J287" t="s">
        <v>13</v>
      </c>
      <c r="K287" t="s">
        <v>512</v>
      </c>
    </row>
    <row r="288" spans="3:11" x14ac:dyDescent="0.3">
      <c r="C288" s="99" t="s">
        <v>1448</v>
      </c>
      <c r="D288">
        <v>128</v>
      </c>
      <c r="F288" s="52" t="s">
        <v>29</v>
      </c>
      <c r="G288" t="s">
        <v>308</v>
      </c>
      <c r="H288" t="s">
        <v>16</v>
      </c>
      <c r="I288" t="s">
        <v>12</v>
      </c>
      <c r="J288" t="s">
        <v>13</v>
      </c>
      <c r="K288" t="s">
        <v>512</v>
      </c>
    </row>
    <row r="289" spans="2:11" x14ac:dyDescent="0.3">
      <c r="B289" s="54">
        <v>44974</v>
      </c>
      <c r="C289" t="s">
        <v>697</v>
      </c>
      <c r="D289">
        <v>90</v>
      </c>
      <c r="F289" s="52" t="s">
        <v>50</v>
      </c>
      <c r="G289" t="s">
        <v>308</v>
      </c>
      <c r="H289" t="s">
        <v>16</v>
      </c>
      <c r="I289" t="s">
        <v>12</v>
      </c>
      <c r="J289" t="s">
        <v>13</v>
      </c>
      <c r="K289" t="s">
        <v>498</v>
      </c>
    </row>
    <row r="290" spans="2:11" x14ac:dyDescent="0.3">
      <c r="C290" t="s">
        <v>694</v>
      </c>
      <c r="D290">
        <v>200</v>
      </c>
      <c r="F290" s="52" t="s">
        <v>50</v>
      </c>
      <c r="G290" t="s">
        <v>308</v>
      </c>
      <c r="H290" t="s">
        <v>16</v>
      </c>
      <c r="I290" t="s">
        <v>12</v>
      </c>
      <c r="J290" t="s">
        <v>13</v>
      </c>
      <c r="K290" t="s">
        <v>498</v>
      </c>
    </row>
    <row r="291" spans="2:11" x14ac:dyDescent="0.3">
      <c r="C291" t="s">
        <v>695</v>
      </c>
      <c r="D291">
        <v>240</v>
      </c>
      <c r="F291" s="52" t="s">
        <v>50</v>
      </c>
      <c r="G291" t="s">
        <v>308</v>
      </c>
      <c r="H291" t="s">
        <v>16</v>
      </c>
      <c r="I291" t="s">
        <v>12</v>
      </c>
      <c r="J291" t="s">
        <v>13</v>
      </c>
      <c r="K291" t="s">
        <v>498</v>
      </c>
    </row>
    <row r="292" spans="2:11" x14ac:dyDescent="0.3">
      <c r="C292" t="s">
        <v>718</v>
      </c>
      <c r="D292">
        <v>600</v>
      </c>
      <c r="F292" s="52" t="s">
        <v>50</v>
      </c>
      <c r="G292" t="s">
        <v>308</v>
      </c>
      <c r="H292" t="s">
        <v>14</v>
      </c>
      <c r="I292" t="s">
        <v>12</v>
      </c>
      <c r="J292" t="s">
        <v>13</v>
      </c>
      <c r="K292" t="s">
        <v>498</v>
      </c>
    </row>
    <row r="293" spans="2:11" x14ac:dyDescent="0.3">
      <c r="C293" t="s">
        <v>841</v>
      </c>
      <c r="D293">
        <v>40</v>
      </c>
      <c r="F293" s="52" t="s">
        <v>50</v>
      </c>
      <c r="G293" t="s">
        <v>308</v>
      </c>
      <c r="H293" t="s">
        <v>15</v>
      </c>
      <c r="I293" t="s">
        <v>12</v>
      </c>
      <c r="J293" t="s">
        <v>13</v>
      </c>
      <c r="K293" t="s">
        <v>498</v>
      </c>
    </row>
    <row r="294" spans="2:11" x14ac:dyDescent="0.3">
      <c r="C294" t="s">
        <v>842</v>
      </c>
      <c r="D294">
        <v>60</v>
      </c>
      <c r="F294" s="52" t="s">
        <v>50</v>
      </c>
      <c r="G294" t="s">
        <v>308</v>
      </c>
      <c r="H294" t="s">
        <v>15</v>
      </c>
      <c r="I294" t="s">
        <v>12</v>
      </c>
      <c r="J294" t="s">
        <v>13</v>
      </c>
      <c r="K294" t="s">
        <v>498</v>
      </c>
    </row>
    <row r="295" spans="2:11" x14ac:dyDescent="0.3">
      <c r="C295" t="s">
        <v>843</v>
      </c>
      <c r="D295">
        <v>350</v>
      </c>
      <c r="F295" s="52" t="s">
        <v>50</v>
      </c>
      <c r="G295" t="s">
        <v>308</v>
      </c>
      <c r="H295" t="s">
        <v>15</v>
      </c>
      <c r="I295" t="s">
        <v>12</v>
      </c>
      <c r="J295" t="s">
        <v>13</v>
      </c>
      <c r="K295" t="s">
        <v>498</v>
      </c>
    </row>
    <row r="296" spans="2:11" x14ac:dyDescent="0.3">
      <c r="C296" t="s">
        <v>844</v>
      </c>
      <c r="D296">
        <v>150</v>
      </c>
      <c r="F296" s="52" t="s">
        <v>50</v>
      </c>
      <c r="G296" t="s">
        <v>308</v>
      </c>
      <c r="H296" t="s">
        <v>15</v>
      </c>
      <c r="I296" t="s">
        <v>12</v>
      </c>
      <c r="J296" t="s">
        <v>13</v>
      </c>
      <c r="K296" t="s">
        <v>498</v>
      </c>
    </row>
    <row r="297" spans="2:11" x14ac:dyDescent="0.3">
      <c r="C297" t="s">
        <v>933</v>
      </c>
      <c r="D297">
        <v>120</v>
      </c>
      <c r="F297" s="52" t="s">
        <v>50</v>
      </c>
      <c r="G297" t="s">
        <v>308</v>
      </c>
      <c r="H297" t="s">
        <v>16</v>
      </c>
      <c r="I297" t="s">
        <v>12</v>
      </c>
      <c r="J297" t="s">
        <v>13</v>
      </c>
      <c r="K297" t="s">
        <v>498</v>
      </c>
    </row>
    <row r="298" spans="2:11" x14ac:dyDescent="0.3">
      <c r="C298" t="s">
        <v>931</v>
      </c>
      <c r="D298">
        <v>160</v>
      </c>
      <c r="F298" s="52" t="s">
        <v>50</v>
      </c>
      <c r="G298" t="s">
        <v>308</v>
      </c>
      <c r="H298" t="s">
        <v>16</v>
      </c>
      <c r="I298" t="s">
        <v>12</v>
      </c>
      <c r="J298" t="s">
        <v>13</v>
      </c>
      <c r="K298" t="s">
        <v>498</v>
      </c>
    </row>
    <row r="299" spans="2:11" x14ac:dyDescent="0.3">
      <c r="C299" t="s">
        <v>934</v>
      </c>
      <c r="D299">
        <v>400</v>
      </c>
      <c r="F299" s="52" t="s">
        <v>50</v>
      </c>
      <c r="G299" t="s">
        <v>308</v>
      </c>
      <c r="H299" t="s">
        <v>15</v>
      </c>
      <c r="I299" t="s">
        <v>12</v>
      </c>
      <c r="J299" t="s">
        <v>13</v>
      </c>
      <c r="K299" t="s">
        <v>498</v>
      </c>
    </row>
    <row r="300" spans="2:11" x14ac:dyDescent="0.3">
      <c r="C300" t="s">
        <v>935</v>
      </c>
      <c r="D300">
        <v>500</v>
      </c>
      <c r="F300" s="52" t="s">
        <v>50</v>
      </c>
      <c r="G300" t="s">
        <v>308</v>
      </c>
      <c r="H300" t="s">
        <v>15</v>
      </c>
      <c r="I300" t="s">
        <v>12</v>
      </c>
      <c r="J300" t="s">
        <v>13</v>
      </c>
      <c r="K300" t="s">
        <v>498</v>
      </c>
    </row>
    <row r="301" spans="2:11" x14ac:dyDescent="0.3">
      <c r="C301" t="s">
        <v>936</v>
      </c>
      <c r="D301">
        <v>80</v>
      </c>
      <c r="F301" s="52" t="s">
        <v>50</v>
      </c>
      <c r="G301" t="s">
        <v>308</v>
      </c>
      <c r="H301" t="s">
        <v>16</v>
      </c>
      <c r="I301" t="s">
        <v>12</v>
      </c>
      <c r="J301" t="s">
        <v>13</v>
      </c>
      <c r="K301" t="s">
        <v>498</v>
      </c>
    </row>
    <row r="302" spans="2:11" x14ac:dyDescent="0.3">
      <c r="C302" t="s">
        <v>697</v>
      </c>
      <c r="D302">
        <v>320</v>
      </c>
      <c r="F302" s="52" t="s">
        <v>41</v>
      </c>
      <c r="K302" t="s">
        <v>1134</v>
      </c>
    </row>
    <row r="303" spans="2:11" x14ac:dyDescent="0.3">
      <c r="C303" t="s">
        <v>694</v>
      </c>
      <c r="D303">
        <v>681</v>
      </c>
      <c r="F303" s="52" t="s">
        <v>41</v>
      </c>
      <c r="K303" t="s">
        <v>1134</v>
      </c>
    </row>
    <row r="304" spans="2:11" x14ac:dyDescent="0.3">
      <c r="C304" t="s">
        <v>707</v>
      </c>
      <c r="D304">
        <v>60</v>
      </c>
      <c r="F304" s="52" t="s">
        <v>41</v>
      </c>
      <c r="K304" t="s">
        <v>1134</v>
      </c>
    </row>
    <row r="305" spans="2:11" x14ac:dyDescent="0.3">
      <c r="C305" t="s">
        <v>1152</v>
      </c>
      <c r="D305">
        <v>260</v>
      </c>
      <c r="F305" s="52" t="s">
        <v>41</v>
      </c>
      <c r="K305" t="s">
        <v>1134</v>
      </c>
    </row>
    <row r="306" spans="2:11" x14ac:dyDescent="0.3">
      <c r="C306" t="s">
        <v>695</v>
      </c>
      <c r="D306">
        <v>700</v>
      </c>
      <c r="F306" s="52" t="s">
        <v>41</v>
      </c>
      <c r="K306" t="s">
        <v>1134</v>
      </c>
    </row>
    <row r="307" spans="2:11" x14ac:dyDescent="0.3">
      <c r="C307" t="s">
        <v>32</v>
      </c>
      <c r="D307">
        <v>150</v>
      </c>
      <c r="F307" s="52" t="s">
        <v>29</v>
      </c>
      <c r="G307" t="s">
        <v>308</v>
      </c>
      <c r="H307" t="s">
        <v>16</v>
      </c>
      <c r="I307" t="s">
        <v>12</v>
      </c>
      <c r="J307" t="s">
        <v>13</v>
      </c>
      <c r="K307" t="s">
        <v>512</v>
      </c>
    </row>
    <row r="308" spans="2:11" x14ac:dyDescent="0.3">
      <c r="C308" t="s">
        <v>31</v>
      </c>
      <c r="D308">
        <f>128+40+82</f>
        <v>250</v>
      </c>
      <c r="F308" s="52" t="s">
        <v>29</v>
      </c>
      <c r="G308" t="s">
        <v>308</v>
      </c>
      <c r="H308" t="s">
        <v>16</v>
      </c>
      <c r="I308" t="s">
        <v>12</v>
      </c>
      <c r="J308" t="s">
        <v>13</v>
      </c>
      <c r="K308" t="s">
        <v>512</v>
      </c>
    </row>
    <row r="309" spans="2:11" x14ac:dyDescent="0.3">
      <c r="B309" s="54">
        <v>44975</v>
      </c>
      <c r="C309" t="s">
        <v>531</v>
      </c>
      <c r="D309">
        <v>1000</v>
      </c>
      <c r="F309" t="s">
        <v>547</v>
      </c>
      <c r="G309" t="s">
        <v>308</v>
      </c>
      <c r="H309" t="s">
        <v>15</v>
      </c>
      <c r="I309" t="s">
        <v>12</v>
      </c>
      <c r="J309" t="s">
        <v>13</v>
      </c>
      <c r="K309" t="s">
        <v>512</v>
      </c>
    </row>
    <row r="310" spans="2:11" x14ac:dyDescent="0.3">
      <c r="C310" t="s">
        <v>774</v>
      </c>
      <c r="D310">
        <v>4854</v>
      </c>
      <c r="F310" t="s">
        <v>547</v>
      </c>
      <c r="G310" t="s">
        <v>308</v>
      </c>
      <c r="H310" t="s">
        <v>15</v>
      </c>
      <c r="I310" t="s">
        <v>12</v>
      </c>
      <c r="J310" t="s">
        <v>13</v>
      </c>
      <c r="K310" t="s">
        <v>512</v>
      </c>
    </row>
    <row r="311" spans="2:11" x14ac:dyDescent="0.3">
      <c r="C311" t="s">
        <v>845</v>
      </c>
      <c r="D311">
        <v>400</v>
      </c>
      <c r="F311" s="52" t="s">
        <v>50</v>
      </c>
      <c r="G311" t="s">
        <v>308</v>
      </c>
      <c r="H311" t="s">
        <v>15</v>
      </c>
      <c r="I311" t="s">
        <v>12</v>
      </c>
      <c r="J311" t="s">
        <v>13</v>
      </c>
      <c r="K311" t="s">
        <v>498</v>
      </c>
    </row>
    <row r="312" spans="2:11" x14ac:dyDescent="0.3">
      <c r="C312" t="s">
        <v>793</v>
      </c>
      <c r="D312">
        <v>53</v>
      </c>
      <c r="F312" s="52" t="s">
        <v>50</v>
      </c>
      <c r="G312" t="s">
        <v>308</v>
      </c>
      <c r="H312" t="s">
        <v>16</v>
      </c>
      <c r="I312" t="s">
        <v>12</v>
      </c>
      <c r="J312" t="s">
        <v>13</v>
      </c>
      <c r="K312" t="s">
        <v>498</v>
      </c>
    </row>
    <row r="313" spans="2:11" x14ac:dyDescent="0.3">
      <c r="C313" t="s">
        <v>846</v>
      </c>
      <c r="D313">
        <v>120</v>
      </c>
      <c r="F313" s="52" t="s">
        <v>50</v>
      </c>
      <c r="G313" t="s">
        <v>308</v>
      </c>
      <c r="H313" t="s">
        <v>15</v>
      </c>
      <c r="I313" t="s">
        <v>12</v>
      </c>
      <c r="J313" t="s">
        <v>13</v>
      </c>
      <c r="K313" t="s">
        <v>498</v>
      </c>
    </row>
    <row r="314" spans="2:11" x14ac:dyDescent="0.3">
      <c r="C314" t="s">
        <v>851</v>
      </c>
      <c r="D314">
        <v>80</v>
      </c>
      <c r="F314" s="52" t="s">
        <v>50</v>
      </c>
      <c r="G314" t="s">
        <v>308</v>
      </c>
      <c r="H314" t="s">
        <v>15</v>
      </c>
      <c r="I314" t="s">
        <v>12</v>
      </c>
      <c r="J314" t="s">
        <v>13</v>
      </c>
      <c r="K314" t="s">
        <v>498</v>
      </c>
    </row>
    <row r="315" spans="2:11" x14ac:dyDescent="0.3">
      <c r="C315" t="s">
        <v>694</v>
      </c>
      <c r="D315">
        <v>200</v>
      </c>
      <c r="F315" s="52" t="s">
        <v>50</v>
      </c>
      <c r="G315" t="s">
        <v>308</v>
      </c>
      <c r="H315" t="s">
        <v>16</v>
      </c>
      <c r="I315" t="s">
        <v>12</v>
      </c>
      <c r="J315" t="s">
        <v>13</v>
      </c>
      <c r="K315" t="s">
        <v>498</v>
      </c>
    </row>
    <row r="316" spans="2:11" x14ac:dyDescent="0.3">
      <c r="C316" t="s">
        <v>947</v>
      </c>
      <c r="D316">
        <v>350</v>
      </c>
      <c r="F316" s="52" t="s">
        <v>50</v>
      </c>
      <c r="G316" t="s">
        <v>308</v>
      </c>
      <c r="H316" t="s">
        <v>15</v>
      </c>
      <c r="I316" t="s">
        <v>12</v>
      </c>
      <c r="J316" t="s">
        <v>13</v>
      </c>
      <c r="K316" t="s">
        <v>498</v>
      </c>
    </row>
    <row r="317" spans="2:11" x14ac:dyDescent="0.3">
      <c r="C317" t="s">
        <v>24</v>
      </c>
      <c r="D317">
        <v>120</v>
      </c>
      <c r="F317" s="52" t="s">
        <v>50</v>
      </c>
      <c r="G317" t="s">
        <v>308</v>
      </c>
      <c r="H317" t="s">
        <v>16</v>
      </c>
      <c r="I317" t="s">
        <v>12</v>
      </c>
      <c r="J317" t="s">
        <v>13</v>
      </c>
      <c r="K317" t="s">
        <v>498</v>
      </c>
    </row>
    <row r="318" spans="2:11" x14ac:dyDescent="0.3">
      <c r="C318" t="s">
        <v>697</v>
      </c>
      <c r="D318">
        <v>360</v>
      </c>
      <c r="F318" s="52" t="s">
        <v>41</v>
      </c>
      <c r="K318" t="s">
        <v>1134</v>
      </c>
    </row>
    <row r="319" spans="2:11" x14ac:dyDescent="0.3">
      <c r="C319" t="s">
        <v>1153</v>
      </c>
      <c r="D319">
        <v>240</v>
      </c>
      <c r="F319" s="52" t="s">
        <v>41</v>
      </c>
      <c r="K319" t="s">
        <v>1134</v>
      </c>
    </row>
    <row r="320" spans="2:11" x14ac:dyDescent="0.3">
      <c r="C320" t="s">
        <v>705</v>
      </c>
      <c r="D320">
        <v>80</v>
      </c>
      <c r="F320" s="52" t="s">
        <v>41</v>
      </c>
      <c r="K320" t="s">
        <v>1134</v>
      </c>
    </row>
    <row r="321" spans="2:11" x14ac:dyDescent="0.3">
      <c r="C321" t="s">
        <v>694</v>
      </c>
      <c r="D321">
        <v>445</v>
      </c>
      <c r="F321" s="52" t="s">
        <v>41</v>
      </c>
      <c r="K321" t="s">
        <v>1134</v>
      </c>
    </row>
    <row r="322" spans="2:11" x14ac:dyDescent="0.3">
      <c r="C322" t="s">
        <v>695</v>
      </c>
      <c r="D322">
        <v>660</v>
      </c>
      <c r="F322" s="52" t="s">
        <v>41</v>
      </c>
      <c r="K322" t="s">
        <v>1134</v>
      </c>
    </row>
    <row r="323" spans="2:11" x14ac:dyDescent="0.3">
      <c r="C323" t="s">
        <v>982</v>
      </c>
      <c r="D323">
        <v>1200</v>
      </c>
      <c r="F323" s="52" t="s">
        <v>41</v>
      </c>
      <c r="K323" t="s">
        <v>1134</v>
      </c>
    </row>
    <row r="324" spans="2:11" x14ac:dyDescent="0.3">
      <c r="B324" s="54">
        <v>44976</v>
      </c>
      <c r="C324" t="s">
        <v>570</v>
      </c>
      <c r="D324">
        <v>499</v>
      </c>
      <c r="F324" t="s">
        <v>547</v>
      </c>
      <c r="G324" t="s">
        <v>308</v>
      </c>
      <c r="H324" t="s">
        <v>14</v>
      </c>
      <c r="I324" t="s">
        <v>12</v>
      </c>
      <c r="J324" t="s">
        <v>13</v>
      </c>
      <c r="K324" t="s">
        <v>512</v>
      </c>
    </row>
    <row r="325" spans="2:11" x14ac:dyDescent="0.3">
      <c r="C325" t="s">
        <v>775</v>
      </c>
      <c r="D325">
        <v>1800</v>
      </c>
      <c r="F325" t="s">
        <v>547</v>
      </c>
      <c r="G325" t="s">
        <v>308</v>
      </c>
      <c r="H325" t="s">
        <v>15</v>
      </c>
      <c r="I325" t="s">
        <v>12</v>
      </c>
      <c r="J325" t="s">
        <v>13</v>
      </c>
      <c r="K325" t="s">
        <v>512</v>
      </c>
    </row>
    <row r="326" spans="2:11" x14ac:dyDescent="0.3">
      <c r="C326" t="s">
        <v>531</v>
      </c>
      <c r="D326">
        <v>1000</v>
      </c>
      <c r="F326" t="s">
        <v>547</v>
      </c>
      <c r="G326" t="s">
        <v>308</v>
      </c>
      <c r="H326" t="s">
        <v>15</v>
      </c>
      <c r="I326" t="s">
        <v>12</v>
      </c>
      <c r="J326" t="s">
        <v>13</v>
      </c>
      <c r="K326" t="s">
        <v>512</v>
      </c>
    </row>
    <row r="327" spans="2:11" x14ac:dyDescent="0.3">
      <c r="C327" t="s">
        <v>846</v>
      </c>
      <c r="D327">
        <v>120</v>
      </c>
      <c r="F327" s="52" t="s">
        <v>50</v>
      </c>
      <c r="G327" t="s">
        <v>308</v>
      </c>
      <c r="H327" t="s">
        <v>15</v>
      </c>
      <c r="I327" t="s">
        <v>12</v>
      </c>
      <c r="J327" t="s">
        <v>13</v>
      </c>
      <c r="K327" t="s">
        <v>498</v>
      </c>
    </row>
    <row r="328" spans="2:11" x14ac:dyDescent="0.3">
      <c r="C328" t="s">
        <v>847</v>
      </c>
      <c r="D328">
        <v>17800</v>
      </c>
      <c r="F328" s="52" t="s">
        <v>50</v>
      </c>
      <c r="G328" t="s">
        <v>308</v>
      </c>
      <c r="H328" t="s">
        <v>15</v>
      </c>
      <c r="I328" t="s">
        <v>12</v>
      </c>
      <c r="J328" t="s">
        <v>13</v>
      </c>
      <c r="K328" t="s">
        <v>498</v>
      </c>
    </row>
    <row r="329" spans="2:11" x14ac:dyDescent="0.3">
      <c r="C329" t="s">
        <v>697</v>
      </c>
      <c r="D329">
        <v>150</v>
      </c>
      <c r="F329" s="52" t="s">
        <v>50</v>
      </c>
      <c r="G329" t="s">
        <v>308</v>
      </c>
      <c r="H329" t="s">
        <v>16</v>
      </c>
      <c r="I329" t="s">
        <v>12</v>
      </c>
      <c r="J329" t="s">
        <v>13</v>
      </c>
      <c r="K329" t="s">
        <v>498</v>
      </c>
    </row>
    <row r="330" spans="2:11" x14ac:dyDescent="0.3">
      <c r="C330" t="s">
        <v>930</v>
      </c>
      <c r="D330">
        <v>350</v>
      </c>
      <c r="F330" s="52" t="s">
        <v>50</v>
      </c>
      <c r="G330" t="s">
        <v>308</v>
      </c>
      <c r="H330" t="s">
        <v>15</v>
      </c>
      <c r="I330" t="s">
        <v>12</v>
      </c>
      <c r="J330" t="s">
        <v>13</v>
      </c>
      <c r="K330" t="s">
        <v>498</v>
      </c>
    </row>
    <row r="331" spans="2:11" x14ac:dyDescent="0.3">
      <c r="C331" t="s">
        <v>697</v>
      </c>
      <c r="D331">
        <v>180</v>
      </c>
      <c r="F331" s="52" t="s">
        <v>41</v>
      </c>
      <c r="K331" t="s">
        <v>1134</v>
      </c>
    </row>
    <row r="332" spans="2:11" x14ac:dyDescent="0.3">
      <c r="C332" t="s">
        <v>705</v>
      </c>
      <c r="D332">
        <v>40</v>
      </c>
      <c r="F332" s="52" t="s">
        <v>41</v>
      </c>
      <c r="K332" t="s">
        <v>1134</v>
      </c>
    </row>
    <row r="333" spans="2:11" x14ac:dyDescent="0.3">
      <c r="C333" t="s">
        <v>995</v>
      </c>
      <c r="D333">
        <v>1500</v>
      </c>
      <c r="F333" s="52" t="s">
        <v>41</v>
      </c>
      <c r="K333" t="s">
        <v>1134</v>
      </c>
    </row>
    <row r="334" spans="2:11" x14ac:dyDescent="0.3">
      <c r="C334" t="s">
        <v>800</v>
      </c>
      <c r="D334">
        <v>470</v>
      </c>
      <c r="F334" s="52" t="s">
        <v>41</v>
      </c>
      <c r="K334" t="s">
        <v>1134</v>
      </c>
    </row>
    <row r="335" spans="2:11" x14ac:dyDescent="0.3">
      <c r="C335" t="s">
        <v>695</v>
      </c>
      <c r="D335">
        <v>390</v>
      </c>
      <c r="F335" s="52" t="s">
        <v>41</v>
      </c>
      <c r="K335" t="s">
        <v>1134</v>
      </c>
    </row>
    <row r="336" spans="2:11" x14ac:dyDescent="0.3">
      <c r="C336" t="s">
        <v>1103</v>
      </c>
      <c r="D336">
        <v>280</v>
      </c>
      <c r="F336" s="52" t="s">
        <v>41</v>
      </c>
      <c r="K336" t="s">
        <v>1134</v>
      </c>
    </row>
    <row r="337" spans="2:11" x14ac:dyDescent="0.3">
      <c r="C337" t="s">
        <v>1102</v>
      </c>
      <c r="D337">
        <v>10000</v>
      </c>
      <c r="E337" t="s">
        <v>1104</v>
      </c>
      <c r="F337" s="52" t="s">
        <v>41</v>
      </c>
      <c r="K337" t="s">
        <v>1134</v>
      </c>
    </row>
    <row r="338" spans="2:11" x14ac:dyDescent="0.3">
      <c r="B338" s="54">
        <v>44977</v>
      </c>
      <c r="C338" t="s">
        <v>36</v>
      </c>
      <c r="D338">
        <v>56</v>
      </c>
      <c r="F338" t="s">
        <v>62</v>
      </c>
      <c r="G338" t="s">
        <v>308</v>
      </c>
      <c r="H338" t="s">
        <v>16</v>
      </c>
      <c r="I338" t="s">
        <v>12</v>
      </c>
      <c r="J338" t="s">
        <v>13</v>
      </c>
      <c r="K338" t="s">
        <v>60</v>
      </c>
    </row>
    <row r="339" spans="2:11" x14ac:dyDescent="0.3">
      <c r="C339" t="s">
        <v>22</v>
      </c>
      <c r="D339">
        <v>100</v>
      </c>
      <c r="F339" t="s">
        <v>62</v>
      </c>
      <c r="G339" t="s">
        <v>308</v>
      </c>
      <c r="H339" t="s">
        <v>16</v>
      </c>
      <c r="I339" t="s">
        <v>12</v>
      </c>
      <c r="J339" t="s">
        <v>13</v>
      </c>
      <c r="K339" t="s">
        <v>60</v>
      </c>
    </row>
    <row r="340" spans="2:11" x14ac:dyDescent="0.3">
      <c r="C340" t="s">
        <v>641</v>
      </c>
      <c r="D340">
        <v>180</v>
      </c>
      <c r="F340" t="s">
        <v>62</v>
      </c>
      <c r="G340" t="s">
        <v>308</v>
      </c>
      <c r="H340" t="s">
        <v>16</v>
      </c>
      <c r="I340" t="s">
        <v>12</v>
      </c>
      <c r="J340" t="s">
        <v>13</v>
      </c>
      <c r="K340" t="s">
        <v>60</v>
      </c>
    </row>
    <row r="341" spans="2:11" x14ac:dyDescent="0.3">
      <c r="C341" t="s">
        <v>848</v>
      </c>
      <c r="D341">
        <v>402</v>
      </c>
      <c r="F341" s="52" t="s">
        <v>50</v>
      </c>
      <c r="G341" t="s">
        <v>308</v>
      </c>
      <c r="H341" t="s">
        <v>15</v>
      </c>
      <c r="I341" t="s">
        <v>12</v>
      </c>
      <c r="J341" t="s">
        <v>13</v>
      </c>
      <c r="K341" t="s">
        <v>498</v>
      </c>
    </row>
    <row r="342" spans="2:11" x14ac:dyDescent="0.3">
      <c r="C342" t="s">
        <v>849</v>
      </c>
      <c r="D342">
        <v>1663</v>
      </c>
      <c r="F342" s="52" t="s">
        <v>50</v>
      </c>
      <c r="G342" t="s">
        <v>308</v>
      </c>
      <c r="H342" t="s">
        <v>15</v>
      </c>
      <c r="I342" t="s">
        <v>12</v>
      </c>
      <c r="J342" t="s">
        <v>13</v>
      </c>
      <c r="K342" t="s">
        <v>498</v>
      </c>
    </row>
    <row r="343" spans="2:11" x14ac:dyDescent="0.3">
      <c r="C343" t="s">
        <v>850</v>
      </c>
      <c r="D343">
        <v>400</v>
      </c>
      <c r="F343" s="52" t="s">
        <v>50</v>
      </c>
      <c r="G343" t="s">
        <v>308</v>
      </c>
      <c r="H343" t="s">
        <v>15</v>
      </c>
      <c r="I343" t="s">
        <v>12</v>
      </c>
      <c r="J343" t="s">
        <v>13</v>
      </c>
      <c r="K343" t="s">
        <v>498</v>
      </c>
    </row>
    <row r="344" spans="2:11" x14ac:dyDescent="0.3">
      <c r="C344" t="s">
        <v>982</v>
      </c>
      <c r="D344">
        <v>1750</v>
      </c>
      <c r="F344" s="52" t="s">
        <v>41</v>
      </c>
      <c r="K344" t="s">
        <v>1134</v>
      </c>
    </row>
    <row r="345" spans="2:11" x14ac:dyDescent="0.3">
      <c r="C345" t="s">
        <v>697</v>
      </c>
      <c r="D345">
        <v>160</v>
      </c>
      <c r="F345" s="52" t="s">
        <v>41</v>
      </c>
      <c r="K345" t="s">
        <v>1134</v>
      </c>
    </row>
    <row r="346" spans="2:11" x14ac:dyDescent="0.3">
      <c r="C346" t="s">
        <v>1154</v>
      </c>
      <c r="D346">
        <v>500</v>
      </c>
      <c r="F346" s="52" t="s">
        <v>41</v>
      </c>
      <c r="K346" t="s">
        <v>1134</v>
      </c>
    </row>
    <row r="347" spans="2:11" x14ac:dyDescent="0.3">
      <c r="C347" t="s">
        <v>694</v>
      </c>
      <c r="D347">
        <v>330</v>
      </c>
      <c r="F347" s="52" t="s">
        <v>41</v>
      </c>
      <c r="K347" t="s">
        <v>1134</v>
      </c>
    </row>
    <row r="348" spans="2:11" x14ac:dyDescent="0.3">
      <c r="C348" t="s">
        <v>705</v>
      </c>
      <c r="D348">
        <v>60</v>
      </c>
      <c r="F348" s="52" t="s">
        <v>41</v>
      </c>
      <c r="K348" t="s">
        <v>1134</v>
      </c>
    </row>
    <row r="349" spans="2:11" x14ac:dyDescent="0.3">
      <c r="C349" t="s">
        <v>983</v>
      </c>
      <c r="D349">
        <v>240</v>
      </c>
      <c r="F349" s="52" t="s">
        <v>41</v>
      </c>
      <c r="K349" t="s">
        <v>1134</v>
      </c>
    </row>
    <row r="350" spans="2:11" x14ac:dyDescent="0.3">
      <c r="C350" t="s">
        <v>982</v>
      </c>
      <c r="D350">
        <v>1500</v>
      </c>
      <c r="F350" s="52" t="s">
        <v>41</v>
      </c>
      <c r="K350" t="s">
        <v>1134</v>
      </c>
    </row>
    <row r="351" spans="2:11" x14ac:dyDescent="0.3">
      <c r="C351" t="s">
        <v>1105</v>
      </c>
      <c r="D351">
        <v>480</v>
      </c>
      <c r="F351" s="52" t="s">
        <v>41</v>
      </c>
      <c r="K351" t="s">
        <v>1134</v>
      </c>
    </row>
    <row r="352" spans="2:11" x14ac:dyDescent="0.3">
      <c r="C352" t="s">
        <v>1106</v>
      </c>
      <c r="D352">
        <v>70</v>
      </c>
      <c r="F352" s="52" t="s">
        <v>41</v>
      </c>
      <c r="K352" t="s">
        <v>1134</v>
      </c>
    </row>
    <row r="353" spans="1:11" x14ac:dyDescent="0.3">
      <c r="C353" t="s">
        <v>1449</v>
      </c>
      <c r="D353">
        <v>1849</v>
      </c>
      <c r="F353" s="52" t="s">
        <v>29</v>
      </c>
      <c r="G353" t="s">
        <v>308</v>
      </c>
      <c r="H353" t="s">
        <v>16</v>
      </c>
      <c r="I353" t="s">
        <v>12</v>
      </c>
      <c r="J353" t="s">
        <v>13</v>
      </c>
      <c r="K353" t="s">
        <v>512</v>
      </c>
    </row>
    <row r="354" spans="1:11" x14ac:dyDescent="0.3">
      <c r="B354" s="54">
        <v>44978</v>
      </c>
      <c r="C354" t="s">
        <v>697</v>
      </c>
      <c r="D354">
        <v>100</v>
      </c>
      <c r="F354" s="52" t="s">
        <v>50</v>
      </c>
      <c r="G354" t="s">
        <v>308</v>
      </c>
      <c r="H354" t="s">
        <v>16</v>
      </c>
      <c r="I354" t="s">
        <v>12</v>
      </c>
      <c r="J354" t="s">
        <v>13</v>
      </c>
      <c r="K354" t="s">
        <v>498</v>
      </c>
    </row>
    <row r="355" spans="1:11" x14ac:dyDescent="0.3">
      <c r="C355" t="s">
        <v>694</v>
      </c>
      <c r="D355">
        <v>150</v>
      </c>
      <c r="F355" s="52" t="s">
        <v>50</v>
      </c>
      <c r="G355" t="s">
        <v>308</v>
      </c>
      <c r="H355" t="s">
        <v>16</v>
      </c>
      <c r="I355" t="s">
        <v>12</v>
      </c>
      <c r="J355" t="s">
        <v>13</v>
      </c>
      <c r="K355" t="s">
        <v>498</v>
      </c>
    </row>
    <row r="356" spans="1:11" x14ac:dyDescent="0.3">
      <c r="C356" t="s">
        <v>26</v>
      </c>
      <c r="D356">
        <v>90</v>
      </c>
      <c r="E356" t="s">
        <v>63</v>
      </c>
      <c r="F356" t="s">
        <v>41</v>
      </c>
      <c r="G356" t="s">
        <v>308</v>
      </c>
      <c r="H356" t="s">
        <v>16</v>
      </c>
      <c r="I356" t="s">
        <v>12</v>
      </c>
      <c r="J356" t="s">
        <v>13</v>
      </c>
      <c r="K356" t="s">
        <v>954</v>
      </c>
    </row>
    <row r="357" spans="1:11" x14ac:dyDescent="0.3">
      <c r="C357" t="s">
        <v>697</v>
      </c>
      <c r="D357">
        <v>210</v>
      </c>
      <c r="F357" t="s">
        <v>41</v>
      </c>
      <c r="K357" t="s">
        <v>1134</v>
      </c>
    </row>
    <row r="358" spans="1:11" x14ac:dyDescent="0.3">
      <c r="C358" t="s">
        <v>694</v>
      </c>
      <c r="D358">
        <v>320</v>
      </c>
      <c r="F358" t="s">
        <v>41</v>
      </c>
      <c r="K358" t="s">
        <v>1134</v>
      </c>
    </row>
    <row r="359" spans="1:11" x14ac:dyDescent="0.3">
      <c r="C359" t="s">
        <v>983</v>
      </c>
      <c r="D359">
        <v>110</v>
      </c>
      <c r="F359" t="s">
        <v>41</v>
      </c>
      <c r="K359" t="s">
        <v>1134</v>
      </c>
    </row>
    <row r="360" spans="1:11" x14ac:dyDescent="0.3">
      <c r="C360" t="s">
        <v>8</v>
      </c>
      <c r="D360">
        <v>1849</v>
      </c>
      <c r="F360" t="s">
        <v>29</v>
      </c>
      <c r="G360" t="s">
        <v>308</v>
      </c>
      <c r="H360" t="s">
        <v>16</v>
      </c>
      <c r="I360" t="s">
        <v>12</v>
      </c>
      <c r="J360" t="s">
        <v>13</v>
      </c>
      <c r="K360" t="s">
        <v>512</v>
      </c>
    </row>
    <row r="361" spans="1:11" x14ac:dyDescent="0.3">
      <c r="C361" t="s">
        <v>27</v>
      </c>
      <c r="D361">
        <v>206</v>
      </c>
      <c r="F361" t="s">
        <v>29</v>
      </c>
      <c r="G361" t="s">
        <v>308</v>
      </c>
      <c r="H361" t="s">
        <v>16</v>
      </c>
      <c r="I361" t="s">
        <v>12</v>
      </c>
      <c r="J361" t="s">
        <v>13</v>
      </c>
      <c r="K361" t="s">
        <v>512</v>
      </c>
    </row>
    <row r="362" spans="1:11" x14ac:dyDescent="0.3">
      <c r="A362" t="s">
        <v>953</v>
      </c>
      <c r="B362" s="54">
        <v>44979</v>
      </c>
      <c r="C362" t="s">
        <v>8</v>
      </c>
      <c r="D362">
        <v>70</v>
      </c>
      <c r="F362" t="s">
        <v>62</v>
      </c>
      <c r="G362" t="s">
        <v>308</v>
      </c>
      <c r="H362" t="s">
        <v>16</v>
      </c>
      <c r="I362" t="s">
        <v>12</v>
      </c>
      <c r="J362" t="s">
        <v>13</v>
      </c>
      <c r="K362" t="s">
        <v>60</v>
      </c>
    </row>
    <row r="363" spans="1:11" x14ac:dyDescent="0.3">
      <c r="C363" t="s">
        <v>30</v>
      </c>
      <c r="D363">
        <v>130</v>
      </c>
      <c r="F363" t="s">
        <v>62</v>
      </c>
      <c r="G363" t="s">
        <v>308</v>
      </c>
      <c r="H363" t="s">
        <v>16</v>
      </c>
      <c r="I363" t="s">
        <v>12</v>
      </c>
      <c r="J363" t="s">
        <v>13</v>
      </c>
      <c r="K363" t="s">
        <v>60</v>
      </c>
    </row>
    <row r="364" spans="1:11" x14ac:dyDescent="0.3">
      <c r="C364" t="s">
        <v>18</v>
      </c>
      <c r="D364">
        <v>40</v>
      </c>
      <c r="F364" t="s">
        <v>62</v>
      </c>
      <c r="G364" t="s">
        <v>308</v>
      </c>
      <c r="H364" t="s">
        <v>16</v>
      </c>
      <c r="I364" t="s">
        <v>12</v>
      </c>
      <c r="J364" t="s">
        <v>13</v>
      </c>
      <c r="K364" t="s">
        <v>60</v>
      </c>
    </row>
    <row r="365" spans="1:11" x14ac:dyDescent="0.3">
      <c r="C365" t="s">
        <v>32</v>
      </c>
      <c r="D365">
        <v>180</v>
      </c>
      <c r="F365" t="s">
        <v>62</v>
      </c>
      <c r="G365" t="s">
        <v>308</v>
      </c>
      <c r="H365" t="s">
        <v>16</v>
      </c>
      <c r="I365" t="s">
        <v>12</v>
      </c>
      <c r="J365" t="s">
        <v>13</v>
      </c>
      <c r="K365" t="s">
        <v>60</v>
      </c>
    </row>
    <row r="366" spans="1:11" x14ac:dyDescent="0.3">
      <c r="B366" s="54">
        <v>44980</v>
      </c>
      <c r="C366" t="s">
        <v>776</v>
      </c>
      <c r="D366" s="86">
        <v>1174</v>
      </c>
      <c r="F366" t="s">
        <v>41</v>
      </c>
      <c r="G366" t="s">
        <v>308</v>
      </c>
      <c r="H366" t="s">
        <v>15</v>
      </c>
      <c r="I366" t="s">
        <v>12</v>
      </c>
      <c r="J366" t="s">
        <v>13</v>
      </c>
      <c r="K366" t="s">
        <v>512</v>
      </c>
    </row>
    <row r="367" spans="1:11" x14ac:dyDescent="0.3">
      <c r="C367" t="s">
        <v>777</v>
      </c>
      <c r="D367" s="86">
        <v>1939</v>
      </c>
      <c r="F367" t="s">
        <v>41</v>
      </c>
      <c r="G367" t="s">
        <v>308</v>
      </c>
      <c r="H367" t="s">
        <v>15</v>
      </c>
      <c r="I367" t="s">
        <v>12</v>
      </c>
      <c r="J367" t="s">
        <v>13</v>
      </c>
      <c r="K367" t="s">
        <v>512</v>
      </c>
    </row>
    <row r="368" spans="1:11" x14ac:dyDescent="0.3">
      <c r="C368" t="s">
        <v>778</v>
      </c>
      <c r="D368" s="86">
        <v>999</v>
      </c>
      <c r="F368" t="s">
        <v>41</v>
      </c>
      <c r="G368" t="s">
        <v>308</v>
      </c>
      <c r="H368" t="s">
        <v>15</v>
      </c>
      <c r="I368" t="s">
        <v>12</v>
      </c>
      <c r="J368" t="s">
        <v>13</v>
      </c>
      <c r="K368" t="s">
        <v>512</v>
      </c>
    </row>
    <row r="369" spans="2:11" x14ac:dyDescent="0.3">
      <c r="C369" t="s">
        <v>23</v>
      </c>
      <c r="D369" s="86">
        <v>2190</v>
      </c>
      <c r="F369" t="s">
        <v>41</v>
      </c>
      <c r="G369" t="s">
        <v>308</v>
      </c>
      <c r="H369" t="s">
        <v>15</v>
      </c>
      <c r="I369" t="s">
        <v>12</v>
      </c>
      <c r="J369" t="s">
        <v>13</v>
      </c>
      <c r="K369" t="s">
        <v>512</v>
      </c>
    </row>
    <row r="370" spans="2:11" x14ac:dyDescent="0.3">
      <c r="C370" t="s">
        <v>27</v>
      </c>
      <c r="D370" s="86">
        <v>1360</v>
      </c>
      <c r="F370" t="s">
        <v>41</v>
      </c>
      <c r="G370" t="s">
        <v>308</v>
      </c>
      <c r="H370" t="s">
        <v>15</v>
      </c>
      <c r="I370" t="s">
        <v>12</v>
      </c>
      <c r="J370" t="s">
        <v>13</v>
      </c>
      <c r="K370" t="s">
        <v>512</v>
      </c>
    </row>
    <row r="371" spans="2:11" x14ac:dyDescent="0.3">
      <c r="C371" t="s">
        <v>26</v>
      </c>
      <c r="D371">
        <v>40</v>
      </c>
      <c r="E371" t="s">
        <v>63</v>
      </c>
      <c r="F371" t="s">
        <v>41</v>
      </c>
      <c r="G371" t="s">
        <v>308</v>
      </c>
      <c r="H371" t="s">
        <v>16</v>
      </c>
      <c r="I371" t="s">
        <v>12</v>
      </c>
      <c r="J371" t="s">
        <v>13</v>
      </c>
      <c r="K371" t="s">
        <v>954</v>
      </c>
    </row>
    <row r="372" spans="2:11" x14ac:dyDescent="0.3">
      <c r="B372" s="54">
        <v>44982</v>
      </c>
      <c r="C372" t="s">
        <v>779</v>
      </c>
      <c r="D372" s="86">
        <v>9255</v>
      </c>
      <c r="F372" t="s">
        <v>41</v>
      </c>
      <c r="G372" t="s">
        <v>10</v>
      </c>
      <c r="H372" t="s">
        <v>15</v>
      </c>
      <c r="I372" t="s">
        <v>12</v>
      </c>
      <c r="J372" t="s">
        <v>13</v>
      </c>
      <c r="K372" t="s">
        <v>512</v>
      </c>
    </row>
    <row r="373" spans="2:11" x14ac:dyDescent="0.3">
      <c r="C373" t="s">
        <v>780</v>
      </c>
      <c r="D373" s="86">
        <v>841</v>
      </c>
      <c r="F373" t="s">
        <v>41</v>
      </c>
      <c r="G373" t="s">
        <v>308</v>
      </c>
      <c r="H373" t="s">
        <v>14</v>
      </c>
      <c r="I373" t="s">
        <v>12</v>
      </c>
      <c r="J373" t="s">
        <v>13</v>
      </c>
      <c r="K373" t="s">
        <v>512</v>
      </c>
    </row>
    <row r="374" spans="2:11" x14ac:dyDescent="0.3">
      <c r="C374" t="s">
        <v>30</v>
      </c>
      <c r="D374">
        <v>40</v>
      </c>
      <c r="F374" t="s">
        <v>62</v>
      </c>
      <c r="G374" t="s">
        <v>308</v>
      </c>
      <c r="H374" t="s">
        <v>16</v>
      </c>
      <c r="I374" t="s">
        <v>12</v>
      </c>
      <c r="J374" t="s">
        <v>13</v>
      </c>
      <c r="K374" t="s">
        <v>60</v>
      </c>
    </row>
    <row r="375" spans="2:11" x14ac:dyDescent="0.3">
      <c r="C375" t="s">
        <v>789</v>
      </c>
      <c r="D375">
        <v>16108</v>
      </c>
      <c r="F375" t="s">
        <v>62</v>
      </c>
      <c r="G375" t="s">
        <v>308</v>
      </c>
      <c r="H375" t="s">
        <v>15</v>
      </c>
      <c r="I375" t="s">
        <v>12</v>
      </c>
      <c r="J375" t="s">
        <v>13</v>
      </c>
      <c r="K375" t="s">
        <v>60</v>
      </c>
    </row>
    <row r="376" spans="2:11" x14ac:dyDescent="0.3">
      <c r="C376" t="s">
        <v>59</v>
      </c>
      <c r="D376">
        <v>2040</v>
      </c>
      <c r="F376" t="s">
        <v>62</v>
      </c>
      <c r="G376" t="s">
        <v>308</v>
      </c>
      <c r="H376" t="s">
        <v>16</v>
      </c>
      <c r="I376" t="s">
        <v>12</v>
      </c>
      <c r="J376" t="s">
        <v>13</v>
      </c>
      <c r="K376" t="s">
        <v>60</v>
      </c>
    </row>
    <row r="377" spans="2:11" x14ac:dyDescent="0.3">
      <c r="B377" s="54">
        <v>44983</v>
      </c>
      <c r="C377" t="s">
        <v>22</v>
      </c>
      <c r="D377">
        <v>100</v>
      </c>
      <c r="F377" t="s">
        <v>62</v>
      </c>
      <c r="G377" t="s">
        <v>308</v>
      </c>
      <c r="H377" t="s">
        <v>16</v>
      </c>
      <c r="I377" t="s">
        <v>12</v>
      </c>
      <c r="J377" t="s">
        <v>13</v>
      </c>
      <c r="K377" t="s">
        <v>60</v>
      </c>
    </row>
    <row r="378" spans="2:11" x14ac:dyDescent="0.3">
      <c r="C378" t="s">
        <v>30</v>
      </c>
      <c r="D378">
        <v>40</v>
      </c>
      <c r="F378" t="s">
        <v>62</v>
      </c>
      <c r="G378" t="s">
        <v>308</v>
      </c>
      <c r="H378" t="s">
        <v>16</v>
      </c>
      <c r="I378" t="s">
        <v>12</v>
      </c>
      <c r="J378" t="s">
        <v>13</v>
      </c>
      <c r="K378" t="s">
        <v>60</v>
      </c>
    </row>
    <row r="379" spans="2:11" x14ac:dyDescent="0.3">
      <c r="C379" t="s">
        <v>786</v>
      </c>
      <c r="D379">
        <v>76</v>
      </c>
      <c r="F379" t="s">
        <v>62</v>
      </c>
      <c r="G379" t="s">
        <v>308</v>
      </c>
      <c r="H379" t="s">
        <v>16</v>
      </c>
      <c r="I379" t="s">
        <v>12</v>
      </c>
      <c r="J379" t="s">
        <v>13</v>
      </c>
      <c r="K379" t="s">
        <v>60</v>
      </c>
    </row>
    <row r="380" spans="2:11" x14ac:dyDescent="0.3">
      <c r="C380" t="s">
        <v>787</v>
      </c>
      <c r="D380">
        <v>270</v>
      </c>
      <c r="F380" t="s">
        <v>62</v>
      </c>
      <c r="G380" t="s">
        <v>308</v>
      </c>
      <c r="H380" t="s">
        <v>16</v>
      </c>
      <c r="I380" t="s">
        <v>12</v>
      </c>
      <c r="J380" t="s">
        <v>13</v>
      </c>
      <c r="K380" t="s">
        <v>60</v>
      </c>
    </row>
    <row r="381" spans="2:11" x14ac:dyDescent="0.3">
      <c r="C381" t="s">
        <v>507</v>
      </c>
      <c r="D381">
        <v>110</v>
      </c>
      <c r="E381" t="s">
        <v>63</v>
      </c>
      <c r="F381" t="s">
        <v>41</v>
      </c>
      <c r="G381" t="s">
        <v>308</v>
      </c>
      <c r="H381" t="s">
        <v>16</v>
      </c>
      <c r="I381" t="s">
        <v>12</v>
      </c>
      <c r="J381" t="s">
        <v>13</v>
      </c>
      <c r="K381" t="s">
        <v>954</v>
      </c>
    </row>
    <row r="382" spans="2:11" x14ac:dyDescent="0.3">
      <c r="C382" t="s">
        <v>26</v>
      </c>
      <c r="D382">
        <v>40</v>
      </c>
      <c r="E382" t="s">
        <v>63</v>
      </c>
      <c r="F382" t="s">
        <v>41</v>
      </c>
      <c r="G382" t="s">
        <v>308</v>
      </c>
      <c r="H382" t="s">
        <v>16</v>
      </c>
      <c r="I382" t="s">
        <v>12</v>
      </c>
      <c r="J382" t="s">
        <v>13</v>
      </c>
      <c r="K382" t="s">
        <v>954</v>
      </c>
    </row>
    <row r="383" spans="2:11" x14ac:dyDescent="0.3">
      <c r="B383" s="54">
        <v>44985</v>
      </c>
      <c r="C383" t="s">
        <v>8</v>
      </c>
      <c r="D383">
        <v>2180</v>
      </c>
      <c r="F383" t="s">
        <v>547</v>
      </c>
      <c r="G383" t="s">
        <v>308</v>
      </c>
      <c r="H383" t="s">
        <v>16</v>
      </c>
      <c r="I383" t="s">
        <v>12</v>
      </c>
      <c r="J383" t="s">
        <v>13</v>
      </c>
      <c r="K383" t="s">
        <v>512</v>
      </c>
    </row>
    <row r="384" spans="2:11" x14ac:dyDescent="0.3">
      <c r="C384" t="s">
        <v>32</v>
      </c>
      <c r="D384">
        <v>140</v>
      </c>
      <c r="F384" t="s">
        <v>62</v>
      </c>
      <c r="G384" t="s">
        <v>308</v>
      </c>
      <c r="H384" t="s">
        <v>16</v>
      </c>
      <c r="I384" t="s">
        <v>12</v>
      </c>
      <c r="J384" t="s">
        <v>13</v>
      </c>
      <c r="K384" t="s">
        <v>60</v>
      </c>
    </row>
    <row r="385" spans="3:11" x14ac:dyDescent="0.3">
      <c r="C385" t="s">
        <v>188</v>
      </c>
      <c r="D385">
        <v>110</v>
      </c>
      <c r="F385" t="s">
        <v>62</v>
      </c>
      <c r="G385" t="s">
        <v>308</v>
      </c>
      <c r="H385" t="s">
        <v>16</v>
      </c>
      <c r="I385" t="s">
        <v>12</v>
      </c>
      <c r="J385" t="s">
        <v>13</v>
      </c>
      <c r="K385" t="s">
        <v>60</v>
      </c>
    </row>
    <row r="386" spans="3:11" x14ac:dyDescent="0.3">
      <c r="C386" t="s">
        <v>324</v>
      </c>
      <c r="D386">
        <v>320</v>
      </c>
      <c r="F386" t="s">
        <v>63</v>
      </c>
      <c r="G386" t="s">
        <v>308</v>
      </c>
      <c r="H386" t="s">
        <v>16</v>
      </c>
      <c r="I386" t="s">
        <v>12</v>
      </c>
      <c r="J386" t="s">
        <v>13</v>
      </c>
      <c r="K386" t="s">
        <v>954</v>
      </c>
    </row>
    <row r="387" spans="3:11" x14ac:dyDescent="0.3">
      <c r="C387" t="s">
        <v>697</v>
      </c>
      <c r="D387">
        <v>80</v>
      </c>
      <c r="F387" t="s">
        <v>63</v>
      </c>
      <c r="G387" t="s">
        <v>308</v>
      </c>
      <c r="H387" t="s">
        <v>14</v>
      </c>
      <c r="I387" t="s">
        <v>12</v>
      </c>
      <c r="J387" t="s">
        <v>13</v>
      </c>
      <c r="K387" t="s">
        <v>954</v>
      </c>
    </row>
    <row r="388" spans="3:11" x14ac:dyDescent="0.3">
      <c r="C388" t="s">
        <v>1450</v>
      </c>
      <c r="D388">
        <v>920</v>
      </c>
      <c r="F388" t="s">
        <v>29</v>
      </c>
      <c r="G388" t="s">
        <v>308</v>
      </c>
      <c r="H388" t="s">
        <v>16</v>
      </c>
      <c r="I388" t="s">
        <v>12</v>
      </c>
      <c r="J388" t="s">
        <v>13</v>
      </c>
      <c r="K388" t="s">
        <v>512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77" workbookViewId="0">
      <selection activeCell="C101" sqref="C101"/>
    </sheetView>
  </sheetViews>
  <sheetFormatPr defaultColWidth="15.6640625" defaultRowHeight="14.4" x14ac:dyDescent="0.3"/>
  <cols>
    <col min="1" max="1" width="8.5546875" bestFit="1" customWidth="1"/>
    <col min="2" max="2" width="10.44140625" bestFit="1" customWidth="1"/>
    <col min="3" max="3" width="60.109375" customWidth="1"/>
    <col min="4" max="4" width="9.88671875" bestFit="1" customWidth="1"/>
    <col min="5" max="5" width="10.6640625" bestFit="1" customWidth="1"/>
    <col min="6" max="6" width="14.5546875" bestFit="1" customWidth="1"/>
    <col min="7" max="7" width="10.33203125" bestFit="1" customWidth="1"/>
    <col min="8" max="9" width="11.33203125" bestFit="1" customWidth="1"/>
    <col min="10" max="10" width="10.88671875" bestFit="1" customWidth="1"/>
    <col min="11" max="11" width="20.3320312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44986</v>
      </c>
      <c r="C2" t="s">
        <v>781</v>
      </c>
      <c r="D2">
        <v>307</v>
      </c>
      <c r="F2" t="s">
        <v>547</v>
      </c>
      <c r="G2" t="s">
        <v>10</v>
      </c>
      <c r="H2" t="s">
        <v>15</v>
      </c>
      <c r="I2" t="s">
        <v>12</v>
      </c>
      <c r="J2" t="s">
        <v>13</v>
      </c>
      <c r="K2" t="s">
        <v>512</v>
      </c>
    </row>
    <row r="3" spans="1:11" x14ac:dyDescent="0.3">
      <c r="C3" t="s">
        <v>8</v>
      </c>
      <c r="D3">
        <v>1420</v>
      </c>
      <c r="F3" t="s">
        <v>547</v>
      </c>
      <c r="G3" t="s">
        <v>11</v>
      </c>
      <c r="H3" t="s">
        <v>16</v>
      </c>
      <c r="I3" t="s">
        <v>12</v>
      </c>
      <c r="J3" t="s">
        <v>13</v>
      </c>
      <c r="K3" t="s">
        <v>512</v>
      </c>
    </row>
    <row r="4" spans="1:11" x14ac:dyDescent="0.3">
      <c r="C4" t="s">
        <v>531</v>
      </c>
      <c r="D4">
        <v>1000</v>
      </c>
      <c r="F4" t="s">
        <v>547</v>
      </c>
      <c r="G4" t="s">
        <v>10</v>
      </c>
      <c r="H4" t="s">
        <v>15</v>
      </c>
      <c r="I4" t="s">
        <v>12</v>
      </c>
      <c r="J4" t="s">
        <v>13</v>
      </c>
      <c r="K4" t="s">
        <v>512</v>
      </c>
    </row>
    <row r="5" spans="1:11" x14ac:dyDescent="0.3">
      <c r="C5" t="s">
        <v>782</v>
      </c>
      <c r="D5">
        <v>1499</v>
      </c>
      <c r="F5" t="s">
        <v>547</v>
      </c>
      <c r="G5" t="s">
        <v>10</v>
      </c>
      <c r="H5" t="s">
        <v>14</v>
      </c>
      <c r="I5" t="s">
        <v>12</v>
      </c>
      <c r="J5" t="s">
        <v>13</v>
      </c>
      <c r="K5" t="s">
        <v>512</v>
      </c>
    </row>
    <row r="6" spans="1:11" x14ac:dyDescent="0.3">
      <c r="C6" t="s">
        <v>791</v>
      </c>
      <c r="D6">
        <v>160</v>
      </c>
      <c r="F6" t="s">
        <v>62</v>
      </c>
      <c r="G6" t="s">
        <v>11</v>
      </c>
      <c r="H6" t="s">
        <v>14</v>
      </c>
      <c r="I6" t="s">
        <v>12</v>
      </c>
      <c r="J6" t="s">
        <v>13</v>
      </c>
      <c r="K6" t="s">
        <v>60</v>
      </c>
    </row>
    <row r="7" spans="1:11" x14ac:dyDescent="0.3">
      <c r="C7" t="s">
        <v>24</v>
      </c>
      <c r="D7">
        <v>200</v>
      </c>
      <c r="F7" t="s">
        <v>62</v>
      </c>
      <c r="G7" t="s">
        <v>11</v>
      </c>
      <c r="H7" t="s">
        <v>16</v>
      </c>
      <c r="I7" t="s">
        <v>12</v>
      </c>
      <c r="J7" t="s">
        <v>13</v>
      </c>
      <c r="K7" t="s">
        <v>60</v>
      </c>
    </row>
    <row r="8" spans="1:11" x14ac:dyDescent="0.3">
      <c r="C8" t="s">
        <v>27</v>
      </c>
      <c r="D8">
        <v>650</v>
      </c>
      <c r="F8" t="s">
        <v>29</v>
      </c>
      <c r="G8" t="s">
        <v>11</v>
      </c>
      <c r="H8" t="s">
        <v>16</v>
      </c>
      <c r="I8" t="s">
        <v>12</v>
      </c>
      <c r="J8" t="s">
        <v>13</v>
      </c>
    </row>
    <row r="9" spans="1:11" x14ac:dyDescent="0.3">
      <c r="C9" t="s">
        <v>20</v>
      </c>
      <c r="D9">
        <v>2700</v>
      </c>
      <c r="F9" t="s">
        <v>29</v>
      </c>
      <c r="G9" t="s">
        <v>11</v>
      </c>
      <c r="H9" t="s">
        <v>15</v>
      </c>
      <c r="I9" t="s">
        <v>12</v>
      </c>
      <c r="J9" t="s">
        <v>13</v>
      </c>
      <c r="K9" t="s">
        <v>512</v>
      </c>
    </row>
    <row r="10" spans="1:11" x14ac:dyDescent="0.3">
      <c r="B10" s="5">
        <v>44987</v>
      </c>
      <c r="C10" t="s">
        <v>20</v>
      </c>
      <c r="D10">
        <v>240</v>
      </c>
      <c r="F10" t="s">
        <v>547</v>
      </c>
      <c r="G10" t="s">
        <v>10</v>
      </c>
      <c r="H10" t="s">
        <v>15</v>
      </c>
      <c r="I10" t="s">
        <v>12</v>
      </c>
      <c r="J10" t="s">
        <v>13</v>
      </c>
      <c r="K10" t="s">
        <v>512</v>
      </c>
    </row>
    <row r="11" spans="1:11" x14ac:dyDescent="0.3">
      <c r="B11" s="5"/>
      <c r="C11" t="s">
        <v>30</v>
      </c>
      <c r="D11">
        <v>60</v>
      </c>
      <c r="F11" t="s">
        <v>62</v>
      </c>
      <c r="G11" t="s">
        <v>11</v>
      </c>
      <c r="H11" t="s">
        <v>16</v>
      </c>
      <c r="I11" t="s">
        <v>12</v>
      </c>
      <c r="J11" t="s">
        <v>13</v>
      </c>
      <c r="K11" t="s">
        <v>60</v>
      </c>
    </row>
    <row r="12" spans="1:11" x14ac:dyDescent="0.3">
      <c r="B12" s="5"/>
      <c r="C12" t="s">
        <v>9</v>
      </c>
      <c r="D12">
        <v>40</v>
      </c>
      <c r="F12" t="s">
        <v>62</v>
      </c>
      <c r="G12" t="s">
        <v>11</v>
      </c>
      <c r="H12" t="s">
        <v>16</v>
      </c>
      <c r="I12" t="s">
        <v>12</v>
      </c>
      <c r="J12" t="s">
        <v>13</v>
      </c>
      <c r="K12" t="s">
        <v>60</v>
      </c>
    </row>
    <row r="13" spans="1:11" x14ac:dyDescent="0.3">
      <c r="B13" s="5"/>
      <c r="C13" t="s">
        <v>955</v>
      </c>
      <c r="D13">
        <v>260</v>
      </c>
      <c r="F13" t="s">
        <v>63</v>
      </c>
      <c r="G13" t="s">
        <v>11</v>
      </c>
      <c r="H13" t="s">
        <v>16</v>
      </c>
      <c r="I13" t="s">
        <v>12</v>
      </c>
      <c r="J13" t="s">
        <v>13</v>
      </c>
      <c r="K13" t="s">
        <v>954</v>
      </c>
    </row>
    <row r="14" spans="1:11" x14ac:dyDescent="0.3">
      <c r="B14" s="5">
        <v>44988</v>
      </c>
      <c r="C14" t="s">
        <v>48</v>
      </c>
      <c r="D14">
        <v>500</v>
      </c>
      <c r="F14" t="s">
        <v>547</v>
      </c>
      <c r="G14" t="s">
        <v>11</v>
      </c>
      <c r="H14" t="s">
        <v>14</v>
      </c>
      <c r="I14" t="s">
        <v>12</v>
      </c>
      <c r="J14" t="s">
        <v>13</v>
      </c>
      <c r="K14" t="s">
        <v>512</v>
      </c>
    </row>
    <row r="15" spans="1:11" x14ac:dyDescent="0.3">
      <c r="C15" t="s">
        <v>24</v>
      </c>
      <c r="D15">
        <v>100</v>
      </c>
      <c r="F15" t="s">
        <v>63</v>
      </c>
      <c r="G15" t="s">
        <v>11</v>
      </c>
      <c r="H15" t="s">
        <v>16</v>
      </c>
      <c r="I15" t="s">
        <v>12</v>
      </c>
      <c r="J15" t="s">
        <v>13</v>
      </c>
      <c r="K15" t="s">
        <v>954</v>
      </c>
    </row>
    <row r="16" spans="1:11" x14ac:dyDescent="0.3">
      <c r="B16" s="5">
        <v>44989</v>
      </c>
      <c r="C16" t="s">
        <v>24</v>
      </c>
      <c r="D16">
        <v>190</v>
      </c>
      <c r="F16" t="s">
        <v>63</v>
      </c>
      <c r="G16" t="s">
        <v>11</v>
      </c>
      <c r="H16" t="s">
        <v>16</v>
      </c>
      <c r="I16" t="s">
        <v>12</v>
      </c>
      <c r="J16" t="s">
        <v>13</v>
      </c>
      <c r="K16" t="s">
        <v>954</v>
      </c>
    </row>
    <row r="17" spans="2:11" x14ac:dyDescent="0.3">
      <c r="B17" s="5">
        <v>44990</v>
      </c>
      <c r="C17" t="s">
        <v>20</v>
      </c>
      <c r="D17">
        <v>571</v>
      </c>
      <c r="F17" t="s">
        <v>547</v>
      </c>
      <c r="G17" t="s">
        <v>11</v>
      </c>
      <c r="H17" t="s">
        <v>15</v>
      </c>
      <c r="I17" t="s">
        <v>12</v>
      </c>
      <c r="J17" t="s">
        <v>13</v>
      </c>
      <c r="K17" t="s">
        <v>512</v>
      </c>
    </row>
    <row r="18" spans="2:11" x14ac:dyDescent="0.3">
      <c r="C18" t="s">
        <v>20</v>
      </c>
      <c r="D18">
        <v>1500</v>
      </c>
      <c r="F18" t="s">
        <v>547</v>
      </c>
      <c r="G18" t="s">
        <v>10</v>
      </c>
      <c r="H18" t="s">
        <v>15</v>
      </c>
      <c r="I18" t="s">
        <v>12</v>
      </c>
      <c r="J18" t="s">
        <v>13</v>
      </c>
      <c r="K18" t="s">
        <v>512</v>
      </c>
    </row>
    <row r="19" spans="2:11" x14ac:dyDescent="0.3">
      <c r="C19" t="s">
        <v>20</v>
      </c>
      <c r="D19">
        <v>1000</v>
      </c>
      <c r="F19" t="s">
        <v>547</v>
      </c>
      <c r="G19" t="s">
        <v>10</v>
      </c>
      <c r="H19" t="s">
        <v>15</v>
      </c>
      <c r="I19" t="s">
        <v>12</v>
      </c>
      <c r="J19" t="s">
        <v>13</v>
      </c>
      <c r="K19" t="s">
        <v>512</v>
      </c>
    </row>
    <row r="20" spans="2:11" x14ac:dyDescent="0.3">
      <c r="C20" t="s">
        <v>744</v>
      </c>
      <c r="D20">
        <v>300</v>
      </c>
      <c r="F20" t="s">
        <v>62</v>
      </c>
      <c r="G20" t="s">
        <v>11</v>
      </c>
      <c r="H20" t="s">
        <v>16</v>
      </c>
      <c r="I20" t="s">
        <v>12</v>
      </c>
      <c r="J20" t="s">
        <v>13</v>
      </c>
      <c r="K20" t="s">
        <v>60</v>
      </c>
    </row>
    <row r="21" spans="2:11" x14ac:dyDescent="0.3">
      <c r="C21" t="s">
        <v>335</v>
      </c>
      <c r="D21">
        <v>1229</v>
      </c>
      <c r="F21" t="s">
        <v>62</v>
      </c>
      <c r="G21" t="s">
        <v>11</v>
      </c>
      <c r="H21" t="s">
        <v>16</v>
      </c>
      <c r="I21" t="s">
        <v>12</v>
      </c>
      <c r="J21" t="s">
        <v>13</v>
      </c>
      <c r="K21" t="s">
        <v>60</v>
      </c>
    </row>
    <row r="22" spans="2:11" x14ac:dyDescent="0.3">
      <c r="C22" t="s">
        <v>24</v>
      </c>
      <c r="D22">
        <v>120</v>
      </c>
      <c r="F22" t="s">
        <v>63</v>
      </c>
      <c r="G22" t="s">
        <v>11</v>
      </c>
      <c r="H22" t="s">
        <v>16</v>
      </c>
      <c r="I22" t="s">
        <v>12</v>
      </c>
      <c r="J22" t="s">
        <v>13</v>
      </c>
      <c r="K22" t="s">
        <v>954</v>
      </c>
    </row>
    <row r="23" spans="2:11" x14ac:dyDescent="0.3">
      <c r="B23" s="5">
        <v>44991</v>
      </c>
      <c r="C23" t="s">
        <v>24</v>
      </c>
      <c r="D23">
        <v>170</v>
      </c>
      <c r="F23" t="s">
        <v>63</v>
      </c>
      <c r="G23" t="s">
        <v>11</v>
      </c>
      <c r="H23" t="s">
        <v>16</v>
      </c>
      <c r="I23" t="s">
        <v>12</v>
      </c>
      <c r="J23" t="s">
        <v>13</v>
      </c>
      <c r="K23" t="s">
        <v>954</v>
      </c>
    </row>
    <row r="24" spans="2:11" x14ac:dyDescent="0.3">
      <c r="B24" s="5">
        <v>44992</v>
      </c>
      <c r="C24" t="s">
        <v>34</v>
      </c>
      <c r="D24">
        <v>200</v>
      </c>
      <c r="F24" t="s">
        <v>62</v>
      </c>
      <c r="G24" t="s">
        <v>11</v>
      </c>
      <c r="H24" t="s">
        <v>16</v>
      </c>
      <c r="I24" t="s">
        <v>12</v>
      </c>
      <c r="J24" t="s">
        <v>13</v>
      </c>
      <c r="K24" t="s">
        <v>60</v>
      </c>
    </row>
    <row r="25" spans="2:11" x14ac:dyDescent="0.3">
      <c r="B25" s="5"/>
      <c r="C25" t="s">
        <v>34</v>
      </c>
      <c r="D25">
        <v>500</v>
      </c>
      <c r="F25" t="s">
        <v>547</v>
      </c>
      <c r="G25" t="s">
        <v>11</v>
      </c>
      <c r="H25" t="s">
        <v>15</v>
      </c>
      <c r="I25" t="s">
        <v>12</v>
      </c>
      <c r="J25" t="s">
        <v>13</v>
      </c>
      <c r="K25" t="s">
        <v>512</v>
      </c>
    </row>
    <row r="26" spans="2:11" x14ac:dyDescent="0.3">
      <c r="B26" s="5">
        <v>44993</v>
      </c>
      <c r="C26" t="s">
        <v>27</v>
      </c>
      <c r="D26">
        <v>430</v>
      </c>
      <c r="F26" t="s">
        <v>63</v>
      </c>
      <c r="G26" t="s">
        <v>11</v>
      </c>
      <c r="H26" t="s">
        <v>16</v>
      </c>
      <c r="I26" t="s">
        <v>12</v>
      </c>
      <c r="J26" t="s">
        <v>13</v>
      </c>
      <c r="K26" t="s">
        <v>954</v>
      </c>
    </row>
    <row r="27" spans="2:11" x14ac:dyDescent="0.3">
      <c r="B27" s="5">
        <v>44994</v>
      </c>
      <c r="C27" t="s">
        <v>27</v>
      </c>
      <c r="D27">
        <v>690</v>
      </c>
      <c r="F27" t="s">
        <v>63</v>
      </c>
      <c r="G27" t="s">
        <v>11</v>
      </c>
      <c r="H27" t="s">
        <v>16</v>
      </c>
      <c r="I27" t="s">
        <v>12</v>
      </c>
      <c r="J27" t="s">
        <v>13</v>
      </c>
      <c r="K27" t="s">
        <v>954</v>
      </c>
    </row>
    <row r="28" spans="2:11" s="88" customFormat="1" x14ac:dyDescent="0.3">
      <c r="B28" s="87">
        <v>44995</v>
      </c>
      <c r="C28" s="88" t="s">
        <v>956</v>
      </c>
      <c r="D28" s="88">
        <v>13000</v>
      </c>
      <c r="F28" s="88" t="s">
        <v>41</v>
      </c>
      <c r="G28" s="88" t="s">
        <v>11</v>
      </c>
      <c r="H28" s="88" t="s">
        <v>15</v>
      </c>
      <c r="I28" s="88" t="s">
        <v>12</v>
      </c>
      <c r="J28" s="88" t="s">
        <v>13</v>
      </c>
      <c r="K28" s="88" t="s">
        <v>954</v>
      </c>
    </row>
    <row r="29" spans="2:11" x14ac:dyDescent="0.3">
      <c r="C29" t="s">
        <v>937</v>
      </c>
      <c r="D29">
        <v>1653</v>
      </c>
      <c r="F29" t="s">
        <v>50</v>
      </c>
      <c r="G29" t="s">
        <v>10</v>
      </c>
      <c r="H29" t="s">
        <v>15</v>
      </c>
      <c r="I29" t="s">
        <v>12</v>
      </c>
      <c r="J29" t="s">
        <v>13</v>
      </c>
      <c r="K29" t="s">
        <v>512</v>
      </c>
    </row>
    <row r="30" spans="2:11" x14ac:dyDescent="0.3">
      <c r="B30" s="5"/>
      <c r="C30" t="s">
        <v>18</v>
      </c>
      <c r="D30">
        <v>40</v>
      </c>
      <c r="F30" t="s">
        <v>62</v>
      </c>
      <c r="G30" t="s">
        <v>11</v>
      </c>
      <c r="H30" t="s">
        <v>16</v>
      </c>
      <c r="I30" t="s">
        <v>12</v>
      </c>
      <c r="J30" t="s">
        <v>13</v>
      </c>
      <c r="K30" t="s">
        <v>60</v>
      </c>
    </row>
    <row r="31" spans="2:11" x14ac:dyDescent="0.3">
      <c r="C31" t="s">
        <v>30</v>
      </c>
      <c r="D31">
        <v>120</v>
      </c>
      <c r="F31" t="s">
        <v>62</v>
      </c>
      <c r="G31" t="s">
        <v>11</v>
      </c>
      <c r="H31" t="s">
        <v>16</v>
      </c>
      <c r="I31" t="s">
        <v>12</v>
      </c>
      <c r="J31" t="s">
        <v>13</v>
      </c>
      <c r="K31" t="s">
        <v>60</v>
      </c>
    </row>
    <row r="32" spans="2:11" x14ac:dyDescent="0.3">
      <c r="C32" t="s">
        <v>957</v>
      </c>
      <c r="D32">
        <v>537</v>
      </c>
      <c r="F32" t="s">
        <v>63</v>
      </c>
      <c r="G32" t="s">
        <v>11</v>
      </c>
      <c r="H32" t="s">
        <v>15</v>
      </c>
      <c r="I32" t="s">
        <v>12</v>
      </c>
      <c r="J32" t="s">
        <v>13</v>
      </c>
      <c r="K32" t="s">
        <v>954</v>
      </c>
    </row>
    <row r="33" spans="2:11" x14ac:dyDescent="0.3">
      <c r="C33" t="s">
        <v>958</v>
      </c>
      <c r="D33">
        <v>850</v>
      </c>
      <c r="F33" t="s">
        <v>63</v>
      </c>
      <c r="G33" t="s">
        <v>11</v>
      </c>
      <c r="H33" t="s">
        <v>76</v>
      </c>
      <c r="I33" t="s">
        <v>12</v>
      </c>
      <c r="J33" t="s">
        <v>13</v>
      </c>
      <c r="K33" t="s">
        <v>954</v>
      </c>
    </row>
    <row r="34" spans="2:11" x14ac:dyDescent="0.3">
      <c r="C34" t="s">
        <v>27</v>
      </c>
      <c r="D34">
        <v>515</v>
      </c>
      <c r="F34" t="s">
        <v>43</v>
      </c>
      <c r="G34" t="s">
        <v>11</v>
      </c>
      <c r="H34" t="s">
        <v>16</v>
      </c>
      <c r="I34" t="s">
        <v>12</v>
      </c>
      <c r="J34" t="s">
        <v>13</v>
      </c>
      <c r="K34" t="s">
        <v>954</v>
      </c>
    </row>
    <row r="35" spans="2:11" x14ac:dyDescent="0.3">
      <c r="B35" s="5">
        <v>44996</v>
      </c>
      <c r="C35" t="s">
        <v>24</v>
      </c>
      <c r="D35">
        <v>90</v>
      </c>
      <c r="F35" t="s">
        <v>63</v>
      </c>
      <c r="G35" t="s">
        <v>11</v>
      </c>
      <c r="H35" t="s">
        <v>16</v>
      </c>
      <c r="I35" t="s">
        <v>12</v>
      </c>
      <c r="J35" t="s">
        <v>13</v>
      </c>
      <c r="K35" t="s">
        <v>961</v>
      </c>
    </row>
    <row r="36" spans="2:11" x14ac:dyDescent="0.3">
      <c r="B36" s="5">
        <v>44997</v>
      </c>
      <c r="C36" t="s">
        <v>30</v>
      </c>
      <c r="D36">
        <v>80</v>
      </c>
      <c r="F36" t="s">
        <v>62</v>
      </c>
      <c r="G36" t="s">
        <v>11</v>
      </c>
      <c r="H36" t="s">
        <v>16</v>
      </c>
      <c r="I36" t="s">
        <v>12</v>
      </c>
      <c r="J36" t="s">
        <v>13</v>
      </c>
      <c r="K36" t="s">
        <v>60</v>
      </c>
    </row>
    <row r="37" spans="2:11" x14ac:dyDescent="0.3">
      <c r="C37" t="s">
        <v>8</v>
      </c>
      <c r="D37">
        <v>80</v>
      </c>
      <c r="F37" t="s">
        <v>62</v>
      </c>
      <c r="G37" t="s">
        <v>11</v>
      </c>
      <c r="H37" t="s">
        <v>16</v>
      </c>
      <c r="I37" t="s">
        <v>12</v>
      </c>
      <c r="J37" t="s">
        <v>13</v>
      </c>
      <c r="K37" t="s">
        <v>60</v>
      </c>
    </row>
    <row r="38" spans="2:11" x14ac:dyDescent="0.3">
      <c r="B38" s="5"/>
      <c r="C38" t="s">
        <v>949</v>
      </c>
      <c r="D38">
        <v>160</v>
      </c>
      <c r="F38" t="s">
        <v>62</v>
      </c>
      <c r="G38" t="s">
        <v>11</v>
      </c>
      <c r="H38" t="s">
        <v>14</v>
      </c>
      <c r="I38" t="s">
        <v>12</v>
      </c>
      <c r="J38" t="s">
        <v>13</v>
      </c>
      <c r="K38" t="s">
        <v>60</v>
      </c>
    </row>
    <row r="39" spans="2:11" x14ac:dyDescent="0.3">
      <c r="B39" s="5"/>
      <c r="C39" t="s">
        <v>959</v>
      </c>
      <c r="D39">
        <v>40</v>
      </c>
      <c r="F39" t="s">
        <v>63</v>
      </c>
      <c r="G39" t="s">
        <v>11</v>
      </c>
      <c r="H39" t="s">
        <v>16</v>
      </c>
      <c r="I39" t="s">
        <v>12</v>
      </c>
      <c r="J39" t="s">
        <v>13</v>
      </c>
      <c r="K39" t="s">
        <v>961</v>
      </c>
    </row>
    <row r="40" spans="2:11" x14ac:dyDescent="0.3">
      <c r="B40" s="5"/>
      <c r="C40" t="s">
        <v>8</v>
      </c>
      <c r="D40">
        <v>150</v>
      </c>
      <c r="F40" t="s">
        <v>63</v>
      </c>
      <c r="G40" t="s">
        <v>11</v>
      </c>
      <c r="H40" t="s">
        <v>16</v>
      </c>
      <c r="I40" t="s">
        <v>12</v>
      </c>
      <c r="J40" t="s">
        <v>13</v>
      </c>
      <c r="K40" t="s">
        <v>961</v>
      </c>
    </row>
    <row r="41" spans="2:11" x14ac:dyDescent="0.3">
      <c r="B41" s="5"/>
      <c r="C41" t="s">
        <v>960</v>
      </c>
      <c r="D41">
        <v>500</v>
      </c>
      <c r="F41" t="s">
        <v>63</v>
      </c>
      <c r="G41" t="s">
        <v>11</v>
      </c>
      <c r="H41" t="s">
        <v>16</v>
      </c>
      <c r="I41" t="s">
        <v>12</v>
      </c>
      <c r="J41" t="s">
        <v>13</v>
      </c>
      <c r="K41" t="s">
        <v>961</v>
      </c>
    </row>
    <row r="42" spans="2:11" x14ac:dyDescent="0.3">
      <c r="B42" s="5">
        <v>44998</v>
      </c>
      <c r="C42" t="s">
        <v>30</v>
      </c>
      <c r="D42">
        <f>120+92</f>
        <v>212</v>
      </c>
      <c r="F42" t="s">
        <v>62</v>
      </c>
      <c r="G42" t="s">
        <v>11</v>
      </c>
      <c r="H42" t="s">
        <v>16</v>
      </c>
      <c r="I42" t="s">
        <v>12</v>
      </c>
      <c r="J42" t="s">
        <v>13</v>
      </c>
      <c r="K42" t="s">
        <v>60</v>
      </c>
    </row>
    <row r="43" spans="2:11" x14ac:dyDescent="0.3">
      <c r="B43" s="5"/>
      <c r="C43" t="s">
        <v>18</v>
      </c>
      <c r="D43">
        <v>40</v>
      </c>
      <c r="F43" t="s">
        <v>62</v>
      </c>
      <c r="G43" t="s">
        <v>11</v>
      </c>
      <c r="H43" t="s">
        <v>16</v>
      </c>
      <c r="I43" t="s">
        <v>12</v>
      </c>
      <c r="J43" t="s">
        <v>13</v>
      </c>
      <c r="K43" t="s">
        <v>60</v>
      </c>
    </row>
    <row r="44" spans="2:11" x14ac:dyDescent="0.3">
      <c r="C44" t="s">
        <v>20</v>
      </c>
      <c r="D44">
        <v>1800</v>
      </c>
      <c r="F44" t="s">
        <v>29</v>
      </c>
      <c r="G44" t="s">
        <v>11</v>
      </c>
      <c r="H44" t="s">
        <v>15</v>
      </c>
      <c r="I44" t="s">
        <v>12</v>
      </c>
      <c r="J44" t="s">
        <v>13</v>
      </c>
      <c r="K44" t="s">
        <v>512</v>
      </c>
    </row>
    <row r="45" spans="2:11" x14ac:dyDescent="0.3">
      <c r="B45" s="59">
        <v>44999</v>
      </c>
      <c r="C45" t="s">
        <v>938</v>
      </c>
      <c r="D45">
        <v>380</v>
      </c>
      <c r="F45" t="s">
        <v>50</v>
      </c>
      <c r="G45" t="s">
        <v>11</v>
      </c>
      <c r="H45" t="s">
        <v>14</v>
      </c>
      <c r="I45" t="s">
        <v>12</v>
      </c>
      <c r="J45" t="s">
        <v>13</v>
      </c>
      <c r="K45" t="s">
        <v>512</v>
      </c>
    </row>
    <row r="46" spans="2:11" x14ac:dyDescent="0.3">
      <c r="C46" t="s">
        <v>939</v>
      </c>
      <c r="D46">
        <v>140</v>
      </c>
      <c r="F46" t="s">
        <v>50</v>
      </c>
      <c r="G46" t="s">
        <v>11</v>
      </c>
      <c r="H46" t="s">
        <v>14</v>
      </c>
      <c r="I46" t="s">
        <v>12</v>
      </c>
      <c r="J46" t="s">
        <v>13</v>
      </c>
      <c r="K46" t="s">
        <v>512</v>
      </c>
    </row>
    <row r="47" spans="2:11" x14ac:dyDescent="0.3">
      <c r="C47" t="s">
        <v>940</v>
      </c>
      <c r="D47">
        <v>240</v>
      </c>
      <c r="F47" t="s">
        <v>50</v>
      </c>
      <c r="G47" t="s">
        <v>11</v>
      </c>
      <c r="H47" t="s">
        <v>15</v>
      </c>
      <c r="I47" t="s">
        <v>12</v>
      </c>
      <c r="J47" t="s">
        <v>13</v>
      </c>
      <c r="K47" t="s">
        <v>512</v>
      </c>
    </row>
    <row r="48" spans="2:11" x14ac:dyDescent="0.3">
      <c r="C48" t="s">
        <v>30</v>
      </c>
      <c r="D48">
        <v>125</v>
      </c>
      <c r="F48" t="s">
        <v>50</v>
      </c>
      <c r="G48" t="s">
        <v>11</v>
      </c>
      <c r="H48" t="s">
        <v>16</v>
      </c>
      <c r="I48" t="s">
        <v>12</v>
      </c>
      <c r="J48" t="s">
        <v>13</v>
      </c>
      <c r="K48" t="s">
        <v>512</v>
      </c>
    </row>
    <row r="49" spans="2:11" x14ac:dyDescent="0.3">
      <c r="C49" t="s">
        <v>941</v>
      </c>
      <c r="D49">
        <v>180</v>
      </c>
      <c r="F49" t="s">
        <v>50</v>
      </c>
      <c r="G49" t="s">
        <v>11</v>
      </c>
      <c r="H49" t="s">
        <v>14</v>
      </c>
      <c r="I49" t="s">
        <v>12</v>
      </c>
      <c r="J49" t="s">
        <v>13</v>
      </c>
      <c r="K49" t="s">
        <v>60</v>
      </c>
    </row>
    <row r="50" spans="2:11" x14ac:dyDescent="0.3">
      <c r="C50" t="s">
        <v>948</v>
      </c>
      <c r="D50">
        <v>2000</v>
      </c>
      <c r="F50" t="s">
        <v>62</v>
      </c>
      <c r="G50" t="s">
        <v>11</v>
      </c>
      <c r="H50" t="s">
        <v>832</v>
      </c>
      <c r="I50" t="s">
        <v>12</v>
      </c>
      <c r="J50" t="s">
        <v>13</v>
      </c>
      <c r="K50" t="s">
        <v>512</v>
      </c>
    </row>
    <row r="51" spans="2:11" x14ac:dyDescent="0.3">
      <c r="B51" s="5">
        <v>44999</v>
      </c>
      <c r="C51" t="s">
        <v>1451</v>
      </c>
      <c r="D51">
        <v>121</v>
      </c>
      <c r="F51" t="s">
        <v>29</v>
      </c>
      <c r="G51" t="s">
        <v>11</v>
      </c>
      <c r="H51" t="s">
        <v>512</v>
      </c>
      <c r="I51" t="s">
        <v>12</v>
      </c>
      <c r="J51" t="s">
        <v>13</v>
      </c>
      <c r="K51" t="s">
        <v>512</v>
      </c>
    </row>
    <row r="52" spans="2:11" x14ac:dyDescent="0.3">
      <c r="B52" s="5">
        <v>45000</v>
      </c>
      <c r="C52" t="s">
        <v>30</v>
      </c>
      <c r="D52">
        <v>165</v>
      </c>
      <c r="F52" t="s">
        <v>50</v>
      </c>
      <c r="G52" t="s">
        <v>11</v>
      </c>
      <c r="H52" t="s">
        <v>16</v>
      </c>
      <c r="I52" t="s">
        <v>12</v>
      </c>
      <c r="J52" t="s">
        <v>13</v>
      </c>
      <c r="K52" t="s">
        <v>512</v>
      </c>
    </row>
    <row r="53" spans="2:11" x14ac:dyDescent="0.3">
      <c r="C53" t="s">
        <v>942</v>
      </c>
      <c r="D53">
        <v>100</v>
      </c>
      <c r="F53" t="s">
        <v>50</v>
      </c>
      <c r="G53" t="s">
        <v>11</v>
      </c>
      <c r="H53" t="s">
        <v>16</v>
      </c>
      <c r="I53" t="s">
        <v>12</v>
      </c>
      <c r="J53" t="s">
        <v>13</v>
      </c>
      <c r="K53" t="s">
        <v>512</v>
      </c>
    </row>
    <row r="54" spans="2:11" x14ac:dyDescent="0.3">
      <c r="C54" t="s">
        <v>20</v>
      </c>
      <c r="D54">
        <v>120</v>
      </c>
      <c r="F54" t="s">
        <v>50</v>
      </c>
      <c r="G54" t="s">
        <v>11</v>
      </c>
      <c r="H54" t="s">
        <v>15</v>
      </c>
      <c r="I54" t="s">
        <v>12</v>
      </c>
      <c r="J54" t="s">
        <v>13</v>
      </c>
      <c r="K54" t="s">
        <v>512</v>
      </c>
    </row>
    <row r="55" spans="2:11" x14ac:dyDescent="0.3">
      <c r="C55" t="s">
        <v>20</v>
      </c>
      <c r="D55">
        <v>240</v>
      </c>
      <c r="F55" t="s">
        <v>50</v>
      </c>
      <c r="G55" t="s">
        <v>11</v>
      </c>
      <c r="H55" t="s">
        <v>15</v>
      </c>
      <c r="I55" t="s">
        <v>12</v>
      </c>
    </row>
    <row r="56" spans="2:11" x14ac:dyDescent="0.3">
      <c r="C56" t="s">
        <v>59</v>
      </c>
      <c r="D56">
        <v>40</v>
      </c>
      <c r="F56" t="s">
        <v>41</v>
      </c>
    </row>
    <row r="57" spans="2:11" x14ac:dyDescent="0.3">
      <c r="C57" t="s">
        <v>694</v>
      </c>
      <c r="D57">
        <v>236</v>
      </c>
      <c r="F57" t="s">
        <v>41</v>
      </c>
      <c r="J57" t="s">
        <v>13</v>
      </c>
      <c r="K57" t="s">
        <v>512</v>
      </c>
    </row>
    <row r="58" spans="2:11" x14ac:dyDescent="0.3">
      <c r="B58" s="5">
        <v>45001</v>
      </c>
      <c r="C58" t="s">
        <v>943</v>
      </c>
      <c r="D58">
        <v>480</v>
      </c>
      <c r="F58" t="s">
        <v>50</v>
      </c>
      <c r="G58" t="s">
        <v>11</v>
      </c>
      <c r="H58" t="s">
        <v>16</v>
      </c>
      <c r="I58" t="s">
        <v>12</v>
      </c>
      <c r="J58" t="s">
        <v>13</v>
      </c>
      <c r="K58" t="s">
        <v>512</v>
      </c>
    </row>
    <row r="59" spans="2:11" x14ac:dyDescent="0.3">
      <c r="C59" t="s">
        <v>30</v>
      </c>
      <c r="D59">
        <v>140</v>
      </c>
      <c r="F59" t="s">
        <v>50</v>
      </c>
      <c r="G59" t="s">
        <v>11</v>
      </c>
      <c r="H59" t="s">
        <v>16</v>
      </c>
      <c r="I59" t="s">
        <v>12</v>
      </c>
      <c r="J59" t="s">
        <v>13</v>
      </c>
      <c r="K59" t="s">
        <v>512</v>
      </c>
    </row>
    <row r="60" spans="2:11" x14ac:dyDescent="0.3">
      <c r="B60" s="5">
        <v>45002</v>
      </c>
      <c r="C60" t="s">
        <v>940</v>
      </c>
      <c r="D60">
        <v>300</v>
      </c>
      <c r="F60" t="s">
        <v>50</v>
      </c>
      <c r="G60" t="s">
        <v>11</v>
      </c>
      <c r="H60" t="s">
        <v>15</v>
      </c>
      <c r="I60" t="s">
        <v>12</v>
      </c>
      <c r="J60" t="s">
        <v>13</v>
      </c>
      <c r="K60" t="s">
        <v>512</v>
      </c>
    </row>
    <row r="61" spans="2:11" x14ac:dyDescent="0.3">
      <c r="C61" t="s">
        <v>944</v>
      </c>
      <c r="D61">
        <v>3300</v>
      </c>
      <c r="F61" t="s">
        <v>50</v>
      </c>
      <c r="G61" t="s">
        <v>11</v>
      </c>
      <c r="H61" t="s">
        <v>14</v>
      </c>
      <c r="I61" t="s">
        <v>12</v>
      </c>
      <c r="J61" t="s">
        <v>13</v>
      </c>
      <c r="K61" t="s">
        <v>512</v>
      </c>
    </row>
    <row r="62" spans="2:11" x14ac:dyDescent="0.3">
      <c r="C62" t="s">
        <v>945</v>
      </c>
      <c r="D62">
        <v>500</v>
      </c>
      <c r="F62" t="s">
        <v>50</v>
      </c>
      <c r="G62" t="s">
        <v>11</v>
      </c>
      <c r="H62" t="s">
        <v>14</v>
      </c>
      <c r="I62" t="s">
        <v>12</v>
      </c>
      <c r="J62" t="s">
        <v>13</v>
      </c>
      <c r="K62" t="s">
        <v>512</v>
      </c>
    </row>
    <row r="63" spans="2:11" x14ac:dyDescent="0.3">
      <c r="C63" t="s">
        <v>946</v>
      </c>
      <c r="D63">
        <v>100</v>
      </c>
      <c r="F63" t="s">
        <v>50</v>
      </c>
      <c r="G63" t="s">
        <v>11</v>
      </c>
      <c r="H63" t="s">
        <v>14</v>
      </c>
      <c r="I63" t="s">
        <v>12</v>
      </c>
      <c r="J63" t="s">
        <v>13</v>
      </c>
      <c r="K63" t="s">
        <v>512</v>
      </c>
    </row>
    <row r="64" spans="2:11" x14ac:dyDescent="0.3">
      <c r="C64" t="s">
        <v>8</v>
      </c>
      <c r="D64">
        <v>40</v>
      </c>
      <c r="F64" t="s">
        <v>50</v>
      </c>
      <c r="G64" t="s">
        <v>11</v>
      </c>
      <c r="H64" t="s">
        <v>16</v>
      </c>
      <c r="I64" t="s">
        <v>12</v>
      </c>
      <c r="J64" t="s">
        <v>13</v>
      </c>
      <c r="K64" t="s">
        <v>512</v>
      </c>
    </row>
    <row r="65" spans="2:11" x14ac:dyDescent="0.3">
      <c r="B65" s="5">
        <v>45003</v>
      </c>
      <c r="C65" t="s">
        <v>30</v>
      </c>
      <c r="D65">
        <v>125</v>
      </c>
      <c r="F65" t="s">
        <v>50</v>
      </c>
      <c r="G65" t="s">
        <v>11</v>
      </c>
      <c r="H65" t="s">
        <v>16</v>
      </c>
      <c r="I65" t="s">
        <v>12</v>
      </c>
    </row>
    <row r="66" spans="2:11" x14ac:dyDescent="0.3">
      <c r="B66" s="5"/>
      <c r="C66" t="s">
        <v>1107</v>
      </c>
      <c r="D66">
        <v>42</v>
      </c>
      <c r="F66" t="s">
        <v>41</v>
      </c>
      <c r="J66" t="s">
        <v>13</v>
      </c>
      <c r="K66" t="s">
        <v>60</v>
      </c>
    </row>
    <row r="67" spans="2:11" x14ac:dyDescent="0.3">
      <c r="B67" s="5"/>
      <c r="C67" t="s">
        <v>1449</v>
      </c>
      <c r="D67">
        <v>301</v>
      </c>
      <c r="F67" t="s">
        <v>29</v>
      </c>
      <c r="G67" t="s">
        <v>11</v>
      </c>
      <c r="H67" t="s">
        <v>16</v>
      </c>
      <c r="I67" t="s">
        <v>12</v>
      </c>
      <c r="J67" t="s">
        <v>13</v>
      </c>
      <c r="K67" t="s">
        <v>512</v>
      </c>
    </row>
    <row r="68" spans="2:11" x14ac:dyDescent="0.3">
      <c r="B68" s="5">
        <v>45004</v>
      </c>
      <c r="C68" t="s">
        <v>950</v>
      </c>
      <c r="D68">
        <v>200</v>
      </c>
      <c r="F68" t="s">
        <v>62</v>
      </c>
      <c r="G68" t="s">
        <v>11</v>
      </c>
      <c r="H68" t="s">
        <v>16</v>
      </c>
      <c r="I68" t="s">
        <v>12</v>
      </c>
      <c r="J68" t="s">
        <v>13</v>
      </c>
      <c r="K68" t="s">
        <v>60</v>
      </c>
    </row>
    <row r="69" spans="2:11" x14ac:dyDescent="0.3">
      <c r="B69" s="5"/>
      <c r="C69" t="s">
        <v>59</v>
      </c>
      <c r="D69">
        <f>380+170</f>
        <v>550</v>
      </c>
      <c r="F69" t="s">
        <v>62</v>
      </c>
      <c r="G69" t="s">
        <v>799</v>
      </c>
      <c r="H69" t="s">
        <v>15</v>
      </c>
      <c r="I69" t="s">
        <v>12</v>
      </c>
      <c r="J69" t="s">
        <v>13</v>
      </c>
      <c r="K69" t="s">
        <v>512</v>
      </c>
    </row>
    <row r="70" spans="2:11" x14ac:dyDescent="0.3">
      <c r="B70" s="5"/>
      <c r="C70" t="s">
        <v>1013</v>
      </c>
      <c r="D70">
        <v>4500</v>
      </c>
      <c r="F70" t="s">
        <v>50</v>
      </c>
      <c r="G70" t="s">
        <v>799</v>
      </c>
      <c r="H70" t="s">
        <v>14</v>
      </c>
      <c r="I70" t="s">
        <v>12</v>
      </c>
      <c r="J70" t="s">
        <v>13</v>
      </c>
      <c r="K70" t="s">
        <v>512</v>
      </c>
    </row>
    <row r="71" spans="2:11" x14ac:dyDescent="0.3">
      <c r="B71" s="5"/>
      <c r="C71" t="s">
        <v>946</v>
      </c>
      <c r="D71">
        <v>100</v>
      </c>
      <c r="F71" t="s">
        <v>50</v>
      </c>
      <c r="G71" t="s">
        <v>799</v>
      </c>
      <c r="H71" t="s">
        <v>14</v>
      </c>
      <c r="I71" t="s">
        <v>12</v>
      </c>
      <c r="J71" t="s">
        <v>13</v>
      </c>
      <c r="K71" t="s">
        <v>1077</v>
      </c>
    </row>
    <row r="72" spans="2:11" x14ac:dyDescent="0.3">
      <c r="B72" s="5"/>
      <c r="C72" t="s">
        <v>1076</v>
      </c>
      <c r="D72">
        <v>1600</v>
      </c>
      <c r="F72" t="s">
        <v>50</v>
      </c>
      <c r="G72" t="s">
        <v>11</v>
      </c>
      <c r="H72" t="s">
        <v>14</v>
      </c>
      <c r="I72" t="s">
        <v>12</v>
      </c>
      <c r="J72" t="s">
        <v>13</v>
      </c>
      <c r="K72" t="s">
        <v>512</v>
      </c>
    </row>
    <row r="73" spans="2:11" x14ac:dyDescent="0.3">
      <c r="B73" s="5"/>
      <c r="C73" t="s">
        <v>1014</v>
      </c>
      <c r="D73">
        <v>150</v>
      </c>
      <c r="F73" t="s">
        <v>50</v>
      </c>
      <c r="G73" t="s">
        <v>799</v>
      </c>
      <c r="H73" t="s">
        <v>15</v>
      </c>
      <c r="I73" t="s">
        <v>12</v>
      </c>
    </row>
    <row r="74" spans="2:11" x14ac:dyDescent="0.3">
      <c r="B74" s="5"/>
      <c r="C74" t="s">
        <v>1093</v>
      </c>
      <c r="D74">
        <v>850</v>
      </c>
      <c r="F74" t="s">
        <v>50</v>
      </c>
    </row>
    <row r="75" spans="2:11" x14ac:dyDescent="0.3">
      <c r="B75" s="5"/>
      <c r="C75" t="s">
        <v>707</v>
      </c>
      <c r="D75">
        <v>30</v>
      </c>
      <c r="F75" t="s">
        <v>50</v>
      </c>
      <c r="G75" t="s">
        <v>799</v>
      </c>
    </row>
    <row r="76" spans="2:11" x14ac:dyDescent="0.3">
      <c r="B76" s="5"/>
      <c r="C76" t="s">
        <v>1094</v>
      </c>
      <c r="D76">
        <v>600</v>
      </c>
      <c r="F76" t="s">
        <v>50</v>
      </c>
      <c r="G76" t="s">
        <v>799</v>
      </c>
      <c r="J76" t="s">
        <v>13</v>
      </c>
      <c r="K76" t="s">
        <v>60</v>
      </c>
    </row>
    <row r="77" spans="2:11" x14ac:dyDescent="0.3">
      <c r="B77" s="5">
        <v>45005</v>
      </c>
      <c r="C77" t="s">
        <v>1095</v>
      </c>
      <c r="D77">
        <v>280</v>
      </c>
      <c r="F77" t="s">
        <v>50</v>
      </c>
      <c r="G77" t="s">
        <v>11</v>
      </c>
      <c r="H77" t="s">
        <v>16</v>
      </c>
      <c r="I77" t="s">
        <v>12</v>
      </c>
    </row>
    <row r="78" spans="2:11" x14ac:dyDescent="0.3">
      <c r="B78" s="5"/>
      <c r="C78" t="s">
        <v>1096</v>
      </c>
      <c r="D78">
        <v>520</v>
      </c>
      <c r="F78" t="s">
        <v>50</v>
      </c>
      <c r="G78" t="s">
        <v>11</v>
      </c>
    </row>
    <row r="79" spans="2:11" x14ac:dyDescent="0.3">
      <c r="B79" s="5"/>
      <c r="C79" t="s">
        <v>1097</v>
      </c>
      <c r="D79">
        <v>30</v>
      </c>
      <c r="F79" t="s">
        <v>50</v>
      </c>
      <c r="G79" t="s">
        <v>11</v>
      </c>
    </row>
    <row r="80" spans="2:11" x14ac:dyDescent="0.3">
      <c r="B80" s="5"/>
      <c r="C80" t="s">
        <v>1098</v>
      </c>
      <c r="D80">
        <v>520</v>
      </c>
      <c r="F80" t="s">
        <v>50</v>
      </c>
      <c r="G80" t="s">
        <v>11</v>
      </c>
      <c r="J80" t="s">
        <v>13</v>
      </c>
      <c r="K80" t="s">
        <v>60</v>
      </c>
    </row>
    <row r="81" spans="2:11" x14ac:dyDescent="0.3">
      <c r="B81" s="5">
        <v>45006</v>
      </c>
      <c r="C81" t="s">
        <v>962</v>
      </c>
      <c r="D81">
        <v>499</v>
      </c>
      <c r="F81" t="s">
        <v>50</v>
      </c>
      <c r="G81" t="s">
        <v>11</v>
      </c>
      <c r="H81" t="s">
        <v>16</v>
      </c>
      <c r="I81" t="s">
        <v>12</v>
      </c>
    </row>
    <row r="82" spans="2:11" x14ac:dyDescent="0.3">
      <c r="B82" s="5"/>
      <c r="C82" t="s">
        <v>1095</v>
      </c>
      <c r="D82">
        <v>280</v>
      </c>
      <c r="F82" t="s">
        <v>50</v>
      </c>
      <c r="G82" t="s">
        <v>11</v>
      </c>
      <c r="J82" t="s">
        <v>13</v>
      </c>
      <c r="K82" t="s">
        <v>60</v>
      </c>
    </row>
    <row r="83" spans="2:11" x14ac:dyDescent="0.3">
      <c r="B83" s="5">
        <v>45007</v>
      </c>
      <c r="C83" t="s">
        <v>34</v>
      </c>
      <c r="D83">
        <v>200</v>
      </c>
      <c r="F83" t="s">
        <v>62</v>
      </c>
      <c r="G83" t="s">
        <v>11</v>
      </c>
      <c r="H83" t="s">
        <v>16</v>
      </c>
      <c r="I83" t="s">
        <v>12</v>
      </c>
      <c r="J83" t="s">
        <v>13</v>
      </c>
      <c r="K83" t="s">
        <v>60</v>
      </c>
    </row>
    <row r="84" spans="2:11" x14ac:dyDescent="0.3">
      <c r="C84" t="s">
        <v>8</v>
      </c>
      <c r="D84">
        <v>90</v>
      </c>
      <c r="F84" t="s">
        <v>62</v>
      </c>
      <c r="G84" t="s">
        <v>11</v>
      </c>
      <c r="H84" t="s">
        <v>15</v>
      </c>
      <c r="I84" t="s">
        <v>12</v>
      </c>
      <c r="J84" t="s">
        <v>13</v>
      </c>
      <c r="K84" t="s">
        <v>60</v>
      </c>
    </row>
    <row r="85" spans="2:11" x14ac:dyDescent="0.3">
      <c r="C85" t="s">
        <v>951</v>
      </c>
      <c r="D85">
        <v>60</v>
      </c>
      <c r="F85" t="s">
        <v>62</v>
      </c>
      <c r="G85" t="s">
        <v>11</v>
      </c>
      <c r="H85" t="s">
        <v>16</v>
      </c>
      <c r="I85" t="s">
        <v>12</v>
      </c>
      <c r="J85" t="s">
        <v>13</v>
      </c>
      <c r="K85" t="s">
        <v>512</v>
      </c>
    </row>
    <row r="86" spans="2:11" x14ac:dyDescent="0.3">
      <c r="C86" t="s">
        <v>68</v>
      </c>
      <c r="D86">
        <v>41</v>
      </c>
      <c r="F86" t="s">
        <v>547</v>
      </c>
      <c r="G86" t="s">
        <v>11</v>
      </c>
      <c r="H86" t="s">
        <v>15</v>
      </c>
      <c r="I86" t="s">
        <v>12</v>
      </c>
      <c r="J86" t="s">
        <v>13</v>
      </c>
      <c r="K86" t="s">
        <v>512</v>
      </c>
    </row>
    <row r="87" spans="2:11" x14ac:dyDescent="0.3">
      <c r="C87" t="s">
        <v>23</v>
      </c>
      <c r="D87">
        <v>379</v>
      </c>
      <c r="F87" t="s">
        <v>547</v>
      </c>
      <c r="G87" t="s">
        <v>11</v>
      </c>
      <c r="H87" t="s">
        <v>15</v>
      </c>
      <c r="I87" t="s">
        <v>12</v>
      </c>
      <c r="J87" t="s">
        <v>13</v>
      </c>
      <c r="K87" t="s">
        <v>512</v>
      </c>
    </row>
    <row r="88" spans="2:11" x14ac:dyDescent="0.3">
      <c r="C88" t="s">
        <v>980</v>
      </c>
      <c r="D88">
        <v>284</v>
      </c>
      <c r="F88" t="s">
        <v>547</v>
      </c>
      <c r="G88" t="s">
        <v>10</v>
      </c>
      <c r="H88" t="s">
        <v>15</v>
      </c>
      <c r="I88" t="s">
        <v>12</v>
      </c>
    </row>
    <row r="89" spans="2:11" x14ac:dyDescent="0.3">
      <c r="C89" t="s">
        <v>30</v>
      </c>
      <c r="D89">
        <v>400</v>
      </c>
      <c r="F89" t="s">
        <v>29</v>
      </c>
      <c r="G89" t="s">
        <v>11</v>
      </c>
      <c r="H89" t="s">
        <v>16</v>
      </c>
      <c r="I89" t="s">
        <v>12</v>
      </c>
      <c r="J89" t="s">
        <v>13</v>
      </c>
      <c r="K89" t="s">
        <v>512</v>
      </c>
    </row>
    <row r="90" spans="2:11" x14ac:dyDescent="0.3">
      <c r="C90" t="s">
        <v>1099</v>
      </c>
      <c r="D90">
        <v>300</v>
      </c>
      <c r="F90" t="s">
        <v>50</v>
      </c>
      <c r="G90" t="s">
        <v>10</v>
      </c>
      <c r="J90" t="s">
        <v>13</v>
      </c>
      <c r="K90" t="s">
        <v>512</v>
      </c>
    </row>
    <row r="91" spans="2:11" x14ac:dyDescent="0.3">
      <c r="B91" s="5">
        <v>45008</v>
      </c>
      <c r="C91" t="s">
        <v>963</v>
      </c>
      <c r="D91">
        <v>437</v>
      </c>
      <c r="F91" t="s">
        <v>547</v>
      </c>
      <c r="G91" t="s">
        <v>11</v>
      </c>
      <c r="H91" t="s">
        <v>15</v>
      </c>
      <c r="I91" t="s">
        <v>12</v>
      </c>
    </row>
    <row r="92" spans="2:11" x14ac:dyDescent="0.3">
      <c r="B92" s="5"/>
      <c r="C92" t="s">
        <v>1100</v>
      </c>
      <c r="D92">
        <v>190</v>
      </c>
      <c r="F92" t="s">
        <v>50</v>
      </c>
      <c r="G92" t="s">
        <v>11</v>
      </c>
    </row>
    <row r="93" spans="2:11" x14ac:dyDescent="0.3">
      <c r="B93" s="5"/>
      <c r="C93" t="s">
        <v>1101</v>
      </c>
      <c r="D93">
        <v>179</v>
      </c>
      <c r="F93" t="s">
        <v>50</v>
      </c>
      <c r="G93" t="s">
        <v>10</v>
      </c>
      <c r="J93" t="s">
        <v>13</v>
      </c>
      <c r="K93" t="s">
        <v>60</v>
      </c>
    </row>
    <row r="94" spans="2:11" x14ac:dyDescent="0.3">
      <c r="B94" s="5">
        <v>45009</v>
      </c>
      <c r="C94" t="s">
        <v>964</v>
      </c>
      <c r="D94">
        <v>2000</v>
      </c>
      <c r="F94" t="s">
        <v>50</v>
      </c>
      <c r="G94" t="s">
        <v>11</v>
      </c>
      <c r="H94" t="s">
        <v>16</v>
      </c>
      <c r="I94" t="s">
        <v>12</v>
      </c>
      <c r="J94" t="s">
        <v>13</v>
      </c>
      <c r="K94" t="s">
        <v>512</v>
      </c>
    </row>
    <row r="95" spans="2:11" x14ac:dyDescent="0.3">
      <c r="B95" s="5"/>
      <c r="C95" t="s">
        <v>531</v>
      </c>
      <c r="D95">
        <v>1000</v>
      </c>
      <c r="F95" t="s">
        <v>547</v>
      </c>
      <c r="G95" t="s">
        <v>10</v>
      </c>
      <c r="H95" t="s">
        <v>15</v>
      </c>
      <c r="I95" t="s">
        <v>12</v>
      </c>
      <c r="J95" t="s">
        <v>13</v>
      </c>
      <c r="K95" t="s">
        <v>60</v>
      </c>
    </row>
    <row r="96" spans="2:11" x14ac:dyDescent="0.3">
      <c r="B96" s="5">
        <v>45010</v>
      </c>
      <c r="C96" t="s">
        <v>30</v>
      </c>
      <c r="D96">
        <v>100</v>
      </c>
      <c r="F96" t="s">
        <v>62</v>
      </c>
      <c r="G96" t="s">
        <v>11</v>
      </c>
      <c r="H96" t="s">
        <v>16</v>
      </c>
      <c r="I96" t="s">
        <v>12</v>
      </c>
      <c r="J96" t="s">
        <v>13</v>
      </c>
      <c r="K96" t="s">
        <v>60</v>
      </c>
    </row>
    <row r="97" spans="2:11" x14ac:dyDescent="0.3">
      <c r="C97" t="s">
        <v>18</v>
      </c>
      <c r="D97">
        <v>20</v>
      </c>
      <c r="F97" t="s">
        <v>62</v>
      </c>
      <c r="G97" t="s">
        <v>11</v>
      </c>
      <c r="H97" t="s">
        <v>16</v>
      </c>
      <c r="I97" t="s">
        <v>12</v>
      </c>
      <c r="J97" t="s">
        <v>13</v>
      </c>
      <c r="K97" t="s">
        <v>60</v>
      </c>
    </row>
    <row r="98" spans="2:11" x14ac:dyDescent="0.3">
      <c r="B98" s="5">
        <v>45011</v>
      </c>
      <c r="C98" t="s">
        <v>965</v>
      </c>
      <c r="D98">
        <v>2000</v>
      </c>
      <c r="F98" t="s">
        <v>50</v>
      </c>
      <c r="G98" t="s">
        <v>11</v>
      </c>
      <c r="H98" t="s">
        <v>16</v>
      </c>
      <c r="I98" t="s">
        <v>12</v>
      </c>
      <c r="J98" t="s">
        <v>13</v>
      </c>
      <c r="K98" t="s">
        <v>60</v>
      </c>
    </row>
    <row r="99" spans="2:11" x14ac:dyDescent="0.3">
      <c r="C99" t="s">
        <v>952</v>
      </c>
      <c r="D99">
        <v>120</v>
      </c>
      <c r="F99" t="s">
        <v>62</v>
      </c>
      <c r="G99" t="s">
        <v>11</v>
      </c>
      <c r="H99" t="s">
        <v>14</v>
      </c>
      <c r="I99" t="s">
        <v>12</v>
      </c>
      <c r="J99" t="s">
        <v>13</v>
      </c>
      <c r="K99" t="s">
        <v>60</v>
      </c>
    </row>
    <row r="100" spans="2:11" x14ac:dyDescent="0.3">
      <c r="C100" t="s">
        <v>18</v>
      </c>
      <c r="D100">
        <v>20</v>
      </c>
      <c r="F100" t="s">
        <v>62</v>
      </c>
      <c r="G100" t="s">
        <v>11</v>
      </c>
      <c r="H100" t="s">
        <v>16</v>
      </c>
      <c r="I100" t="s">
        <v>12</v>
      </c>
      <c r="J100" t="s">
        <v>13</v>
      </c>
      <c r="K100" t="s">
        <v>60</v>
      </c>
    </row>
    <row r="101" spans="2:11" x14ac:dyDescent="0.3">
      <c r="C101" t="s">
        <v>966</v>
      </c>
      <c r="D101">
        <v>1085</v>
      </c>
      <c r="F101" t="s">
        <v>50</v>
      </c>
      <c r="G101" t="s">
        <v>11</v>
      </c>
      <c r="H101" t="s">
        <v>14</v>
      </c>
      <c r="I101" t="s">
        <v>12</v>
      </c>
      <c r="J101" t="s">
        <v>13</v>
      </c>
      <c r="K101" t="s">
        <v>60</v>
      </c>
    </row>
    <row r="102" spans="2:11" x14ac:dyDescent="0.3">
      <c r="C102" t="s">
        <v>20</v>
      </c>
      <c r="D102">
        <v>120</v>
      </c>
      <c r="F102" t="s">
        <v>50</v>
      </c>
      <c r="G102" t="s">
        <v>11</v>
      </c>
      <c r="H102" t="s">
        <v>15</v>
      </c>
      <c r="I102" t="s">
        <v>12</v>
      </c>
      <c r="J102" t="s">
        <v>13</v>
      </c>
      <c r="K102" t="s">
        <v>60</v>
      </c>
    </row>
    <row r="103" spans="2:11" x14ac:dyDescent="0.3">
      <c r="B103" s="5">
        <v>45012</v>
      </c>
      <c r="C103" t="s">
        <v>967</v>
      </c>
      <c r="D103">
        <v>1199</v>
      </c>
      <c r="F103" t="s">
        <v>50</v>
      </c>
      <c r="G103" t="s">
        <v>10</v>
      </c>
      <c r="H103" t="s">
        <v>15</v>
      </c>
      <c r="I103" t="s">
        <v>12</v>
      </c>
      <c r="J103" t="s">
        <v>13</v>
      </c>
      <c r="K103" t="s">
        <v>60</v>
      </c>
    </row>
    <row r="104" spans="2:11" x14ac:dyDescent="0.3">
      <c r="B104" s="5"/>
      <c r="C104" t="s">
        <v>27</v>
      </c>
      <c r="D104">
        <v>316</v>
      </c>
      <c r="F104" t="s">
        <v>62</v>
      </c>
      <c r="G104" t="s">
        <v>11</v>
      </c>
      <c r="H104" t="s">
        <v>16</v>
      </c>
      <c r="I104" t="s">
        <v>12</v>
      </c>
      <c r="J104" t="s">
        <v>13</v>
      </c>
      <c r="K104" t="s">
        <v>60</v>
      </c>
    </row>
    <row r="105" spans="2:11" x14ac:dyDescent="0.3">
      <c r="B105" s="5">
        <v>45013</v>
      </c>
      <c r="C105" t="s">
        <v>48</v>
      </c>
      <c r="D105">
        <v>500</v>
      </c>
      <c r="F105" t="s">
        <v>50</v>
      </c>
      <c r="G105" t="s">
        <v>10</v>
      </c>
      <c r="H105" t="s">
        <v>14</v>
      </c>
      <c r="I105" t="s">
        <v>12</v>
      </c>
      <c r="J105" t="s">
        <v>13</v>
      </c>
      <c r="K105" t="s">
        <v>60</v>
      </c>
    </row>
    <row r="106" spans="2:11" x14ac:dyDescent="0.3">
      <c r="B106" s="5"/>
      <c r="C106" t="s">
        <v>20</v>
      </c>
      <c r="D106">
        <v>1000</v>
      </c>
      <c r="F106" t="s">
        <v>547</v>
      </c>
      <c r="G106" t="s">
        <v>10</v>
      </c>
      <c r="H106" t="s">
        <v>15</v>
      </c>
      <c r="I106" t="s">
        <v>12</v>
      </c>
      <c r="J106" t="s">
        <v>13</v>
      </c>
      <c r="K106" t="s">
        <v>60</v>
      </c>
    </row>
    <row r="107" spans="2:11" x14ac:dyDescent="0.3">
      <c r="B107" s="5"/>
      <c r="C107" t="s">
        <v>30</v>
      </c>
      <c r="D107">
        <v>125</v>
      </c>
      <c r="F107" t="s">
        <v>50</v>
      </c>
      <c r="G107" t="s">
        <v>11</v>
      </c>
      <c r="H107" t="s">
        <v>16</v>
      </c>
      <c r="I107" t="s">
        <v>12</v>
      </c>
      <c r="J107" t="s">
        <v>13</v>
      </c>
      <c r="K107" t="s">
        <v>60</v>
      </c>
    </row>
    <row r="108" spans="2:11" x14ac:dyDescent="0.3">
      <c r="B108" s="5"/>
      <c r="C108" t="s">
        <v>1015</v>
      </c>
      <c r="D108">
        <v>50</v>
      </c>
      <c r="F108" t="s">
        <v>50</v>
      </c>
      <c r="G108" t="s">
        <v>11</v>
      </c>
      <c r="H108" t="s">
        <v>15</v>
      </c>
      <c r="I108" t="s">
        <v>12</v>
      </c>
      <c r="J108" t="s">
        <v>13</v>
      </c>
      <c r="K108" t="s">
        <v>60</v>
      </c>
    </row>
    <row r="109" spans="2:11" x14ac:dyDescent="0.3">
      <c r="B109" s="5"/>
      <c r="C109" t="s">
        <v>1016</v>
      </c>
      <c r="D109">
        <v>15</v>
      </c>
      <c r="F109" t="s">
        <v>50</v>
      </c>
      <c r="G109" t="s">
        <v>11</v>
      </c>
      <c r="H109" t="s">
        <v>15</v>
      </c>
      <c r="I109" t="s">
        <v>12</v>
      </c>
      <c r="J109" t="s">
        <v>13</v>
      </c>
      <c r="K109" t="s">
        <v>60</v>
      </c>
    </row>
    <row r="110" spans="2:11" x14ac:dyDescent="0.3">
      <c r="B110" s="5">
        <v>45014</v>
      </c>
      <c r="C110" t="s">
        <v>942</v>
      </c>
      <c r="D110">
        <v>6100</v>
      </c>
      <c r="F110" t="s">
        <v>50</v>
      </c>
      <c r="G110" t="s">
        <v>11</v>
      </c>
      <c r="H110" t="s">
        <v>16</v>
      </c>
      <c r="I110" t="s">
        <v>12</v>
      </c>
      <c r="J110" t="s">
        <v>13</v>
      </c>
      <c r="K110" t="s">
        <v>60</v>
      </c>
    </row>
    <row r="111" spans="2:11" x14ac:dyDescent="0.3">
      <c r="B111" s="5"/>
      <c r="C111" t="s">
        <v>30</v>
      </c>
      <c r="D111">
        <v>90</v>
      </c>
      <c r="F111" t="s">
        <v>50</v>
      </c>
      <c r="G111" t="s">
        <v>11</v>
      </c>
      <c r="H111" t="s">
        <v>16</v>
      </c>
      <c r="I111" t="s">
        <v>12</v>
      </c>
      <c r="J111" t="s">
        <v>13</v>
      </c>
      <c r="K111" t="s">
        <v>60</v>
      </c>
    </row>
    <row r="112" spans="2:11" x14ac:dyDescent="0.3">
      <c r="B112" s="5"/>
      <c r="C112" t="s">
        <v>9</v>
      </c>
      <c r="D112">
        <v>20</v>
      </c>
      <c r="F112" t="s">
        <v>50</v>
      </c>
      <c r="G112" t="s">
        <v>11</v>
      </c>
      <c r="H112" t="s">
        <v>16</v>
      </c>
      <c r="I112" t="s">
        <v>12</v>
      </c>
      <c r="J112" t="s">
        <v>13</v>
      </c>
      <c r="K112" t="s">
        <v>60</v>
      </c>
    </row>
    <row r="113" spans="2:11" x14ac:dyDescent="0.3">
      <c r="B113" s="5"/>
      <c r="C113" t="s">
        <v>1452</v>
      </c>
      <c r="D113">
        <v>666</v>
      </c>
      <c r="F113" t="s">
        <v>29</v>
      </c>
      <c r="G113" t="s">
        <v>11</v>
      </c>
      <c r="I113" t="s">
        <v>12</v>
      </c>
      <c r="J113" t="s">
        <v>13</v>
      </c>
      <c r="K113" t="s">
        <v>512</v>
      </c>
    </row>
    <row r="114" spans="2:11" x14ac:dyDescent="0.3">
      <c r="B114" s="5">
        <v>45015</v>
      </c>
      <c r="C114" t="s">
        <v>30</v>
      </c>
      <c r="D114">
        <v>60</v>
      </c>
      <c r="F114" t="s">
        <v>50</v>
      </c>
      <c r="G114" t="s">
        <v>11</v>
      </c>
      <c r="H114" t="s">
        <v>16</v>
      </c>
      <c r="I114" t="s">
        <v>12</v>
      </c>
      <c r="J114" t="s">
        <v>13</v>
      </c>
      <c r="K114" t="s">
        <v>60</v>
      </c>
    </row>
    <row r="115" spans="2:11" x14ac:dyDescent="0.3">
      <c r="B115" s="5"/>
      <c r="C115" t="s">
        <v>34</v>
      </c>
      <c r="D115">
        <v>200</v>
      </c>
      <c r="F115" t="s">
        <v>50</v>
      </c>
      <c r="G115" t="s">
        <v>11</v>
      </c>
      <c r="H115" t="s">
        <v>15</v>
      </c>
      <c r="I115" t="s">
        <v>12</v>
      </c>
      <c r="J115" t="s">
        <v>13</v>
      </c>
      <c r="K115" t="s">
        <v>60</v>
      </c>
    </row>
    <row r="116" spans="2:11" x14ac:dyDescent="0.3">
      <c r="B116" s="5"/>
      <c r="C116" t="s">
        <v>1016</v>
      </c>
      <c r="D116">
        <v>30</v>
      </c>
      <c r="F116" t="s">
        <v>50</v>
      </c>
      <c r="G116" t="s">
        <v>11</v>
      </c>
      <c r="H116" t="s">
        <v>15</v>
      </c>
      <c r="I116" t="s">
        <v>12</v>
      </c>
      <c r="J116" t="s">
        <v>13</v>
      </c>
      <c r="K116" t="s">
        <v>60</v>
      </c>
    </row>
    <row r="117" spans="2:11" x14ac:dyDescent="0.3">
      <c r="B117" s="5"/>
      <c r="C117" t="s">
        <v>1017</v>
      </c>
      <c r="D117">
        <v>30</v>
      </c>
      <c r="F117" t="s">
        <v>50</v>
      </c>
      <c r="G117" t="s">
        <v>11</v>
      </c>
      <c r="H117" t="s">
        <v>15</v>
      </c>
      <c r="I117" t="s">
        <v>12</v>
      </c>
      <c r="J117" t="s">
        <v>13</v>
      </c>
      <c r="K117" t="s">
        <v>60</v>
      </c>
    </row>
    <row r="118" spans="2:11" x14ac:dyDescent="0.3">
      <c r="B118" s="5"/>
      <c r="C118" t="s">
        <v>1018</v>
      </c>
      <c r="D118">
        <v>1300</v>
      </c>
      <c r="F118" t="s">
        <v>50</v>
      </c>
      <c r="G118" t="s">
        <v>11</v>
      </c>
      <c r="H118" t="s">
        <v>16</v>
      </c>
      <c r="I118" t="s">
        <v>12</v>
      </c>
      <c r="J118" t="s">
        <v>13</v>
      </c>
      <c r="K118" t="s">
        <v>60</v>
      </c>
    </row>
    <row r="119" spans="2:11" x14ac:dyDescent="0.3">
      <c r="B119" s="5">
        <v>45016</v>
      </c>
      <c r="C119" t="s">
        <v>968</v>
      </c>
      <c r="D119">
        <v>1928</v>
      </c>
      <c r="F119" t="s">
        <v>547</v>
      </c>
      <c r="G119" t="s">
        <v>10</v>
      </c>
      <c r="H119" t="s">
        <v>15</v>
      </c>
      <c r="I119" t="s">
        <v>12</v>
      </c>
      <c r="J119" t="s">
        <v>13</v>
      </c>
      <c r="K119" t="s">
        <v>512</v>
      </c>
    </row>
    <row r="120" spans="2:11" x14ac:dyDescent="0.3">
      <c r="C120" t="s">
        <v>969</v>
      </c>
      <c r="D120">
        <v>63720</v>
      </c>
      <c r="F120" t="s">
        <v>547</v>
      </c>
      <c r="G120" t="s">
        <v>10</v>
      </c>
      <c r="H120" t="s">
        <v>14</v>
      </c>
      <c r="I120" t="s">
        <v>12</v>
      </c>
      <c r="J120" t="s">
        <v>13</v>
      </c>
      <c r="K120" t="s">
        <v>60</v>
      </c>
    </row>
    <row r="121" spans="2:11" x14ac:dyDescent="0.3">
      <c r="C121" t="s">
        <v>943</v>
      </c>
      <c r="D121">
        <v>300</v>
      </c>
      <c r="F121" t="s">
        <v>798</v>
      </c>
      <c r="G121" t="s">
        <v>799</v>
      </c>
      <c r="H121" t="s">
        <v>16</v>
      </c>
      <c r="I121" t="s">
        <v>12</v>
      </c>
      <c r="J121" t="s">
        <v>13</v>
      </c>
      <c r="K121" t="s">
        <v>60</v>
      </c>
    </row>
    <row r="122" spans="2:11" x14ac:dyDescent="0.3">
      <c r="C122" t="s">
        <v>1019</v>
      </c>
      <c r="D122">
        <v>50</v>
      </c>
      <c r="F122" t="s">
        <v>798</v>
      </c>
      <c r="G122" t="s">
        <v>799</v>
      </c>
      <c r="H122" t="s">
        <v>14</v>
      </c>
      <c r="I122" t="s">
        <v>12</v>
      </c>
      <c r="J122" t="s">
        <v>13</v>
      </c>
      <c r="K122" t="s">
        <v>60</v>
      </c>
    </row>
    <row r="123" spans="2:11" x14ac:dyDescent="0.3">
      <c r="C123" t="s">
        <v>18</v>
      </c>
      <c r="D123">
        <v>20</v>
      </c>
      <c r="F123" t="s">
        <v>798</v>
      </c>
      <c r="G123" t="s">
        <v>799</v>
      </c>
      <c r="H123" t="s">
        <v>16</v>
      </c>
      <c r="I123" t="s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opLeftCell="A133" workbookViewId="0">
      <selection activeCell="K147" sqref="K147"/>
    </sheetView>
  </sheetViews>
  <sheetFormatPr defaultColWidth="12.5546875" defaultRowHeight="14.4" x14ac:dyDescent="0.3"/>
  <cols>
    <col min="1" max="1" width="8.5546875" bestFit="1" customWidth="1"/>
    <col min="2" max="2" width="10.109375" bestFit="1" customWidth="1"/>
    <col min="3" max="3" width="40.44140625" bestFit="1" customWidth="1"/>
    <col min="4" max="4" width="9.88671875" bestFit="1" customWidth="1"/>
    <col min="5" max="5" width="10.6640625" bestFit="1" customWidth="1"/>
    <col min="6" max="6" width="12.109375" bestFit="1" customWidth="1"/>
    <col min="7" max="7" width="10.33203125" bestFit="1" customWidth="1"/>
    <col min="8" max="8" width="12.88671875" bestFit="1" customWidth="1"/>
    <col min="9" max="9" width="11.33203125" bestFit="1" customWidth="1"/>
    <col min="10" max="10" width="10.88671875" bestFit="1" customWidth="1"/>
    <col min="11" max="11" width="19.3320312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ht="15.6" x14ac:dyDescent="0.3">
      <c r="A2" s="30"/>
      <c r="B2" s="79">
        <v>45017</v>
      </c>
      <c r="C2" s="80" t="s">
        <v>259</v>
      </c>
      <c r="D2" s="81">
        <v>215</v>
      </c>
      <c r="E2" s="81"/>
      <c r="F2" s="82" t="s">
        <v>50</v>
      </c>
      <c r="G2" s="81" t="s">
        <v>11</v>
      </c>
      <c r="H2" s="81" t="s">
        <v>15</v>
      </c>
      <c r="I2" s="81" t="s">
        <v>12</v>
      </c>
      <c r="J2" s="81" t="s">
        <v>13</v>
      </c>
      <c r="K2" s="81" t="s">
        <v>512</v>
      </c>
    </row>
    <row r="3" spans="1:11" ht="15.6" x14ac:dyDescent="0.3">
      <c r="A3" s="30"/>
      <c r="B3" s="83"/>
      <c r="C3" s="80" t="s">
        <v>188</v>
      </c>
      <c r="D3" s="81">
        <v>195</v>
      </c>
      <c r="E3" s="81"/>
      <c r="F3" s="82" t="s">
        <v>50</v>
      </c>
      <c r="G3" s="81" t="s">
        <v>11</v>
      </c>
      <c r="H3" s="81" t="s">
        <v>15</v>
      </c>
      <c r="I3" s="81" t="s">
        <v>12</v>
      </c>
      <c r="J3" s="81" t="s">
        <v>13</v>
      </c>
      <c r="K3" s="81" t="s">
        <v>60</v>
      </c>
    </row>
    <row r="4" spans="1:11" ht="15.6" x14ac:dyDescent="0.3">
      <c r="A4" s="30"/>
      <c r="B4" s="83"/>
      <c r="C4" s="80" t="s">
        <v>1453</v>
      </c>
      <c r="D4" s="81">
        <v>125</v>
      </c>
      <c r="E4" s="81"/>
      <c r="F4" s="82" t="s">
        <v>29</v>
      </c>
      <c r="G4" s="81" t="s">
        <v>11</v>
      </c>
      <c r="H4" s="81" t="s">
        <v>16</v>
      </c>
      <c r="I4" s="81" t="s">
        <v>12</v>
      </c>
      <c r="J4" s="81" t="s">
        <v>13</v>
      </c>
      <c r="K4" s="81"/>
    </row>
    <row r="5" spans="1:11" ht="15.6" x14ac:dyDescent="0.3">
      <c r="A5" s="30"/>
      <c r="B5" s="63">
        <v>45018</v>
      </c>
      <c r="C5" s="62" t="s">
        <v>531</v>
      </c>
      <c r="D5" s="84">
        <v>1000</v>
      </c>
      <c r="E5" s="65"/>
      <c r="F5" s="64" t="s">
        <v>547</v>
      </c>
      <c r="G5" s="64" t="s">
        <v>10</v>
      </c>
      <c r="H5" s="64" t="s">
        <v>15</v>
      </c>
      <c r="I5" s="64" t="s">
        <v>12</v>
      </c>
      <c r="J5" s="64" t="s">
        <v>13</v>
      </c>
      <c r="K5" s="64" t="s">
        <v>512</v>
      </c>
    </row>
    <row r="6" spans="1:11" ht="15.6" x14ac:dyDescent="0.3">
      <c r="A6" s="30"/>
      <c r="B6" s="63"/>
      <c r="C6" s="62" t="s">
        <v>1020</v>
      </c>
      <c r="D6" s="84">
        <v>210</v>
      </c>
      <c r="E6" s="65"/>
      <c r="F6" s="64" t="s">
        <v>50</v>
      </c>
      <c r="G6" s="64" t="s">
        <v>11</v>
      </c>
      <c r="H6" s="64" t="s">
        <v>14</v>
      </c>
      <c r="I6" s="64" t="s">
        <v>12</v>
      </c>
      <c r="J6" s="64" t="s">
        <v>13</v>
      </c>
      <c r="K6" s="64" t="s">
        <v>512</v>
      </c>
    </row>
    <row r="7" spans="1:11" ht="15.6" x14ac:dyDescent="0.3">
      <c r="A7" s="30"/>
      <c r="B7" s="63"/>
      <c r="C7" s="62" t="s">
        <v>188</v>
      </c>
      <c r="D7" s="84">
        <v>80</v>
      </c>
      <c r="E7" s="65"/>
      <c r="F7" s="64" t="s">
        <v>50</v>
      </c>
      <c r="G7" s="64" t="s">
        <v>11</v>
      </c>
      <c r="H7" s="64" t="s">
        <v>16</v>
      </c>
      <c r="I7" s="64" t="s">
        <v>12</v>
      </c>
      <c r="J7" s="64" t="s">
        <v>13</v>
      </c>
      <c r="K7" s="64" t="s">
        <v>60</v>
      </c>
    </row>
    <row r="8" spans="1:11" ht="15.6" x14ac:dyDescent="0.3">
      <c r="A8" s="30"/>
      <c r="B8" s="63"/>
      <c r="C8" s="62" t="s">
        <v>9</v>
      </c>
      <c r="D8" s="84">
        <v>20</v>
      </c>
      <c r="E8" s="65"/>
      <c r="F8" s="64" t="s">
        <v>50</v>
      </c>
      <c r="G8" s="64" t="s">
        <v>11</v>
      </c>
      <c r="H8" s="64" t="s">
        <v>16</v>
      </c>
      <c r="I8" s="64" t="s">
        <v>12</v>
      </c>
      <c r="J8" s="64" t="s">
        <v>13</v>
      </c>
      <c r="K8" s="64" t="s">
        <v>60</v>
      </c>
    </row>
    <row r="9" spans="1:11" ht="15.6" x14ac:dyDescent="0.3">
      <c r="A9" s="30"/>
      <c r="B9" s="63">
        <v>45019</v>
      </c>
      <c r="C9" s="62" t="s">
        <v>1021</v>
      </c>
      <c r="D9" s="84">
        <v>300</v>
      </c>
      <c r="E9" s="65"/>
      <c r="F9" s="64" t="s">
        <v>50</v>
      </c>
      <c r="G9" s="64" t="s">
        <v>11</v>
      </c>
      <c r="H9" s="64" t="s">
        <v>14</v>
      </c>
      <c r="I9" s="64" t="s">
        <v>12</v>
      </c>
      <c r="J9" s="64" t="s">
        <v>13</v>
      </c>
      <c r="K9" s="64" t="s">
        <v>60</v>
      </c>
    </row>
    <row r="10" spans="1:11" ht="15.6" x14ac:dyDescent="0.3">
      <c r="A10" s="30"/>
      <c r="B10" s="63"/>
      <c r="C10" s="62" t="s">
        <v>1022</v>
      </c>
      <c r="D10" s="84">
        <v>200</v>
      </c>
      <c r="E10" s="65"/>
      <c r="F10" s="64" t="s">
        <v>50</v>
      </c>
      <c r="G10" s="64" t="s">
        <v>11</v>
      </c>
      <c r="H10" s="64" t="s">
        <v>16</v>
      </c>
      <c r="I10" s="64" t="s">
        <v>12</v>
      </c>
      <c r="J10" s="64" t="s">
        <v>13</v>
      </c>
      <c r="K10" s="64" t="s">
        <v>60</v>
      </c>
    </row>
    <row r="11" spans="1:11" x14ac:dyDescent="0.3">
      <c r="B11" s="63">
        <v>45020</v>
      </c>
      <c r="C11" s="64" t="s">
        <v>970</v>
      </c>
      <c r="D11" s="64">
        <v>1174</v>
      </c>
      <c r="E11" s="64"/>
      <c r="F11" s="64" t="s">
        <v>547</v>
      </c>
      <c r="G11" s="64" t="s">
        <v>10</v>
      </c>
      <c r="H11" s="64" t="s">
        <v>15</v>
      </c>
      <c r="I11" s="64" t="s">
        <v>12</v>
      </c>
      <c r="J11" s="64" t="s">
        <v>13</v>
      </c>
      <c r="K11" s="64" t="s">
        <v>512</v>
      </c>
    </row>
    <row r="12" spans="1:11" x14ac:dyDescent="0.3">
      <c r="B12" s="63"/>
      <c r="C12" s="64" t="s">
        <v>20</v>
      </c>
      <c r="D12" s="64">
        <v>340</v>
      </c>
      <c r="E12" s="64"/>
      <c r="F12" s="64" t="s">
        <v>547</v>
      </c>
      <c r="G12" s="64" t="s">
        <v>11</v>
      </c>
      <c r="H12" s="64" t="s">
        <v>15</v>
      </c>
      <c r="I12" s="64" t="s">
        <v>12</v>
      </c>
      <c r="J12" s="64" t="s">
        <v>13</v>
      </c>
      <c r="K12" s="64" t="s">
        <v>512</v>
      </c>
    </row>
    <row r="13" spans="1:11" x14ac:dyDescent="0.3">
      <c r="B13" s="63"/>
      <c r="C13" s="64" t="s">
        <v>9</v>
      </c>
      <c r="D13" s="64">
        <v>40</v>
      </c>
      <c r="E13" s="64"/>
      <c r="F13" s="64" t="s">
        <v>62</v>
      </c>
      <c r="G13" s="64" t="s">
        <v>11</v>
      </c>
      <c r="H13" s="64" t="s">
        <v>16</v>
      </c>
      <c r="I13" s="64" t="s">
        <v>12</v>
      </c>
      <c r="J13" s="64" t="s">
        <v>13</v>
      </c>
      <c r="K13" s="64" t="s">
        <v>60</v>
      </c>
    </row>
    <row r="14" spans="1:11" x14ac:dyDescent="0.3">
      <c r="B14" s="63"/>
      <c r="C14" s="64" t="s">
        <v>188</v>
      </c>
      <c r="D14" s="64">
        <v>140</v>
      </c>
      <c r="E14" s="64"/>
      <c r="F14" s="64" t="s">
        <v>50</v>
      </c>
      <c r="G14" s="64" t="s">
        <v>11</v>
      </c>
      <c r="H14" s="64" t="s">
        <v>16</v>
      </c>
      <c r="I14" s="64" t="s">
        <v>12</v>
      </c>
      <c r="J14" s="64" t="s">
        <v>13</v>
      </c>
      <c r="K14" s="64" t="s">
        <v>60</v>
      </c>
    </row>
    <row r="15" spans="1:11" x14ac:dyDescent="0.3">
      <c r="B15" s="63"/>
      <c r="C15" s="64" t="s">
        <v>9</v>
      </c>
      <c r="D15" s="64">
        <v>20</v>
      </c>
      <c r="E15" s="64"/>
      <c r="F15" s="64" t="s">
        <v>50</v>
      </c>
      <c r="G15" s="64" t="s">
        <v>11</v>
      </c>
      <c r="H15" s="64" t="s">
        <v>16</v>
      </c>
      <c r="I15" s="64" t="s">
        <v>12</v>
      </c>
      <c r="J15" s="64" t="s">
        <v>13</v>
      </c>
      <c r="K15" s="64" t="s">
        <v>60</v>
      </c>
    </row>
    <row r="16" spans="1:11" x14ac:dyDescent="0.3">
      <c r="B16" s="63">
        <v>45021</v>
      </c>
      <c r="C16" s="64" t="s">
        <v>1023</v>
      </c>
      <c r="D16" s="64">
        <v>1318</v>
      </c>
      <c r="E16" s="64"/>
      <c r="F16" s="64" t="s">
        <v>50</v>
      </c>
      <c r="G16" s="64" t="s">
        <v>11</v>
      </c>
      <c r="H16" s="64" t="s">
        <v>14</v>
      </c>
      <c r="I16" s="64" t="s">
        <v>12</v>
      </c>
      <c r="J16" s="64" t="s">
        <v>13</v>
      </c>
      <c r="K16" s="64" t="s">
        <v>60</v>
      </c>
    </row>
    <row r="17" spans="2:11" x14ac:dyDescent="0.3">
      <c r="B17" s="63"/>
      <c r="C17" s="64" t="s">
        <v>188</v>
      </c>
      <c r="D17" s="64">
        <v>90</v>
      </c>
      <c r="E17" s="64"/>
      <c r="F17" s="64" t="s">
        <v>50</v>
      </c>
      <c r="G17" s="64" t="s">
        <v>11</v>
      </c>
      <c r="H17" s="64" t="s">
        <v>16</v>
      </c>
      <c r="I17" s="64" t="s">
        <v>12</v>
      </c>
      <c r="J17" s="64" t="s">
        <v>13</v>
      </c>
      <c r="K17" s="64" t="s">
        <v>60</v>
      </c>
    </row>
    <row r="18" spans="2:11" x14ac:dyDescent="0.3">
      <c r="B18" s="63"/>
      <c r="C18" s="64" t="s">
        <v>9</v>
      </c>
      <c r="D18" s="64">
        <v>20</v>
      </c>
      <c r="E18" s="64"/>
      <c r="F18" s="64" t="s">
        <v>50</v>
      </c>
      <c r="G18" s="64" t="s">
        <v>11</v>
      </c>
      <c r="H18" s="64" t="s">
        <v>16</v>
      </c>
      <c r="I18" s="64" t="s">
        <v>12</v>
      </c>
      <c r="J18" s="64" t="s">
        <v>13</v>
      </c>
      <c r="K18" s="64" t="s">
        <v>60</v>
      </c>
    </row>
    <row r="19" spans="2:11" x14ac:dyDescent="0.3">
      <c r="B19" s="63">
        <v>45022</v>
      </c>
      <c r="C19" s="64" t="s">
        <v>971</v>
      </c>
      <c r="D19" s="64">
        <v>3174</v>
      </c>
      <c r="E19" s="64"/>
      <c r="F19" s="64" t="s">
        <v>547</v>
      </c>
      <c r="G19" s="64" t="s">
        <v>11</v>
      </c>
      <c r="H19" s="64" t="s">
        <v>15</v>
      </c>
      <c r="I19" s="64" t="s">
        <v>12</v>
      </c>
      <c r="J19" s="64" t="s">
        <v>13</v>
      </c>
      <c r="K19" s="64" t="s">
        <v>512</v>
      </c>
    </row>
    <row r="20" spans="2:11" x14ac:dyDescent="0.3">
      <c r="B20" s="63"/>
      <c r="C20" s="64" t="s">
        <v>1024</v>
      </c>
      <c r="D20" s="64">
        <v>3200</v>
      </c>
      <c r="E20" s="64"/>
      <c r="F20" s="64" t="s">
        <v>50</v>
      </c>
      <c r="G20" s="64" t="s">
        <v>10</v>
      </c>
      <c r="H20" s="64" t="s">
        <v>14</v>
      </c>
      <c r="I20" s="64" t="s">
        <v>12</v>
      </c>
      <c r="J20" s="64" t="s">
        <v>13</v>
      </c>
      <c r="K20" s="64" t="s">
        <v>512</v>
      </c>
    </row>
    <row r="21" spans="2:11" x14ac:dyDescent="0.3">
      <c r="B21" s="63"/>
      <c r="C21" s="64" t="s">
        <v>1025</v>
      </c>
      <c r="D21" s="64">
        <v>450</v>
      </c>
      <c r="E21" s="64"/>
      <c r="F21" s="64" t="s">
        <v>50</v>
      </c>
      <c r="G21" s="64" t="s">
        <v>799</v>
      </c>
      <c r="H21" s="64" t="s">
        <v>15</v>
      </c>
      <c r="I21" s="64" t="s">
        <v>12</v>
      </c>
      <c r="J21" s="64" t="s">
        <v>13</v>
      </c>
      <c r="K21" s="64" t="s">
        <v>1073</v>
      </c>
    </row>
    <row r="22" spans="2:11" x14ac:dyDescent="0.3">
      <c r="B22" s="63"/>
      <c r="C22" s="64" t="s">
        <v>27</v>
      </c>
      <c r="D22" s="64">
        <v>320</v>
      </c>
      <c r="E22" s="64"/>
      <c r="F22" s="64" t="s">
        <v>50</v>
      </c>
      <c r="G22" s="64" t="s">
        <v>799</v>
      </c>
      <c r="H22" s="64" t="s">
        <v>16</v>
      </c>
      <c r="I22" s="64" t="s">
        <v>12</v>
      </c>
      <c r="J22" s="64" t="s">
        <v>13</v>
      </c>
      <c r="K22" s="64" t="s">
        <v>1073</v>
      </c>
    </row>
    <row r="23" spans="2:11" x14ac:dyDescent="0.3">
      <c r="B23" s="63"/>
      <c r="C23" s="64" t="s">
        <v>1026</v>
      </c>
      <c r="D23" s="64">
        <v>500</v>
      </c>
      <c r="E23" s="64"/>
      <c r="F23" s="64" t="s">
        <v>50</v>
      </c>
      <c r="G23" s="64" t="s">
        <v>799</v>
      </c>
      <c r="H23" s="64" t="s">
        <v>15</v>
      </c>
      <c r="I23" s="64" t="s">
        <v>12</v>
      </c>
      <c r="J23" s="64" t="s">
        <v>13</v>
      </c>
      <c r="K23" s="64" t="s">
        <v>1073</v>
      </c>
    </row>
    <row r="24" spans="2:11" x14ac:dyDescent="0.3">
      <c r="B24" s="63"/>
      <c r="C24" s="64" t="s">
        <v>1027</v>
      </c>
      <c r="D24" s="64">
        <v>60</v>
      </c>
      <c r="E24" s="64"/>
      <c r="F24" s="64" t="s">
        <v>50</v>
      </c>
      <c r="G24" s="64" t="s">
        <v>799</v>
      </c>
      <c r="H24" s="64" t="s">
        <v>16</v>
      </c>
      <c r="I24" s="64" t="s">
        <v>12</v>
      </c>
      <c r="J24" s="64" t="s">
        <v>13</v>
      </c>
      <c r="K24" s="64" t="s">
        <v>1073</v>
      </c>
    </row>
    <row r="25" spans="2:11" x14ac:dyDescent="0.3">
      <c r="B25" s="63">
        <v>45023</v>
      </c>
      <c r="C25" s="64" t="s">
        <v>20</v>
      </c>
      <c r="D25" s="64">
        <v>240</v>
      </c>
      <c r="E25" s="64"/>
      <c r="F25" s="64" t="s">
        <v>547</v>
      </c>
      <c r="G25" s="64" t="s">
        <v>11</v>
      </c>
      <c r="H25" s="64" t="s">
        <v>15</v>
      </c>
      <c r="I25" s="64" t="s">
        <v>12</v>
      </c>
      <c r="J25" s="64" t="s">
        <v>13</v>
      </c>
      <c r="K25" s="64" t="s">
        <v>512</v>
      </c>
    </row>
    <row r="26" spans="2:11" x14ac:dyDescent="0.3">
      <c r="B26" s="63"/>
      <c r="C26" s="64" t="s">
        <v>24</v>
      </c>
      <c r="D26" s="64">
        <v>210</v>
      </c>
      <c r="E26" s="64"/>
      <c r="F26" s="64" t="s">
        <v>50</v>
      </c>
      <c r="G26" s="64" t="s">
        <v>11</v>
      </c>
      <c r="H26" s="64" t="s">
        <v>16</v>
      </c>
      <c r="I26" s="64" t="s">
        <v>12</v>
      </c>
      <c r="J26" s="64" t="s">
        <v>13</v>
      </c>
      <c r="K26" s="64" t="s">
        <v>1073</v>
      </c>
    </row>
    <row r="27" spans="2:11" x14ac:dyDescent="0.3">
      <c r="B27" s="63"/>
      <c r="C27" s="64" t="s">
        <v>9</v>
      </c>
      <c r="D27" s="64">
        <v>40</v>
      </c>
      <c r="E27" s="64"/>
      <c r="F27" s="64" t="s">
        <v>50</v>
      </c>
      <c r="G27" s="64" t="s">
        <v>11</v>
      </c>
      <c r="H27" s="64" t="s">
        <v>16</v>
      </c>
      <c r="I27" s="64" t="s">
        <v>12</v>
      </c>
      <c r="J27" s="64" t="s">
        <v>13</v>
      </c>
      <c r="K27" s="64" t="s">
        <v>1073</v>
      </c>
    </row>
    <row r="28" spans="2:11" x14ac:dyDescent="0.3">
      <c r="B28" s="63"/>
      <c r="C28" s="64" t="s">
        <v>23</v>
      </c>
      <c r="D28" s="64">
        <v>380</v>
      </c>
      <c r="E28" s="64"/>
      <c r="F28" s="64" t="s">
        <v>50</v>
      </c>
      <c r="G28" s="64" t="s">
        <v>11</v>
      </c>
      <c r="H28" s="64" t="s">
        <v>16</v>
      </c>
      <c r="I28" s="64" t="s">
        <v>12</v>
      </c>
      <c r="J28" s="64" t="s">
        <v>13</v>
      </c>
      <c r="K28" s="64" t="s">
        <v>1073</v>
      </c>
    </row>
    <row r="29" spans="2:11" x14ac:dyDescent="0.3">
      <c r="B29" s="63"/>
      <c r="C29" s="64" t="s">
        <v>1028</v>
      </c>
      <c r="D29" s="64">
        <v>700</v>
      </c>
      <c r="E29" s="64"/>
      <c r="F29" s="64" t="s">
        <v>50</v>
      </c>
      <c r="G29" s="64" t="s">
        <v>10</v>
      </c>
      <c r="H29" s="64" t="s">
        <v>76</v>
      </c>
      <c r="I29" s="64" t="s">
        <v>12</v>
      </c>
      <c r="J29" s="64" t="s">
        <v>13</v>
      </c>
      <c r="K29" s="64" t="s">
        <v>1073</v>
      </c>
    </row>
    <row r="30" spans="2:11" x14ac:dyDescent="0.3">
      <c r="B30" s="63"/>
      <c r="C30" s="64" t="s">
        <v>27</v>
      </c>
      <c r="D30" s="64">
        <v>280</v>
      </c>
      <c r="E30" s="64"/>
      <c r="F30" s="64" t="s">
        <v>50</v>
      </c>
      <c r="G30" s="64" t="s">
        <v>11</v>
      </c>
      <c r="H30" s="64" t="s">
        <v>16</v>
      </c>
      <c r="I30" s="64" t="s">
        <v>12</v>
      </c>
      <c r="J30" s="64" t="s">
        <v>13</v>
      </c>
      <c r="K30" s="64" t="s">
        <v>1073</v>
      </c>
    </row>
    <row r="31" spans="2:11" x14ac:dyDescent="0.3">
      <c r="B31" s="63"/>
      <c r="C31" s="64" t="s">
        <v>1029</v>
      </c>
      <c r="D31" s="64">
        <v>150</v>
      </c>
      <c r="E31" s="64"/>
      <c r="F31" s="64" t="s">
        <v>50</v>
      </c>
      <c r="G31" s="64" t="s">
        <v>11</v>
      </c>
      <c r="H31" s="64" t="s">
        <v>15</v>
      </c>
      <c r="I31" s="64" t="s">
        <v>12</v>
      </c>
      <c r="J31" s="64" t="s">
        <v>13</v>
      </c>
      <c r="K31" s="64" t="s">
        <v>1073</v>
      </c>
    </row>
    <row r="32" spans="2:11" x14ac:dyDescent="0.3">
      <c r="B32" s="63"/>
      <c r="C32" s="100" t="s">
        <v>982</v>
      </c>
      <c r="D32" s="64">
        <v>1107</v>
      </c>
      <c r="E32" s="64"/>
      <c r="F32" s="64" t="s">
        <v>29</v>
      </c>
      <c r="G32" s="64" t="s">
        <v>10</v>
      </c>
      <c r="H32" s="64" t="s">
        <v>15</v>
      </c>
      <c r="I32" s="64" t="s">
        <v>12</v>
      </c>
      <c r="J32" s="64" t="s">
        <v>13</v>
      </c>
      <c r="K32" s="64"/>
    </row>
    <row r="33" spans="2:11" x14ac:dyDescent="0.3">
      <c r="B33" s="63"/>
      <c r="C33" s="64" t="s">
        <v>1022</v>
      </c>
      <c r="D33" s="64">
        <v>60</v>
      </c>
      <c r="E33" s="64"/>
      <c r="F33" s="64" t="s">
        <v>50</v>
      </c>
      <c r="G33" s="64" t="s">
        <v>11</v>
      </c>
      <c r="H33" s="64" t="s">
        <v>16</v>
      </c>
      <c r="I33" s="64" t="s">
        <v>12</v>
      </c>
      <c r="J33" s="64" t="s">
        <v>13</v>
      </c>
      <c r="K33" s="64" t="s">
        <v>1073</v>
      </c>
    </row>
    <row r="34" spans="2:11" x14ac:dyDescent="0.3">
      <c r="B34" s="63">
        <v>45024</v>
      </c>
      <c r="C34" s="64" t="s">
        <v>972</v>
      </c>
      <c r="D34" s="64">
        <v>3006</v>
      </c>
      <c r="E34" s="64"/>
      <c r="F34" s="64" t="s">
        <v>547</v>
      </c>
      <c r="G34" s="64" t="s">
        <v>11</v>
      </c>
      <c r="H34" s="64" t="s">
        <v>14</v>
      </c>
      <c r="I34" s="64" t="s">
        <v>12</v>
      </c>
      <c r="J34" s="64" t="s">
        <v>13</v>
      </c>
      <c r="K34" s="64" t="s">
        <v>512</v>
      </c>
    </row>
    <row r="35" spans="2:11" x14ac:dyDescent="0.3">
      <c r="B35" s="63"/>
      <c r="C35" s="64" t="s">
        <v>1030</v>
      </c>
      <c r="D35" s="64">
        <v>120</v>
      </c>
      <c r="E35" s="64"/>
      <c r="F35" s="64" t="s">
        <v>50</v>
      </c>
      <c r="G35" s="64" t="s">
        <v>11</v>
      </c>
      <c r="H35" s="64" t="s">
        <v>15</v>
      </c>
      <c r="I35" s="64" t="s">
        <v>12</v>
      </c>
      <c r="J35" s="64" t="s">
        <v>13</v>
      </c>
      <c r="K35" s="64" t="s">
        <v>1073</v>
      </c>
    </row>
    <row r="36" spans="2:11" x14ac:dyDescent="0.3">
      <c r="B36" s="63"/>
      <c r="C36" s="64" t="s">
        <v>1031</v>
      </c>
      <c r="D36" s="64">
        <v>800</v>
      </c>
      <c r="E36" s="64"/>
      <c r="F36" s="64" t="s">
        <v>50</v>
      </c>
      <c r="G36" s="64" t="s">
        <v>10</v>
      </c>
      <c r="H36" s="64" t="s">
        <v>15</v>
      </c>
      <c r="I36" s="64" t="s">
        <v>12</v>
      </c>
      <c r="J36" s="64" t="s">
        <v>13</v>
      </c>
      <c r="K36" s="64" t="s">
        <v>1073</v>
      </c>
    </row>
    <row r="37" spans="2:11" x14ac:dyDescent="0.3">
      <c r="B37" s="63"/>
      <c r="C37" s="64" t="s">
        <v>23</v>
      </c>
      <c r="D37" s="64">
        <v>180</v>
      </c>
      <c r="E37" s="64"/>
      <c r="F37" s="64" t="s">
        <v>50</v>
      </c>
      <c r="G37" s="64" t="s">
        <v>11</v>
      </c>
      <c r="H37" s="64" t="s">
        <v>16</v>
      </c>
      <c r="I37" s="64" t="s">
        <v>12</v>
      </c>
      <c r="J37" s="64" t="s">
        <v>13</v>
      </c>
      <c r="K37" s="64" t="s">
        <v>1073</v>
      </c>
    </row>
    <row r="38" spans="2:11" x14ac:dyDescent="0.3">
      <c r="B38" s="63"/>
      <c r="C38" s="64" t="s">
        <v>1032</v>
      </c>
      <c r="D38" s="64">
        <v>160</v>
      </c>
      <c r="E38" s="64"/>
      <c r="F38" s="64" t="s">
        <v>50</v>
      </c>
      <c r="G38" s="64" t="s">
        <v>11</v>
      </c>
      <c r="H38" s="64" t="s">
        <v>15</v>
      </c>
      <c r="I38" s="64" t="s">
        <v>12</v>
      </c>
      <c r="J38" s="64" t="s">
        <v>13</v>
      </c>
      <c r="K38" s="64" t="s">
        <v>1073</v>
      </c>
    </row>
    <row r="39" spans="2:11" x14ac:dyDescent="0.3">
      <c r="B39" s="63"/>
      <c r="C39" s="64" t="s">
        <v>1033</v>
      </c>
      <c r="D39" s="64">
        <v>2000</v>
      </c>
      <c r="E39" s="64"/>
      <c r="F39" s="64" t="s">
        <v>50</v>
      </c>
      <c r="G39" s="64" t="s">
        <v>11</v>
      </c>
      <c r="H39" s="64" t="s">
        <v>15</v>
      </c>
      <c r="I39" s="64" t="s">
        <v>12</v>
      </c>
      <c r="J39" s="64" t="s">
        <v>13</v>
      </c>
      <c r="K39" s="64" t="s">
        <v>1073</v>
      </c>
    </row>
    <row r="40" spans="2:11" x14ac:dyDescent="0.3">
      <c r="B40" s="63"/>
      <c r="C40" s="64" t="s">
        <v>27</v>
      </c>
      <c r="D40" s="64">
        <v>385</v>
      </c>
      <c r="E40" s="64"/>
      <c r="F40" s="64" t="s">
        <v>50</v>
      </c>
      <c r="G40" s="64" t="s">
        <v>11</v>
      </c>
      <c r="H40" s="64" t="s">
        <v>16</v>
      </c>
      <c r="I40" s="64" t="s">
        <v>12</v>
      </c>
      <c r="J40" s="64" t="s">
        <v>13</v>
      </c>
      <c r="K40" s="64" t="s">
        <v>1073</v>
      </c>
    </row>
    <row r="41" spans="2:11" x14ac:dyDescent="0.3">
      <c r="B41" s="63"/>
      <c r="C41" s="64" t="s">
        <v>1034</v>
      </c>
      <c r="D41" s="64">
        <v>480</v>
      </c>
      <c r="E41" s="64"/>
      <c r="F41" s="64" t="s">
        <v>50</v>
      </c>
      <c r="G41" s="64" t="s">
        <v>11</v>
      </c>
      <c r="H41" s="64" t="s">
        <v>16</v>
      </c>
      <c r="I41" s="64" t="s">
        <v>12</v>
      </c>
      <c r="J41" s="64" t="s">
        <v>13</v>
      </c>
      <c r="K41" s="64" t="s">
        <v>1073</v>
      </c>
    </row>
    <row r="42" spans="2:11" x14ac:dyDescent="0.3">
      <c r="B42" s="63">
        <v>45025</v>
      </c>
      <c r="C42" s="64" t="s">
        <v>20</v>
      </c>
      <c r="D42" s="64">
        <v>2000</v>
      </c>
      <c r="E42" s="64"/>
      <c r="F42" s="64" t="s">
        <v>547</v>
      </c>
      <c r="G42" s="64" t="s">
        <v>11</v>
      </c>
      <c r="H42" s="64" t="s">
        <v>15</v>
      </c>
      <c r="I42" s="64" t="s">
        <v>12</v>
      </c>
      <c r="J42" s="64" t="s">
        <v>13</v>
      </c>
      <c r="K42" s="64" t="s">
        <v>512</v>
      </c>
    </row>
    <row r="43" spans="2:11" x14ac:dyDescent="0.3">
      <c r="B43" s="63"/>
      <c r="C43" s="64" t="s">
        <v>20</v>
      </c>
      <c r="D43" s="64">
        <v>1814</v>
      </c>
      <c r="E43" s="64"/>
      <c r="F43" s="64" t="s">
        <v>547</v>
      </c>
      <c r="G43" s="64" t="s">
        <v>11</v>
      </c>
      <c r="H43" s="64" t="s">
        <v>15</v>
      </c>
      <c r="I43" s="64" t="s">
        <v>12</v>
      </c>
      <c r="J43" s="64" t="s">
        <v>13</v>
      </c>
      <c r="K43" s="64" t="s">
        <v>512</v>
      </c>
    </row>
    <row r="44" spans="2:11" x14ac:dyDescent="0.3">
      <c r="B44" s="63"/>
      <c r="C44" s="64" t="s">
        <v>24</v>
      </c>
      <c r="D44" s="64">
        <v>130</v>
      </c>
      <c r="E44" s="64"/>
      <c r="F44" s="64" t="s">
        <v>50</v>
      </c>
      <c r="G44" s="64" t="s">
        <v>11</v>
      </c>
      <c r="H44" s="64" t="s">
        <v>16</v>
      </c>
      <c r="I44" s="64" t="s">
        <v>12</v>
      </c>
      <c r="J44" s="64" t="s">
        <v>13</v>
      </c>
      <c r="K44" s="64" t="s">
        <v>1073</v>
      </c>
    </row>
    <row r="45" spans="2:11" x14ac:dyDescent="0.3">
      <c r="B45" s="63"/>
      <c r="C45" s="64" t="s">
        <v>1027</v>
      </c>
      <c r="D45" s="64">
        <v>290</v>
      </c>
      <c r="E45" s="64"/>
      <c r="F45" s="64" t="s">
        <v>50</v>
      </c>
      <c r="G45" s="64" t="s">
        <v>11</v>
      </c>
      <c r="H45" s="64" t="s">
        <v>16</v>
      </c>
      <c r="I45" s="64" t="s">
        <v>12</v>
      </c>
      <c r="J45" s="64" t="s">
        <v>13</v>
      </c>
      <c r="K45" s="64" t="s">
        <v>1073</v>
      </c>
    </row>
    <row r="46" spans="2:11" x14ac:dyDescent="0.3">
      <c r="B46" s="63"/>
      <c r="C46" s="64" t="s">
        <v>1033</v>
      </c>
      <c r="D46" s="64">
        <v>2100</v>
      </c>
      <c r="E46" s="64"/>
      <c r="F46" s="64" t="s">
        <v>50</v>
      </c>
      <c r="G46" s="64" t="s">
        <v>11</v>
      </c>
      <c r="H46" s="64" t="s">
        <v>15</v>
      </c>
      <c r="I46" s="64" t="s">
        <v>12</v>
      </c>
      <c r="J46" s="64" t="s">
        <v>13</v>
      </c>
      <c r="K46" s="64" t="s">
        <v>1073</v>
      </c>
    </row>
    <row r="47" spans="2:11" x14ac:dyDescent="0.3">
      <c r="B47" s="63"/>
      <c r="C47" s="64" t="s">
        <v>27</v>
      </c>
      <c r="D47" s="64">
        <v>320</v>
      </c>
      <c r="E47" s="64"/>
      <c r="F47" s="64" t="s">
        <v>50</v>
      </c>
      <c r="G47" s="64" t="s">
        <v>11</v>
      </c>
      <c r="H47" s="64" t="s">
        <v>16</v>
      </c>
      <c r="I47" s="64" t="s">
        <v>12</v>
      </c>
      <c r="J47" s="64" t="s">
        <v>13</v>
      </c>
      <c r="K47" s="64" t="s">
        <v>1073</v>
      </c>
    </row>
    <row r="48" spans="2:11" x14ac:dyDescent="0.3">
      <c r="B48" s="63"/>
      <c r="C48" s="64" t="s">
        <v>20</v>
      </c>
      <c r="D48" s="64">
        <v>1999</v>
      </c>
      <c r="E48" s="64"/>
      <c r="F48" s="64" t="s">
        <v>29</v>
      </c>
      <c r="G48" s="64" t="s">
        <v>11</v>
      </c>
      <c r="H48" s="64" t="s">
        <v>15</v>
      </c>
      <c r="I48" s="64" t="s">
        <v>12</v>
      </c>
      <c r="J48" s="64" t="s">
        <v>13</v>
      </c>
      <c r="K48" s="64" t="s">
        <v>512</v>
      </c>
    </row>
    <row r="49" spans="2:11" x14ac:dyDescent="0.3">
      <c r="B49" s="63">
        <v>45026</v>
      </c>
      <c r="C49" s="64" t="s">
        <v>978</v>
      </c>
      <c r="D49" s="64">
        <v>247</v>
      </c>
      <c r="E49" s="64"/>
      <c r="F49" s="64" t="s">
        <v>547</v>
      </c>
      <c r="G49" s="64" t="s">
        <v>11</v>
      </c>
      <c r="H49" s="64" t="s">
        <v>15</v>
      </c>
      <c r="I49" s="64" t="s">
        <v>12</v>
      </c>
      <c r="J49" s="64" t="s">
        <v>13</v>
      </c>
      <c r="K49" s="64" t="s">
        <v>512</v>
      </c>
    </row>
    <row r="50" spans="2:11" x14ac:dyDescent="0.3">
      <c r="B50" s="64"/>
      <c r="C50" s="64" t="s">
        <v>979</v>
      </c>
      <c r="D50" s="64">
        <v>669</v>
      </c>
      <c r="E50" s="64"/>
      <c r="F50" s="64" t="s">
        <v>547</v>
      </c>
      <c r="G50" s="64" t="s">
        <v>11</v>
      </c>
      <c r="H50" s="64" t="s">
        <v>15</v>
      </c>
      <c r="I50" s="64" t="s">
        <v>12</v>
      </c>
      <c r="J50" s="64" t="s">
        <v>13</v>
      </c>
      <c r="K50" s="64" t="s">
        <v>512</v>
      </c>
    </row>
    <row r="51" spans="2:11" x14ac:dyDescent="0.3">
      <c r="B51" s="64"/>
      <c r="C51" s="64" t="s">
        <v>24</v>
      </c>
      <c r="D51" s="64">
        <v>120</v>
      </c>
      <c r="E51" s="64"/>
      <c r="F51" s="64" t="s">
        <v>50</v>
      </c>
      <c r="G51" s="64" t="s">
        <v>11</v>
      </c>
      <c r="H51" s="64" t="s">
        <v>16</v>
      </c>
      <c r="I51" s="64" t="s">
        <v>12</v>
      </c>
      <c r="J51" s="64" t="s">
        <v>13</v>
      </c>
      <c r="K51" s="64" t="s">
        <v>1073</v>
      </c>
    </row>
    <row r="52" spans="2:11" x14ac:dyDescent="0.3">
      <c r="B52" s="64"/>
      <c r="C52" s="64" t="s">
        <v>1027</v>
      </c>
      <c r="D52" s="64">
        <v>300</v>
      </c>
      <c r="E52" s="64"/>
      <c r="F52" s="64" t="s">
        <v>50</v>
      </c>
      <c r="G52" s="64" t="s">
        <v>11</v>
      </c>
      <c r="H52" s="64" t="s">
        <v>16</v>
      </c>
      <c r="I52" s="64" t="s">
        <v>12</v>
      </c>
      <c r="J52" s="64" t="s">
        <v>13</v>
      </c>
      <c r="K52" s="64" t="s">
        <v>1073</v>
      </c>
    </row>
    <row r="53" spans="2:11" x14ac:dyDescent="0.3">
      <c r="B53" s="64"/>
      <c r="C53" s="64" t="s">
        <v>1033</v>
      </c>
      <c r="D53" s="64">
        <v>2000</v>
      </c>
      <c r="E53" s="64"/>
      <c r="F53" s="64" t="s">
        <v>50</v>
      </c>
      <c r="G53" s="64" t="s">
        <v>11</v>
      </c>
      <c r="H53" s="64" t="s">
        <v>15</v>
      </c>
      <c r="I53" s="64" t="s">
        <v>12</v>
      </c>
      <c r="J53" s="64" t="s">
        <v>13</v>
      </c>
      <c r="K53" s="64" t="s">
        <v>1073</v>
      </c>
    </row>
    <row r="54" spans="2:11" x14ac:dyDescent="0.3">
      <c r="B54" s="64"/>
      <c r="C54" s="64" t="s">
        <v>27</v>
      </c>
      <c r="D54" s="64">
        <v>260</v>
      </c>
      <c r="E54" s="64"/>
      <c r="F54" s="64" t="s">
        <v>50</v>
      </c>
      <c r="G54" s="64" t="s">
        <v>11</v>
      </c>
      <c r="H54" s="64" t="s">
        <v>16</v>
      </c>
      <c r="I54" s="64" t="s">
        <v>12</v>
      </c>
      <c r="J54" s="64" t="s">
        <v>13</v>
      </c>
      <c r="K54" s="64" t="s">
        <v>1073</v>
      </c>
    </row>
    <row r="55" spans="2:11" x14ac:dyDescent="0.3">
      <c r="B55" s="63">
        <v>45027</v>
      </c>
      <c r="C55" s="64" t="s">
        <v>973</v>
      </c>
      <c r="D55" s="64">
        <v>150</v>
      </c>
      <c r="E55" s="64"/>
      <c r="F55" s="64" t="s">
        <v>62</v>
      </c>
      <c r="G55" s="64" t="s">
        <v>11</v>
      </c>
      <c r="H55" s="64" t="s">
        <v>15</v>
      </c>
      <c r="I55" s="64" t="s">
        <v>12</v>
      </c>
      <c r="J55" s="64" t="s">
        <v>13</v>
      </c>
      <c r="K55" s="64" t="s">
        <v>512</v>
      </c>
    </row>
    <row r="56" spans="2:11" x14ac:dyDescent="0.3">
      <c r="B56" s="64"/>
      <c r="C56" s="64" t="s">
        <v>974</v>
      </c>
      <c r="D56" s="64">
        <v>150</v>
      </c>
      <c r="E56" s="64"/>
      <c r="F56" s="64" t="s">
        <v>62</v>
      </c>
      <c r="G56" s="64" t="s">
        <v>11</v>
      </c>
      <c r="H56" s="64" t="s">
        <v>15</v>
      </c>
      <c r="I56" s="64" t="s">
        <v>12</v>
      </c>
      <c r="J56" s="64" t="s">
        <v>13</v>
      </c>
      <c r="K56" s="64" t="s">
        <v>512</v>
      </c>
    </row>
    <row r="57" spans="2:11" x14ac:dyDescent="0.3">
      <c r="B57" s="64"/>
      <c r="C57" s="64" t="s">
        <v>8</v>
      </c>
      <c r="D57" s="64">
        <v>125</v>
      </c>
      <c r="E57" s="64"/>
      <c r="F57" s="64" t="s">
        <v>62</v>
      </c>
      <c r="G57" s="64" t="s">
        <v>11</v>
      </c>
      <c r="H57" s="64" t="s">
        <v>16</v>
      </c>
      <c r="I57" s="64" t="s">
        <v>12</v>
      </c>
      <c r="J57" s="64" t="s">
        <v>13</v>
      </c>
      <c r="K57" s="64" t="s">
        <v>512</v>
      </c>
    </row>
    <row r="58" spans="2:11" x14ac:dyDescent="0.3">
      <c r="B58" s="64"/>
      <c r="C58" s="64" t="s">
        <v>977</v>
      </c>
      <c r="D58" s="64">
        <v>60</v>
      </c>
      <c r="E58" s="64"/>
      <c r="F58" s="64" t="s">
        <v>62</v>
      </c>
      <c r="G58" s="64" t="s">
        <v>11</v>
      </c>
      <c r="H58" s="64" t="s">
        <v>15</v>
      </c>
      <c r="I58" s="64" t="s">
        <v>12</v>
      </c>
      <c r="J58" s="64" t="s">
        <v>13</v>
      </c>
      <c r="K58" s="64" t="s">
        <v>512</v>
      </c>
    </row>
    <row r="59" spans="2:11" x14ac:dyDescent="0.3">
      <c r="B59" s="64"/>
      <c r="C59" s="64" t="s">
        <v>9</v>
      </c>
      <c r="D59" s="64">
        <v>40</v>
      </c>
      <c r="E59" s="64"/>
      <c r="F59" s="64" t="s">
        <v>62</v>
      </c>
      <c r="G59" s="64" t="s">
        <v>11</v>
      </c>
      <c r="H59" s="64" t="s">
        <v>16</v>
      </c>
      <c r="I59" s="64" t="s">
        <v>12</v>
      </c>
      <c r="J59" s="64" t="s">
        <v>13</v>
      </c>
      <c r="K59" s="64" t="s">
        <v>512</v>
      </c>
    </row>
    <row r="60" spans="2:11" x14ac:dyDescent="0.3">
      <c r="B60" s="64"/>
      <c r="C60" s="64" t="s">
        <v>23</v>
      </c>
      <c r="D60" s="64">
        <v>80</v>
      </c>
      <c r="E60" s="64"/>
      <c r="F60" s="64" t="s">
        <v>62</v>
      </c>
      <c r="G60" s="64" t="s">
        <v>11</v>
      </c>
      <c r="H60" s="64" t="s">
        <v>16</v>
      </c>
      <c r="I60" s="64" t="s">
        <v>12</v>
      </c>
      <c r="J60" s="64" t="s">
        <v>13</v>
      </c>
      <c r="K60" s="64" t="s">
        <v>512</v>
      </c>
    </row>
    <row r="61" spans="2:11" x14ac:dyDescent="0.3">
      <c r="B61" s="64"/>
      <c r="C61" s="64" t="s">
        <v>27</v>
      </c>
      <c r="D61" s="64">
        <v>160</v>
      </c>
      <c r="E61" s="64"/>
      <c r="F61" s="64" t="s">
        <v>62</v>
      </c>
      <c r="G61" s="64" t="s">
        <v>11</v>
      </c>
      <c r="H61" s="64" t="s">
        <v>16</v>
      </c>
      <c r="I61" s="64" t="s">
        <v>12</v>
      </c>
      <c r="J61" s="64" t="s">
        <v>13</v>
      </c>
      <c r="K61" s="64" t="s">
        <v>512</v>
      </c>
    </row>
    <row r="62" spans="2:11" x14ac:dyDescent="0.3">
      <c r="B62" s="64"/>
      <c r="C62" s="64" t="s">
        <v>975</v>
      </c>
      <c r="D62" s="64">
        <v>50</v>
      </c>
      <c r="E62" s="64"/>
      <c r="F62" s="64" t="s">
        <v>62</v>
      </c>
      <c r="G62" s="64" t="s">
        <v>11</v>
      </c>
      <c r="H62" s="64" t="s">
        <v>15</v>
      </c>
      <c r="I62" s="64" t="s">
        <v>12</v>
      </c>
      <c r="J62" s="64" t="s">
        <v>13</v>
      </c>
      <c r="K62" s="64" t="s">
        <v>512</v>
      </c>
    </row>
    <row r="63" spans="2:11" x14ac:dyDescent="0.3">
      <c r="B63" s="64"/>
      <c r="C63" s="64" t="s">
        <v>976</v>
      </c>
      <c r="D63" s="64">
        <v>15</v>
      </c>
      <c r="E63" s="64"/>
      <c r="F63" s="64" t="s">
        <v>62</v>
      </c>
      <c r="G63" s="64" t="s">
        <v>11</v>
      </c>
      <c r="H63" s="64" t="s">
        <v>15</v>
      </c>
      <c r="I63" s="64" t="s">
        <v>12</v>
      </c>
      <c r="J63" s="64" t="s">
        <v>13</v>
      </c>
      <c r="K63" s="64" t="s">
        <v>512</v>
      </c>
    </row>
    <row r="64" spans="2:11" x14ac:dyDescent="0.3">
      <c r="B64" s="64"/>
      <c r="C64" s="64" t="s">
        <v>364</v>
      </c>
      <c r="D64" s="64">
        <v>4675</v>
      </c>
      <c r="E64" s="64"/>
      <c r="F64" s="64" t="s">
        <v>547</v>
      </c>
      <c r="G64" s="64" t="s">
        <v>11</v>
      </c>
      <c r="H64" s="64" t="s">
        <v>15</v>
      </c>
      <c r="I64" s="64" t="s">
        <v>12</v>
      </c>
      <c r="J64" s="64" t="s">
        <v>13</v>
      </c>
      <c r="K64" s="64" t="s">
        <v>512</v>
      </c>
    </row>
    <row r="65" spans="2:11" x14ac:dyDescent="0.3">
      <c r="B65" s="64"/>
      <c r="C65" s="64" t="s">
        <v>24</v>
      </c>
      <c r="D65" s="64">
        <v>140</v>
      </c>
      <c r="E65" s="64"/>
      <c r="F65" s="64" t="s">
        <v>50</v>
      </c>
      <c r="G65" s="64" t="s">
        <v>11</v>
      </c>
      <c r="H65" s="64" t="s">
        <v>16</v>
      </c>
      <c r="I65" s="64" t="s">
        <v>12</v>
      </c>
      <c r="J65" s="64" t="s">
        <v>13</v>
      </c>
      <c r="K65" s="64" t="s">
        <v>1073</v>
      </c>
    </row>
    <row r="66" spans="2:11" x14ac:dyDescent="0.3">
      <c r="B66" s="64"/>
      <c r="C66" s="64" t="s">
        <v>1027</v>
      </c>
      <c r="D66" s="64">
        <v>250</v>
      </c>
      <c r="E66" s="64"/>
      <c r="F66" s="64" t="s">
        <v>50</v>
      </c>
      <c r="G66" s="64" t="s">
        <v>11</v>
      </c>
      <c r="H66" s="64" t="s">
        <v>16</v>
      </c>
      <c r="I66" s="64" t="s">
        <v>12</v>
      </c>
      <c r="J66" s="64" t="s">
        <v>13</v>
      </c>
      <c r="K66" s="64" t="s">
        <v>1073</v>
      </c>
    </row>
    <row r="67" spans="2:11" x14ac:dyDescent="0.3">
      <c r="B67" s="64"/>
      <c r="C67" s="64" t="s">
        <v>1033</v>
      </c>
      <c r="D67" s="64">
        <v>2100</v>
      </c>
      <c r="E67" s="64"/>
      <c r="F67" s="64" t="s">
        <v>50</v>
      </c>
      <c r="G67" s="64" t="s">
        <v>11</v>
      </c>
      <c r="H67" s="64" t="s">
        <v>15</v>
      </c>
      <c r="I67" s="64" t="s">
        <v>12</v>
      </c>
      <c r="J67" s="64" t="s">
        <v>13</v>
      </c>
      <c r="K67" s="64" t="s">
        <v>1073</v>
      </c>
    </row>
    <row r="68" spans="2:11" x14ac:dyDescent="0.3">
      <c r="B68" s="64"/>
      <c r="C68" s="64" t="s">
        <v>23</v>
      </c>
      <c r="D68" s="64">
        <v>300</v>
      </c>
      <c r="E68" s="64"/>
      <c r="F68" s="64" t="s">
        <v>50</v>
      </c>
      <c r="G68" s="64" t="s">
        <v>11</v>
      </c>
      <c r="H68" s="64" t="s">
        <v>16</v>
      </c>
      <c r="I68" s="64" t="s">
        <v>12</v>
      </c>
      <c r="J68" s="64" t="s">
        <v>13</v>
      </c>
      <c r="K68" s="64" t="s">
        <v>1073</v>
      </c>
    </row>
    <row r="69" spans="2:11" x14ac:dyDescent="0.3">
      <c r="B69" s="64"/>
      <c r="C69" s="64" t="s">
        <v>27</v>
      </c>
      <c r="D69" s="64">
        <v>280</v>
      </c>
      <c r="E69" s="64"/>
      <c r="F69" s="64" t="s">
        <v>50</v>
      </c>
      <c r="G69" s="64" t="s">
        <v>11</v>
      </c>
      <c r="H69" s="64" t="s">
        <v>16</v>
      </c>
      <c r="I69" s="64" t="s">
        <v>12</v>
      </c>
      <c r="J69" s="64" t="s">
        <v>13</v>
      </c>
      <c r="K69" s="64" t="s">
        <v>1073</v>
      </c>
    </row>
    <row r="70" spans="2:11" x14ac:dyDescent="0.3">
      <c r="B70" s="64"/>
      <c r="C70" s="64" t="s">
        <v>1035</v>
      </c>
      <c r="D70" s="64">
        <v>600</v>
      </c>
      <c r="E70" s="64"/>
      <c r="F70" s="64" t="s">
        <v>50</v>
      </c>
      <c r="G70" s="64" t="s">
        <v>11</v>
      </c>
      <c r="H70" s="64" t="s">
        <v>14</v>
      </c>
      <c r="I70" s="64" t="s">
        <v>12</v>
      </c>
      <c r="J70" s="64" t="s">
        <v>13</v>
      </c>
      <c r="K70" s="64" t="s">
        <v>1073</v>
      </c>
    </row>
    <row r="71" spans="2:11" x14ac:dyDescent="0.3">
      <c r="B71" s="63">
        <v>45028</v>
      </c>
      <c r="C71" s="64" t="s">
        <v>602</v>
      </c>
      <c r="D71" s="64">
        <v>2597</v>
      </c>
      <c r="E71" s="64"/>
      <c r="F71" s="64" t="s">
        <v>62</v>
      </c>
      <c r="G71" s="64" t="s">
        <v>11</v>
      </c>
      <c r="H71" s="64" t="s">
        <v>16</v>
      </c>
      <c r="I71" s="64" t="s">
        <v>12</v>
      </c>
      <c r="J71" s="64" t="s">
        <v>13</v>
      </c>
      <c r="K71" s="64" t="s">
        <v>60</v>
      </c>
    </row>
    <row r="72" spans="2:11" x14ac:dyDescent="0.3">
      <c r="C72" s="64" t="s">
        <v>24</v>
      </c>
      <c r="D72" s="64">
        <v>140</v>
      </c>
      <c r="F72" t="s">
        <v>50</v>
      </c>
      <c r="G72" s="64" t="s">
        <v>11</v>
      </c>
      <c r="H72" s="64" t="s">
        <v>16</v>
      </c>
      <c r="I72" s="64" t="s">
        <v>12</v>
      </c>
      <c r="J72" s="64" t="s">
        <v>13</v>
      </c>
      <c r="K72" s="64" t="s">
        <v>1073</v>
      </c>
    </row>
    <row r="73" spans="2:11" x14ac:dyDescent="0.3">
      <c r="C73" s="64" t="s">
        <v>23</v>
      </c>
      <c r="D73" s="64">
        <v>260</v>
      </c>
      <c r="F73" t="s">
        <v>50</v>
      </c>
      <c r="G73" s="64" t="s">
        <v>11</v>
      </c>
      <c r="H73" s="64" t="s">
        <v>16</v>
      </c>
      <c r="I73" s="64" t="s">
        <v>12</v>
      </c>
      <c r="J73" s="64" t="s">
        <v>13</v>
      </c>
      <c r="K73" s="64" t="s">
        <v>1073</v>
      </c>
    </row>
    <row r="74" spans="2:11" x14ac:dyDescent="0.3">
      <c r="C74" s="64" t="s">
        <v>1036</v>
      </c>
      <c r="D74" s="64">
        <v>300</v>
      </c>
      <c r="F74" t="s">
        <v>50</v>
      </c>
      <c r="G74" s="64" t="s">
        <v>11</v>
      </c>
      <c r="H74" s="64" t="s">
        <v>15</v>
      </c>
      <c r="I74" s="64" t="s">
        <v>12</v>
      </c>
      <c r="J74" s="64" t="s">
        <v>13</v>
      </c>
      <c r="K74" s="64" t="s">
        <v>1073</v>
      </c>
    </row>
    <row r="75" spans="2:11" x14ac:dyDescent="0.3">
      <c r="C75" s="64" t="s">
        <v>1037</v>
      </c>
      <c r="D75" s="64">
        <v>800</v>
      </c>
      <c r="F75" t="s">
        <v>50</v>
      </c>
      <c r="G75" s="64" t="s">
        <v>11</v>
      </c>
      <c r="H75" s="64" t="s">
        <v>15</v>
      </c>
      <c r="I75" s="64" t="s">
        <v>12</v>
      </c>
      <c r="J75" s="64" t="s">
        <v>13</v>
      </c>
      <c r="K75" s="64" t="s">
        <v>1073</v>
      </c>
    </row>
    <row r="76" spans="2:11" x14ac:dyDescent="0.3">
      <c r="C76" s="64" t="s">
        <v>1038</v>
      </c>
      <c r="D76" s="64">
        <v>200</v>
      </c>
      <c r="F76" t="s">
        <v>50</v>
      </c>
      <c r="G76" s="64" t="s">
        <v>11</v>
      </c>
      <c r="H76" s="64" t="s">
        <v>15</v>
      </c>
      <c r="I76" s="64" t="s">
        <v>12</v>
      </c>
      <c r="J76" s="64" t="s">
        <v>13</v>
      </c>
      <c r="K76" s="64" t="s">
        <v>1073</v>
      </c>
    </row>
    <row r="77" spans="2:11" x14ac:dyDescent="0.3">
      <c r="C77" s="64" t="s">
        <v>1027</v>
      </c>
      <c r="D77" s="64">
        <v>200</v>
      </c>
      <c r="F77" t="s">
        <v>50</v>
      </c>
      <c r="G77" s="64" t="s">
        <v>11</v>
      </c>
      <c r="H77" s="64" t="s">
        <v>16</v>
      </c>
      <c r="I77" s="64" t="s">
        <v>12</v>
      </c>
      <c r="J77" s="64" t="s">
        <v>13</v>
      </c>
      <c r="K77" s="64" t="s">
        <v>1073</v>
      </c>
    </row>
    <row r="78" spans="2:11" x14ac:dyDescent="0.3">
      <c r="B78" s="5">
        <v>45029</v>
      </c>
      <c r="C78" s="64" t="s">
        <v>1039</v>
      </c>
      <c r="D78" s="64">
        <v>400</v>
      </c>
      <c r="F78" t="s">
        <v>50</v>
      </c>
      <c r="G78" s="64" t="s">
        <v>11</v>
      </c>
      <c r="H78" s="64" t="s">
        <v>15</v>
      </c>
      <c r="I78" s="64" t="s">
        <v>12</v>
      </c>
      <c r="J78" s="64" t="s">
        <v>13</v>
      </c>
      <c r="K78" s="64" t="s">
        <v>1073</v>
      </c>
    </row>
    <row r="79" spans="2:11" x14ac:dyDescent="0.3">
      <c r="C79" s="64" t="s">
        <v>259</v>
      </c>
      <c r="D79" s="64">
        <v>120</v>
      </c>
      <c r="F79" t="s">
        <v>50</v>
      </c>
      <c r="G79" s="64" t="s">
        <v>11</v>
      </c>
      <c r="H79" s="64" t="s">
        <v>15</v>
      </c>
      <c r="I79" s="64" t="s">
        <v>12</v>
      </c>
      <c r="J79" s="64" t="s">
        <v>13</v>
      </c>
      <c r="K79" s="64" t="s">
        <v>60</v>
      </c>
    </row>
    <row r="80" spans="2:11" x14ac:dyDescent="0.3">
      <c r="C80" s="64" t="s">
        <v>188</v>
      </c>
      <c r="D80" s="64">
        <v>140</v>
      </c>
      <c r="F80" t="s">
        <v>50</v>
      </c>
      <c r="G80" s="64" t="s">
        <v>11</v>
      </c>
      <c r="H80" s="64" t="s">
        <v>16</v>
      </c>
      <c r="I80" s="64" t="s">
        <v>12</v>
      </c>
      <c r="J80" s="64" t="s">
        <v>13</v>
      </c>
      <c r="K80" s="64" t="s">
        <v>60</v>
      </c>
    </row>
    <row r="81" spans="2:11" ht="14.25" customHeight="1" x14ac:dyDescent="0.3">
      <c r="C81" s="64" t="s">
        <v>18</v>
      </c>
      <c r="D81" s="64">
        <v>20</v>
      </c>
      <c r="F81" t="s">
        <v>50</v>
      </c>
      <c r="G81" s="64" t="s">
        <v>11</v>
      </c>
      <c r="H81" s="64" t="s">
        <v>16</v>
      </c>
      <c r="I81" s="64" t="s">
        <v>12</v>
      </c>
      <c r="J81" s="64" t="s">
        <v>13</v>
      </c>
      <c r="K81" s="64" t="s">
        <v>60</v>
      </c>
    </row>
    <row r="82" spans="2:11" ht="14.25" customHeight="1" x14ac:dyDescent="0.3">
      <c r="C82" s="64" t="s">
        <v>531</v>
      </c>
      <c r="D82" s="64">
        <v>1000</v>
      </c>
      <c r="F82" t="s">
        <v>1561</v>
      </c>
      <c r="G82" s="64" t="s">
        <v>11</v>
      </c>
      <c r="H82" s="64" t="s">
        <v>15</v>
      </c>
      <c r="I82" s="64" t="s">
        <v>12</v>
      </c>
      <c r="J82" s="64" t="s">
        <v>13</v>
      </c>
      <c r="K82" s="64" t="s">
        <v>512</v>
      </c>
    </row>
    <row r="83" spans="2:11" ht="14.25" customHeight="1" x14ac:dyDescent="0.3">
      <c r="C83" s="64" t="s">
        <v>20</v>
      </c>
      <c r="D83" s="64">
        <v>740</v>
      </c>
      <c r="F83" t="s">
        <v>1561</v>
      </c>
      <c r="G83" s="64" t="s">
        <v>11</v>
      </c>
      <c r="H83" s="64" t="s">
        <v>15</v>
      </c>
      <c r="I83" s="64" t="s">
        <v>12</v>
      </c>
      <c r="J83" s="64" t="s">
        <v>13</v>
      </c>
      <c r="K83" s="64" t="s">
        <v>512</v>
      </c>
    </row>
    <row r="84" spans="2:11" x14ac:dyDescent="0.3">
      <c r="B84" s="5">
        <v>45030</v>
      </c>
      <c r="C84" s="64" t="s">
        <v>1040</v>
      </c>
      <c r="D84" s="64">
        <v>1350</v>
      </c>
      <c r="F84" t="s">
        <v>50</v>
      </c>
      <c r="G84" s="64" t="s">
        <v>11</v>
      </c>
      <c r="H84" s="64" t="s">
        <v>14</v>
      </c>
      <c r="I84" s="64" t="s">
        <v>12</v>
      </c>
      <c r="J84" s="64" t="s">
        <v>13</v>
      </c>
      <c r="K84" s="64" t="s">
        <v>512</v>
      </c>
    </row>
    <row r="85" spans="2:11" x14ac:dyDescent="0.3">
      <c r="C85" s="64" t="s">
        <v>1042</v>
      </c>
      <c r="D85" s="64">
        <v>200</v>
      </c>
      <c r="F85" t="s">
        <v>50</v>
      </c>
      <c r="G85" s="64" t="s">
        <v>11</v>
      </c>
      <c r="H85" s="64" t="s">
        <v>15</v>
      </c>
      <c r="I85" s="64" t="s">
        <v>12</v>
      </c>
      <c r="J85" s="64" t="s">
        <v>13</v>
      </c>
      <c r="K85" s="64" t="s">
        <v>60</v>
      </c>
    </row>
    <row r="86" spans="2:11" x14ac:dyDescent="0.3">
      <c r="C86" s="64" t="s">
        <v>1041</v>
      </c>
      <c r="D86" s="64">
        <v>215</v>
      </c>
      <c r="F86" t="s">
        <v>50</v>
      </c>
      <c r="G86" s="64" t="s">
        <v>11</v>
      </c>
      <c r="H86" s="64" t="s">
        <v>16</v>
      </c>
      <c r="I86" s="64" t="s">
        <v>12</v>
      </c>
      <c r="J86" s="64" t="s">
        <v>13</v>
      </c>
      <c r="K86" s="64" t="s">
        <v>60</v>
      </c>
    </row>
    <row r="87" spans="2:11" x14ac:dyDescent="0.3">
      <c r="C87" s="64" t="s">
        <v>18</v>
      </c>
      <c r="D87" s="64">
        <v>20</v>
      </c>
      <c r="F87" t="s">
        <v>50</v>
      </c>
      <c r="G87" s="64" t="s">
        <v>11</v>
      </c>
      <c r="H87" s="64" t="s">
        <v>16</v>
      </c>
      <c r="I87" s="64" t="s">
        <v>12</v>
      </c>
      <c r="J87" s="64" t="s">
        <v>13</v>
      </c>
      <c r="K87" s="64" t="s">
        <v>60</v>
      </c>
    </row>
    <row r="88" spans="2:11" x14ac:dyDescent="0.3">
      <c r="C88" s="64" t="s">
        <v>42</v>
      </c>
      <c r="D88" s="64">
        <v>500</v>
      </c>
      <c r="F88" t="s">
        <v>29</v>
      </c>
      <c r="G88" s="64" t="s">
        <v>10</v>
      </c>
      <c r="H88" s="64" t="s">
        <v>15</v>
      </c>
      <c r="I88" s="64" t="s">
        <v>12</v>
      </c>
      <c r="J88" s="64" t="s">
        <v>13</v>
      </c>
      <c r="K88" s="64" t="s">
        <v>599</v>
      </c>
    </row>
    <row r="89" spans="2:11" x14ac:dyDescent="0.3">
      <c r="C89" s="64" t="s">
        <v>1454</v>
      </c>
      <c r="D89" s="64">
        <v>121</v>
      </c>
      <c r="F89" t="s">
        <v>29</v>
      </c>
      <c r="G89" s="64" t="s">
        <v>11</v>
      </c>
      <c r="H89" s="64" t="s">
        <v>76</v>
      </c>
      <c r="I89" s="64" t="s">
        <v>12</v>
      </c>
      <c r="J89" s="64" t="s">
        <v>13</v>
      </c>
      <c r="K89" s="64" t="s">
        <v>512</v>
      </c>
    </row>
    <row r="90" spans="2:11" x14ac:dyDescent="0.3">
      <c r="C90" s="64" t="s">
        <v>20</v>
      </c>
      <c r="D90" s="64">
        <v>1596</v>
      </c>
      <c r="F90" t="s">
        <v>1561</v>
      </c>
      <c r="G90" s="64" t="s">
        <v>11</v>
      </c>
      <c r="H90" s="64" t="s">
        <v>15</v>
      </c>
      <c r="I90" s="64" t="s">
        <v>12</v>
      </c>
      <c r="J90" s="64" t="s">
        <v>13</v>
      </c>
      <c r="K90" s="64" t="s">
        <v>512</v>
      </c>
    </row>
    <row r="91" spans="2:11" x14ac:dyDescent="0.3">
      <c r="C91" s="64" t="s">
        <v>20</v>
      </c>
      <c r="D91" s="64">
        <v>1049</v>
      </c>
      <c r="F91" t="s">
        <v>1561</v>
      </c>
      <c r="G91" s="64" t="s">
        <v>11</v>
      </c>
      <c r="H91" s="64" t="s">
        <v>15</v>
      </c>
      <c r="I91" s="64" t="s">
        <v>12</v>
      </c>
      <c r="J91" s="64" t="s">
        <v>13</v>
      </c>
      <c r="K91" s="64" t="s">
        <v>512</v>
      </c>
    </row>
    <row r="92" spans="2:11" x14ac:dyDescent="0.3">
      <c r="B92" s="5">
        <v>45031</v>
      </c>
      <c r="C92" s="64" t="s">
        <v>259</v>
      </c>
      <c r="D92" s="64">
        <v>240</v>
      </c>
      <c r="F92" t="s">
        <v>50</v>
      </c>
      <c r="G92" s="64" t="s">
        <v>11</v>
      </c>
      <c r="H92" s="64" t="s">
        <v>15</v>
      </c>
      <c r="I92" s="64" t="s">
        <v>12</v>
      </c>
      <c r="J92" s="64" t="s">
        <v>13</v>
      </c>
      <c r="K92" s="64" t="s">
        <v>60</v>
      </c>
    </row>
    <row r="93" spans="2:11" x14ac:dyDescent="0.3">
      <c r="C93" s="64" t="s">
        <v>23</v>
      </c>
      <c r="D93" s="64">
        <v>300</v>
      </c>
      <c r="F93" t="s">
        <v>50</v>
      </c>
      <c r="G93" s="64" t="s">
        <v>11</v>
      </c>
      <c r="H93" s="64" t="s">
        <v>16</v>
      </c>
      <c r="I93" s="64" t="s">
        <v>12</v>
      </c>
      <c r="J93" s="64" t="s">
        <v>13</v>
      </c>
      <c r="K93" s="64" t="s">
        <v>60</v>
      </c>
    </row>
    <row r="94" spans="2:11" x14ac:dyDescent="0.3">
      <c r="C94" s="64" t="s">
        <v>188</v>
      </c>
      <c r="D94" s="64">
        <v>125</v>
      </c>
      <c r="F94" t="s">
        <v>50</v>
      </c>
      <c r="G94" s="64" t="s">
        <v>11</v>
      </c>
      <c r="H94" s="64" t="s">
        <v>16</v>
      </c>
      <c r="I94" s="64" t="s">
        <v>12</v>
      </c>
      <c r="J94" s="64" t="s">
        <v>13</v>
      </c>
      <c r="K94" s="64" t="s">
        <v>60</v>
      </c>
    </row>
    <row r="95" spans="2:11" x14ac:dyDescent="0.3">
      <c r="B95" s="101"/>
      <c r="C95" s="64" t="s">
        <v>1042</v>
      </c>
      <c r="D95" s="64">
        <v>200</v>
      </c>
      <c r="F95" t="s">
        <v>50</v>
      </c>
      <c r="G95" s="64" t="s">
        <v>11</v>
      </c>
      <c r="H95" s="64" t="s">
        <v>15</v>
      </c>
      <c r="I95" s="64" t="s">
        <v>12</v>
      </c>
      <c r="J95" s="64" t="s">
        <v>13</v>
      </c>
      <c r="K95" s="64" t="s">
        <v>60</v>
      </c>
    </row>
    <row r="96" spans="2:11" x14ac:dyDescent="0.3">
      <c r="C96" s="64" t="s">
        <v>18</v>
      </c>
      <c r="D96" s="64">
        <v>40</v>
      </c>
      <c r="F96" s="64" t="s">
        <v>62</v>
      </c>
      <c r="G96" s="64" t="s">
        <v>11</v>
      </c>
      <c r="H96" s="64" t="s">
        <v>16</v>
      </c>
      <c r="I96" s="64" t="s">
        <v>12</v>
      </c>
      <c r="J96" s="64" t="s">
        <v>13</v>
      </c>
      <c r="K96" s="64" t="s">
        <v>512</v>
      </c>
    </row>
    <row r="97" spans="2:11" x14ac:dyDescent="0.3">
      <c r="C97" s="64" t="s">
        <v>34</v>
      </c>
      <c r="D97" s="64">
        <v>200</v>
      </c>
      <c r="F97" s="64" t="s">
        <v>62</v>
      </c>
      <c r="G97" s="64" t="s">
        <v>11</v>
      </c>
      <c r="H97" s="64" t="s">
        <v>15</v>
      </c>
      <c r="I97" s="64" t="s">
        <v>12</v>
      </c>
      <c r="J97" s="64" t="s">
        <v>13</v>
      </c>
      <c r="K97" s="64" t="s">
        <v>512</v>
      </c>
    </row>
    <row r="98" spans="2:11" x14ac:dyDescent="0.3">
      <c r="B98" s="5">
        <v>45032</v>
      </c>
      <c r="C98" s="64" t="s">
        <v>9</v>
      </c>
      <c r="D98" s="64">
        <v>20</v>
      </c>
      <c r="F98" t="s">
        <v>50</v>
      </c>
      <c r="G98" s="64" t="s">
        <v>11</v>
      </c>
      <c r="H98" s="64" t="s">
        <v>16</v>
      </c>
      <c r="I98" s="64" t="s">
        <v>12</v>
      </c>
      <c r="J98" s="64" t="s">
        <v>13</v>
      </c>
      <c r="K98" s="64" t="s">
        <v>60</v>
      </c>
    </row>
    <row r="99" spans="2:11" x14ac:dyDescent="0.3">
      <c r="C99" s="64" t="s">
        <v>188</v>
      </c>
      <c r="D99" s="64">
        <v>90</v>
      </c>
      <c r="F99" t="s">
        <v>50</v>
      </c>
      <c r="G99" s="64" t="s">
        <v>11</v>
      </c>
      <c r="H99" s="64" t="s">
        <v>16</v>
      </c>
      <c r="I99" s="64" t="s">
        <v>12</v>
      </c>
      <c r="J99" s="64" t="s">
        <v>13</v>
      </c>
      <c r="K99" s="64" t="s">
        <v>60</v>
      </c>
    </row>
    <row r="100" spans="2:11" x14ac:dyDescent="0.3">
      <c r="B100" s="5">
        <v>45033</v>
      </c>
      <c r="C100" s="64" t="s">
        <v>20</v>
      </c>
      <c r="D100" s="64">
        <v>1636</v>
      </c>
      <c r="F100" t="s">
        <v>1561</v>
      </c>
      <c r="G100" s="64" t="s">
        <v>11</v>
      </c>
      <c r="H100" s="64" t="s">
        <v>15</v>
      </c>
      <c r="I100" s="64" t="s">
        <v>12</v>
      </c>
      <c r="J100" s="64" t="s">
        <v>13</v>
      </c>
      <c r="K100" s="64" t="s">
        <v>512</v>
      </c>
    </row>
    <row r="101" spans="2:11" x14ac:dyDescent="0.3">
      <c r="C101" s="64" t="s">
        <v>23</v>
      </c>
      <c r="D101" s="64">
        <v>290</v>
      </c>
      <c r="F101" t="s">
        <v>1561</v>
      </c>
      <c r="G101" s="64" t="s">
        <v>799</v>
      </c>
      <c r="H101" s="64" t="s">
        <v>16</v>
      </c>
      <c r="I101" s="64" t="s">
        <v>12</v>
      </c>
      <c r="J101" s="64" t="s">
        <v>13</v>
      </c>
      <c r="K101" s="64" t="s">
        <v>512</v>
      </c>
    </row>
    <row r="102" spans="2:11" x14ac:dyDescent="0.3">
      <c r="C102" s="64" t="s">
        <v>1044</v>
      </c>
      <c r="D102" s="64">
        <v>90</v>
      </c>
      <c r="F102" t="s">
        <v>1561</v>
      </c>
      <c r="G102" s="64" t="s">
        <v>11</v>
      </c>
      <c r="H102" s="64" t="s">
        <v>16</v>
      </c>
      <c r="I102" s="64" t="s">
        <v>12</v>
      </c>
      <c r="J102" s="64" t="s">
        <v>13</v>
      </c>
      <c r="K102" s="64" t="s">
        <v>512</v>
      </c>
    </row>
    <row r="103" spans="2:11" x14ac:dyDescent="0.3">
      <c r="C103" s="64" t="s">
        <v>20</v>
      </c>
      <c r="D103" s="64">
        <v>1591</v>
      </c>
      <c r="F103" t="s">
        <v>1561</v>
      </c>
      <c r="G103" s="64" t="s">
        <v>11</v>
      </c>
      <c r="H103" s="64" t="s">
        <v>15</v>
      </c>
      <c r="I103" s="64" t="s">
        <v>12</v>
      </c>
      <c r="J103" s="64" t="s">
        <v>13</v>
      </c>
      <c r="K103" s="64" t="s">
        <v>512</v>
      </c>
    </row>
    <row r="104" spans="2:11" x14ac:dyDescent="0.3">
      <c r="B104" s="5">
        <v>45033</v>
      </c>
      <c r="C104" s="64" t="s">
        <v>188</v>
      </c>
      <c r="D104" s="64">
        <v>100</v>
      </c>
      <c r="F104" t="s">
        <v>50</v>
      </c>
      <c r="G104" s="64" t="s">
        <v>11</v>
      </c>
      <c r="H104" s="64" t="s">
        <v>16</v>
      </c>
      <c r="I104" s="64" t="s">
        <v>12</v>
      </c>
      <c r="J104" s="64" t="s">
        <v>13</v>
      </c>
      <c r="K104" s="64" t="s">
        <v>60</v>
      </c>
    </row>
    <row r="105" spans="2:11" x14ac:dyDescent="0.3">
      <c r="B105" s="5">
        <v>45034</v>
      </c>
      <c r="C105" s="64" t="s">
        <v>259</v>
      </c>
      <c r="D105" s="64">
        <v>120</v>
      </c>
      <c r="F105" t="s">
        <v>50</v>
      </c>
      <c r="G105" s="64" t="s">
        <v>11</v>
      </c>
      <c r="H105" s="64" t="s">
        <v>15</v>
      </c>
      <c r="I105" s="64" t="s">
        <v>12</v>
      </c>
      <c r="J105" s="64" t="s">
        <v>13</v>
      </c>
      <c r="K105" s="64" t="s">
        <v>60</v>
      </c>
    </row>
    <row r="106" spans="2:11" x14ac:dyDescent="0.3">
      <c r="B106" s="5"/>
      <c r="C106" s="64" t="s">
        <v>900</v>
      </c>
      <c r="D106" s="64">
        <v>50</v>
      </c>
      <c r="F106" t="s">
        <v>29</v>
      </c>
      <c r="G106" s="64" t="s">
        <v>10</v>
      </c>
      <c r="H106" s="64" t="s">
        <v>15</v>
      </c>
      <c r="I106" s="64" t="s">
        <v>12</v>
      </c>
      <c r="J106" s="64" t="s">
        <v>13</v>
      </c>
      <c r="K106" s="64" t="s">
        <v>599</v>
      </c>
    </row>
    <row r="107" spans="2:11" x14ac:dyDescent="0.3">
      <c r="B107" s="5"/>
      <c r="C107" s="100" t="s">
        <v>42</v>
      </c>
      <c r="D107" s="64">
        <v>1100</v>
      </c>
      <c r="F107" t="s">
        <v>29</v>
      </c>
      <c r="G107" s="64" t="s">
        <v>10</v>
      </c>
      <c r="H107" s="64" t="s">
        <v>15</v>
      </c>
      <c r="I107" s="64" t="s">
        <v>12</v>
      </c>
      <c r="J107" s="64" t="s">
        <v>13</v>
      </c>
      <c r="K107" s="64" t="s">
        <v>599</v>
      </c>
    </row>
    <row r="108" spans="2:11" x14ac:dyDescent="0.3">
      <c r="B108" s="5"/>
      <c r="C108" s="100" t="s">
        <v>23</v>
      </c>
      <c r="D108" s="64">
        <v>940</v>
      </c>
      <c r="F108" t="s">
        <v>29</v>
      </c>
      <c r="G108" s="64" t="s">
        <v>11</v>
      </c>
      <c r="H108" s="64" t="s">
        <v>16</v>
      </c>
      <c r="I108" s="64" t="s">
        <v>12</v>
      </c>
      <c r="J108" s="64" t="s">
        <v>13</v>
      </c>
      <c r="K108" s="64" t="s">
        <v>512</v>
      </c>
    </row>
    <row r="109" spans="2:11" x14ac:dyDescent="0.3">
      <c r="B109" s="5">
        <v>45035</v>
      </c>
      <c r="C109" s="64" t="s">
        <v>188</v>
      </c>
      <c r="D109" s="64">
        <v>50</v>
      </c>
      <c r="F109" t="s">
        <v>50</v>
      </c>
      <c r="G109" s="64" t="s">
        <v>11</v>
      </c>
      <c r="H109" s="64" t="s">
        <v>16</v>
      </c>
      <c r="I109" s="64" t="s">
        <v>12</v>
      </c>
      <c r="J109" s="64" t="s">
        <v>13</v>
      </c>
      <c r="K109" s="64" t="s">
        <v>60</v>
      </c>
    </row>
    <row r="110" spans="2:11" x14ac:dyDescent="0.3">
      <c r="B110" s="5"/>
      <c r="C110" s="64" t="s">
        <v>1562</v>
      </c>
      <c r="D110" s="64">
        <v>499</v>
      </c>
      <c r="F110" t="s">
        <v>1561</v>
      </c>
      <c r="G110" s="64" t="s">
        <v>11</v>
      </c>
      <c r="H110" s="64" t="s">
        <v>76</v>
      </c>
      <c r="I110" s="64" t="s">
        <v>12</v>
      </c>
      <c r="J110" s="64" t="s">
        <v>13</v>
      </c>
      <c r="K110" s="64" t="s">
        <v>512</v>
      </c>
    </row>
    <row r="111" spans="2:11" x14ac:dyDescent="0.3">
      <c r="B111" s="5">
        <v>45036</v>
      </c>
      <c r="C111" s="64" t="s">
        <v>1043</v>
      </c>
      <c r="D111" s="64">
        <v>518</v>
      </c>
      <c r="F111" t="s">
        <v>50</v>
      </c>
      <c r="G111" s="64" t="s">
        <v>11</v>
      </c>
      <c r="H111" s="64" t="s">
        <v>15</v>
      </c>
      <c r="I111" s="64" t="s">
        <v>12</v>
      </c>
      <c r="J111" s="64" t="s">
        <v>13</v>
      </c>
      <c r="K111" s="64" t="s">
        <v>1074</v>
      </c>
    </row>
    <row r="112" spans="2:11" x14ac:dyDescent="0.3">
      <c r="C112" s="64" t="s">
        <v>1044</v>
      </c>
      <c r="D112" s="64">
        <v>245</v>
      </c>
      <c r="F112" t="s">
        <v>50</v>
      </c>
      <c r="G112" s="64" t="s">
        <v>11</v>
      </c>
      <c r="H112" s="64" t="s">
        <v>16</v>
      </c>
      <c r="I112" s="64" t="s">
        <v>12</v>
      </c>
      <c r="J112" s="64" t="s">
        <v>13</v>
      </c>
      <c r="K112" s="64" t="s">
        <v>1074</v>
      </c>
    </row>
    <row r="113" spans="2:11" x14ac:dyDescent="0.3">
      <c r="C113" s="64" t="s">
        <v>1045</v>
      </c>
      <c r="D113" s="64">
        <v>230</v>
      </c>
      <c r="F113" t="s">
        <v>50</v>
      </c>
      <c r="G113" s="64" t="s">
        <v>11</v>
      </c>
      <c r="H113" s="64" t="s">
        <v>16</v>
      </c>
      <c r="I113" s="64" t="s">
        <v>12</v>
      </c>
      <c r="J113" s="64" t="s">
        <v>13</v>
      </c>
      <c r="K113" s="64" t="s">
        <v>1074</v>
      </c>
    </row>
    <row r="114" spans="2:11" x14ac:dyDescent="0.3">
      <c r="C114" s="64" t="s">
        <v>1046</v>
      </c>
      <c r="D114" s="64">
        <v>7000</v>
      </c>
      <c r="F114" t="s">
        <v>50</v>
      </c>
      <c r="G114" s="64" t="s">
        <v>11</v>
      </c>
      <c r="H114" s="64" t="s">
        <v>15</v>
      </c>
      <c r="I114" s="64" t="s">
        <v>12</v>
      </c>
      <c r="J114" s="64" t="s">
        <v>13</v>
      </c>
      <c r="K114" s="64" t="s">
        <v>1074</v>
      </c>
    </row>
    <row r="115" spans="2:11" x14ac:dyDescent="0.3">
      <c r="C115" s="64" t="s">
        <v>42</v>
      </c>
      <c r="D115" s="64">
        <v>2800</v>
      </c>
      <c r="F115" t="s">
        <v>29</v>
      </c>
      <c r="G115" s="64" t="s">
        <v>10</v>
      </c>
      <c r="H115" s="64" t="s">
        <v>15</v>
      </c>
      <c r="I115" s="64" t="s">
        <v>12</v>
      </c>
      <c r="J115" s="64" t="s">
        <v>13</v>
      </c>
      <c r="K115" s="64" t="s">
        <v>599</v>
      </c>
    </row>
    <row r="116" spans="2:11" x14ac:dyDescent="0.3">
      <c r="C116" s="64" t="s">
        <v>1455</v>
      </c>
      <c r="D116" s="64">
        <v>107</v>
      </c>
      <c r="F116" t="s">
        <v>29</v>
      </c>
      <c r="G116" s="64" t="s">
        <v>11</v>
      </c>
      <c r="H116" s="64" t="s">
        <v>16</v>
      </c>
      <c r="I116" s="64" t="s">
        <v>12</v>
      </c>
      <c r="J116" s="64" t="s">
        <v>13</v>
      </c>
      <c r="K116" s="64" t="s">
        <v>512</v>
      </c>
    </row>
    <row r="117" spans="2:11" x14ac:dyDescent="0.3">
      <c r="C117" s="64" t="s">
        <v>1563</v>
      </c>
      <c r="D117" s="64">
        <v>21075</v>
      </c>
      <c r="F117" t="s">
        <v>1561</v>
      </c>
      <c r="G117" s="64" t="s">
        <v>10</v>
      </c>
      <c r="H117" s="64" t="s">
        <v>15</v>
      </c>
      <c r="I117" s="64" t="s">
        <v>12</v>
      </c>
      <c r="J117" s="64" t="s">
        <v>13</v>
      </c>
      <c r="K117" s="64" t="s">
        <v>512</v>
      </c>
    </row>
    <row r="118" spans="2:11" x14ac:dyDescent="0.3">
      <c r="B118" s="5">
        <v>45037</v>
      </c>
      <c r="C118" s="64" t="s">
        <v>1045</v>
      </c>
      <c r="D118" s="64">
        <v>300</v>
      </c>
      <c r="F118" t="s">
        <v>50</v>
      </c>
      <c r="G118" s="64" t="s">
        <v>11</v>
      </c>
      <c r="H118" s="64" t="s">
        <v>16</v>
      </c>
      <c r="I118" s="64" t="s">
        <v>12</v>
      </c>
      <c r="J118" s="64" t="s">
        <v>13</v>
      </c>
      <c r="K118" s="64" t="s">
        <v>1074</v>
      </c>
    </row>
    <row r="119" spans="2:11" x14ac:dyDescent="0.3">
      <c r="C119" s="64" t="s">
        <v>9</v>
      </c>
      <c r="D119" s="64">
        <v>80</v>
      </c>
      <c r="F119" t="s">
        <v>50</v>
      </c>
      <c r="G119" s="64" t="s">
        <v>11</v>
      </c>
      <c r="H119" s="64" t="s">
        <v>16</v>
      </c>
      <c r="I119" s="64" t="s">
        <v>12</v>
      </c>
      <c r="J119" s="64" t="s">
        <v>13</v>
      </c>
      <c r="K119" s="64" t="s">
        <v>1074</v>
      </c>
    </row>
    <row r="120" spans="2:11" x14ac:dyDescent="0.3">
      <c r="C120" s="64" t="s">
        <v>20</v>
      </c>
      <c r="D120" s="64">
        <v>2800</v>
      </c>
      <c r="F120" t="s">
        <v>29</v>
      </c>
      <c r="G120" s="64" t="s">
        <v>11</v>
      </c>
      <c r="H120" s="64" t="s">
        <v>16</v>
      </c>
      <c r="I120" s="64" t="s">
        <v>12</v>
      </c>
      <c r="J120" s="64" t="s">
        <v>13</v>
      </c>
      <c r="K120" s="64" t="s">
        <v>512</v>
      </c>
    </row>
    <row r="121" spans="2:11" x14ac:dyDescent="0.3">
      <c r="C121" s="64" t="s">
        <v>1247</v>
      </c>
      <c r="D121" s="64">
        <v>700</v>
      </c>
      <c r="F121" t="s">
        <v>29</v>
      </c>
      <c r="G121" s="64" t="s">
        <v>11</v>
      </c>
      <c r="H121" s="64" t="s">
        <v>16</v>
      </c>
      <c r="I121" s="64" t="s">
        <v>12</v>
      </c>
      <c r="J121" s="64" t="s">
        <v>13</v>
      </c>
      <c r="K121" s="64" t="s">
        <v>512</v>
      </c>
    </row>
    <row r="122" spans="2:11" x14ac:dyDescent="0.3">
      <c r="C122" s="64" t="s">
        <v>1248</v>
      </c>
      <c r="D122" s="64">
        <v>500</v>
      </c>
      <c r="F122" t="s">
        <v>29</v>
      </c>
      <c r="G122" s="64" t="s">
        <v>11</v>
      </c>
      <c r="H122" s="64" t="s">
        <v>16</v>
      </c>
      <c r="I122" s="64" t="s">
        <v>12</v>
      </c>
      <c r="J122" s="64" t="s">
        <v>13</v>
      </c>
      <c r="K122" s="64" t="s">
        <v>512</v>
      </c>
    </row>
    <row r="123" spans="2:11" x14ac:dyDescent="0.3">
      <c r="C123" s="64" t="s">
        <v>27</v>
      </c>
      <c r="D123" s="64">
        <v>564</v>
      </c>
      <c r="F123" t="s">
        <v>29</v>
      </c>
      <c r="G123" s="64" t="s">
        <v>11</v>
      </c>
      <c r="H123" s="64" t="s">
        <v>16</v>
      </c>
      <c r="I123" s="64" t="s">
        <v>12</v>
      </c>
      <c r="J123" s="64" t="s">
        <v>13</v>
      </c>
      <c r="K123" s="64" t="s">
        <v>512</v>
      </c>
    </row>
    <row r="124" spans="2:11" x14ac:dyDescent="0.3">
      <c r="C124" s="64" t="s">
        <v>1564</v>
      </c>
      <c r="D124" s="64">
        <v>1524</v>
      </c>
      <c r="F124" t="s">
        <v>1561</v>
      </c>
      <c r="G124" s="64" t="s">
        <v>10</v>
      </c>
      <c r="H124" s="64" t="s">
        <v>15</v>
      </c>
      <c r="I124" s="64" t="s">
        <v>12</v>
      </c>
      <c r="J124" s="64" t="s">
        <v>13</v>
      </c>
      <c r="K124" s="64" t="s">
        <v>512</v>
      </c>
    </row>
    <row r="125" spans="2:11" x14ac:dyDescent="0.3">
      <c r="B125" s="5">
        <v>45038</v>
      </c>
      <c r="C125" s="64" t="s">
        <v>1034</v>
      </c>
      <c r="D125" s="64">
        <v>415</v>
      </c>
      <c r="F125" t="s">
        <v>50</v>
      </c>
      <c r="G125" s="64" t="s">
        <v>11</v>
      </c>
      <c r="H125" s="64" t="s">
        <v>16</v>
      </c>
      <c r="I125" s="64" t="s">
        <v>12</v>
      </c>
      <c r="J125" s="64" t="s">
        <v>13</v>
      </c>
      <c r="K125" s="64" t="s">
        <v>1074</v>
      </c>
    </row>
    <row r="126" spans="2:11" x14ac:dyDescent="0.3">
      <c r="C126" s="64" t="s">
        <v>27</v>
      </c>
      <c r="D126" s="64">
        <v>360</v>
      </c>
      <c r="F126" t="s">
        <v>50</v>
      </c>
      <c r="G126" s="64" t="s">
        <v>11</v>
      </c>
      <c r="H126" s="64" t="s">
        <v>16</v>
      </c>
      <c r="I126" s="64" t="s">
        <v>12</v>
      </c>
      <c r="J126" s="64" t="s">
        <v>13</v>
      </c>
      <c r="K126" s="64" t="s">
        <v>1074</v>
      </c>
    </row>
    <row r="127" spans="2:11" x14ac:dyDescent="0.3">
      <c r="C127" s="64" t="s">
        <v>188</v>
      </c>
      <c r="D127" s="64">
        <v>220</v>
      </c>
      <c r="F127" s="64" t="s">
        <v>62</v>
      </c>
      <c r="G127" s="64" t="s">
        <v>11</v>
      </c>
      <c r="H127" s="64" t="s">
        <v>16</v>
      </c>
      <c r="I127" s="64" t="s">
        <v>12</v>
      </c>
      <c r="J127" s="64" t="s">
        <v>13</v>
      </c>
      <c r="K127" s="64" t="s">
        <v>512</v>
      </c>
    </row>
    <row r="128" spans="2:11" x14ac:dyDescent="0.3">
      <c r="C128" s="64" t="s">
        <v>1042</v>
      </c>
      <c r="D128" s="64">
        <v>200</v>
      </c>
      <c r="F128" s="64" t="s">
        <v>62</v>
      </c>
      <c r="G128" s="64" t="s">
        <v>11</v>
      </c>
      <c r="H128" s="64" t="s">
        <v>15</v>
      </c>
      <c r="I128" s="64" t="s">
        <v>12</v>
      </c>
      <c r="J128" s="64" t="s">
        <v>13</v>
      </c>
      <c r="K128" s="64" t="s">
        <v>512</v>
      </c>
    </row>
    <row r="129" spans="2:11" x14ac:dyDescent="0.3">
      <c r="C129" s="64" t="s">
        <v>1155</v>
      </c>
      <c r="D129" s="64">
        <v>30</v>
      </c>
      <c r="F129" s="64" t="s">
        <v>62</v>
      </c>
      <c r="G129" s="64" t="s">
        <v>11</v>
      </c>
      <c r="H129" s="64" t="s">
        <v>15</v>
      </c>
      <c r="I129" s="64" t="s">
        <v>12</v>
      </c>
      <c r="J129" s="64" t="s">
        <v>13</v>
      </c>
      <c r="K129" s="64" t="s">
        <v>512</v>
      </c>
    </row>
    <row r="130" spans="2:11" x14ac:dyDescent="0.3">
      <c r="C130" s="64" t="s">
        <v>23</v>
      </c>
      <c r="D130" s="64">
        <v>150</v>
      </c>
      <c r="F130" s="64" t="s">
        <v>62</v>
      </c>
      <c r="G130" s="64" t="s">
        <v>11</v>
      </c>
      <c r="H130" s="64" t="s">
        <v>16</v>
      </c>
      <c r="I130" s="64" t="s">
        <v>12</v>
      </c>
      <c r="J130" s="64" t="s">
        <v>13</v>
      </c>
      <c r="K130" s="64" t="s">
        <v>512</v>
      </c>
    </row>
    <row r="131" spans="2:11" x14ac:dyDescent="0.3">
      <c r="C131" s="64" t="s">
        <v>1156</v>
      </c>
      <c r="D131" s="64">
        <v>60</v>
      </c>
      <c r="F131" s="64" t="s">
        <v>62</v>
      </c>
      <c r="G131" s="64" t="s">
        <v>11</v>
      </c>
      <c r="H131" s="64" t="s">
        <v>16</v>
      </c>
      <c r="I131" s="64" t="s">
        <v>12</v>
      </c>
      <c r="J131" s="64" t="s">
        <v>13</v>
      </c>
      <c r="K131" s="64" t="s">
        <v>512</v>
      </c>
    </row>
    <row r="132" spans="2:11" x14ac:dyDescent="0.3">
      <c r="C132" s="64" t="s">
        <v>8</v>
      </c>
      <c r="D132" s="64">
        <v>180</v>
      </c>
      <c r="F132" s="64" t="s">
        <v>62</v>
      </c>
      <c r="G132" s="64" t="s">
        <v>11</v>
      </c>
      <c r="H132" s="64" t="s">
        <v>16</v>
      </c>
      <c r="I132" s="64" t="s">
        <v>12</v>
      </c>
      <c r="J132" s="64" t="s">
        <v>13</v>
      </c>
      <c r="K132" s="64" t="s">
        <v>512</v>
      </c>
    </row>
    <row r="133" spans="2:11" x14ac:dyDescent="0.3">
      <c r="C133" s="64" t="s">
        <v>27</v>
      </c>
      <c r="D133" s="64">
        <v>150</v>
      </c>
      <c r="F133" s="64" t="s">
        <v>62</v>
      </c>
      <c r="G133" s="64" t="s">
        <v>11</v>
      </c>
      <c r="H133" s="64" t="s">
        <v>16</v>
      </c>
      <c r="I133" s="64" t="s">
        <v>12</v>
      </c>
      <c r="J133" s="64" t="s">
        <v>13</v>
      </c>
      <c r="K133" s="64" t="s">
        <v>512</v>
      </c>
    </row>
    <row r="134" spans="2:11" x14ac:dyDescent="0.3">
      <c r="B134" s="5">
        <v>45039</v>
      </c>
      <c r="C134" s="64" t="s">
        <v>1047</v>
      </c>
      <c r="D134" s="64">
        <v>250</v>
      </c>
      <c r="F134" t="s">
        <v>50</v>
      </c>
      <c r="G134" s="64" t="s">
        <v>11</v>
      </c>
      <c r="H134" s="64" t="s">
        <v>16</v>
      </c>
      <c r="I134" s="64" t="s">
        <v>12</v>
      </c>
      <c r="J134" s="64" t="s">
        <v>13</v>
      </c>
      <c r="K134" s="64" t="s">
        <v>1074</v>
      </c>
    </row>
    <row r="135" spans="2:11" x14ac:dyDescent="0.3">
      <c r="C135" s="64" t="s">
        <v>1048</v>
      </c>
      <c r="D135" s="64">
        <v>210</v>
      </c>
      <c r="F135" t="s">
        <v>50</v>
      </c>
      <c r="G135" s="64" t="s">
        <v>11</v>
      </c>
      <c r="H135" s="64" t="s">
        <v>15</v>
      </c>
      <c r="I135" s="64" t="s">
        <v>12</v>
      </c>
      <c r="J135" s="64" t="s">
        <v>13</v>
      </c>
      <c r="K135" s="64" t="s">
        <v>1075</v>
      </c>
    </row>
    <row r="136" spans="2:11" x14ac:dyDescent="0.3">
      <c r="C136" s="64" t="s">
        <v>1049</v>
      </c>
      <c r="D136" s="64">
        <v>120</v>
      </c>
      <c r="F136" t="s">
        <v>50</v>
      </c>
      <c r="G136" s="64" t="s">
        <v>11</v>
      </c>
      <c r="H136" s="64" t="s">
        <v>15</v>
      </c>
      <c r="I136" s="64" t="s">
        <v>12</v>
      </c>
      <c r="J136" s="64" t="s">
        <v>13</v>
      </c>
      <c r="K136" s="64" t="s">
        <v>1075</v>
      </c>
    </row>
    <row r="137" spans="2:11" x14ac:dyDescent="0.3">
      <c r="C137" s="64" t="s">
        <v>8</v>
      </c>
      <c r="D137" s="64">
        <v>170</v>
      </c>
      <c r="F137" s="64" t="s">
        <v>62</v>
      </c>
      <c r="G137" s="64" t="s">
        <v>11</v>
      </c>
      <c r="H137" s="64" t="s">
        <v>16</v>
      </c>
      <c r="I137" s="64" t="s">
        <v>12</v>
      </c>
      <c r="J137" s="64" t="s">
        <v>13</v>
      </c>
      <c r="K137" s="64" t="s">
        <v>512</v>
      </c>
    </row>
    <row r="138" spans="2:11" x14ac:dyDescent="0.3">
      <c r="C138" s="64" t="s">
        <v>1157</v>
      </c>
      <c r="D138" s="64">
        <v>873</v>
      </c>
      <c r="F138" s="64" t="s">
        <v>62</v>
      </c>
      <c r="G138" s="64" t="s">
        <v>11</v>
      </c>
      <c r="H138" s="64" t="s">
        <v>16</v>
      </c>
      <c r="I138" s="64" t="s">
        <v>12</v>
      </c>
      <c r="J138" s="64" t="s">
        <v>13</v>
      </c>
      <c r="K138" s="64" t="s">
        <v>512</v>
      </c>
    </row>
    <row r="139" spans="2:11" x14ac:dyDescent="0.3">
      <c r="C139" s="64" t="s">
        <v>1565</v>
      </c>
      <c r="D139" s="64">
        <v>5980</v>
      </c>
      <c r="F139" s="64" t="s">
        <v>1561</v>
      </c>
      <c r="G139" s="64" t="s">
        <v>10</v>
      </c>
      <c r="H139" s="64" t="s">
        <v>15</v>
      </c>
      <c r="I139" s="64" t="s">
        <v>12</v>
      </c>
      <c r="J139" s="64" t="s">
        <v>13</v>
      </c>
      <c r="K139" s="64" t="s">
        <v>512</v>
      </c>
    </row>
    <row r="140" spans="2:11" x14ac:dyDescent="0.3">
      <c r="C140" s="64" t="s">
        <v>1567</v>
      </c>
      <c r="D140" s="64">
        <v>4899</v>
      </c>
      <c r="F140" s="64" t="s">
        <v>1561</v>
      </c>
      <c r="G140" s="64" t="s">
        <v>10</v>
      </c>
      <c r="H140" s="64" t="s">
        <v>15</v>
      </c>
      <c r="I140" s="64" t="s">
        <v>12</v>
      </c>
      <c r="J140" s="64" t="s">
        <v>13</v>
      </c>
      <c r="K140" s="64" t="s">
        <v>512</v>
      </c>
    </row>
    <row r="141" spans="2:11" x14ac:dyDescent="0.3">
      <c r="C141" s="64" t="s">
        <v>1566</v>
      </c>
      <c r="D141" s="64">
        <v>4134</v>
      </c>
      <c r="F141" s="64" t="s">
        <v>1561</v>
      </c>
      <c r="G141" s="64" t="s">
        <v>10</v>
      </c>
      <c r="H141" s="64" t="s">
        <v>15</v>
      </c>
      <c r="I141" s="64" t="s">
        <v>12</v>
      </c>
      <c r="J141" s="64" t="s">
        <v>13</v>
      </c>
      <c r="K141" s="64" t="s">
        <v>512</v>
      </c>
    </row>
    <row r="142" spans="2:11" x14ac:dyDescent="0.3">
      <c r="C142" s="64" t="s">
        <v>1568</v>
      </c>
      <c r="D142" s="64">
        <v>1333</v>
      </c>
      <c r="F142" s="64" t="s">
        <v>1561</v>
      </c>
      <c r="G142" s="64" t="s">
        <v>10</v>
      </c>
      <c r="H142" s="64" t="s">
        <v>15</v>
      </c>
      <c r="I142" s="64" t="s">
        <v>12</v>
      </c>
      <c r="J142" s="64" t="s">
        <v>13</v>
      </c>
      <c r="K142" s="64" t="s">
        <v>512</v>
      </c>
    </row>
    <row r="143" spans="2:11" x14ac:dyDescent="0.3">
      <c r="C143" s="64" t="s">
        <v>1569</v>
      </c>
      <c r="D143" s="64">
        <v>2824</v>
      </c>
      <c r="F143" s="64" t="s">
        <v>1561</v>
      </c>
      <c r="G143" s="64" t="s">
        <v>10</v>
      </c>
      <c r="H143" s="64" t="s">
        <v>15</v>
      </c>
      <c r="I143" s="64" t="s">
        <v>12</v>
      </c>
      <c r="J143" s="64" t="s">
        <v>13</v>
      </c>
      <c r="K143" s="64" t="s">
        <v>512</v>
      </c>
    </row>
    <row r="144" spans="2:11" x14ac:dyDescent="0.3">
      <c r="B144" s="5">
        <v>45040</v>
      </c>
      <c r="C144" s="64" t="s">
        <v>1050</v>
      </c>
      <c r="D144" s="64">
        <v>240</v>
      </c>
      <c r="F144" t="s">
        <v>50</v>
      </c>
      <c r="G144" s="64" t="s">
        <v>11</v>
      </c>
      <c r="H144" s="64" t="s">
        <v>15</v>
      </c>
      <c r="I144" s="64" t="s">
        <v>12</v>
      </c>
      <c r="J144" s="64" t="s">
        <v>13</v>
      </c>
      <c r="K144" s="64" t="s">
        <v>1075</v>
      </c>
    </row>
    <row r="145" spans="2:11" x14ac:dyDescent="0.3">
      <c r="C145" s="64" t="s">
        <v>1051</v>
      </c>
      <c r="D145" s="64">
        <v>150</v>
      </c>
      <c r="F145" t="s">
        <v>50</v>
      </c>
      <c r="G145" s="64" t="s">
        <v>11</v>
      </c>
      <c r="H145" s="64" t="s">
        <v>15</v>
      </c>
      <c r="I145" s="64" t="s">
        <v>12</v>
      </c>
      <c r="J145" s="64" t="s">
        <v>13</v>
      </c>
      <c r="K145" s="64" t="s">
        <v>1075</v>
      </c>
    </row>
    <row r="146" spans="2:11" x14ac:dyDescent="0.3">
      <c r="C146" s="64" t="s">
        <v>1570</v>
      </c>
      <c r="D146" s="64">
        <v>600</v>
      </c>
      <c r="F146" s="64" t="s">
        <v>1561</v>
      </c>
      <c r="G146" s="64" t="s">
        <v>11</v>
      </c>
      <c r="H146" s="64" t="s">
        <v>76</v>
      </c>
      <c r="I146" s="64" t="s">
        <v>12</v>
      </c>
      <c r="J146" s="64" t="s">
        <v>13</v>
      </c>
      <c r="K146" s="64" t="s">
        <v>512</v>
      </c>
    </row>
    <row r="147" spans="2:11" x14ac:dyDescent="0.3">
      <c r="C147" s="64" t="s">
        <v>1022</v>
      </c>
      <c r="D147" s="64">
        <v>150</v>
      </c>
      <c r="F147" t="s">
        <v>50</v>
      </c>
      <c r="G147" s="64" t="s">
        <v>11</v>
      </c>
      <c r="H147" s="64" t="s">
        <v>16</v>
      </c>
      <c r="I147" s="64" t="s">
        <v>12</v>
      </c>
      <c r="J147" s="64" t="s">
        <v>13</v>
      </c>
      <c r="K147" s="64" t="s">
        <v>1075</v>
      </c>
    </row>
    <row r="148" spans="2:11" x14ac:dyDescent="0.3">
      <c r="B148" s="5">
        <v>45041</v>
      </c>
      <c r="C148" s="64" t="s">
        <v>1022</v>
      </c>
      <c r="D148" s="64">
        <v>335</v>
      </c>
      <c r="F148" t="s">
        <v>50</v>
      </c>
      <c r="G148" s="64" t="s">
        <v>11</v>
      </c>
      <c r="H148" s="64" t="s">
        <v>16</v>
      </c>
      <c r="I148" s="64" t="s">
        <v>12</v>
      </c>
      <c r="J148" s="64" t="s">
        <v>13</v>
      </c>
      <c r="K148" s="64" t="s">
        <v>1075</v>
      </c>
    </row>
    <row r="149" spans="2:11" x14ac:dyDescent="0.3">
      <c r="B149" t="s">
        <v>953</v>
      </c>
      <c r="C149" s="64" t="s">
        <v>23</v>
      </c>
      <c r="D149" s="64">
        <v>680</v>
      </c>
      <c r="F149" t="s">
        <v>50</v>
      </c>
      <c r="G149" s="64" t="s">
        <v>11</v>
      </c>
      <c r="H149" s="64" t="s">
        <v>16</v>
      </c>
      <c r="I149" s="64" t="s">
        <v>12</v>
      </c>
      <c r="J149" s="64" t="s">
        <v>13</v>
      </c>
      <c r="K149" s="64" t="s">
        <v>1075</v>
      </c>
    </row>
    <row r="150" spans="2:11" x14ac:dyDescent="0.3">
      <c r="C150" s="64" t="s">
        <v>20</v>
      </c>
      <c r="D150" s="64">
        <v>1500</v>
      </c>
      <c r="F150" t="s">
        <v>41</v>
      </c>
      <c r="G150" s="64" t="s">
        <v>11</v>
      </c>
      <c r="H150" s="64"/>
      <c r="I150" s="64" t="s">
        <v>12</v>
      </c>
      <c r="J150" s="64" t="s">
        <v>13</v>
      </c>
      <c r="K150" s="64" t="s">
        <v>1075</v>
      </c>
    </row>
    <row r="151" spans="2:11" x14ac:dyDescent="0.3">
      <c r="C151" s="64" t="s">
        <v>1108</v>
      </c>
      <c r="D151" s="64">
        <v>900</v>
      </c>
      <c r="F151" t="s">
        <v>41</v>
      </c>
      <c r="G151" s="64" t="s">
        <v>11</v>
      </c>
      <c r="H151" s="64"/>
      <c r="I151" s="64" t="s">
        <v>12</v>
      </c>
      <c r="J151" s="64" t="s">
        <v>13</v>
      </c>
      <c r="K151" s="64" t="s">
        <v>1075</v>
      </c>
    </row>
    <row r="152" spans="2:11" x14ac:dyDescent="0.3">
      <c r="C152" s="64" t="s">
        <v>695</v>
      </c>
      <c r="D152" s="64">
        <v>380</v>
      </c>
      <c r="F152" t="s">
        <v>41</v>
      </c>
      <c r="G152" s="64" t="s">
        <v>11</v>
      </c>
      <c r="H152" s="64"/>
      <c r="I152" s="64" t="s">
        <v>12</v>
      </c>
      <c r="J152" s="64" t="s">
        <v>13</v>
      </c>
      <c r="K152" s="64" t="s">
        <v>1075</v>
      </c>
    </row>
    <row r="153" spans="2:11" x14ac:dyDescent="0.3">
      <c r="C153" s="64" t="s">
        <v>1109</v>
      </c>
      <c r="D153" s="64">
        <v>180</v>
      </c>
      <c r="F153" t="s">
        <v>41</v>
      </c>
      <c r="G153" s="64" t="s">
        <v>11</v>
      </c>
      <c r="H153" s="64"/>
      <c r="I153" s="64" t="s">
        <v>12</v>
      </c>
      <c r="J153" s="64" t="s">
        <v>13</v>
      </c>
      <c r="K153" s="64" t="s">
        <v>1075</v>
      </c>
    </row>
    <row r="154" spans="2:11" x14ac:dyDescent="0.3">
      <c r="C154" s="64" t="s">
        <v>1113</v>
      </c>
      <c r="D154" s="64">
        <v>500</v>
      </c>
      <c r="F154" t="s">
        <v>41</v>
      </c>
      <c r="G154" s="64" t="s">
        <v>11</v>
      </c>
      <c r="H154" s="64"/>
      <c r="I154" s="64" t="s">
        <v>12</v>
      </c>
      <c r="J154" s="64" t="s">
        <v>13</v>
      </c>
      <c r="K154" s="64" t="s">
        <v>1075</v>
      </c>
    </row>
    <row r="155" spans="2:11" x14ac:dyDescent="0.3">
      <c r="C155" s="64" t="s">
        <v>8</v>
      </c>
      <c r="D155" s="64">
        <v>145</v>
      </c>
      <c r="F155" s="64" t="s">
        <v>62</v>
      </c>
      <c r="G155" s="64" t="s">
        <v>11</v>
      </c>
      <c r="H155" s="64" t="s">
        <v>16</v>
      </c>
      <c r="I155" s="64" t="s">
        <v>12</v>
      </c>
      <c r="J155" s="64" t="s">
        <v>13</v>
      </c>
      <c r="K155" s="64" t="s">
        <v>512</v>
      </c>
    </row>
    <row r="156" spans="2:11" x14ac:dyDescent="0.3">
      <c r="C156" s="64" t="s">
        <v>982</v>
      </c>
      <c r="D156" s="64">
        <v>2505</v>
      </c>
      <c r="F156" s="64" t="s">
        <v>29</v>
      </c>
      <c r="G156" s="64" t="s">
        <v>10</v>
      </c>
      <c r="H156" s="64" t="s">
        <v>15</v>
      </c>
      <c r="I156" s="64" t="s">
        <v>12</v>
      </c>
      <c r="J156" s="64" t="s">
        <v>13</v>
      </c>
      <c r="K156" s="64"/>
    </row>
    <row r="157" spans="2:11" x14ac:dyDescent="0.3">
      <c r="B157" s="5">
        <v>45042</v>
      </c>
      <c r="C157" s="64" t="s">
        <v>1022</v>
      </c>
      <c r="D157" s="64">
        <v>400</v>
      </c>
      <c r="F157" t="s">
        <v>50</v>
      </c>
      <c r="G157" s="64" t="s">
        <v>11</v>
      </c>
      <c r="H157" s="64" t="s">
        <v>16</v>
      </c>
      <c r="I157" s="64" t="s">
        <v>12</v>
      </c>
      <c r="J157" s="64" t="s">
        <v>13</v>
      </c>
      <c r="K157" s="64" t="s">
        <v>1075</v>
      </c>
    </row>
    <row r="158" spans="2:11" x14ac:dyDescent="0.3">
      <c r="C158" s="64" t="s">
        <v>1052</v>
      </c>
      <c r="D158" s="64">
        <v>150</v>
      </c>
      <c r="F158" t="s">
        <v>50</v>
      </c>
      <c r="G158" s="64" t="s">
        <v>11</v>
      </c>
      <c r="H158" s="64" t="s">
        <v>14</v>
      </c>
      <c r="I158" s="64" t="s">
        <v>12</v>
      </c>
      <c r="J158" s="64" t="s">
        <v>13</v>
      </c>
      <c r="K158" s="64" t="s">
        <v>1075</v>
      </c>
    </row>
    <row r="159" spans="2:11" x14ac:dyDescent="0.3">
      <c r="C159" s="64" t="s">
        <v>23</v>
      </c>
      <c r="D159" s="64">
        <v>750</v>
      </c>
      <c r="F159" t="s">
        <v>50</v>
      </c>
      <c r="G159" s="64" t="s">
        <v>11</v>
      </c>
      <c r="H159" s="64" t="s">
        <v>16</v>
      </c>
      <c r="I159" s="64" t="s">
        <v>12</v>
      </c>
      <c r="J159" s="64" t="s">
        <v>13</v>
      </c>
      <c r="K159" s="64" t="s">
        <v>1075</v>
      </c>
    </row>
    <row r="160" spans="2:11" x14ac:dyDescent="0.3">
      <c r="C160" s="64" t="s">
        <v>1078</v>
      </c>
      <c r="D160" s="64">
        <v>455</v>
      </c>
      <c r="F160" t="s">
        <v>50</v>
      </c>
      <c r="G160" s="64" t="s">
        <v>11</v>
      </c>
      <c r="H160" s="64" t="s">
        <v>15</v>
      </c>
      <c r="I160" s="64" t="s">
        <v>12</v>
      </c>
      <c r="J160" s="64" t="s">
        <v>13</v>
      </c>
      <c r="K160" s="64" t="s">
        <v>1075</v>
      </c>
    </row>
    <row r="161" spans="2:11" x14ac:dyDescent="0.3">
      <c r="C161" s="64" t="s">
        <v>24</v>
      </c>
      <c r="D161" s="64">
        <v>60</v>
      </c>
      <c r="F161" t="s">
        <v>50</v>
      </c>
      <c r="G161" s="64" t="s">
        <v>11</v>
      </c>
      <c r="H161" s="64" t="s">
        <v>16</v>
      </c>
      <c r="I161" s="64" t="s">
        <v>12</v>
      </c>
      <c r="J161" s="64" t="s">
        <v>13</v>
      </c>
      <c r="K161" s="64" t="s">
        <v>1075</v>
      </c>
    </row>
    <row r="162" spans="2:11" x14ac:dyDescent="0.3">
      <c r="C162" s="64" t="s">
        <v>23</v>
      </c>
      <c r="D162" s="64">
        <v>110</v>
      </c>
      <c r="F162" t="s">
        <v>50</v>
      </c>
      <c r="G162" s="64" t="s">
        <v>11</v>
      </c>
      <c r="H162" s="64" t="s">
        <v>16</v>
      </c>
      <c r="I162" s="64" t="s">
        <v>12</v>
      </c>
      <c r="J162" s="64" t="s">
        <v>13</v>
      </c>
      <c r="K162" s="64" t="s">
        <v>1075</v>
      </c>
    </row>
    <row r="163" spans="2:11" x14ac:dyDescent="0.3">
      <c r="C163" s="64" t="s">
        <v>27</v>
      </c>
      <c r="D163" s="64">
        <v>120</v>
      </c>
      <c r="F163" t="s">
        <v>50</v>
      </c>
      <c r="G163" s="64" t="s">
        <v>11</v>
      </c>
      <c r="H163" s="64" t="s">
        <v>16</v>
      </c>
      <c r="I163" s="64" t="s">
        <v>12</v>
      </c>
      <c r="J163" s="64" t="s">
        <v>13</v>
      </c>
      <c r="K163" s="64" t="s">
        <v>1075</v>
      </c>
    </row>
    <row r="164" spans="2:11" x14ac:dyDescent="0.3">
      <c r="C164" s="64" t="s">
        <v>1053</v>
      </c>
      <c r="D164" s="64">
        <v>5000</v>
      </c>
      <c r="F164" t="s">
        <v>50</v>
      </c>
      <c r="G164" s="64" t="s">
        <v>11</v>
      </c>
      <c r="H164" s="64" t="s">
        <v>15</v>
      </c>
      <c r="I164" s="64" t="s">
        <v>12</v>
      </c>
      <c r="J164" s="64" t="s">
        <v>13</v>
      </c>
      <c r="K164" s="64" t="s">
        <v>1075</v>
      </c>
    </row>
    <row r="165" spans="2:11" x14ac:dyDescent="0.3">
      <c r="C165" s="64" t="s">
        <v>1110</v>
      </c>
      <c r="D165" s="64">
        <v>5500</v>
      </c>
      <c r="F165" t="s">
        <v>41</v>
      </c>
      <c r="G165" s="64" t="s">
        <v>10</v>
      </c>
      <c r="H165" s="64" t="s">
        <v>14</v>
      </c>
      <c r="I165" s="64" t="s">
        <v>12</v>
      </c>
      <c r="J165" s="64" t="s">
        <v>749</v>
      </c>
      <c r="K165" s="64" t="s">
        <v>1075</v>
      </c>
    </row>
    <row r="166" spans="2:11" x14ac:dyDescent="0.3">
      <c r="C166" s="64" t="s">
        <v>1114</v>
      </c>
      <c r="D166" s="64">
        <v>200</v>
      </c>
      <c r="F166" t="s">
        <v>41</v>
      </c>
      <c r="G166" s="64" t="s">
        <v>11</v>
      </c>
      <c r="H166" s="64" t="s">
        <v>15</v>
      </c>
      <c r="I166" s="64" t="s">
        <v>12</v>
      </c>
      <c r="J166" s="64" t="s">
        <v>13</v>
      </c>
      <c r="K166" s="64" t="s">
        <v>1075</v>
      </c>
    </row>
    <row r="167" spans="2:11" x14ac:dyDescent="0.3">
      <c r="B167" s="5">
        <v>45043</v>
      </c>
      <c r="C167" s="64" t="s">
        <v>1054</v>
      </c>
      <c r="D167" s="64">
        <v>1200</v>
      </c>
      <c r="F167" t="s">
        <v>50</v>
      </c>
      <c r="G167" s="64" t="s">
        <v>11</v>
      </c>
      <c r="H167" s="64" t="s">
        <v>14</v>
      </c>
      <c r="I167" s="64" t="s">
        <v>12</v>
      </c>
      <c r="J167" s="64" t="s">
        <v>13</v>
      </c>
      <c r="K167" s="64" t="s">
        <v>1075</v>
      </c>
    </row>
    <row r="168" spans="2:11" x14ac:dyDescent="0.3">
      <c r="C168" s="64" t="s">
        <v>1055</v>
      </c>
      <c r="D168" s="64">
        <v>300</v>
      </c>
      <c r="F168" t="s">
        <v>50</v>
      </c>
      <c r="G168" s="64" t="s">
        <v>11</v>
      </c>
      <c r="H168" s="64" t="s">
        <v>16</v>
      </c>
      <c r="I168" s="64" t="s">
        <v>12</v>
      </c>
      <c r="J168" s="64" t="s">
        <v>13</v>
      </c>
      <c r="K168" s="64" t="s">
        <v>1075</v>
      </c>
    </row>
    <row r="169" spans="2:11" x14ac:dyDescent="0.3">
      <c r="C169" s="64" t="s">
        <v>931</v>
      </c>
      <c r="D169" s="64">
        <v>423</v>
      </c>
      <c r="F169" t="s">
        <v>50</v>
      </c>
      <c r="G169" s="64" t="s">
        <v>11</v>
      </c>
      <c r="H169" s="64" t="s">
        <v>16</v>
      </c>
      <c r="I169" s="64" t="s">
        <v>12</v>
      </c>
      <c r="J169" s="64" t="s">
        <v>13</v>
      </c>
      <c r="K169" s="64" t="s">
        <v>1075</v>
      </c>
    </row>
    <row r="170" spans="2:11" x14ac:dyDescent="0.3">
      <c r="C170" s="64" t="s">
        <v>24</v>
      </c>
      <c r="D170" s="64">
        <v>40</v>
      </c>
      <c r="F170" t="s">
        <v>50</v>
      </c>
      <c r="G170" s="64" t="s">
        <v>11</v>
      </c>
      <c r="H170" s="64" t="s">
        <v>16</v>
      </c>
      <c r="I170" s="64" t="s">
        <v>12</v>
      </c>
      <c r="J170" s="64" t="s">
        <v>13</v>
      </c>
      <c r="K170" s="64" t="s">
        <v>1075</v>
      </c>
    </row>
    <row r="171" spans="2:11" x14ac:dyDescent="0.3">
      <c r="C171" s="64" t="s">
        <v>18</v>
      </c>
      <c r="D171" s="64">
        <v>40</v>
      </c>
      <c r="F171" t="s">
        <v>50</v>
      </c>
      <c r="G171" s="64" t="s">
        <v>11</v>
      </c>
      <c r="H171" s="64" t="s">
        <v>16</v>
      </c>
      <c r="I171" s="64" t="s">
        <v>12</v>
      </c>
      <c r="J171" s="64" t="s">
        <v>13</v>
      </c>
      <c r="K171" s="64" t="s">
        <v>1075</v>
      </c>
    </row>
    <row r="172" spans="2:11" x14ac:dyDescent="0.3">
      <c r="C172" s="64" t="s">
        <v>23</v>
      </c>
      <c r="D172" s="64">
        <v>110</v>
      </c>
      <c r="F172" t="s">
        <v>50</v>
      </c>
      <c r="G172" s="64" t="s">
        <v>11</v>
      </c>
      <c r="H172" s="64" t="s">
        <v>16</v>
      </c>
      <c r="I172" s="64" t="s">
        <v>12</v>
      </c>
      <c r="J172" s="64" t="s">
        <v>13</v>
      </c>
      <c r="K172" s="64" t="s">
        <v>1075</v>
      </c>
    </row>
    <row r="173" spans="2:11" x14ac:dyDescent="0.3">
      <c r="C173" s="64" t="s">
        <v>27</v>
      </c>
      <c r="D173" s="64">
        <v>100</v>
      </c>
      <c r="F173" t="s">
        <v>50</v>
      </c>
      <c r="G173" s="64" t="s">
        <v>11</v>
      </c>
      <c r="H173" s="64" t="s">
        <v>16</v>
      </c>
      <c r="I173" s="64" t="s">
        <v>12</v>
      </c>
      <c r="J173" s="64" t="s">
        <v>13</v>
      </c>
      <c r="K173" s="64" t="s">
        <v>1075</v>
      </c>
    </row>
    <row r="174" spans="2:11" x14ac:dyDescent="0.3">
      <c r="C174" s="64" t="s">
        <v>8</v>
      </c>
      <c r="D174" s="64">
        <v>120</v>
      </c>
      <c r="F174" t="s">
        <v>41</v>
      </c>
      <c r="G174" s="64" t="s">
        <v>11</v>
      </c>
      <c r="H174" s="64" t="s">
        <v>16</v>
      </c>
      <c r="I174" s="64" t="s">
        <v>12</v>
      </c>
      <c r="J174" s="64" t="s">
        <v>13</v>
      </c>
      <c r="K174" s="64" t="s">
        <v>1075</v>
      </c>
    </row>
    <row r="175" spans="2:11" x14ac:dyDescent="0.3">
      <c r="C175" s="64" t="s">
        <v>8</v>
      </c>
      <c r="D175" s="64">
        <v>360</v>
      </c>
      <c r="F175" s="64" t="s">
        <v>62</v>
      </c>
      <c r="G175" s="64" t="s">
        <v>11</v>
      </c>
      <c r="H175" s="64" t="s">
        <v>16</v>
      </c>
      <c r="I175" s="64" t="s">
        <v>12</v>
      </c>
      <c r="J175" s="64" t="s">
        <v>13</v>
      </c>
      <c r="K175" s="64" t="s">
        <v>512</v>
      </c>
    </row>
    <row r="176" spans="2:11" x14ac:dyDescent="0.3">
      <c r="B176" s="5">
        <v>45044</v>
      </c>
      <c r="C176" s="64" t="s">
        <v>32</v>
      </c>
      <c r="D176" s="64">
        <v>1100</v>
      </c>
      <c r="F176" t="s">
        <v>50</v>
      </c>
      <c r="G176" s="64" t="s">
        <v>11</v>
      </c>
      <c r="H176" s="64" t="s">
        <v>16</v>
      </c>
      <c r="I176" s="64" t="s">
        <v>12</v>
      </c>
      <c r="J176" s="64" t="s">
        <v>13</v>
      </c>
      <c r="K176" s="64" t="s">
        <v>1075</v>
      </c>
    </row>
    <row r="177" spans="2:11" x14ac:dyDescent="0.3">
      <c r="C177" s="64" t="s">
        <v>1022</v>
      </c>
      <c r="D177" s="64">
        <v>300</v>
      </c>
      <c r="F177" t="s">
        <v>50</v>
      </c>
      <c r="G177" s="64" t="s">
        <v>11</v>
      </c>
      <c r="H177" s="64" t="s">
        <v>16</v>
      </c>
      <c r="I177" s="64" t="s">
        <v>12</v>
      </c>
      <c r="J177" s="64" t="s">
        <v>13</v>
      </c>
      <c r="K177" s="64" t="s">
        <v>1075</v>
      </c>
    </row>
    <row r="178" spans="2:11" x14ac:dyDescent="0.3">
      <c r="C178" s="64" t="s">
        <v>1056</v>
      </c>
      <c r="D178" s="64">
        <v>3000</v>
      </c>
      <c r="F178" t="s">
        <v>50</v>
      </c>
      <c r="G178" s="64" t="s">
        <v>11</v>
      </c>
      <c r="H178" s="64" t="s">
        <v>15</v>
      </c>
      <c r="I178" s="64" t="s">
        <v>12</v>
      </c>
      <c r="J178" s="64" t="s">
        <v>13</v>
      </c>
      <c r="K178" s="64" t="s">
        <v>1075</v>
      </c>
    </row>
    <row r="179" spans="2:11" x14ac:dyDescent="0.3">
      <c r="C179" s="64" t="s">
        <v>1079</v>
      </c>
      <c r="D179" s="64">
        <v>20</v>
      </c>
      <c r="F179" t="s">
        <v>50</v>
      </c>
      <c r="G179" s="64" t="s">
        <v>11</v>
      </c>
      <c r="H179" s="64" t="s">
        <v>16</v>
      </c>
      <c r="I179" s="64" t="s">
        <v>12</v>
      </c>
      <c r="J179" s="64" t="s">
        <v>13</v>
      </c>
      <c r="K179" s="64" t="s">
        <v>1075</v>
      </c>
    </row>
    <row r="180" spans="2:11" x14ac:dyDescent="0.3">
      <c r="C180" s="64" t="s">
        <v>9</v>
      </c>
      <c r="D180" s="64">
        <v>20</v>
      </c>
      <c r="F180" t="s">
        <v>50</v>
      </c>
      <c r="G180" s="64" t="s">
        <v>11</v>
      </c>
      <c r="H180" s="64" t="s">
        <v>16</v>
      </c>
      <c r="I180" s="64" t="s">
        <v>12</v>
      </c>
      <c r="J180" s="64" t="s">
        <v>13</v>
      </c>
      <c r="K180" s="64" t="s">
        <v>1075</v>
      </c>
    </row>
    <row r="181" spans="2:11" x14ac:dyDescent="0.3">
      <c r="C181" s="64" t="s">
        <v>1080</v>
      </c>
      <c r="D181" s="64">
        <v>100</v>
      </c>
      <c r="F181" t="s">
        <v>50</v>
      </c>
      <c r="G181" s="64" t="s">
        <v>11</v>
      </c>
      <c r="H181" s="64" t="s">
        <v>15</v>
      </c>
      <c r="I181" s="64" t="s">
        <v>12</v>
      </c>
      <c r="J181" s="64" t="s">
        <v>13</v>
      </c>
      <c r="K181" s="64" t="s">
        <v>1075</v>
      </c>
    </row>
    <row r="182" spans="2:11" x14ac:dyDescent="0.3">
      <c r="B182" s="5">
        <v>45045</v>
      </c>
      <c r="C182" s="64" t="s">
        <v>1022</v>
      </c>
      <c r="D182" s="64">
        <v>200</v>
      </c>
      <c r="F182" t="s">
        <v>50</v>
      </c>
      <c r="G182" s="64" t="s">
        <v>11</v>
      </c>
      <c r="H182" s="64" t="s">
        <v>16</v>
      </c>
      <c r="I182" s="64" t="s">
        <v>12</v>
      </c>
      <c r="J182" s="64" t="s">
        <v>13</v>
      </c>
      <c r="K182" s="64" t="s">
        <v>1075</v>
      </c>
    </row>
    <row r="183" spans="2:11" x14ac:dyDescent="0.3">
      <c r="B183" s="5"/>
      <c r="C183" s="64" t="s">
        <v>1022</v>
      </c>
      <c r="D183" s="64">
        <v>290</v>
      </c>
      <c r="F183" s="64" t="s">
        <v>62</v>
      </c>
      <c r="G183" s="64" t="s">
        <v>11</v>
      </c>
      <c r="H183" s="64" t="s">
        <v>16</v>
      </c>
      <c r="I183" s="64" t="s">
        <v>12</v>
      </c>
      <c r="J183" s="64" t="s">
        <v>13</v>
      </c>
      <c r="K183" s="64" t="s">
        <v>512</v>
      </c>
    </row>
    <row r="184" spans="2:11" x14ac:dyDescent="0.3">
      <c r="B184" s="5">
        <v>45046</v>
      </c>
      <c r="C184" s="64" t="s">
        <v>1022</v>
      </c>
      <c r="D184" s="64">
        <v>225</v>
      </c>
      <c r="F184" t="s">
        <v>50</v>
      </c>
      <c r="G184" s="64" t="s">
        <v>11</v>
      </c>
      <c r="H184" s="64" t="s">
        <v>16</v>
      </c>
      <c r="I184" s="64" t="s">
        <v>12</v>
      </c>
      <c r="J184" s="64" t="s">
        <v>13</v>
      </c>
      <c r="K184" s="64" t="s">
        <v>1075</v>
      </c>
    </row>
    <row r="185" spans="2:11" x14ac:dyDescent="0.3">
      <c r="B185" s="5"/>
      <c r="C185" s="64"/>
      <c r="D185" s="64"/>
      <c r="G185" s="64"/>
      <c r="I185" s="64"/>
    </row>
    <row r="186" spans="2:11" x14ac:dyDescent="0.3">
      <c r="B186" s="5"/>
      <c r="C186" s="64"/>
      <c r="D186" s="64"/>
      <c r="G186" s="64"/>
      <c r="I186" s="64"/>
    </row>
    <row r="187" spans="2:11" x14ac:dyDescent="0.3">
      <c r="B187" s="5"/>
      <c r="C187" s="64"/>
      <c r="D187" s="64"/>
      <c r="G187" s="64"/>
      <c r="I187" s="64"/>
    </row>
    <row r="188" spans="2:11" x14ac:dyDescent="0.3">
      <c r="C188" s="64"/>
      <c r="D188" s="64"/>
      <c r="G188" s="64"/>
      <c r="I188" s="64"/>
    </row>
    <row r="189" spans="2:11" x14ac:dyDescent="0.3">
      <c r="C189" s="64"/>
      <c r="D189" s="64"/>
      <c r="G189" s="64"/>
      <c r="I189" s="64"/>
    </row>
    <row r="190" spans="2:11" x14ac:dyDescent="0.3">
      <c r="B190" s="5"/>
      <c r="C190" s="64"/>
      <c r="D190" s="64"/>
      <c r="G190" s="64"/>
      <c r="I190" s="64"/>
    </row>
    <row r="191" spans="2:11" x14ac:dyDescent="0.3">
      <c r="B191" s="5"/>
      <c r="C191" s="64"/>
      <c r="D191" s="64"/>
      <c r="G191" s="64"/>
      <c r="I191" s="64"/>
    </row>
    <row r="192" spans="2:11" x14ac:dyDescent="0.3">
      <c r="B192" s="5"/>
      <c r="C192" s="64"/>
      <c r="D192" s="64"/>
      <c r="G192" s="64"/>
      <c r="I192" s="64"/>
    </row>
    <row r="193" spans="2:9" x14ac:dyDescent="0.3">
      <c r="B193" s="5"/>
      <c r="C193" s="64"/>
      <c r="D193" s="64"/>
      <c r="G193" s="64"/>
      <c r="I193" s="64"/>
    </row>
    <row r="194" spans="2:9" x14ac:dyDescent="0.3">
      <c r="C194" s="64"/>
      <c r="D194" s="64"/>
      <c r="G194" s="64"/>
      <c r="I194" s="64"/>
    </row>
    <row r="195" spans="2:9" x14ac:dyDescent="0.3">
      <c r="C195" s="64"/>
      <c r="D195" s="64"/>
      <c r="G195" s="64"/>
      <c r="I195" s="64"/>
    </row>
    <row r="196" spans="2:9" x14ac:dyDescent="0.3">
      <c r="C196" s="64"/>
      <c r="D196" s="64"/>
      <c r="G196" s="64"/>
      <c r="I196" s="64"/>
    </row>
    <row r="197" spans="2:9" x14ac:dyDescent="0.3">
      <c r="C197" s="64"/>
      <c r="D197" s="64"/>
      <c r="G197" s="64"/>
      <c r="I197" s="64"/>
    </row>
    <row r="198" spans="2:9" x14ac:dyDescent="0.3">
      <c r="B198" s="5"/>
      <c r="C198" s="64"/>
      <c r="D198" s="64"/>
      <c r="G198" s="64"/>
      <c r="I198" s="64"/>
    </row>
    <row r="199" spans="2:9" x14ac:dyDescent="0.3">
      <c r="C199" s="64"/>
      <c r="D199" s="64"/>
      <c r="G199" s="64"/>
      <c r="I199" s="64"/>
    </row>
    <row r="200" spans="2:9" x14ac:dyDescent="0.3">
      <c r="B200" s="5"/>
      <c r="C200" s="64"/>
      <c r="D200" s="64"/>
      <c r="G200" s="64"/>
      <c r="I200" s="64"/>
    </row>
    <row r="201" spans="2:9" x14ac:dyDescent="0.3">
      <c r="C201" s="64"/>
      <c r="D201" s="64"/>
      <c r="G201" s="64"/>
      <c r="I201" s="64"/>
    </row>
    <row r="202" spans="2:9" x14ac:dyDescent="0.3">
      <c r="B202" s="5"/>
      <c r="C202" s="64"/>
      <c r="D202" s="64"/>
      <c r="G202" s="64"/>
      <c r="I202" s="64"/>
    </row>
    <row r="203" spans="2:9" x14ac:dyDescent="0.3">
      <c r="C203" s="64"/>
      <c r="D203" s="64"/>
      <c r="G203" s="64"/>
      <c r="I203" s="64"/>
    </row>
    <row r="204" spans="2:9" x14ac:dyDescent="0.3">
      <c r="C204" s="64"/>
      <c r="D204" s="64"/>
      <c r="G204" s="64"/>
      <c r="I204" s="64"/>
    </row>
    <row r="205" spans="2:9" x14ac:dyDescent="0.3">
      <c r="B205" s="5"/>
      <c r="C205" s="64"/>
      <c r="D205" s="64"/>
      <c r="G205" s="64"/>
      <c r="I205" s="64"/>
    </row>
    <row r="206" spans="2:9" x14ac:dyDescent="0.3">
      <c r="C206" s="64"/>
      <c r="D206" s="64"/>
      <c r="G206" s="64"/>
      <c r="I206" s="64"/>
    </row>
    <row r="207" spans="2:9" x14ac:dyDescent="0.3">
      <c r="C207" s="64"/>
      <c r="D207" s="64"/>
      <c r="G207" s="64"/>
      <c r="I207" s="64"/>
    </row>
    <row r="208" spans="2:9" x14ac:dyDescent="0.3">
      <c r="B208" s="5"/>
      <c r="C208" s="64"/>
      <c r="D208" s="64"/>
      <c r="G208" s="64"/>
      <c r="I208" s="64"/>
    </row>
    <row r="209" spans="2:9" x14ac:dyDescent="0.3">
      <c r="C209" s="64"/>
      <c r="D209" s="64"/>
      <c r="G209" s="64"/>
      <c r="I209" s="64"/>
    </row>
    <row r="210" spans="2:9" x14ac:dyDescent="0.3">
      <c r="B210" s="5"/>
      <c r="C210" s="64"/>
      <c r="D210" s="64"/>
      <c r="G210" s="64"/>
      <c r="I210" s="64"/>
    </row>
    <row r="211" spans="2:9" x14ac:dyDescent="0.3">
      <c r="C211" s="64"/>
      <c r="D211" s="64"/>
      <c r="G211" s="64"/>
      <c r="I211" s="64"/>
    </row>
    <row r="212" spans="2:9" x14ac:dyDescent="0.3">
      <c r="C212" s="64"/>
      <c r="D212" s="64"/>
      <c r="G212" s="64"/>
      <c r="I212" s="64"/>
    </row>
    <row r="213" spans="2:9" x14ac:dyDescent="0.3">
      <c r="C213" s="64"/>
      <c r="D213" s="64"/>
      <c r="G213" s="64"/>
      <c r="I213" s="64"/>
    </row>
    <row r="214" spans="2:9" x14ac:dyDescent="0.3">
      <c r="B214" s="5"/>
      <c r="C214" s="64"/>
      <c r="D214" s="64"/>
      <c r="G214" s="64"/>
      <c r="I214" s="64"/>
    </row>
    <row r="215" spans="2:9" x14ac:dyDescent="0.3">
      <c r="C215" s="64"/>
      <c r="D215" s="64"/>
      <c r="G215" s="64"/>
      <c r="I215" s="64"/>
    </row>
    <row r="216" spans="2:9" x14ac:dyDescent="0.3">
      <c r="B216" s="5"/>
      <c r="C216" s="64"/>
      <c r="D216" s="64"/>
      <c r="G216" s="64"/>
      <c r="I216" s="64"/>
    </row>
    <row r="217" spans="2:9" x14ac:dyDescent="0.3">
      <c r="C217" s="64"/>
      <c r="D217" s="64"/>
      <c r="G217" s="64"/>
      <c r="I217" s="64"/>
    </row>
    <row r="218" spans="2:9" x14ac:dyDescent="0.3">
      <c r="B218" s="5"/>
      <c r="C218" s="64"/>
      <c r="D218" s="64"/>
      <c r="G218" s="64"/>
      <c r="I218" s="64"/>
    </row>
    <row r="219" spans="2:9" x14ac:dyDescent="0.3">
      <c r="C219" s="64"/>
      <c r="D219" s="64"/>
      <c r="G219" s="64"/>
      <c r="I219" s="64"/>
    </row>
    <row r="220" spans="2:9" x14ac:dyDescent="0.3">
      <c r="C220" s="64"/>
      <c r="D220" s="64"/>
      <c r="G220" s="64"/>
      <c r="I220" s="64"/>
    </row>
    <row r="221" spans="2:9" x14ac:dyDescent="0.3">
      <c r="C221" s="64"/>
      <c r="D221" s="64"/>
      <c r="G221" s="64"/>
      <c r="I221" s="64"/>
    </row>
    <row r="222" spans="2:9" x14ac:dyDescent="0.3">
      <c r="C222" s="64"/>
      <c r="D222" s="64"/>
      <c r="G222" s="64"/>
      <c r="I222" s="64"/>
    </row>
    <row r="223" spans="2:9" x14ac:dyDescent="0.3">
      <c r="C223" s="64"/>
      <c r="D223" s="64"/>
      <c r="G223" s="64"/>
      <c r="I223" s="6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0"/>
  <sheetViews>
    <sheetView topLeftCell="A121" workbookViewId="0">
      <selection activeCell="D87" sqref="D87:D168"/>
    </sheetView>
  </sheetViews>
  <sheetFormatPr defaultRowHeight="14.4" x14ac:dyDescent="0.3"/>
  <cols>
    <col min="2" max="2" width="10.109375" bestFit="1" customWidth="1"/>
    <col min="3" max="3" width="44.88671875" bestFit="1" customWidth="1"/>
    <col min="4" max="4" width="10" customWidth="1"/>
    <col min="5" max="5" width="10.109375" customWidth="1"/>
    <col min="6" max="6" width="11.5546875" customWidth="1"/>
    <col min="7" max="7" width="10.109375" customWidth="1"/>
    <col min="8" max="8" width="13.33203125" customWidth="1"/>
    <col min="9" max="9" width="12.44140625" customWidth="1"/>
    <col min="10" max="10" width="11.6640625" customWidth="1"/>
    <col min="11" max="11" width="21" bestFit="1" customWidth="1"/>
  </cols>
  <sheetData>
    <row r="1" spans="1:11" ht="31.2" x14ac:dyDescent="0.3">
      <c r="A1" s="182" t="s">
        <v>0</v>
      </c>
      <c r="B1" s="4" t="s">
        <v>64</v>
      </c>
      <c r="C1" s="3" t="s">
        <v>38</v>
      </c>
      <c r="D1" s="182" t="s">
        <v>1</v>
      </c>
      <c r="E1" s="182" t="s">
        <v>2</v>
      </c>
      <c r="F1" s="2" t="s">
        <v>3</v>
      </c>
      <c r="G1" s="182" t="s">
        <v>4</v>
      </c>
      <c r="H1" s="182" t="s">
        <v>5</v>
      </c>
      <c r="I1" s="182" t="s">
        <v>134</v>
      </c>
      <c r="J1" s="182" t="s">
        <v>6</v>
      </c>
      <c r="K1" s="182" t="s">
        <v>7</v>
      </c>
    </row>
    <row r="2" spans="1:11" x14ac:dyDescent="0.3">
      <c r="A2" s="69"/>
      <c r="B2" s="136">
        <v>45047</v>
      </c>
      <c r="C2" s="107" t="s">
        <v>1022</v>
      </c>
      <c r="D2" s="107">
        <v>180</v>
      </c>
      <c r="E2" s="69"/>
      <c r="F2" s="69" t="s">
        <v>50</v>
      </c>
      <c r="G2" s="69" t="s">
        <v>11</v>
      </c>
      <c r="H2" s="69" t="s">
        <v>16</v>
      </c>
      <c r="I2" s="107" t="s">
        <v>12</v>
      </c>
      <c r="J2" s="69" t="s">
        <v>13</v>
      </c>
      <c r="K2" s="69" t="s">
        <v>1075</v>
      </c>
    </row>
    <row r="3" spans="1:11" x14ac:dyDescent="0.3">
      <c r="A3" s="69"/>
      <c r="B3" s="136">
        <v>45048</v>
      </c>
      <c r="C3" s="107" t="s">
        <v>1022</v>
      </c>
      <c r="D3" s="107">
        <v>100</v>
      </c>
      <c r="E3" s="69"/>
      <c r="F3" s="69" t="s">
        <v>50</v>
      </c>
      <c r="G3" s="69" t="s">
        <v>11</v>
      </c>
      <c r="H3" s="69" t="s">
        <v>16</v>
      </c>
      <c r="I3" s="107" t="s">
        <v>12</v>
      </c>
      <c r="J3" s="69" t="s">
        <v>13</v>
      </c>
      <c r="K3" s="69" t="s">
        <v>1075</v>
      </c>
    </row>
    <row r="4" spans="1:11" hidden="1" x14ac:dyDescent="0.3">
      <c r="B4" s="5"/>
      <c r="C4" s="64" t="s">
        <v>1571</v>
      </c>
      <c r="D4" s="64">
        <v>300</v>
      </c>
      <c r="F4" t="s">
        <v>1561</v>
      </c>
      <c r="G4" t="s">
        <v>11</v>
      </c>
      <c r="H4" t="s">
        <v>1572</v>
      </c>
      <c r="I4" s="64" t="s">
        <v>12</v>
      </c>
      <c r="J4" t="s">
        <v>13</v>
      </c>
      <c r="K4" t="s">
        <v>512</v>
      </c>
    </row>
    <row r="5" spans="1:11" x14ac:dyDescent="0.3">
      <c r="A5" s="69"/>
      <c r="B5" s="136">
        <v>45049</v>
      </c>
      <c r="C5" s="107" t="s">
        <v>1022</v>
      </c>
      <c r="D5" s="107">
        <v>300</v>
      </c>
      <c r="E5" s="69"/>
      <c r="F5" s="69" t="s">
        <v>50</v>
      </c>
      <c r="G5" s="69" t="s">
        <v>11</v>
      </c>
      <c r="H5" s="69" t="s">
        <v>16</v>
      </c>
      <c r="I5" s="107" t="s">
        <v>12</v>
      </c>
      <c r="J5" s="69" t="s">
        <v>13</v>
      </c>
      <c r="K5" s="69" t="s">
        <v>1075</v>
      </c>
    </row>
    <row r="6" spans="1:11" x14ac:dyDescent="0.3">
      <c r="A6" s="69"/>
      <c r="B6" s="69"/>
      <c r="C6" s="107" t="s">
        <v>1057</v>
      </c>
      <c r="D6" s="107">
        <v>150</v>
      </c>
      <c r="E6" s="69"/>
      <c r="F6" s="69" t="s">
        <v>50</v>
      </c>
      <c r="G6" s="69" t="s">
        <v>11</v>
      </c>
      <c r="H6" s="69" t="s">
        <v>1083</v>
      </c>
      <c r="I6" s="107" t="s">
        <v>12</v>
      </c>
      <c r="J6" s="69" t="s">
        <v>13</v>
      </c>
      <c r="K6" s="69" t="s">
        <v>1075</v>
      </c>
    </row>
    <row r="7" spans="1:11" x14ac:dyDescent="0.3">
      <c r="A7" s="69"/>
      <c r="B7" s="69"/>
      <c r="C7" s="107" t="s">
        <v>23</v>
      </c>
      <c r="D7" s="107">
        <v>300</v>
      </c>
      <c r="E7" s="69"/>
      <c r="F7" s="69" t="s">
        <v>50</v>
      </c>
      <c r="G7" s="69" t="s">
        <v>11</v>
      </c>
      <c r="H7" s="69" t="s">
        <v>16</v>
      </c>
      <c r="I7" s="107" t="s">
        <v>12</v>
      </c>
      <c r="J7" s="69" t="s">
        <v>13</v>
      </c>
      <c r="K7" s="69" t="s">
        <v>1075</v>
      </c>
    </row>
    <row r="8" spans="1:11" hidden="1" x14ac:dyDescent="0.3">
      <c r="C8" s="64" t="s">
        <v>31</v>
      </c>
      <c r="D8" s="64">
        <v>654</v>
      </c>
      <c r="F8" s="64" t="s">
        <v>62</v>
      </c>
      <c r="G8" s="64" t="s">
        <v>11</v>
      </c>
      <c r="H8" s="64" t="s">
        <v>16</v>
      </c>
      <c r="I8" s="64" t="s">
        <v>12</v>
      </c>
      <c r="J8" s="64" t="s">
        <v>13</v>
      </c>
      <c r="K8" s="64" t="s">
        <v>512</v>
      </c>
    </row>
    <row r="9" spans="1:11" hidden="1" x14ac:dyDescent="0.3">
      <c r="C9" s="64" t="s">
        <v>1573</v>
      </c>
      <c r="D9" s="64">
        <v>500</v>
      </c>
      <c r="F9" s="64" t="s">
        <v>1561</v>
      </c>
      <c r="G9" s="64" t="s">
        <v>11</v>
      </c>
      <c r="H9" s="64" t="s">
        <v>1572</v>
      </c>
      <c r="I9" s="64" t="s">
        <v>12</v>
      </c>
      <c r="J9" s="64" t="s">
        <v>13</v>
      </c>
      <c r="K9" s="64" t="s">
        <v>512</v>
      </c>
    </row>
    <row r="10" spans="1:11" x14ac:dyDescent="0.3">
      <c r="A10" s="69"/>
      <c r="B10" s="136">
        <v>45050</v>
      </c>
      <c r="C10" s="107" t="s">
        <v>1022</v>
      </c>
      <c r="D10" s="107">
        <v>200</v>
      </c>
      <c r="E10" s="69"/>
      <c r="F10" s="69" t="s">
        <v>50</v>
      </c>
      <c r="G10" s="69" t="s">
        <v>11</v>
      </c>
      <c r="H10" s="69" t="s">
        <v>16</v>
      </c>
      <c r="I10" s="107" t="s">
        <v>12</v>
      </c>
      <c r="J10" s="69" t="s">
        <v>13</v>
      </c>
      <c r="K10" s="69" t="s">
        <v>1075</v>
      </c>
    </row>
    <row r="11" spans="1:11" x14ac:dyDescent="0.3">
      <c r="A11" s="69"/>
      <c r="B11" s="136">
        <v>45051</v>
      </c>
      <c r="C11" s="107" t="s">
        <v>1022</v>
      </c>
      <c r="D11" s="107">
        <v>100</v>
      </c>
      <c r="E11" s="69"/>
      <c r="F11" s="69" t="s">
        <v>50</v>
      </c>
      <c r="G11" s="69" t="s">
        <v>11</v>
      </c>
      <c r="H11" s="69" t="s">
        <v>16</v>
      </c>
      <c r="I11" s="107" t="s">
        <v>12</v>
      </c>
      <c r="J11" s="69" t="s">
        <v>13</v>
      </c>
      <c r="K11" s="69" t="s">
        <v>1075</v>
      </c>
    </row>
    <row r="12" spans="1:11" hidden="1" x14ac:dyDescent="0.3">
      <c r="B12" s="5"/>
      <c r="C12" s="64" t="s">
        <v>1022</v>
      </c>
      <c r="D12" s="64">
        <v>180</v>
      </c>
      <c r="F12" t="s">
        <v>1111</v>
      </c>
      <c r="G12" t="s">
        <v>11</v>
      </c>
      <c r="H12" t="s">
        <v>16</v>
      </c>
      <c r="I12" s="64" t="s">
        <v>12</v>
      </c>
      <c r="J12" t="s">
        <v>13</v>
      </c>
      <c r="K12" t="s">
        <v>1075</v>
      </c>
    </row>
    <row r="13" spans="1:11" hidden="1" x14ac:dyDescent="0.3">
      <c r="B13" s="5"/>
      <c r="C13" s="64" t="s">
        <v>1112</v>
      </c>
      <c r="D13" s="64">
        <v>60</v>
      </c>
      <c r="F13" t="s">
        <v>1111</v>
      </c>
      <c r="G13" t="s">
        <v>11</v>
      </c>
      <c r="H13" t="s">
        <v>1083</v>
      </c>
      <c r="I13" s="64" t="s">
        <v>12</v>
      </c>
      <c r="J13" t="s">
        <v>13</v>
      </c>
      <c r="K13" t="s">
        <v>1075</v>
      </c>
    </row>
    <row r="14" spans="1:11" hidden="1" x14ac:dyDescent="0.3">
      <c r="B14" s="5"/>
      <c r="C14" s="64" t="s">
        <v>1115</v>
      </c>
      <c r="D14" s="64">
        <v>350</v>
      </c>
      <c r="F14" t="s">
        <v>1111</v>
      </c>
      <c r="G14" t="s">
        <v>11</v>
      </c>
      <c r="H14" t="s">
        <v>1083</v>
      </c>
      <c r="I14" s="64" t="s">
        <v>12</v>
      </c>
      <c r="J14" t="s">
        <v>13</v>
      </c>
      <c r="K14" t="s">
        <v>1075</v>
      </c>
    </row>
    <row r="15" spans="1:11" hidden="1" x14ac:dyDescent="0.3">
      <c r="B15" s="5"/>
      <c r="C15" s="64" t="s">
        <v>1456</v>
      </c>
      <c r="D15" s="64">
        <v>865</v>
      </c>
      <c r="F15" t="s">
        <v>29</v>
      </c>
      <c r="G15" t="s">
        <v>11</v>
      </c>
      <c r="H15" t="s">
        <v>16</v>
      </c>
      <c r="I15" s="64" t="s">
        <v>12</v>
      </c>
      <c r="J15" t="s">
        <v>13</v>
      </c>
    </row>
    <row r="16" spans="1:11" x14ac:dyDescent="0.3">
      <c r="A16" s="69"/>
      <c r="B16" s="136">
        <v>45052</v>
      </c>
      <c r="C16" s="107" t="s">
        <v>1022</v>
      </c>
      <c r="D16" s="107">
        <v>300</v>
      </c>
      <c r="E16" s="69"/>
      <c r="F16" s="69" t="s">
        <v>50</v>
      </c>
      <c r="G16" s="69" t="s">
        <v>11</v>
      </c>
      <c r="H16" s="69" t="s">
        <v>16</v>
      </c>
      <c r="I16" s="107" t="s">
        <v>12</v>
      </c>
      <c r="J16" s="69" t="s">
        <v>13</v>
      </c>
      <c r="K16" s="69" t="s">
        <v>1075</v>
      </c>
    </row>
    <row r="17" spans="1:11" hidden="1" x14ac:dyDescent="0.3">
      <c r="B17" s="5"/>
      <c r="C17" s="64" t="s">
        <v>188</v>
      </c>
      <c r="D17" s="64">
        <v>180</v>
      </c>
      <c r="F17" s="64" t="s">
        <v>62</v>
      </c>
      <c r="G17" s="64" t="s">
        <v>11</v>
      </c>
      <c r="H17" s="64" t="s">
        <v>16</v>
      </c>
      <c r="I17" s="64" t="s">
        <v>12</v>
      </c>
      <c r="J17" s="64" t="s">
        <v>13</v>
      </c>
      <c r="K17" s="64" t="s">
        <v>512</v>
      </c>
    </row>
    <row r="18" spans="1:11" hidden="1" x14ac:dyDescent="0.3">
      <c r="B18" s="5"/>
      <c r="C18" s="64" t="s">
        <v>42</v>
      </c>
      <c r="D18" s="64">
        <v>2000</v>
      </c>
      <c r="F18" t="s">
        <v>43</v>
      </c>
      <c r="G18" t="s">
        <v>10</v>
      </c>
      <c r="H18" t="s">
        <v>15</v>
      </c>
      <c r="I18" s="64" t="s">
        <v>12</v>
      </c>
      <c r="J18" t="s">
        <v>13</v>
      </c>
      <c r="K18" t="s">
        <v>512</v>
      </c>
    </row>
    <row r="19" spans="1:11" x14ac:dyDescent="0.3">
      <c r="A19" s="69"/>
      <c r="B19" s="136">
        <v>45053</v>
      </c>
      <c r="C19" s="107" t="s">
        <v>1058</v>
      </c>
      <c r="D19" s="107">
        <v>300</v>
      </c>
      <c r="E19" s="69"/>
      <c r="F19" s="69" t="s">
        <v>50</v>
      </c>
      <c r="G19" s="69" t="s">
        <v>11</v>
      </c>
      <c r="H19" s="69" t="s">
        <v>1083</v>
      </c>
      <c r="I19" s="107" t="s">
        <v>12</v>
      </c>
      <c r="J19" s="69" t="s">
        <v>13</v>
      </c>
      <c r="K19" s="69" t="s">
        <v>1075</v>
      </c>
    </row>
    <row r="20" spans="1:11" x14ac:dyDescent="0.3">
      <c r="A20" s="69"/>
      <c r="B20" s="69"/>
      <c r="C20" s="107" t="s">
        <v>1059</v>
      </c>
      <c r="D20" s="107">
        <v>780</v>
      </c>
      <c r="E20" s="69"/>
      <c r="F20" s="69" t="s">
        <v>50</v>
      </c>
      <c r="G20" s="69" t="s">
        <v>11</v>
      </c>
      <c r="H20" s="69" t="s">
        <v>1083</v>
      </c>
      <c r="I20" s="107" t="s">
        <v>12</v>
      </c>
      <c r="J20" s="69" t="s">
        <v>13</v>
      </c>
      <c r="K20" s="69" t="s">
        <v>512</v>
      </c>
    </row>
    <row r="21" spans="1:11" x14ac:dyDescent="0.3">
      <c r="A21" s="69"/>
      <c r="B21" s="69"/>
      <c r="C21" s="107" t="s">
        <v>1042</v>
      </c>
      <c r="D21" s="107">
        <v>200</v>
      </c>
      <c r="E21" s="69"/>
      <c r="F21" s="69" t="s">
        <v>50</v>
      </c>
      <c r="G21" s="69" t="s">
        <v>11</v>
      </c>
      <c r="H21" s="69" t="s">
        <v>15</v>
      </c>
      <c r="I21" s="107" t="s">
        <v>12</v>
      </c>
      <c r="J21" s="69" t="s">
        <v>13</v>
      </c>
      <c r="K21" s="69" t="s">
        <v>512</v>
      </c>
    </row>
    <row r="22" spans="1:11" x14ac:dyDescent="0.3">
      <c r="A22" s="69"/>
      <c r="B22" s="69"/>
      <c r="C22" s="107" t="s">
        <v>1060</v>
      </c>
      <c r="D22" s="107">
        <v>95</v>
      </c>
      <c r="E22" s="69"/>
      <c r="F22" s="69" t="s">
        <v>50</v>
      </c>
      <c r="G22" s="69" t="s">
        <v>11</v>
      </c>
      <c r="H22" s="69" t="s">
        <v>15</v>
      </c>
      <c r="I22" s="107" t="s">
        <v>12</v>
      </c>
      <c r="J22" s="69" t="s">
        <v>13</v>
      </c>
      <c r="K22" s="69" t="s">
        <v>512</v>
      </c>
    </row>
    <row r="23" spans="1:11" x14ac:dyDescent="0.3">
      <c r="A23" s="69"/>
      <c r="B23" s="69"/>
      <c r="C23" s="107" t="s">
        <v>1041</v>
      </c>
      <c r="D23" s="107">
        <v>380</v>
      </c>
      <c r="E23" s="69"/>
      <c r="F23" s="69" t="s">
        <v>50</v>
      </c>
      <c r="G23" s="69" t="s">
        <v>11</v>
      </c>
      <c r="H23" s="69" t="s">
        <v>16</v>
      </c>
      <c r="I23" s="107" t="s">
        <v>12</v>
      </c>
      <c r="J23" s="69" t="s">
        <v>13</v>
      </c>
      <c r="K23" s="69" t="s">
        <v>60</v>
      </c>
    </row>
    <row r="24" spans="1:11" hidden="1" x14ac:dyDescent="0.3">
      <c r="C24" s="64" t="s">
        <v>1250</v>
      </c>
      <c r="D24" s="64">
        <v>50</v>
      </c>
      <c r="F24" t="s">
        <v>43</v>
      </c>
      <c r="G24" t="s">
        <v>11</v>
      </c>
      <c r="H24" t="s">
        <v>15</v>
      </c>
      <c r="I24" s="64" t="s">
        <v>12</v>
      </c>
      <c r="J24" t="s">
        <v>13</v>
      </c>
      <c r="K24" t="s">
        <v>512</v>
      </c>
    </row>
    <row r="25" spans="1:11" hidden="1" x14ac:dyDescent="0.3">
      <c r="C25" s="64" t="s">
        <v>1251</v>
      </c>
      <c r="D25" s="64">
        <v>100</v>
      </c>
      <c r="F25" t="s">
        <v>43</v>
      </c>
      <c r="G25" t="s">
        <v>11</v>
      </c>
      <c r="H25" t="s">
        <v>16</v>
      </c>
      <c r="I25" s="64" t="s">
        <v>12</v>
      </c>
      <c r="J25" t="s">
        <v>13</v>
      </c>
      <c r="K25" t="s">
        <v>512</v>
      </c>
    </row>
    <row r="26" spans="1:11" hidden="1" x14ac:dyDescent="0.3">
      <c r="C26" s="64" t="s">
        <v>1252</v>
      </c>
      <c r="D26" s="64">
        <v>420</v>
      </c>
      <c r="F26" t="s">
        <v>43</v>
      </c>
      <c r="G26" t="s">
        <v>11</v>
      </c>
      <c r="H26" t="s">
        <v>15</v>
      </c>
      <c r="I26" s="64" t="s">
        <v>12</v>
      </c>
      <c r="J26" t="s">
        <v>13</v>
      </c>
      <c r="K26" t="s">
        <v>512</v>
      </c>
    </row>
    <row r="27" spans="1:11" hidden="1" x14ac:dyDescent="0.3">
      <c r="C27" s="64" t="s">
        <v>42</v>
      </c>
      <c r="D27" s="64">
        <v>500</v>
      </c>
      <c r="F27" t="s">
        <v>43</v>
      </c>
      <c r="G27" t="s">
        <v>11</v>
      </c>
      <c r="H27" t="s">
        <v>15</v>
      </c>
      <c r="I27" s="64" t="s">
        <v>12</v>
      </c>
      <c r="J27" t="s">
        <v>13</v>
      </c>
      <c r="K27" t="s">
        <v>512</v>
      </c>
    </row>
    <row r="28" spans="1:11" hidden="1" x14ac:dyDescent="0.3">
      <c r="C28" s="64" t="s">
        <v>1253</v>
      </c>
      <c r="D28" s="64">
        <v>300</v>
      </c>
      <c r="F28" t="s">
        <v>43</v>
      </c>
      <c r="G28" t="s">
        <v>11</v>
      </c>
      <c r="H28" t="s">
        <v>15</v>
      </c>
      <c r="I28" s="64" t="s">
        <v>12</v>
      </c>
      <c r="J28" t="s">
        <v>13</v>
      </c>
      <c r="K28" t="s">
        <v>512</v>
      </c>
    </row>
    <row r="29" spans="1:11" hidden="1" x14ac:dyDescent="0.3">
      <c r="C29" s="64" t="s">
        <v>23</v>
      </c>
      <c r="D29" s="64">
        <v>410</v>
      </c>
      <c r="F29" t="s">
        <v>43</v>
      </c>
      <c r="G29" t="s">
        <v>11</v>
      </c>
      <c r="H29" t="s">
        <v>16</v>
      </c>
      <c r="I29" s="64" t="s">
        <v>12</v>
      </c>
      <c r="J29" t="s">
        <v>13</v>
      </c>
      <c r="K29" t="s">
        <v>512</v>
      </c>
    </row>
    <row r="30" spans="1:11" hidden="1" x14ac:dyDescent="0.3">
      <c r="C30" s="64" t="s">
        <v>1254</v>
      </c>
      <c r="D30" s="64">
        <v>430</v>
      </c>
      <c r="F30" t="s">
        <v>43</v>
      </c>
      <c r="G30" t="s">
        <v>11</v>
      </c>
      <c r="H30" t="s">
        <v>15</v>
      </c>
      <c r="I30" s="64" t="s">
        <v>12</v>
      </c>
      <c r="J30" t="s">
        <v>13</v>
      </c>
      <c r="K30" t="s">
        <v>512</v>
      </c>
    </row>
    <row r="31" spans="1:11" hidden="1" x14ac:dyDescent="0.3">
      <c r="C31" s="64" t="s">
        <v>695</v>
      </c>
      <c r="D31" s="64">
        <v>556</v>
      </c>
      <c r="F31" t="s">
        <v>29</v>
      </c>
      <c r="G31" t="s">
        <v>11</v>
      </c>
      <c r="H31" t="s">
        <v>16</v>
      </c>
      <c r="I31" s="64" t="s">
        <v>12</v>
      </c>
      <c r="J31" t="s">
        <v>13</v>
      </c>
      <c r="K31" t="s">
        <v>512</v>
      </c>
    </row>
    <row r="32" spans="1:11" hidden="1" x14ac:dyDescent="0.3">
      <c r="C32" s="64" t="s">
        <v>1574</v>
      </c>
      <c r="D32" s="64">
        <v>1204</v>
      </c>
      <c r="F32" t="s">
        <v>1561</v>
      </c>
      <c r="G32" t="s">
        <v>10</v>
      </c>
      <c r="H32" t="s">
        <v>15</v>
      </c>
      <c r="I32" s="64" t="s">
        <v>12</v>
      </c>
      <c r="J32" t="s">
        <v>13</v>
      </c>
      <c r="K32" t="s">
        <v>512</v>
      </c>
    </row>
    <row r="33" spans="1:11" hidden="1" x14ac:dyDescent="0.3">
      <c r="C33" s="64" t="s">
        <v>1575</v>
      </c>
      <c r="D33" s="64">
        <v>1519</v>
      </c>
      <c r="F33" t="s">
        <v>1561</v>
      </c>
      <c r="G33" t="s">
        <v>10</v>
      </c>
      <c r="H33" t="s">
        <v>15</v>
      </c>
      <c r="I33" s="64" t="s">
        <v>12</v>
      </c>
      <c r="J33" t="s">
        <v>13</v>
      </c>
      <c r="K33" t="s">
        <v>512</v>
      </c>
    </row>
    <row r="34" spans="1:11" hidden="1" x14ac:dyDescent="0.3">
      <c r="C34" s="64" t="s">
        <v>1576</v>
      </c>
      <c r="D34" s="64">
        <v>999</v>
      </c>
      <c r="F34" t="s">
        <v>1561</v>
      </c>
      <c r="G34" t="s">
        <v>10</v>
      </c>
      <c r="H34" t="s">
        <v>15</v>
      </c>
      <c r="I34" s="64" t="s">
        <v>12</v>
      </c>
      <c r="J34" t="s">
        <v>13</v>
      </c>
      <c r="K34" t="s">
        <v>512</v>
      </c>
    </row>
    <row r="35" spans="1:11" x14ac:dyDescent="0.3">
      <c r="A35" s="69"/>
      <c r="B35" s="136">
        <v>45054</v>
      </c>
      <c r="C35" s="107" t="s">
        <v>188</v>
      </c>
      <c r="D35" s="107">
        <v>50</v>
      </c>
      <c r="E35" s="69"/>
      <c r="F35" s="69" t="s">
        <v>50</v>
      </c>
      <c r="G35" s="69" t="s">
        <v>11</v>
      </c>
      <c r="H35" s="69" t="s">
        <v>16</v>
      </c>
      <c r="I35" s="107" t="s">
        <v>12</v>
      </c>
      <c r="J35" s="69" t="s">
        <v>13</v>
      </c>
      <c r="K35" s="69" t="s">
        <v>60</v>
      </c>
    </row>
    <row r="36" spans="1:11" hidden="1" x14ac:dyDescent="0.3">
      <c r="C36" s="64" t="s">
        <v>188</v>
      </c>
      <c r="D36" s="64">
        <v>150</v>
      </c>
      <c r="F36" s="64" t="s">
        <v>62</v>
      </c>
      <c r="G36" s="64" t="s">
        <v>11</v>
      </c>
      <c r="H36" s="64" t="s">
        <v>16</v>
      </c>
      <c r="I36" s="64" t="s">
        <v>12</v>
      </c>
      <c r="J36" s="64" t="s">
        <v>13</v>
      </c>
      <c r="K36" s="64" t="s">
        <v>512</v>
      </c>
    </row>
    <row r="37" spans="1:11" hidden="1" x14ac:dyDescent="0.3">
      <c r="C37" s="64" t="s">
        <v>900</v>
      </c>
      <c r="D37" s="64">
        <v>50</v>
      </c>
      <c r="F37" t="s">
        <v>29</v>
      </c>
      <c r="G37" s="64" t="s">
        <v>10</v>
      </c>
      <c r="H37" s="64" t="s">
        <v>15</v>
      </c>
      <c r="I37" s="64" t="s">
        <v>12</v>
      </c>
      <c r="J37" s="64" t="s">
        <v>13</v>
      </c>
      <c r="K37" s="64" t="s">
        <v>599</v>
      </c>
    </row>
    <row r="38" spans="1:11" x14ac:dyDescent="0.3">
      <c r="A38" s="69"/>
      <c r="B38" s="69"/>
      <c r="C38" s="107" t="s">
        <v>9</v>
      </c>
      <c r="D38" s="107">
        <v>20</v>
      </c>
      <c r="E38" s="69"/>
      <c r="F38" s="69" t="s">
        <v>50</v>
      </c>
      <c r="G38" s="69" t="s">
        <v>11</v>
      </c>
      <c r="H38" s="69" t="s">
        <v>16</v>
      </c>
      <c r="I38" s="107" t="s">
        <v>12</v>
      </c>
      <c r="J38" s="69" t="s">
        <v>13</v>
      </c>
      <c r="K38" s="69" t="s">
        <v>60</v>
      </c>
    </row>
    <row r="39" spans="1:11" x14ac:dyDescent="0.3">
      <c r="A39" s="69"/>
      <c r="B39" s="136">
        <v>45055</v>
      </c>
      <c r="C39" s="107" t="s">
        <v>188</v>
      </c>
      <c r="D39" s="107">
        <v>60</v>
      </c>
      <c r="E39" s="69"/>
      <c r="F39" s="69" t="s">
        <v>50</v>
      </c>
      <c r="G39" s="69" t="s">
        <v>11</v>
      </c>
      <c r="H39" s="69" t="s">
        <v>16</v>
      </c>
      <c r="I39" s="107" t="s">
        <v>12</v>
      </c>
      <c r="J39" s="69" t="s">
        <v>13</v>
      </c>
      <c r="K39" s="69" t="s">
        <v>60</v>
      </c>
    </row>
    <row r="40" spans="1:11" x14ac:dyDescent="0.3">
      <c r="A40" s="69"/>
      <c r="B40" s="69"/>
      <c r="C40" s="107" t="s">
        <v>23</v>
      </c>
      <c r="D40" s="107">
        <v>110</v>
      </c>
      <c r="E40" s="69"/>
      <c r="F40" s="69" t="s">
        <v>50</v>
      </c>
      <c r="G40" s="69" t="s">
        <v>11</v>
      </c>
      <c r="H40" s="69" t="s">
        <v>16</v>
      </c>
      <c r="I40" s="107" t="s">
        <v>12</v>
      </c>
      <c r="J40" s="69" t="s">
        <v>13</v>
      </c>
      <c r="K40" s="69" t="s">
        <v>60</v>
      </c>
    </row>
    <row r="41" spans="1:11" x14ac:dyDescent="0.3">
      <c r="A41" s="69"/>
      <c r="B41" s="136">
        <v>45056</v>
      </c>
      <c r="C41" s="107" t="s">
        <v>1061</v>
      </c>
      <c r="D41" s="107">
        <v>200</v>
      </c>
      <c r="E41" s="69"/>
      <c r="F41" s="69" t="s">
        <v>50</v>
      </c>
      <c r="G41" s="69" t="s">
        <v>11</v>
      </c>
      <c r="H41" s="69" t="s">
        <v>15</v>
      </c>
      <c r="I41" s="107" t="s">
        <v>12</v>
      </c>
      <c r="J41" s="69" t="s">
        <v>13</v>
      </c>
      <c r="K41" s="69" t="s">
        <v>12</v>
      </c>
    </row>
    <row r="42" spans="1:11" x14ac:dyDescent="0.3">
      <c r="A42" s="69"/>
      <c r="B42" s="69"/>
      <c r="C42" s="107" t="s">
        <v>942</v>
      </c>
      <c r="D42" s="107">
        <v>3300</v>
      </c>
      <c r="E42" s="69"/>
      <c r="F42" s="69" t="s">
        <v>50</v>
      </c>
      <c r="G42" s="69" t="s">
        <v>11</v>
      </c>
      <c r="H42" s="69" t="s">
        <v>16</v>
      </c>
      <c r="I42" s="107" t="s">
        <v>12</v>
      </c>
      <c r="J42" s="69" t="s">
        <v>13</v>
      </c>
      <c r="K42" s="69" t="s">
        <v>60</v>
      </c>
    </row>
    <row r="43" spans="1:11" hidden="1" x14ac:dyDescent="0.3">
      <c r="C43" s="64" t="s">
        <v>1158</v>
      </c>
      <c r="D43" s="64">
        <v>100</v>
      </c>
      <c r="F43" s="64" t="s">
        <v>62</v>
      </c>
      <c r="G43" s="64" t="s">
        <v>11</v>
      </c>
      <c r="H43" s="64" t="s">
        <v>15</v>
      </c>
      <c r="I43" s="64" t="s">
        <v>12</v>
      </c>
      <c r="J43" s="64" t="s">
        <v>13</v>
      </c>
      <c r="K43" s="64" t="s">
        <v>512</v>
      </c>
    </row>
    <row r="44" spans="1:11" hidden="1" x14ac:dyDescent="0.3">
      <c r="C44" s="64" t="s">
        <v>1022</v>
      </c>
      <c r="D44" s="64">
        <v>185</v>
      </c>
      <c r="F44" s="64" t="s">
        <v>62</v>
      </c>
      <c r="G44" s="64" t="s">
        <v>11</v>
      </c>
      <c r="H44" s="64" t="s">
        <v>16</v>
      </c>
      <c r="I44" s="64" t="s">
        <v>12</v>
      </c>
      <c r="J44" s="64" t="s">
        <v>13</v>
      </c>
      <c r="K44" s="64" t="s">
        <v>512</v>
      </c>
    </row>
    <row r="45" spans="1:11" hidden="1" x14ac:dyDescent="0.3">
      <c r="C45" s="64" t="s">
        <v>9</v>
      </c>
      <c r="D45" s="64">
        <v>80</v>
      </c>
      <c r="F45" s="64" t="s">
        <v>62</v>
      </c>
      <c r="G45" s="64" t="s">
        <v>11</v>
      </c>
      <c r="H45" s="64" t="s">
        <v>16</v>
      </c>
      <c r="I45" s="64" t="s">
        <v>12</v>
      </c>
      <c r="J45" s="64" t="s">
        <v>13</v>
      </c>
      <c r="K45" s="64" t="s">
        <v>512</v>
      </c>
    </row>
    <row r="46" spans="1:11" hidden="1" x14ac:dyDescent="0.3">
      <c r="C46" s="64" t="s">
        <v>27</v>
      </c>
      <c r="D46" s="64">
        <v>200</v>
      </c>
      <c r="F46" s="64" t="s">
        <v>62</v>
      </c>
      <c r="G46" s="64" t="s">
        <v>11</v>
      </c>
      <c r="H46" s="64" t="s">
        <v>16</v>
      </c>
      <c r="I46" s="64" t="s">
        <v>12</v>
      </c>
      <c r="J46" s="64" t="s">
        <v>13</v>
      </c>
      <c r="K46" s="64" t="s">
        <v>512</v>
      </c>
    </row>
    <row r="47" spans="1:11" hidden="1" x14ac:dyDescent="0.3">
      <c r="C47" s="64" t="s">
        <v>1162</v>
      </c>
      <c r="D47" s="64">
        <v>7500</v>
      </c>
      <c r="F47" s="64" t="s">
        <v>62</v>
      </c>
      <c r="G47" s="64" t="s">
        <v>11</v>
      </c>
      <c r="H47" s="64" t="s">
        <v>15</v>
      </c>
      <c r="I47" s="64" t="s">
        <v>12</v>
      </c>
      <c r="J47" s="64" t="s">
        <v>13</v>
      </c>
      <c r="K47" s="64" t="s">
        <v>512</v>
      </c>
    </row>
    <row r="48" spans="1:11" hidden="1" x14ac:dyDescent="0.3">
      <c r="C48" s="64" t="s">
        <v>1163</v>
      </c>
      <c r="D48" s="64">
        <v>7500</v>
      </c>
      <c r="F48" s="64" t="s">
        <v>62</v>
      </c>
      <c r="G48" s="64" t="s">
        <v>11</v>
      </c>
      <c r="H48" s="64" t="s">
        <v>15</v>
      </c>
      <c r="I48" s="64" t="s">
        <v>12</v>
      </c>
      <c r="J48" s="64" t="s">
        <v>13</v>
      </c>
      <c r="K48" s="64" t="s">
        <v>512</v>
      </c>
    </row>
    <row r="49" spans="1:11" hidden="1" x14ac:dyDescent="0.3">
      <c r="C49" s="64" t="s">
        <v>1255</v>
      </c>
      <c r="D49" s="64">
        <v>420</v>
      </c>
      <c r="F49" t="s">
        <v>43</v>
      </c>
      <c r="G49" t="s">
        <v>11</v>
      </c>
      <c r="H49" t="s">
        <v>16</v>
      </c>
      <c r="I49" s="64" t="s">
        <v>12</v>
      </c>
      <c r="J49" t="s">
        <v>13</v>
      </c>
      <c r="K49" t="s">
        <v>60</v>
      </c>
    </row>
    <row r="50" spans="1:11" hidden="1" x14ac:dyDescent="0.3">
      <c r="C50" s="64" t="s">
        <v>42</v>
      </c>
      <c r="D50" s="64">
        <v>500</v>
      </c>
      <c r="F50" s="64" t="s">
        <v>43</v>
      </c>
      <c r="G50" s="64" t="s">
        <v>11</v>
      </c>
      <c r="H50" t="s">
        <v>15</v>
      </c>
      <c r="I50" s="64" t="s">
        <v>12</v>
      </c>
      <c r="J50" t="s">
        <v>13</v>
      </c>
      <c r="K50" t="s">
        <v>60</v>
      </c>
    </row>
    <row r="51" spans="1:11" hidden="1" x14ac:dyDescent="0.3">
      <c r="C51" s="64" t="s">
        <v>1253</v>
      </c>
      <c r="D51" s="64">
        <v>300</v>
      </c>
      <c r="F51" s="64" t="s">
        <v>43</v>
      </c>
      <c r="G51" s="64" t="s">
        <v>11</v>
      </c>
      <c r="H51" t="s">
        <v>1083</v>
      </c>
      <c r="I51" s="64" t="s">
        <v>12</v>
      </c>
      <c r="J51" t="s">
        <v>13</v>
      </c>
      <c r="K51" t="s">
        <v>60</v>
      </c>
    </row>
    <row r="52" spans="1:11" hidden="1" x14ac:dyDescent="0.3">
      <c r="C52" s="64" t="s">
        <v>23</v>
      </c>
      <c r="D52" s="64">
        <v>410</v>
      </c>
      <c r="F52" s="64" t="s">
        <v>43</v>
      </c>
      <c r="G52" s="64" t="s">
        <v>11</v>
      </c>
      <c r="H52" t="s">
        <v>16</v>
      </c>
      <c r="I52" s="64" t="s">
        <v>12</v>
      </c>
      <c r="J52" t="s">
        <v>13</v>
      </c>
      <c r="K52" t="s">
        <v>60</v>
      </c>
    </row>
    <row r="53" spans="1:11" hidden="1" x14ac:dyDescent="0.3">
      <c r="C53" s="64" t="s">
        <v>1254</v>
      </c>
      <c r="D53" s="64">
        <v>430</v>
      </c>
      <c r="F53" s="64" t="s">
        <v>43</v>
      </c>
      <c r="G53" s="64" t="s">
        <v>11</v>
      </c>
      <c r="H53" t="s">
        <v>15</v>
      </c>
      <c r="I53" s="64" t="s">
        <v>12</v>
      </c>
      <c r="J53" t="s">
        <v>13</v>
      </c>
      <c r="K53" t="s">
        <v>60</v>
      </c>
    </row>
    <row r="54" spans="1:11" hidden="1" x14ac:dyDescent="0.3">
      <c r="C54" s="64" t="s">
        <v>1256</v>
      </c>
      <c r="D54" s="64">
        <v>950</v>
      </c>
      <c r="F54" s="64" t="s">
        <v>43</v>
      </c>
      <c r="G54" s="64" t="s">
        <v>11</v>
      </c>
      <c r="H54" t="s">
        <v>15</v>
      </c>
      <c r="I54" s="64" t="s">
        <v>12</v>
      </c>
      <c r="J54" t="s">
        <v>13</v>
      </c>
      <c r="K54" t="s">
        <v>60</v>
      </c>
    </row>
    <row r="55" spans="1:11" hidden="1" x14ac:dyDescent="0.3">
      <c r="C55" s="64" t="s">
        <v>1577</v>
      </c>
      <c r="D55" s="64">
        <v>3000</v>
      </c>
      <c r="F55" s="64" t="s">
        <v>1561</v>
      </c>
      <c r="G55" s="64" t="s">
        <v>11</v>
      </c>
      <c r="H55" s="64" t="s">
        <v>15</v>
      </c>
      <c r="I55" s="64" t="s">
        <v>12</v>
      </c>
      <c r="J55" s="64" t="s">
        <v>13</v>
      </c>
      <c r="K55" s="64" t="s">
        <v>512</v>
      </c>
    </row>
    <row r="56" spans="1:11" hidden="1" x14ac:dyDescent="0.3">
      <c r="C56" s="64" t="s">
        <v>1578</v>
      </c>
      <c r="D56" s="64">
        <v>2500</v>
      </c>
      <c r="F56" s="64" t="s">
        <v>1561</v>
      </c>
      <c r="G56" s="64" t="s">
        <v>11</v>
      </c>
      <c r="H56" s="64" t="s">
        <v>15</v>
      </c>
      <c r="I56" s="64" t="s">
        <v>12</v>
      </c>
      <c r="K56" s="64" t="s">
        <v>512</v>
      </c>
    </row>
    <row r="57" spans="1:11" x14ac:dyDescent="0.3">
      <c r="A57" s="69"/>
      <c r="B57" s="136">
        <v>45057</v>
      </c>
      <c r="C57" s="107" t="s">
        <v>1062</v>
      </c>
      <c r="D57" s="107">
        <v>70</v>
      </c>
      <c r="E57" s="69"/>
      <c r="F57" s="69" t="s">
        <v>50</v>
      </c>
      <c r="G57" s="69" t="s">
        <v>11</v>
      </c>
      <c r="H57" s="69" t="s">
        <v>1083</v>
      </c>
      <c r="I57" s="107" t="s">
        <v>12</v>
      </c>
      <c r="J57" s="69" t="s">
        <v>13</v>
      </c>
      <c r="K57" s="69" t="s">
        <v>60</v>
      </c>
    </row>
    <row r="58" spans="1:11" x14ac:dyDescent="0.3">
      <c r="A58" s="69"/>
      <c r="B58" s="69"/>
      <c r="C58" s="107" t="s">
        <v>188</v>
      </c>
      <c r="D58" s="107">
        <v>60</v>
      </c>
      <c r="E58" s="69"/>
      <c r="F58" s="69" t="s">
        <v>50</v>
      </c>
      <c r="G58" s="69" t="s">
        <v>11</v>
      </c>
      <c r="H58" s="69" t="s">
        <v>16</v>
      </c>
      <c r="I58" s="107" t="s">
        <v>12</v>
      </c>
      <c r="J58" s="69" t="s">
        <v>13</v>
      </c>
      <c r="K58" s="69" t="s">
        <v>60</v>
      </c>
    </row>
    <row r="59" spans="1:11" x14ac:dyDescent="0.3">
      <c r="A59" s="69"/>
      <c r="B59" s="69"/>
      <c r="C59" s="107" t="s">
        <v>1060</v>
      </c>
      <c r="D59" s="107">
        <v>100</v>
      </c>
      <c r="E59" s="69"/>
      <c r="F59" s="69" t="s">
        <v>50</v>
      </c>
      <c r="G59" s="69" t="s">
        <v>11</v>
      </c>
      <c r="H59" s="69" t="s">
        <v>15</v>
      </c>
      <c r="I59" s="107" t="s">
        <v>12</v>
      </c>
      <c r="J59" s="69" t="s">
        <v>13</v>
      </c>
      <c r="K59" s="69" t="s">
        <v>512</v>
      </c>
    </row>
    <row r="60" spans="1:11" x14ac:dyDescent="0.3">
      <c r="A60" s="69"/>
      <c r="B60" s="69"/>
      <c r="C60" s="107" t="s">
        <v>1081</v>
      </c>
      <c r="D60" s="107">
        <v>210</v>
      </c>
      <c r="E60" s="69"/>
      <c r="F60" s="69" t="s">
        <v>50</v>
      </c>
      <c r="G60" s="69" t="s">
        <v>11</v>
      </c>
      <c r="H60" s="69" t="s">
        <v>15</v>
      </c>
      <c r="I60" s="107" t="s">
        <v>12</v>
      </c>
      <c r="J60" s="69" t="s">
        <v>13</v>
      </c>
      <c r="K60" s="69" t="s">
        <v>512</v>
      </c>
    </row>
    <row r="61" spans="1:11" x14ac:dyDescent="0.3">
      <c r="A61" s="69"/>
      <c r="B61" s="69"/>
      <c r="C61" s="107" t="s">
        <v>1022</v>
      </c>
      <c r="D61" s="107">
        <v>50</v>
      </c>
      <c r="E61" s="69"/>
      <c r="F61" s="69" t="s">
        <v>50</v>
      </c>
      <c r="G61" s="69" t="s">
        <v>11</v>
      </c>
      <c r="H61" s="69" t="s">
        <v>16</v>
      </c>
      <c r="I61" s="107" t="s">
        <v>12</v>
      </c>
      <c r="J61" s="69" t="s">
        <v>13</v>
      </c>
      <c r="K61" s="69" t="s">
        <v>60</v>
      </c>
    </row>
    <row r="62" spans="1:11" x14ac:dyDescent="0.3">
      <c r="A62" s="69"/>
      <c r="B62" s="69"/>
      <c r="C62" s="107" t="s">
        <v>27</v>
      </c>
      <c r="D62" s="107">
        <v>100</v>
      </c>
      <c r="E62" s="69"/>
      <c r="F62" s="69" t="s">
        <v>50</v>
      </c>
      <c r="G62" s="69" t="s">
        <v>11</v>
      </c>
      <c r="H62" s="69" t="s">
        <v>16</v>
      </c>
      <c r="I62" s="107" t="s">
        <v>12</v>
      </c>
      <c r="J62" s="69" t="s">
        <v>13</v>
      </c>
      <c r="K62" s="69" t="s">
        <v>512</v>
      </c>
    </row>
    <row r="63" spans="1:11" hidden="1" x14ac:dyDescent="0.3">
      <c r="C63" s="64" t="s">
        <v>1159</v>
      </c>
      <c r="D63" s="64">
        <v>978</v>
      </c>
      <c r="F63" s="64" t="s">
        <v>62</v>
      </c>
      <c r="G63" s="64" t="s">
        <v>11</v>
      </c>
      <c r="H63" s="64" t="s">
        <v>1165</v>
      </c>
      <c r="I63" s="64" t="s">
        <v>12</v>
      </c>
      <c r="J63" s="64" t="s">
        <v>13</v>
      </c>
      <c r="K63" s="64" t="s">
        <v>512</v>
      </c>
    </row>
    <row r="64" spans="1:11" x14ac:dyDescent="0.3">
      <c r="A64" s="69"/>
      <c r="B64" s="69"/>
      <c r="C64" s="107" t="s">
        <v>1063</v>
      </c>
      <c r="D64" s="107">
        <v>300</v>
      </c>
      <c r="E64" s="69"/>
      <c r="F64" s="69" t="s">
        <v>50</v>
      </c>
      <c r="G64" s="69" t="s">
        <v>11</v>
      </c>
      <c r="H64" s="69" t="s">
        <v>1084</v>
      </c>
      <c r="I64" s="107" t="s">
        <v>12</v>
      </c>
      <c r="J64" s="69" t="s">
        <v>13</v>
      </c>
      <c r="K64" s="69" t="s">
        <v>512</v>
      </c>
    </row>
    <row r="65" spans="1:11" x14ac:dyDescent="0.3">
      <c r="A65" s="69"/>
      <c r="B65" s="136">
        <v>45058</v>
      </c>
      <c r="C65" s="107" t="s">
        <v>759</v>
      </c>
      <c r="D65" s="107">
        <v>250</v>
      </c>
      <c r="E65" s="69"/>
      <c r="F65" s="69" t="s">
        <v>50</v>
      </c>
      <c r="G65" s="69" t="s">
        <v>11</v>
      </c>
      <c r="H65" s="69" t="s">
        <v>1084</v>
      </c>
      <c r="I65" s="107" t="s">
        <v>12</v>
      </c>
      <c r="J65" s="69" t="s">
        <v>13</v>
      </c>
      <c r="K65" s="69" t="s">
        <v>512</v>
      </c>
    </row>
    <row r="66" spans="1:11" x14ac:dyDescent="0.3">
      <c r="A66" s="69"/>
      <c r="B66" s="69"/>
      <c r="C66" s="107" t="s">
        <v>1082</v>
      </c>
      <c r="D66" s="107">
        <v>50</v>
      </c>
      <c r="E66" s="69"/>
      <c r="F66" s="69" t="s">
        <v>50</v>
      </c>
      <c r="G66" s="69" t="s">
        <v>11</v>
      </c>
      <c r="H66" s="69" t="s">
        <v>15</v>
      </c>
      <c r="I66" s="107" t="s">
        <v>12</v>
      </c>
      <c r="J66" s="69" t="s">
        <v>13</v>
      </c>
      <c r="K66" s="69" t="s">
        <v>512</v>
      </c>
    </row>
    <row r="67" spans="1:11" x14ac:dyDescent="0.3">
      <c r="A67" s="69"/>
      <c r="B67" s="69"/>
      <c r="C67" s="107" t="s">
        <v>1060</v>
      </c>
      <c r="D67" s="107">
        <v>150</v>
      </c>
      <c r="E67" s="69"/>
      <c r="F67" s="69" t="s">
        <v>50</v>
      </c>
      <c r="G67" s="69" t="s">
        <v>11</v>
      </c>
      <c r="H67" s="69" t="s">
        <v>15</v>
      </c>
      <c r="I67" s="107" t="s">
        <v>12</v>
      </c>
      <c r="J67" s="69" t="s">
        <v>13</v>
      </c>
      <c r="K67" s="69" t="s">
        <v>12</v>
      </c>
    </row>
    <row r="68" spans="1:11" x14ac:dyDescent="0.3">
      <c r="A68" s="69"/>
      <c r="B68" s="69"/>
      <c r="C68" s="107" t="s">
        <v>1064</v>
      </c>
      <c r="D68" s="107">
        <v>250</v>
      </c>
      <c r="E68" s="69"/>
      <c r="F68" s="69" t="s">
        <v>50</v>
      </c>
      <c r="G68" s="69" t="s">
        <v>11</v>
      </c>
      <c r="H68" s="69" t="s">
        <v>1084</v>
      </c>
      <c r="I68" s="107" t="s">
        <v>12</v>
      </c>
      <c r="J68" s="69" t="s">
        <v>13</v>
      </c>
      <c r="K68" s="69" t="s">
        <v>60</v>
      </c>
    </row>
    <row r="69" spans="1:11" hidden="1" x14ac:dyDescent="0.3">
      <c r="C69" s="64" t="s">
        <v>1579</v>
      </c>
      <c r="D69" s="64">
        <v>6654</v>
      </c>
      <c r="F69" t="s">
        <v>1561</v>
      </c>
      <c r="G69" t="s">
        <v>11</v>
      </c>
      <c r="H69" t="s">
        <v>15</v>
      </c>
      <c r="I69" s="64" t="s">
        <v>12</v>
      </c>
      <c r="J69" t="s">
        <v>13</v>
      </c>
      <c r="K69" t="s">
        <v>512</v>
      </c>
    </row>
    <row r="70" spans="1:11" x14ac:dyDescent="0.3">
      <c r="A70" s="69"/>
      <c r="B70" s="136">
        <v>45059</v>
      </c>
      <c r="C70" s="107" t="s">
        <v>1065</v>
      </c>
      <c r="D70" s="107">
        <v>500</v>
      </c>
      <c r="E70" s="69"/>
      <c r="F70" s="69" t="s">
        <v>50</v>
      </c>
      <c r="G70" s="69" t="s">
        <v>11</v>
      </c>
      <c r="H70" s="69" t="s">
        <v>1083</v>
      </c>
      <c r="I70" s="107" t="s">
        <v>12</v>
      </c>
      <c r="J70" s="69" t="s">
        <v>13</v>
      </c>
      <c r="K70" s="69" t="s">
        <v>512</v>
      </c>
    </row>
    <row r="71" spans="1:11" x14ac:dyDescent="0.3">
      <c r="A71" s="69"/>
      <c r="B71" s="69"/>
      <c r="C71" s="107" t="s">
        <v>9</v>
      </c>
      <c r="D71" s="107">
        <v>20</v>
      </c>
      <c r="E71" s="69"/>
      <c r="F71" s="69" t="s">
        <v>50</v>
      </c>
      <c r="G71" s="69" t="s">
        <v>11</v>
      </c>
      <c r="H71" s="69" t="s">
        <v>16</v>
      </c>
      <c r="I71" s="107" t="s">
        <v>12</v>
      </c>
      <c r="J71" s="69" t="s">
        <v>13</v>
      </c>
      <c r="K71" s="69" t="s">
        <v>60</v>
      </c>
    </row>
    <row r="72" spans="1:11" x14ac:dyDescent="0.3">
      <c r="A72" s="69"/>
      <c r="B72" s="69"/>
      <c r="C72" s="107" t="s">
        <v>1066</v>
      </c>
      <c r="D72" s="107">
        <v>11000</v>
      </c>
      <c r="E72" s="69"/>
      <c r="F72" s="69" t="s">
        <v>50</v>
      </c>
      <c r="G72" s="69" t="s">
        <v>11</v>
      </c>
      <c r="H72" s="69" t="s">
        <v>1083</v>
      </c>
      <c r="I72" s="107" t="s">
        <v>12</v>
      </c>
      <c r="J72" s="69" t="s">
        <v>13</v>
      </c>
      <c r="K72" s="69" t="s">
        <v>512</v>
      </c>
    </row>
    <row r="73" spans="1:11" x14ac:dyDescent="0.3">
      <c r="A73" s="69"/>
      <c r="B73" s="69"/>
      <c r="C73" s="107" t="s">
        <v>1067</v>
      </c>
      <c r="D73" s="107">
        <v>1350</v>
      </c>
      <c r="E73" s="69"/>
      <c r="F73" s="69" t="s">
        <v>50</v>
      </c>
      <c r="G73" s="69" t="s">
        <v>11</v>
      </c>
      <c r="H73" s="69" t="s">
        <v>16</v>
      </c>
      <c r="I73" s="107" t="s">
        <v>12</v>
      </c>
      <c r="J73" s="69" t="s">
        <v>13</v>
      </c>
      <c r="K73" s="69" t="s">
        <v>60</v>
      </c>
    </row>
    <row r="74" spans="1:11" hidden="1" x14ac:dyDescent="0.3">
      <c r="C74" s="64" t="s">
        <v>1580</v>
      </c>
      <c r="D74" s="64">
        <v>31000</v>
      </c>
      <c r="F74" t="s">
        <v>1561</v>
      </c>
      <c r="G74" t="s">
        <v>10</v>
      </c>
      <c r="H74" t="s">
        <v>15</v>
      </c>
      <c r="I74" s="64" t="s">
        <v>12</v>
      </c>
      <c r="J74" t="s">
        <v>13</v>
      </c>
      <c r="K74" t="s">
        <v>512</v>
      </c>
    </row>
    <row r="75" spans="1:11" hidden="1" x14ac:dyDescent="0.3">
      <c r="C75" s="64" t="s">
        <v>42</v>
      </c>
      <c r="D75" s="64">
        <v>140</v>
      </c>
      <c r="F75" t="s">
        <v>1561</v>
      </c>
      <c r="G75" t="s">
        <v>10</v>
      </c>
      <c r="H75" t="s">
        <v>15</v>
      </c>
      <c r="I75" s="64" t="s">
        <v>12</v>
      </c>
      <c r="J75" t="s">
        <v>13</v>
      </c>
      <c r="K75" t="s">
        <v>512</v>
      </c>
    </row>
    <row r="76" spans="1:11" x14ac:dyDescent="0.3">
      <c r="A76" s="69"/>
      <c r="B76" s="136">
        <v>45060</v>
      </c>
      <c r="C76" s="107" t="s">
        <v>188</v>
      </c>
      <c r="D76" s="107">
        <v>260</v>
      </c>
      <c r="E76" s="69"/>
      <c r="F76" s="69" t="s">
        <v>50</v>
      </c>
      <c r="G76" s="69" t="s">
        <v>11</v>
      </c>
      <c r="H76" s="69" t="s">
        <v>16</v>
      </c>
      <c r="I76" s="107" t="s">
        <v>12</v>
      </c>
      <c r="J76" s="69" t="s">
        <v>13</v>
      </c>
      <c r="K76" s="69" t="s">
        <v>12</v>
      </c>
    </row>
    <row r="77" spans="1:11" x14ac:dyDescent="0.3">
      <c r="A77" s="69"/>
      <c r="B77" s="69"/>
      <c r="C77" s="107" t="s">
        <v>1068</v>
      </c>
      <c r="D77" s="107">
        <v>3500</v>
      </c>
      <c r="E77" s="69"/>
      <c r="F77" s="69" t="s">
        <v>50</v>
      </c>
      <c r="G77" s="69" t="s">
        <v>11</v>
      </c>
      <c r="H77" s="69" t="s">
        <v>1083</v>
      </c>
      <c r="I77" s="107" t="s">
        <v>12</v>
      </c>
      <c r="J77" s="69" t="s">
        <v>13</v>
      </c>
      <c r="K77" s="69" t="s">
        <v>512</v>
      </c>
    </row>
    <row r="78" spans="1:11" x14ac:dyDescent="0.3">
      <c r="A78" s="69"/>
      <c r="B78" s="136">
        <v>45061</v>
      </c>
      <c r="C78" s="107" t="s">
        <v>1069</v>
      </c>
      <c r="D78" s="107">
        <v>4400</v>
      </c>
      <c r="E78" s="69"/>
      <c r="F78" s="69" t="s">
        <v>50</v>
      </c>
      <c r="G78" s="69" t="s">
        <v>11</v>
      </c>
      <c r="H78" s="69" t="s">
        <v>1085</v>
      </c>
      <c r="I78" s="107" t="s">
        <v>12</v>
      </c>
      <c r="J78" s="69" t="s">
        <v>13</v>
      </c>
      <c r="K78" s="69" t="s">
        <v>60</v>
      </c>
    </row>
    <row r="79" spans="1:11" x14ac:dyDescent="0.3">
      <c r="A79" s="69"/>
      <c r="B79" s="69"/>
      <c r="C79" s="107" t="s">
        <v>259</v>
      </c>
      <c r="D79" s="107">
        <v>240</v>
      </c>
      <c r="E79" s="69"/>
      <c r="F79" s="69" t="s">
        <v>50</v>
      </c>
      <c r="G79" s="69" t="s">
        <v>11</v>
      </c>
      <c r="H79" s="69" t="s">
        <v>15</v>
      </c>
      <c r="I79" s="107" t="s">
        <v>12</v>
      </c>
      <c r="J79" s="69" t="s">
        <v>13</v>
      </c>
      <c r="K79" s="69" t="s">
        <v>512</v>
      </c>
    </row>
    <row r="80" spans="1:11" x14ac:dyDescent="0.3">
      <c r="A80" s="69"/>
      <c r="B80" s="136">
        <v>45062</v>
      </c>
      <c r="C80" s="107" t="s">
        <v>1070</v>
      </c>
      <c r="D80" s="107">
        <v>1300</v>
      </c>
      <c r="E80" s="69"/>
      <c r="F80" s="69" t="s">
        <v>50</v>
      </c>
      <c r="G80" s="69" t="s">
        <v>11</v>
      </c>
      <c r="H80" s="69" t="s">
        <v>1083</v>
      </c>
      <c r="I80" s="107" t="s">
        <v>12</v>
      </c>
      <c r="J80" s="69" t="s">
        <v>13</v>
      </c>
      <c r="K80" s="69" t="s">
        <v>512</v>
      </c>
    </row>
    <row r="81" spans="1:11" x14ac:dyDescent="0.3">
      <c r="A81" s="69"/>
      <c r="B81" s="69"/>
      <c r="C81" s="107" t="s">
        <v>1071</v>
      </c>
      <c r="D81" s="107">
        <v>2550</v>
      </c>
      <c r="E81" s="69"/>
      <c r="F81" s="69" t="s">
        <v>50</v>
      </c>
      <c r="G81" s="69" t="s">
        <v>10</v>
      </c>
      <c r="H81" s="69" t="s">
        <v>1083</v>
      </c>
      <c r="I81" s="107" t="s">
        <v>12</v>
      </c>
      <c r="J81" s="69" t="s">
        <v>13</v>
      </c>
      <c r="K81" s="69" t="s">
        <v>512</v>
      </c>
    </row>
    <row r="82" spans="1:11" x14ac:dyDescent="0.3">
      <c r="A82" s="69"/>
      <c r="B82" s="69"/>
      <c r="C82" s="107" t="s">
        <v>33</v>
      </c>
      <c r="D82" s="107">
        <v>500</v>
      </c>
      <c r="E82" s="69"/>
      <c r="F82" s="69" t="s">
        <v>50</v>
      </c>
      <c r="G82" s="69" t="s">
        <v>10</v>
      </c>
      <c r="H82" s="69" t="s">
        <v>1083</v>
      </c>
      <c r="I82" s="107" t="s">
        <v>12</v>
      </c>
      <c r="J82" s="69" t="s">
        <v>13</v>
      </c>
      <c r="K82" s="69" t="s">
        <v>512</v>
      </c>
    </row>
    <row r="83" spans="1:11" x14ac:dyDescent="0.3">
      <c r="A83" s="69"/>
      <c r="B83" s="69"/>
      <c r="C83" s="107" t="s">
        <v>1072</v>
      </c>
      <c r="D83" s="107">
        <v>750</v>
      </c>
      <c r="E83" s="69"/>
      <c r="F83" s="69" t="s">
        <v>50</v>
      </c>
      <c r="G83" s="69" t="s">
        <v>11</v>
      </c>
      <c r="H83" s="69" t="s">
        <v>1083</v>
      </c>
      <c r="I83" s="107" t="s">
        <v>12</v>
      </c>
      <c r="J83" s="69" t="s">
        <v>13</v>
      </c>
      <c r="K83" s="69" t="s">
        <v>512</v>
      </c>
    </row>
    <row r="84" spans="1:11" x14ac:dyDescent="0.3">
      <c r="A84" s="69"/>
      <c r="B84" s="69"/>
      <c r="C84" s="107" t="s">
        <v>9</v>
      </c>
      <c r="D84" s="107">
        <v>40</v>
      </c>
      <c r="E84" s="69"/>
      <c r="F84" s="69" t="s">
        <v>50</v>
      </c>
      <c r="G84" s="69" t="s">
        <v>11</v>
      </c>
      <c r="H84" s="69" t="s">
        <v>16</v>
      </c>
      <c r="I84" s="107" t="s">
        <v>12</v>
      </c>
      <c r="J84" s="69" t="s">
        <v>13</v>
      </c>
      <c r="K84" s="69" t="s">
        <v>60</v>
      </c>
    </row>
    <row r="85" spans="1:11" hidden="1" x14ac:dyDescent="0.3">
      <c r="C85" s="64" t="s">
        <v>9</v>
      </c>
      <c r="D85" s="64">
        <v>60</v>
      </c>
      <c r="F85" s="64" t="s">
        <v>62</v>
      </c>
      <c r="G85" s="64" t="s">
        <v>11</v>
      </c>
      <c r="H85" s="64" t="s">
        <v>16</v>
      </c>
      <c r="I85" s="64" t="s">
        <v>12</v>
      </c>
      <c r="J85" s="64" t="s">
        <v>13</v>
      </c>
      <c r="K85" s="64" t="s">
        <v>512</v>
      </c>
    </row>
    <row r="86" spans="1:11" hidden="1" x14ac:dyDescent="0.3">
      <c r="B86" s="5">
        <v>45063</v>
      </c>
      <c r="C86" s="64" t="s">
        <v>1160</v>
      </c>
      <c r="D86" s="64">
        <v>475</v>
      </c>
      <c r="F86" s="64" t="s">
        <v>62</v>
      </c>
      <c r="G86" s="64" t="s">
        <v>11</v>
      </c>
      <c r="H86" s="64" t="s">
        <v>16</v>
      </c>
      <c r="I86" s="64" t="s">
        <v>12</v>
      </c>
      <c r="J86" s="64" t="s">
        <v>13</v>
      </c>
      <c r="K86" s="64" t="s">
        <v>512</v>
      </c>
    </row>
    <row r="87" spans="1:11" x14ac:dyDescent="0.3">
      <c r="A87" s="69"/>
      <c r="B87" s="136"/>
      <c r="C87" s="107" t="s">
        <v>9</v>
      </c>
      <c r="D87" s="220">
        <v>40</v>
      </c>
      <c r="E87" s="69"/>
      <c r="F87" s="107" t="s">
        <v>50</v>
      </c>
      <c r="G87" s="107" t="s">
        <v>11</v>
      </c>
      <c r="H87" s="107" t="s">
        <v>16</v>
      </c>
      <c r="I87" s="107" t="s">
        <v>12</v>
      </c>
      <c r="J87" s="107" t="s">
        <v>13</v>
      </c>
      <c r="K87" s="107" t="s">
        <v>512</v>
      </c>
    </row>
    <row r="88" spans="1:11" x14ac:dyDescent="0.3">
      <c r="A88" s="69"/>
      <c r="B88" s="136"/>
      <c r="C88" s="107" t="s">
        <v>1041</v>
      </c>
      <c r="D88" s="107">
        <v>290</v>
      </c>
      <c r="E88" s="69"/>
      <c r="F88" s="107" t="s">
        <v>50</v>
      </c>
      <c r="G88" s="107" t="s">
        <v>11</v>
      </c>
      <c r="H88" s="107" t="s">
        <v>16</v>
      </c>
      <c r="I88" s="107" t="s">
        <v>12</v>
      </c>
      <c r="J88" s="107" t="s">
        <v>13</v>
      </c>
      <c r="K88" s="107" t="s">
        <v>512</v>
      </c>
    </row>
    <row r="89" spans="1:11" x14ac:dyDescent="0.3">
      <c r="A89" s="69"/>
      <c r="B89" s="136"/>
      <c r="C89" s="107" t="s">
        <v>1338</v>
      </c>
      <c r="D89" s="107">
        <v>240</v>
      </c>
      <c r="E89" s="69"/>
      <c r="F89" s="107" t="s">
        <v>50</v>
      </c>
      <c r="G89" s="107" t="s">
        <v>11</v>
      </c>
      <c r="H89" s="107" t="s">
        <v>16</v>
      </c>
      <c r="I89" s="107" t="s">
        <v>12</v>
      </c>
      <c r="J89" s="107" t="s">
        <v>13</v>
      </c>
      <c r="K89" s="107" t="s">
        <v>512</v>
      </c>
    </row>
    <row r="90" spans="1:11" hidden="1" x14ac:dyDescent="0.3">
      <c r="B90" s="5"/>
      <c r="C90" s="64" t="s">
        <v>20</v>
      </c>
      <c r="D90" s="64">
        <v>1000</v>
      </c>
      <c r="F90" s="64" t="s">
        <v>1561</v>
      </c>
      <c r="G90" s="64" t="s">
        <v>10</v>
      </c>
      <c r="H90" s="64" t="s">
        <v>15</v>
      </c>
      <c r="I90" s="64" t="s">
        <v>12</v>
      </c>
      <c r="J90" s="64" t="s">
        <v>13</v>
      </c>
      <c r="K90" s="64" t="s">
        <v>512</v>
      </c>
    </row>
    <row r="91" spans="1:11" hidden="1" x14ac:dyDescent="0.3">
      <c r="B91" s="5"/>
      <c r="C91" s="64" t="s">
        <v>1581</v>
      </c>
      <c r="D91" s="64">
        <v>300</v>
      </c>
      <c r="F91" s="64" t="s">
        <v>1561</v>
      </c>
      <c r="G91" s="64" t="s">
        <v>10</v>
      </c>
      <c r="H91" s="64" t="s">
        <v>15</v>
      </c>
      <c r="I91" s="64" t="s">
        <v>12</v>
      </c>
      <c r="J91" s="64" t="s">
        <v>13</v>
      </c>
      <c r="K91" s="64" t="s">
        <v>512</v>
      </c>
    </row>
    <row r="92" spans="1:11" hidden="1" x14ac:dyDescent="0.3">
      <c r="B92" s="5">
        <v>45064</v>
      </c>
      <c r="C92" s="64" t="s">
        <v>20</v>
      </c>
      <c r="D92" s="64">
        <v>2791</v>
      </c>
      <c r="F92" s="64" t="s">
        <v>29</v>
      </c>
      <c r="G92" s="64" t="s">
        <v>10</v>
      </c>
      <c r="H92" s="64" t="s">
        <v>15</v>
      </c>
      <c r="I92" s="64" t="s">
        <v>12</v>
      </c>
      <c r="J92" s="64" t="s">
        <v>13</v>
      </c>
      <c r="K92" s="64" t="s">
        <v>512</v>
      </c>
    </row>
    <row r="93" spans="1:11" x14ac:dyDescent="0.3">
      <c r="A93" s="69"/>
      <c r="B93" s="136"/>
      <c r="C93" s="107" t="s">
        <v>9</v>
      </c>
      <c r="D93" s="107">
        <v>40</v>
      </c>
      <c r="E93" s="69"/>
      <c r="F93" s="107" t="s">
        <v>50</v>
      </c>
      <c r="G93" s="107" t="s">
        <v>11</v>
      </c>
      <c r="H93" s="107" t="s">
        <v>16</v>
      </c>
      <c r="I93" s="107" t="s">
        <v>12</v>
      </c>
      <c r="J93" s="107" t="s">
        <v>13</v>
      </c>
      <c r="K93" s="107" t="s">
        <v>512</v>
      </c>
    </row>
    <row r="94" spans="1:11" x14ac:dyDescent="0.3">
      <c r="A94" s="69"/>
      <c r="B94" s="136"/>
      <c r="C94" s="107" t="s">
        <v>188</v>
      </c>
      <c r="D94" s="107">
        <v>135</v>
      </c>
      <c r="E94" s="69"/>
      <c r="F94" s="107" t="s">
        <v>50</v>
      </c>
      <c r="G94" s="107" t="s">
        <v>11</v>
      </c>
      <c r="H94" s="107" t="s">
        <v>16</v>
      </c>
      <c r="I94" s="107" t="s">
        <v>12</v>
      </c>
      <c r="J94" s="107" t="s">
        <v>13</v>
      </c>
      <c r="K94" s="107" t="s">
        <v>599</v>
      </c>
    </row>
    <row r="95" spans="1:11" x14ac:dyDescent="0.3">
      <c r="A95" s="69"/>
      <c r="B95" s="136"/>
      <c r="C95" s="107" t="s">
        <v>1339</v>
      </c>
      <c r="D95" s="107">
        <v>240</v>
      </c>
      <c r="E95" s="69"/>
      <c r="F95" s="107" t="s">
        <v>50</v>
      </c>
      <c r="G95" s="107" t="s">
        <v>11</v>
      </c>
      <c r="H95" s="107" t="s">
        <v>16</v>
      </c>
      <c r="I95" s="107" t="s">
        <v>12</v>
      </c>
      <c r="J95" s="107" t="s">
        <v>13</v>
      </c>
      <c r="K95" s="107" t="s">
        <v>512</v>
      </c>
    </row>
    <row r="96" spans="1:11" x14ac:dyDescent="0.3">
      <c r="A96" s="69"/>
      <c r="B96" s="136"/>
      <c r="C96" s="107" t="s">
        <v>1340</v>
      </c>
      <c r="D96" s="107">
        <v>45</v>
      </c>
      <c r="E96" s="69"/>
      <c r="F96" s="107" t="s">
        <v>50</v>
      </c>
      <c r="G96" s="107" t="s">
        <v>11</v>
      </c>
      <c r="H96" s="107" t="s">
        <v>15</v>
      </c>
      <c r="I96" s="107" t="s">
        <v>12</v>
      </c>
      <c r="J96" s="107" t="s">
        <v>13</v>
      </c>
      <c r="K96" s="107" t="s">
        <v>512</v>
      </c>
    </row>
    <row r="97" spans="1:11" hidden="1" x14ac:dyDescent="0.3">
      <c r="B97" s="5"/>
      <c r="C97" s="64" t="s">
        <v>1582</v>
      </c>
      <c r="D97" s="64">
        <v>499</v>
      </c>
      <c r="F97" s="64" t="s">
        <v>1561</v>
      </c>
      <c r="G97" s="64" t="s">
        <v>11</v>
      </c>
      <c r="H97" s="64" t="s">
        <v>76</v>
      </c>
      <c r="I97" s="64" t="s">
        <v>12</v>
      </c>
      <c r="J97" s="64" t="s">
        <v>13</v>
      </c>
      <c r="K97" s="64" t="s">
        <v>512</v>
      </c>
    </row>
    <row r="98" spans="1:11" hidden="1" x14ac:dyDescent="0.3">
      <c r="B98" s="5"/>
      <c r="C98" s="64" t="s">
        <v>1583</v>
      </c>
      <c r="D98" s="64">
        <v>2000</v>
      </c>
      <c r="F98" s="64" t="s">
        <v>1561</v>
      </c>
      <c r="G98" s="64" t="s">
        <v>11</v>
      </c>
      <c r="H98" s="64" t="s">
        <v>15</v>
      </c>
      <c r="I98" s="64" t="s">
        <v>12</v>
      </c>
      <c r="J98" s="64" t="s">
        <v>13</v>
      </c>
      <c r="K98" s="64" t="s">
        <v>512</v>
      </c>
    </row>
    <row r="99" spans="1:11" hidden="1" x14ac:dyDescent="0.3">
      <c r="B99" s="5">
        <v>45065</v>
      </c>
      <c r="C99" s="64" t="s">
        <v>20</v>
      </c>
      <c r="D99" s="64">
        <v>1100</v>
      </c>
      <c r="F99" s="64" t="s">
        <v>1561</v>
      </c>
      <c r="G99" s="64" t="s">
        <v>10</v>
      </c>
      <c r="H99" s="64" t="s">
        <v>15</v>
      </c>
      <c r="I99" s="64" t="s">
        <v>12</v>
      </c>
      <c r="J99" s="64" t="s">
        <v>13</v>
      </c>
      <c r="K99" s="64" t="s">
        <v>512</v>
      </c>
    </row>
    <row r="100" spans="1:11" x14ac:dyDescent="0.3">
      <c r="A100" s="69"/>
      <c r="B100" s="136">
        <v>45065</v>
      </c>
      <c r="C100" s="107" t="s">
        <v>1341</v>
      </c>
      <c r="D100" s="107">
        <v>200</v>
      </c>
      <c r="E100" s="69"/>
      <c r="F100" s="107" t="s">
        <v>50</v>
      </c>
      <c r="G100" s="107" t="s">
        <v>11</v>
      </c>
      <c r="H100" s="107" t="s">
        <v>1083</v>
      </c>
      <c r="I100" s="107" t="s">
        <v>12</v>
      </c>
      <c r="J100" s="107" t="s">
        <v>13</v>
      </c>
      <c r="K100" s="107" t="s">
        <v>512</v>
      </c>
    </row>
    <row r="101" spans="1:11" x14ac:dyDescent="0.3">
      <c r="A101" s="69"/>
      <c r="B101" s="136"/>
      <c r="C101" s="107" t="s">
        <v>259</v>
      </c>
      <c r="D101" s="107">
        <v>120</v>
      </c>
      <c r="E101" s="69"/>
      <c r="F101" s="107" t="s">
        <v>50</v>
      </c>
      <c r="G101" s="107" t="s">
        <v>11</v>
      </c>
      <c r="H101" s="107" t="s">
        <v>15</v>
      </c>
      <c r="I101" s="107" t="s">
        <v>12</v>
      </c>
      <c r="J101" s="107" t="s">
        <v>13</v>
      </c>
      <c r="K101" s="107" t="s">
        <v>512</v>
      </c>
    </row>
    <row r="102" spans="1:11" x14ac:dyDescent="0.3">
      <c r="A102" s="69"/>
      <c r="B102" s="136"/>
      <c r="C102" s="107" t="s">
        <v>1070</v>
      </c>
      <c r="D102" s="107">
        <v>300</v>
      </c>
      <c r="E102" s="69"/>
      <c r="F102" s="107" t="s">
        <v>50</v>
      </c>
      <c r="G102" s="107" t="s">
        <v>11</v>
      </c>
      <c r="H102" s="107" t="s">
        <v>1083</v>
      </c>
      <c r="I102" s="107" t="s">
        <v>12</v>
      </c>
      <c r="J102" s="107" t="s">
        <v>13</v>
      </c>
      <c r="K102" s="107" t="s">
        <v>512</v>
      </c>
    </row>
    <row r="103" spans="1:11" x14ac:dyDescent="0.3">
      <c r="A103" s="69"/>
      <c r="B103" s="136"/>
      <c r="C103" s="107" t="s">
        <v>1342</v>
      </c>
      <c r="D103" s="107">
        <v>30</v>
      </c>
      <c r="E103" s="69"/>
      <c r="F103" s="107" t="s">
        <v>50</v>
      </c>
      <c r="G103" s="107" t="s">
        <v>11</v>
      </c>
      <c r="H103" s="107" t="s">
        <v>15</v>
      </c>
      <c r="I103" s="107" t="s">
        <v>12</v>
      </c>
      <c r="J103" s="107" t="s">
        <v>13</v>
      </c>
      <c r="K103" s="107" t="s">
        <v>512</v>
      </c>
    </row>
    <row r="104" spans="1:11" x14ac:dyDescent="0.3">
      <c r="A104" s="69"/>
      <c r="B104" s="136"/>
      <c r="C104" s="107" t="s">
        <v>9</v>
      </c>
      <c r="D104" s="107">
        <v>20</v>
      </c>
      <c r="E104" s="69"/>
      <c r="F104" s="107" t="s">
        <v>50</v>
      </c>
      <c r="G104" s="107" t="s">
        <v>11</v>
      </c>
      <c r="H104" s="107" t="s">
        <v>16</v>
      </c>
      <c r="I104" s="107" t="s">
        <v>12</v>
      </c>
      <c r="J104" s="107" t="s">
        <v>13</v>
      </c>
      <c r="K104" s="107" t="s">
        <v>512</v>
      </c>
    </row>
    <row r="105" spans="1:11" hidden="1" x14ac:dyDescent="0.3">
      <c r="B105" s="5">
        <v>45066</v>
      </c>
      <c r="C105" s="64" t="s">
        <v>188</v>
      </c>
      <c r="D105" s="64">
        <v>180</v>
      </c>
      <c r="F105" s="64" t="s">
        <v>62</v>
      </c>
      <c r="G105" s="64" t="s">
        <v>11</v>
      </c>
      <c r="H105" s="64" t="s">
        <v>16</v>
      </c>
      <c r="I105" s="64" t="s">
        <v>12</v>
      </c>
      <c r="J105" s="64" t="s">
        <v>13</v>
      </c>
      <c r="K105" s="64" t="s">
        <v>512</v>
      </c>
    </row>
    <row r="106" spans="1:11" x14ac:dyDescent="0.3">
      <c r="A106" s="69"/>
      <c r="B106" s="136"/>
      <c r="C106" s="107" t="s">
        <v>1343</v>
      </c>
      <c r="D106" s="107">
        <v>1150</v>
      </c>
      <c r="E106" s="69"/>
      <c r="F106" s="107" t="s">
        <v>50</v>
      </c>
      <c r="G106" s="107" t="s">
        <v>11</v>
      </c>
      <c r="H106" s="107" t="s">
        <v>15</v>
      </c>
      <c r="I106" s="107" t="s">
        <v>12</v>
      </c>
      <c r="J106" s="107" t="s">
        <v>13</v>
      </c>
      <c r="K106" s="107" t="s">
        <v>512</v>
      </c>
    </row>
    <row r="107" spans="1:11" x14ac:dyDescent="0.3">
      <c r="A107" s="69"/>
      <c r="B107" s="136"/>
      <c r="C107" s="107" t="s">
        <v>1344</v>
      </c>
      <c r="D107" s="107">
        <v>7500</v>
      </c>
      <c r="E107" s="69"/>
      <c r="F107" s="107" t="s">
        <v>50</v>
      </c>
      <c r="G107" s="107" t="s">
        <v>10</v>
      </c>
      <c r="H107" s="107" t="s">
        <v>15</v>
      </c>
      <c r="I107" s="107" t="s">
        <v>12</v>
      </c>
      <c r="J107" s="107" t="s">
        <v>13</v>
      </c>
      <c r="K107" s="107" t="s">
        <v>512</v>
      </c>
    </row>
    <row r="108" spans="1:11" x14ac:dyDescent="0.3">
      <c r="A108" s="69"/>
      <c r="B108" s="136"/>
      <c r="C108" s="107" t="s">
        <v>1345</v>
      </c>
      <c r="D108" s="107">
        <v>100</v>
      </c>
      <c r="E108" s="69"/>
      <c r="F108" s="107" t="s">
        <v>50</v>
      </c>
      <c r="G108" s="107" t="s">
        <v>11</v>
      </c>
      <c r="H108" s="107" t="s">
        <v>15</v>
      </c>
      <c r="I108" s="107" t="s">
        <v>12</v>
      </c>
      <c r="J108" s="107" t="s">
        <v>13</v>
      </c>
      <c r="K108" s="107" t="s">
        <v>512</v>
      </c>
    </row>
    <row r="109" spans="1:11" hidden="1" x14ac:dyDescent="0.3">
      <c r="B109" s="5"/>
      <c r="C109" s="64" t="s">
        <v>1584</v>
      </c>
      <c r="D109" s="64">
        <v>52</v>
      </c>
      <c r="F109" s="64" t="s">
        <v>1561</v>
      </c>
      <c r="G109" s="64" t="s">
        <v>11</v>
      </c>
      <c r="H109" s="64" t="s">
        <v>15</v>
      </c>
      <c r="I109" s="64" t="s">
        <v>12</v>
      </c>
      <c r="J109" s="64" t="s">
        <v>13</v>
      </c>
      <c r="K109" s="64" t="s">
        <v>512</v>
      </c>
    </row>
    <row r="110" spans="1:11" hidden="1" x14ac:dyDescent="0.3">
      <c r="B110" s="5"/>
      <c r="C110" s="64" t="s">
        <v>20</v>
      </c>
      <c r="D110" s="64">
        <v>2460</v>
      </c>
      <c r="F110" s="64" t="s">
        <v>1561</v>
      </c>
      <c r="G110" s="64" t="s">
        <v>10</v>
      </c>
      <c r="H110" s="64" t="s">
        <v>15</v>
      </c>
      <c r="I110" s="64" t="s">
        <v>12</v>
      </c>
      <c r="J110" s="64" t="s">
        <v>13</v>
      </c>
      <c r="K110" s="64" t="s">
        <v>512</v>
      </c>
    </row>
    <row r="111" spans="1:11" hidden="1" x14ac:dyDescent="0.3">
      <c r="B111" s="5">
        <v>45067</v>
      </c>
      <c r="C111" s="64" t="s">
        <v>20</v>
      </c>
      <c r="D111" s="64">
        <v>1600</v>
      </c>
      <c r="F111" s="64" t="s">
        <v>1561</v>
      </c>
      <c r="G111" s="64" t="s">
        <v>10</v>
      </c>
      <c r="H111" s="64" t="s">
        <v>15</v>
      </c>
      <c r="I111" s="64" t="s">
        <v>12</v>
      </c>
      <c r="J111" s="64" t="s">
        <v>13</v>
      </c>
      <c r="K111" s="64" t="s">
        <v>512</v>
      </c>
    </row>
    <row r="112" spans="1:11" hidden="1" x14ac:dyDescent="0.3">
      <c r="B112" s="5"/>
      <c r="C112" s="64" t="s">
        <v>1585</v>
      </c>
      <c r="D112" s="64">
        <v>350</v>
      </c>
      <c r="F112" s="64" t="s">
        <v>1561</v>
      </c>
      <c r="G112" s="64" t="s">
        <v>11</v>
      </c>
      <c r="H112" s="64" t="s">
        <v>15</v>
      </c>
      <c r="I112" s="64" t="s">
        <v>12</v>
      </c>
      <c r="J112" s="64" t="s">
        <v>13</v>
      </c>
      <c r="K112" s="64" t="s">
        <v>512</v>
      </c>
    </row>
    <row r="113" spans="1:11" hidden="1" x14ac:dyDescent="0.3">
      <c r="B113" s="5"/>
      <c r="C113" s="64" t="s">
        <v>1511</v>
      </c>
      <c r="D113" s="64">
        <v>1000</v>
      </c>
      <c r="F113" s="64" t="s">
        <v>1561</v>
      </c>
      <c r="G113" s="64" t="s">
        <v>11</v>
      </c>
      <c r="H113" s="64" t="s">
        <v>15</v>
      </c>
      <c r="I113" s="64" t="s">
        <v>12</v>
      </c>
      <c r="J113" s="64" t="s">
        <v>13</v>
      </c>
      <c r="K113" s="64" t="s">
        <v>512</v>
      </c>
    </row>
    <row r="114" spans="1:11" hidden="1" x14ac:dyDescent="0.3">
      <c r="B114" s="5"/>
      <c r="C114" s="64" t="s">
        <v>42</v>
      </c>
      <c r="D114" s="64">
        <v>660</v>
      </c>
      <c r="F114" s="64" t="s">
        <v>1561</v>
      </c>
      <c r="G114" s="64" t="s">
        <v>10</v>
      </c>
      <c r="H114" s="64" t="s">
        <v>15</v>
      </c>
      <c r="I114" s="64" t="s">
        <v>12</v>
      </c>
      <c r="J114" s="64" t="s">
        <v>13</v>
      </c>
      <c r="K114" s="64" t="s">
        <v>512</v>
      </c>
    </row>
    <row r="115" spans="1:11" x14ac:dyDescent="0.3">
      <c r="A115" s="69"/>
      <c r="B115" s="136">
        <v>45067</v>
      </c>
      <c r="C115" s="107" t="s">
        <v>943</v>
      </c>
      <c r="D115" s="107">
        <v>240</v>
      </c>
      <c r="E115" s="69"/>
      <c r="F115" s="107" t="s">
        <v>50</v>
      </c>
      <c r="G115" s="107" t="s">
        <v>11</v>
      </c>
      <c r="H115" s="107" t="s">
        <v>16</v>
      </c>
      <c r="I115" s="107" t="s">
        <v>12</v>
      </c>
      <c r="J115" s="107" t="s">
        <v>13</v>
      </c>
      <c r="K115" s="107" t="s">
        <v>512</v>
      </c>
    </row>
    <row r="116" spans="1:11" x14ac:dyDescent="0.3">
      <c r="A116" s="69"/>
      <c r="B116" s="136"/>
      <c r="C116" s="107" t="s">
        <v>188</v>
      </c>
      <c r="D116" s="107">
        <v>230</v>
      </c>
      <c r="E116" s="69"/>
      <c r="F116" s="107" t="s">
        <v>50</v>
      </c>
      <c r="G116" s="107" t="s">
        <v>11</v>
      </c>
      <c r="H116" s="107" t="s">
        <v>16</v>
      </c>
      <c r="I116" s="107" t="s">
        <v>12</v>
      </c>
      <c r="J116" s="107" t="s">
        <v>13</v>
      </c>
      <c r="K116" s="107" t="s">
        <v>512</v>
      </c>
    </row>
    <row r="117" spans="1:11" x14ac:dyDescent="0.3">
      <c r="A117" s="69"/>
      <c r="B117" s="136"/>
      <c r="C117" s="107" t="s">
        <v>9</v>
      </c>
      <c r="D117" s="107">
        <v>40</v>
      </c>
      <c r="E117" s="69"/>
      <c r="F117" s="107" t="s">
        <v>50</v>
      </c>
      <c r="G117" s="107" t="s">
        <v>11</v>
      </c>
      <c r="H117" s="107" t="s">
        <v>16</v>
      </c>
      <c r="I117" s="107" t="s">
        <v>12</v>
      </c>
      <c r="J117" s="107" t="s">
        <v>13</v>
      </c>
      <c r="K117" s="107" t="s">
        <v>512</v>
      </c>
    </row>
    <row r="118" spans="1:11" hidden="1" x14ac:dyDescent="0.3">
      <c r="B118" s="5"/>
      <c r="C118" s="64" t="s">
        <v>982</v>
      </c>
      <c r="D118" s="64">
        <v>2791</v>
      </c>
      <c r="F118" s="64" t="s">
        <v>29</v>
      </c>
      <c r="G118" s="64" t="s">
        <v>10</v>
      </c>
      <c r="H118" s="64" t="s">
        <v>15</v>
      </c>
      <c r="I118" s="64" t="s">
        <v>12</v>
      </c>
      <c r="J118" s="64" t="s">
        <v>13</v>
      </c>
      <c r="K118" s="64" t="s">
        <v>512</v>
      </c>
    </row>
    <row r="119" spans="1:11" x14ac:dyDescent="0.3">
      <c r="A119" s="69"/>
      <c r="B119" s="136">
        <v>45068</v>
      </c>
      <c r="C119" s="107" t="s">
        <v>9</v>
      </c>
      <c r="D119" s="107">
        <v>20</v>
      </c>
      <c r="E119" s="69"/>
      <c r="F119" s="107" t="s">
        <v>50</v>
      </c>
      <c r="G119" s="107" t="s">
        <v>11</v>
      </c>
      <c r="H119" s="107" t="s">
        <v>16</v>
      </c>
      <c r="I119" s="107" t="s">
        <v>12</v>
      </c>
      <c r="J119" s="107" t="s">
        <v>13</v>
      </c>
      <c r="K119" s="107" t="s">
        <v>512</v>
      </c>
    </row>
    <row r="120" spans="1:11" x14ac:dyDescent="0.3">
      <c r="A120" s="69"/>
      <c r="B120" s="136"/>
      <c r="C120" s="107" t="s">
        <v>259</v>
      </c>
      <c r="D120" s="107">
        <v>240</v>
      </c>
      <c r="E120" s="69"/>
      <c r="F120" s="107" t="s">
        <v>50</v>
      </c>
      <c r="G120" s="107" t="s">
        <v>11</v>
      </c>
      <c r="H120" s="107" t="s">
        <v>15</v>
      </c>
      <c r="I120" s="107" t="s">
        <v>12</v>
      </c>
      <c r="J120" s="107" t="s">
        <v>13</v>
      </c>
      <c r="K120" s="107" t="s">
        <v>512</v>
      </c>
    </row>
    <row r="121" spans="1:11" x14ac:dyDescent="0.3">
      <c r="A121" s="69"/>
      <c r="B121" s="136"/>
      <c r="C121" s="107" t="s">
        <v>942</v>
      </c>
      <c r="D121" s="107">
        <v>2600</v>
      </c>
      <c r="E121" s="69"/>
      <c r="F121" s="107" t="s">
        <v>50</v>
      </c>
      <c r="G121" s="107" t="s">
        <v>11</v>
      </c>
      <c r="H121" s="107" t="s">
        <v>16</v>
      </c>
      <c r="I121" s="107" t="s">
        <v>12</v>
      </c>
      <c r="J121" s="107" t="s">
        <v>13</v>
      </c>
      <c r="K121" s="107" t="s">
        <v>512</v>
      </c>
    </row>
    <row r="122" spans="1:11" hidden="1" x14ac:dyDescent="0.3">
      <c r="B122" s="5"/>
      <c r="C122" s="64" t="s">
        <v>1580</v>
      </c>
      <c r="D122" s="64">
        <v>4260</v>
      </c>
      <c r="F122" s="64" t="s">
        <v>1561</v>
      </c>
      <c r="G122" s="64" t="s">
        <v>11</v>
      </c>
      <c r="H122" s="64" t="s">
        <v>15</v>
      </c>
      <c r="I122" s="64" t="s">
        <v>12</v>
      </c>
      <c r="J122" s="64" t="s">
        <v>13</v>
      </c>
      <c r="K122" s="64" t="s">
        <v>512</v>
      </c>
    </row>
    <row r="123" spans="1:11" hidden="1" x14ac:dyDescent="0.3">
      <c r="B123" s="5">
        <v>45069</v>
      </c>
      <c r="C123" s="64" t="s">
        <v>1270</v>
      </c>
      <c r="D123" s="64">
        <v>3024</v>
      </c>
      <c r="F123" s="64" t="s">
        <v>43</v>
      </c>
      <c r="G123" s="64" t="s">
        <v>11</v>
      </c>
      <c r="H123" s="64" t="s">
        <v>76</v>
      </c>
      <c r="I123" s="64" t="s">
        <v>12</v>
      </c>
      <c r="J123" s="64" t="s">
        <v>13</v>
      </c>
      <c r="K123" s="64" t="s">
        <v>512</v>
      </c>
    </row>
    <row r="124" spans="1:11" x14ac:dyDescent="0.3">
      <c r="A124" s="69"/>
      <c r="B124" s="136"/>
      <c r="C124" s="107" t="s">
        <v>1346</v>
      </c>
      <c r="D124" s="107">
        <v>374</v>
      </c>
      <c r="E124" s="69"/>
      <c r="F124" s="107" t="s">
        <v>50</v>
      </c>
      <c r="G124" s="107" t="s">
        <v>11</v>
      </c>
      <c r="H124" s="107" t="s">
        <v>15</v>
      </c>
      <c r="I124" s="107" t="s">
        <v>12</v>
      </c>
      <c r="J124" s="107" t="s">
        <v>13</v>
      </c>
      <c r="K124" s="107" t="s">
        <v>512</v>
      </c>
    </row>
    <row r="125" spans="1:11" x14ac:dyDescent="0.3">
      <c r="A125" s="69"/>
      <c r="B125" s="136"/>
      <c r="C125" s="107" t="s">
        <v>1347</v>
      </c>
      <c r="D125" s="107">
        <v>280</v>
      </c>
      <c r="E125" s="69"/>
      <c r="F125" s="107" t="s">
        <v>50</v>
      </c>
      <c r="G125" s="107" t="s">
        <v>11</v>
      </c>
      <c r="H125" s="107" t="s">
        <v>16</v>
      </c>
      <c r="I125" s="107" t="s">
        <v>12</v>
      </c>
      <c r="J125" s="107" t="s">
        <v>13</v>
      </c>
      <c r="K125" s="107" t="s">
        <v>512</v>
      </c>
    </row>
    <row r="126" spans="1:11" x14ac:dyDescent="0.3">
      <c r="A126" s="69"/>
      <c r="B126" s="136"/>
      <c r="C126" s="107" t="s">
        <v>1348</v>
      </c>
      <c r="D126" s="107">
        <v>495</v>
      </c>
      <c r="E126" s="69"/>
      <c r="F126" s="107" t="s">
        <v>50</v>
      </c>
      <c r="G126" s="107" t="s">
        <v>11</v>
      </c>
      <c r="H126" s="107" t="s">
        <v>1405</v>
      </c>
      <c r="I126" s="107" t="s">
        <v>12</v>
      </c>
      <c r="J126" s="107" t="s">
        <v>13</v>
      </c>
      <c r="K126" s="107" t="s">
        <v>512</v>
      </c>
    </row>
    <row r="127" spans="1:11" x14ac:dyDescent="0.3">
      <c r="A127" s="69"/>
      <c r="B127" s="136"/>
      <c r="C127" s="107" t="s">
        <v>188</v>
      </c>
      <c r="D127" s="107">
        <v>60</v>
      </c>
      <c r="E127" s="69"/>
      <c r="F127" s="107" t="s">
        <v>50</v>
      </c>
      <c r="G127" s="107" t="s">
        <v>11</v>
      </c>
      <c r="H127" s="107" t="s">
        <v>16</v>
      </c>
      <c r="I127" s="107" t="s">
        <v>12</v>
      </c>
      <c r="J127" s="107" t="s">
        <v>13</v>
      </c>
      <c r="K127" s="107" t="s">
        <v>512</v>
      </c>
    </row>
    <row r="128" spans="1:11" hidden="1" x14ac:dyDescent="0.3">
      <c r="B128" s="5"/>
      <c r="C128" s="64" t="s">
        <v>1271</v>
      </c>
      <c r="D128" s="64">
        <v>1000</v>
      </c>
      <c r="F128" s="64" t="s">
        <v>43</v>
      </c>
      <c r="G128" s="64" t="s">
        <v>11</v>
      </c>
      <c r="H128" s="64" t="s">
        <v>15</v>
      </c>
      <c r="I128" s="64" t="s">
        <v>12</v>
      </c>
      <c r="J128" s="64" t="s">
        <v>13</v>
      </c>
      <c r="K128" s="64" t="s">
        <v>512</v>
      </c>
    </row>
    <row r="129" spans="1:11" hidden="1" x14ac:dyDescent="0.3">
      <c r="B129" s="5"/>
      <c r="C129" s="64" t="s">
        <v>20</v>
      </c>
      <c r="D129" s="64">
        <v>3154</v>
      </c>
      <c r="F129" s="64" t="s">
        <v>43</v>
      </c>
      <c r="G129" s="64" t="s">
        <v>11</v>
      </c>
      <c r="H129" s="64" t="s">
        <v>15</v>
      </c>
      <c r="I129" s="64" t="s">
        <v>12</v>
      </c>
      <c r="J129" s="64" t="s">
        <v>13</v>
      </c>
      <c r="K129" s="64" t="s">
        <v>512</v>
      </c>
    </row>
    <row r="130" spans="1:11" hidden="1" x14ac:dyDescent="0.3">
      <c r="B130" s="5"/>
      <c r="C130" s="64" t="s">
        <v>20</v>
      </c>
      <c r="D130" s="64">
        <v>500</v>
      </c>
      <c r="F130" s="64" t="s">
        <v>43</v>
      </c>
      <c r="G130" s="64" t="s">
        <v>11</v>
      </c>
      <c r="H130" s="64" t="s">
        <v>15</v>
      </c>
      <c r="I130" s="64" t="s">
        <v>12</v>
      </c>
      <c r="J130" s="64" t="s">
        <v>13</v>
      </c>
      <c r="K130" s="64" t="s">
        <v>512</v>
      </c>
    </row>
    <row r="131" spans="1:11" x14ac:dyDescent="0.3">
      <c r="A131" s="69"/>
      <c r="B131" s="136">
        <v>45070</v>
      </c>
      <c r="C131" s="107" t="s">
        <v>1349</v>
      </c>
      <c r="D131" s="107">
        <v>500</v>
      </c>
      <c r="E131" s="69"/>
      <c r="F131" s="107" t="s">
        <v>50</v>
      </c>
      <c r="G131" s="107" t="s">
        <v>11</v>
      </c>
      <c r="H131" s="107" t="s">
        <v>1405</v>
      </c>
      <c r="I131" s="107" t="s">
        <v>12</v>
      </c>
      <c r="J131" s="107" t="s">
        <v>13</v>
      </c>
      <c r="K131" s="107" t="s">
        <v>512</v>
      </c>
    </row>
    <row r="132" spans="1:11" x14ac:dyDescent="0.3">
      <c r="A132" s="69"/>
      <c r="B132" s="136"/>
      <c r="C132" s="107" t="s">
        <v>1350</v>
      </c>
      <c r="D132" s="107">
        <v>295</v>
      </c>
      <c r="E132" s="69"/>
      <c r="F132" s="107" t="s">
        <v>50</v>
      </c>
      <c r="G132" s="107" t="s">
        <v>11</v>
      </c>
      <c r="H132" s="107" t="s">
        <v>16</v>
      </c>
      <c r="I132" s="107" t="s">
        <v>12</v>
      </c>
      <c r="J132" s="107" t="s">
        <v>13</v>
      </c>
      <c r="K132" s="107" t="s">
        <v>512</v>
      </c>
    </row>
    <row r="133" spans="1:11" x14ac:dyDescent="0.3">
      <c r="A133" s="69"/>
      <c r="B133" s="136"/>
      <c r="C133" s="107" t="s">
        <v>1351</v>
      </c>
      <c r="D133" s="107">
        <v>2069</v>
      </c>
      <c r="E133" s="69"/>
      <c r="F133" s="107" t="s">
        <v>50</v>
      </c>
      <c r="G133" s="107" t="s">
        <v>10</v>
      </c>
      <c r="H133" s="107" t="s">
        <v>15</v>
      </c>
      <c r="I133" s="107" t="s">
        <v>12</v>
      </c>
      <c r="J133" s="107" t="s">
        <v>13</v>
      </c>
      <c r="K133" s="107" t="s">
        <v>1074</v>
      </c>
    </row>
    <row r="134" spans="1:11" hidden="1" x14ac:dyDescent="0.3">
      <c r="B134" s="5"/>
      <c r="C134" s="64" t="s">
        <v>1586</v>
      </c>
      <c r="D134" s="64">
        <v>29274</v>
      </c>
      <c r="F134" s="64" t="s">
        <v>1561</v>
      </c>
      <c r="G134" s="64" t="s">
        <v>10</v>
      </c>
      <c r="H134" s="64" t="s">
        <v>15</v>
      </c>
      <c r="I134" s="64" t="s">
        <v>12</v>
      </c>
      <c r="J134" s="64" t="s">
        <v>13</v>
      </c>
      <c r="K134" s="64" t="s">
        <v>512</v>
      </c>
    </row>
    <row r="135" spans="1:11" hidden="1" x14ac:dyDescent="0.3">
      <c r="B135" s="5">
        <v>45071</v>
      </c>
      <c r="C135" s="64" t="s">
        <v>188</v>
      </c>
      <c r="D135" s="64">
        <v>230</v>
      </c>
      <c r="F135" s="64" t="s">
        <v>62</v>
      </c>
      <c r="G135" s="64" t="s">
        <v>11</v>
      </c>
      <c r="H135" s="64" t="s">
        <v>16</v>
      </c>
      <c r="I135" s="64" t="s">
        <v>12</v>
      </c>
      <c r="J135" s="64" t="s">
        <v>13</v>
      </c>
      <c r="K135" s="64" t="s">
        <v>512</v>
      </c>
    </row>
    <row r="136" spans="1:11" hidden="1" x14ac:dyDescent="0.3">
      <c r="C136" s="64" t="s">
        <v>24</v>
      </c>
      <c r="D136" s="64">
        <v>210</v>
      </c>
      <c r="F136" s="64" t="s">
        <v>43</v>
      </c>
      <c r="G136" s="64" t="s">
        <v>11</v>
      </c>
      <c r="H136" s="64" t="s">
        <v>16</v>
      </c>
      <c r="I136" s="64" t="s">
        <v>12</v>
      </c>
      <c r="J136" s="64" t="s">
        <v>13</v>
      </c>
      <c r="K136" s="64" t="s">
        <v>512</v>
      </c>
    </row>
    <row r="137" spans="1:11" hidden="1" x14ac:dyDescent="0.3">
      <c r="B137" s="5"/>
      <c r="C137" s="64" t="s">
        <v>23</v>
      </c>
      <c r="D137" s="64">
        <f>270+110</f>
        <v>380</v>
      </c>
      <c r="F137" s="64" t="s">
        <v>43</v>
      </c>
      <c r="G137" s="64" t="s">
        <v>11</v>
      </c>
      <c r="H137" s="64" t="s">
        <v>16</v>
      </c>
      <c r="I137" s="64" t="s">
        <v>12</v>
      </c>
      <c r="J137" s="64" t="s">
        <v>13</v>
      </c>
      <c r="K137" s="64" t="s">
        <v>512</v>
      </c>
    </row>
    <row r="138" spans="1:11" x14ac:dyDescent="0.3">
      <c r="A138" s="69"/>
      <c r="B138" s="136"/>
      <c r="C138" s="107" t="s">
        <v>23</v>
      </c>
      <c r="D138" s="107">
        <v>774</v>
      </c>
      <c r="E138" s="69"/>
      <c r="F138" s="107" t="s">
        <v>50</v>
      </c>
      <c r="G138" s="107" t="s">
        <v>11</v>
      </c>
      <c r="H138" s="107" t="s">
        <v>16</v>
      </c>
      <c r="I138" s="107" t="s">
        <v>12</v>
      </c>
      <c r="J138" s="107" t="s">
        <v>13</v>
      </c>
      <c r="K138" s="107" t="s">
        <v>1074</v>
      </c>
    </row>
    <row r="139" spans="1:11" x14ac:dyDescent="0.3">
      <c r="A139" s="69"/>
      <c r="B139" s="136"/>
      <c r="C139" s="107" t="s">
        <v>1022</v>
      </c>
      <c r="D139" s="107">
        <v>200</v>
      </c>
      <c r="E139" s="69"/>
      <c r="F139" s="107" t="s">
        <v>50</v>
      </c>
      <c r="G139" s="107" t="s">
        <v>11</v>
      </c>
      <c r="H139" s="107" t="s">
        <v>16</v>
      </c>
      <c r="I139" s="107" t="s">
        <v>12</v>
      </c>
      <c r="J139" s="107" t="s">
        <v>13</v>
      </c>
      <c r="K139" s="107" t="s">
        <v>1074</v>
      </c>
    </row>
    <row r="140" spans="1:11" x14ac:dyDescent="0.3">
      <c r="A140" s="69"/>
      <c r="B140" s="136"/>
      <c r="C140" s="107" t="s">
        <v>1121</v>
      </c>
      <c r="D140" s="107">
        <v>450</v>
      </c>
      <c r="E140" s="69"/>
      <c r="F140" s="107" t="s">
        <v>50</v>
      </c>
      <c r="G140" s="107" t="s">
        <v>11</v>
      </c>
      <c r="H140" s="107" t="s">
        <v>16</v>
      </c>
      <c r="I140" s="107" t="s">
        <v>12</v>
      </c>
      <c r="J140" s="107" t="s">
        <v>13</v>
      </c>
      <c r="K140" s="107" t="s">
        <v>1074</v>
      </c>
    </row>
    <row r="141" spans="1:11" x14ac:dyDescent="0.3">
      <c r="A141" s="69"/>
      <c r="B141" s="136"/>
      <c r="C141" s="107" t="s">
        <v>1352</v>
      </c>
      <c r="D141" s="107">
        <v>275</v>
      </c>
      <c r="E141" s="69"/>
      <c r="F141" s="107" t="s">
        <v>50</v>
      </c>
      <c r="G141" s="107" t="s">
        <v>11</v>
      </c>
      <c r="H141" s="107" t="s">
        <v>15</v>
      </c>
      <c r="I141" s="107" t="s">
        <v>12</v>
      </c>
      <c r="J141" s="107" t="s">
        <v>13</v>
      </c>
      <c r="K141" s="107" t="s">
        <v>1074</v>
      </c>
    </row>
    <row r="142" spans="1:11" x14ac:dyDescent="0.3">
      <c r="A142" s="69"/>
      <c r="B142" s="136"/>
      <c r="C142" s="107" t="s">
        <v>1353</v>
      </c>
      <c r="D142" s="107">
        <v>40</v>
      </c>
      <c r="E142" s="69"/>
      <c r="F142" s="107" t="s">
        <v>50</v>
      </c>
      <c r="G142" s="107" t="s">
        <v>11</v>
      </c>
      <c r="H142" s="107" t="s">
        <v>15</v>
      </c>
      <c r="I142" s="107" t="s">
        <v>12</v>
      </c>
      <c r="J142" s="107" t="s">
        <v>13</v>
      </c>
      <c r="K142" s="107" t="s">
        <v>1074</v>
      </c>
    </row>
    <row r="143" spans="1:11" hidden="1" x14ac:dyDescent="0.3">
      <c r="B143" s="5">
        <v>45072</v>
      </c>
      <c r="C143" s="64" t="s">
        <v>119</v>
      </c>
      <c r="D143" s="64">
        <v>500</v>
      </c>
      <c r="F143" s="64" t="s">
        <v>43</v>
      </c>
      <c r="G143" s="64" t="s">
        <v>11</v>
      </c>
      <c r="H143" s="64" t="s">
        <v>16</v>
      </c>
      <c r="I143" s="64" t="s">
        <v>12</v>
      </c>
      <c r="J143" s="64" t="s">
        <v>13</v>
      </c>
      <c r="K143" s="64" t="s">
        <v>512</v>
      </c>
    </row>
    <row r="144" spans="1:11" x14ac:dyDescent="0.3">
      <c r="A144" s="69"/>
      <c r="B144" s="136"/>
      <c r="C144" s="107" t="s">
        <v>24</v>
      </c>
      <c r="D144" s="107">
        <v>240</v>
      </c>
      <c r="E144" s="69"/>
      <c r="F144" s="107" t="s">
        <v>50</v>
      </c>
      <c r="G144" s="107" t="s">
        <v>11</v>
      </c>
      <c r="H144" s="107" t="s">
        <v>16</v>
      </c>
      <c r="I144" s="107" t="s">
        <v>12</v>
      </c>
      <c r="J144" s="107" t="s">
        <v>13</v>
      </c>
      <c r="K144" s="107" t="s">
        <v>1074</v>
      </c>
    </row>
    <row r="145" spans="1:11" x14ac:dyDescent="0.3">
      <c r="A145" s="69"/>
      <c r="B145" s="136"/>
      <c r="C145" s="107" t="s">
        <v>1027</v>
      </c>
      <c r="D145" s="107">
        <v>150</v>
      </c>
      <c r="E145" s="69"/>
      <c r="F145" s="107" t="s">
        <v>50</v>
      </c>
      <c r="G145" s="107" t="s">
        <v>11</v>
      </c>
      <c r="H145" s="107" t="s">
        <v>16</v>
      </c>
      <c r="I145" s="107" t="s">
        <v>12</v>
      </c>
      <c r="J145" s="107" t="s">
        <v>13</v>
      </c>
      <c r="K145" s="107" t="s">
        <v>1074</v>
      </c>
    </row>
    <row r="146" spans="1:11" x14ac:dyDescent="0.3">
      <c r="A146" s="69"/>
      <c r="B146" s="136"/>
      <c r="C146" s="107" t="s">
        <v>23</v>
      </c>
      <c r="D146" s="107">
        <v>640</v>
      </c>
      <c r="E146" s="69"/>
      <c r="F146" s="107" t="s">
        <v>50</v>
      </c>
      <c r="G146" s="107" t="s">
        <v>11</v>
      </c>
      <c r="H146" s="107" t="s">
        <v>16</v>
      </c>
      <c r="I146" s="107" t="s">
        <v>12</v>
      </c>
      <c r="J146" s="107" t="s">
        <v>13</v>
      </c>
      <c r="K146" s="107" t="s">
        <v>1074</v>
      </c>
    </row>
    <row r="147" spans="1:11" x14ac:dyDescent="0.3">
      <c r="A147" s="69"/>
      <c r="B147" s="136"/>
      <c r="C147" s="107" t="s">
        <v>1354</v>
      </c>
      <c r="D147" s="107">
        <v>500</v>
      </c>
      <c r="E147" s="69"/>
      <c r="F147" s="107" t="s">
        <v>50</v>
      </c>
      <c r="G147" s="107" t="s">
        <v>11</v>
      </c>
      <c r="H147" s="107" t="s">
        <v>1083</v>
      </c>
      <c r="I147" s="107" t="s">
        <v>12</v>
      </c>
      <c r="J147" s="107" t="s">
        <v>13</v>
      </c>
      <c r="K147" s="107" t="s">
        <v>1074</v>
      </c>
    </row>
    <row r="148" spans="1:11" x14ac:dyDescent="0.3">
      <c r="A148" s="69"/>
      <c r="B148" s="136"/>
      <c r="C148" s="107" t="s">
        <v>1355</v>
      </c>
      <c r="D148" s="107">
        <v>200</v>
      </c>
      <c r="E148" s="69"/>
      <c r="F148" s="107" t="s">
        <v>50</v>
      </c>
      <c r="G148" s="107" t="s">
        <v>11</v>
      </c>
      <c r="H148" s="107" t="s">
        <v>1083</v>
      </c>
      <c r="I148" s="107" t="s">
        <v>12</v>
      </c>
      <c r="J148" s="107" t="s">
        <v>13</v>
      </c>
      <c r="K148" s="107" t="s">
        <v>1074</v>
      </c>
    </row>
    <row r="149" spans="1:11" x14ac:dyDescent="0.3">
      <c r="A149" s="69"/>
      <c r="B149" s="136"/>
      <c r="C149" s="107" t="s">
        <v>1356</v>
      </c>
      <c r="D149" s="107">
        <v>300</v>
      </c>
      <c r="E149" s="69"/>
      <c r="F149" s="107" t="s">
        <v>50</v>
      </c>
      <c r="G149" s="107" t="s">
        <v>11</v>
      </c>
      <c r="H149" s="107" t="s">
        <v>1083</v>
      </c>
      <c r="I149" s="107" t="s">
        <v>12</v>
      </c>
      <c r="J149" s="107" t="s">
        <v>13</v>
      </c>
      <c r="K149" s="107" t="s">
        <v>1074</v>
      </c>
    </row>
    <row r="150" spans="1:11" x14ac:dyDescent="0.3">
      <c r="A150" s="69"/>
      <c r="B150" s="136"/>
      <c r="C150" s="107" t="s">
        <v>1357</v>
      </c>
      <c r="D150" s="107">
        <v>1400</v>
      </c>
      <c r="E150" s="69"/>
      <c r="F150" s="107" t="s">
        <v>50</v>
      </c>
      <c r="G150" s="107" t="s">
        <v>11</v>
      </c>
      <c r="H150" s="107" t="s">
        <v>1083</v>
      </c>
      <c r="I150" s="107" t="s">
        <v>12</v>
      </c>
      <c r="J150" s="107" t="s">
        <v>13</v>
      </c>
      <c r="K150" s="107" t="s">
        <v>1074</v>
      </c>
    </row>
    <row r="151" spans="1:11" hidden="1" x14ac:dyDescent="0.3">
      <c r="B151" s="5">
        <v>45073</v>
      </c>
      <c r="C151" s="64" t="s">
        <v>1161</v>
      </c>
      <c r="D151" s="64">
        <v>60</v>
      </c>
      <c r="F151" s="64" t="s">
        <v>62</v>
      </c>
      <c r="G151" s="64" t="s">
        <v>11</v>
      </c>
      <c r="H151" s="64" t="s">
        <v>15</v>
      </c>
      <c r="I151" s="64" t="s">
        <v>12</v>
      </c>
      <c r="J151" s="64" t="s">
        <v>13</v>
      </c>
      <c r="K151" s="64" t="s">
        <v>512</v>
      </c>
    </row>
    <row r="152" spans="1:11" x14ac:dyDescent="0.3">
      <c r="A152" s="69"/>
      <c r="B152" s="136"/>
      <c r="C152" s="107" t="s">
        <v>1027</v>
      </c>
      <c r="D152" s="107">
        <v>250</v>
      </c>
      <c r="E152" s="69"/>
      <c r="F152" s="107" t="s">
        <v>50</v>
      </c>
      <c r="G152" s="107" t="s">
        <v>11</v>
      </c>
      <c r="H152" s="107" t="s">
        <v>16</v>
      </c>
      <c r="I152" s="107" t="s">
        <v>12</v>
      </c>
      <c r="J152" s="107" t="s">
        <v>13</v>
      </c>
      <c r="K152" s="107" t="s">
        <v>1074</v>
      </c>
    </row>
    <row r="153" spans="1:11" x14ac:dyDescent="0.3">
      <c r="A153" s="69"/>
      <c r="B153" s="136"/>
      <c r="C153" s="107" t="s">
        <v>1358</v>
      </c>
      <c r="D153" s="107">
        <v>750</v>
      </c>
      <c r="E153" s="69"/>
      <c r="F153" s="107" t="s">
        <v>50</v>
      </c>
      <c r="G153" s="107" t="s">
        <v>11</v>
      </c>
      <c r="H153" s="107" t="s">
        <v>15</v>
      </c>
      <c r="I153" s="107" t="s">
        <v>12</v>
      </c>
      <c r="J153" s="107" t="s">
        <v>13</v>
      </c>
      <c r="K153" s="107" t="s">
        <v>1074</v>
      </c>
    </row>
    <row r="154" spans="1:11" hidden="1" x14ac:dyDescent="0.3">
      <c r="B154" s="5"/>
      <c r="C154" s="64" t="s">
        <v>94</v>
      </c>
      <c r="D154" s="64">
        <v>1000</v>
      </c>
      <c r="F154" s="64" t="s">
        <v>62</v>
      </c>
      <c r="G154" t="s">
        <v>10</v>
      </c>
      <c r="H154" s="64" t="s">
        <v>15</v>
      </c>
      <c r="I154" s="64" t="s">
        <v>12</v>
      </c>
      <c r="J154" s="64" t="s">
        <v>13</v>
      </c>
      <c r="K154" s="64" t="s">
        <v>512</v>
      </c>
    </row>
    <row r="155" spans="1:11" x14ac:dyDescent="0.3">
      <c r="A155" s="69"/>
      <c r="B155" s="136">
        <v>45074</v>
      </c>
      <c r="C155" s="107" t="s">
        <v>1027</v>
      </c>
      <c r="D155" s="107">
        <v>350</v>
      </c>
      <c r="E155" s="69"/>
      <c r="F155" s="107" t="s">
        <v>50</v>
      </c>
      <c r="G155" s="107" t="s">
        <v>11</v>
      </c>
      <c r="H155" s="107" t="s">
        <v>16</v>
      </c>
      <c r="I155" s="107" t="s">
        <v>12</v>
      </c>
      <c r="J155" s="107" t="s">
        <v>13</v>
      </c>
      <c r="K155" s="107" t="s">
        <v>1074</v>
      </c>
    </row>
    <row r="156" spans="1:11" x14ac:dyDescent="0.3">
      <c r="A156" s="69"/>
      <c r="B156" s="136"/>
      <c r="C156" s="107" t="s">
        <v>1359</v>
      </c>
      <c r="D156" s="107">
        <v>33800</v>
      </c>
      <c r="E156" s="69"/>
      <c r="F156" s="107" t="s">
        <v>50</v>
      </c>
      <c r="G156" s="107" t="s">
        <v>11</v>
      </c>
      <c r="H156" s="107" t="s">
        <v>1083</v>
      </c>
      <c r="I156" s="107" t="s">
        <v>12</v>
      </c>
      <c r="J156" s="107" t="s">
        <v>13</v>
      </c>
      <c r="K156" s="107" t="s">
        <v>1074</v>
      </c>
    </row>
    <row r="157" spans="1:11" hidden="1" x14ac:dyDescent="0.3">
      <c r="B157" s="5"/>
      <c r="C157" s="64" t="s">
        <v>20</v>
      </c>
      <c r="D157" s="64">
        <v>1362</v>
      </c>
      <c r="F157" s="64" t="s">
        <v>1561</v>
      </c>
      <c r="G157" s="64" t="s">
        <v>10</v>
      </c>
      <c r="H157" s="64" t="s">
        <v>15</v>
      </c>
      <c r="I157" s="64" t="s">
        <v>12</v>
      </c>
      <c r="J157" s="64" t="s">
        <v>13</v>
      </c>
      <c r="K157" s="64" t="s">
        <v>512</v>
      </c>
    </row>
    <row r="158" spans="1:11" x14ac:dyDescent="0.3">
      <c r="A158" s="69"/>
      <c r="B158" s="136">
        <v>45075</v>
      </c>
      <c r="C158" s="107" t="s">
        <v>1027</v>
      </c>
      <c r="D158" s="107">
        <v>310</v>
      </c>
      <c r="E158" s="69"/>
      <c r="F158" s="107" t="s">
        <v>50</v>
      </c>
      <c r="G158" s="107" t="s">
        <v>11</v>
      </c>
      <c r="H158" s="107" t="s">
        <v>16</v>
      </c>
      <c r="I158" s="107" t="s">
        <v>12</v>
      </c>
      <c r="J158" s="107" t="s">
        <v>13</v>
      </c>
      <c r="K158" s="107" t="s">
        <v>1074</v>
      </c>
    </row>
    <row r="159" spans="1:11" x14ac:dyDescent="0.3">
      <c r="A159" s="69"/>
      <c r="B159" s="136"/>
      <c r="C159" s="107" t="s">
        <v>1016</v>
      </c>
      <c r="D159" s="107">
        <v>120</v>
      </c>
      <c r="E159" s="69"/>
      <c r="F159" s="107" t="s">
        <v>50</v>
      </c>
      <c r="G159" s="107" t="s">
        <v>11</v>
      </c>
      <c r="H159" s="107" t="s">
        <v>15</v>
      </c>
      <c r="I159" s="107" t="s">
        <v>12</v>
      </c>
      <c r="J159" s="107" t="s">
        <v>13</v>
      </c>
      <c r="K159" s="107" t="s">
        <v>1074</v>
      </c>
    </row>
    <row r="160" spans="1:11" hidden="1" x14ac:dyDescent="0.3">
      <c r="B160" s="5">
        <v>45076</v>
      </c>
      <c r="C160" s="64" t="s">
        <v>1164</v>
      </c>
      <c r="D160" s="64">
        <v>60</v>
      </c>
      <c r="F160" s="64" t="s">
        <v>62</v>
      </c>
      <c r="G160" t="s">
        <v>10</v>
      </c>
      <c r="H160" s="64" t="s">
        <v>15</v>
      </c>
      <c r="I160" s="64" t="s">
        <v>12</v>
      </c>
      <c r="J160" s="64" t="s">
        <v>13</v>
      </c>
      <c r="K160" s="64" t="s">
        <v>512</v>
      </c>
    </row>
    <row r="161" spans="1:11" hidden="1" x14ac:dyDescent="0.3">
      <c r="C161" s="64" t="s">
        <v>23</v>
      </c>
      <c r="D161" s="64">
        <v>700</v>
      </c>
      <c r="F161" s="64" t="s">
        <v>62</v>
      </c>
      <c r="G161" t="s">
        <v>10</v>
      </c>
      <c r="H161" s="64" t="s">
        <v>16</v>
      </c>
      <c r="I161" s="64" t="s">
        <v>12</v>
      </c>
      <c r="J161" s="64" t="s">
        <v>13</v>
      </c>
      <c r="K161" s="64" t="s">
        <v>512</v>
      </c>
    </row>
    <row r="162" spans="1:11" hidden="1" x14ac:dyDescent="0.3">
      <c r="C162" s="64" t="s">
        <v>188</v>
      </c>
      <c r="D162" s="64">
        <v>140</v>
      </c>
      <c r="F162" s="64" t="s">
        <v>62</v>
      </c>
      <c r="G162" s="64" t="s">
        <v>11</v>
      </c>
      <c r="H162" s="64" t="s">
        <v>16</v>
      </c>
      <c r="I162" s="64" t="s">
        <v>12</v>
      </c>
      <c r="J162" s="64" t="s">
        <v>13</v>
      </c>
      <c r="K162" s="64" t="s">
        <v>512</v>
      </c>
    </row>
    <row r="163" spans="1:11" hidden="1" x14ac:dyDescent="0.3">
      <c r="C163" s="64" t="s">
        <v>31</v>
      </c>
      <c r="D163" s="64">
        <v>2000</v>
      </c>
      <c r="F163" s="64" t="s">
        <v>62</v>
      </c>
      <c r="G163" s="64" t="s">
        <v>11</v>
      </c>
      <c r="H163" s="64" t="s">
        <v>16</v>
      </c>
      <c r="I163" s="64" t="s">
        <v>12</v>
      </c>
      <c r="J163" s="64" t="s">
        <v>13</v>
      </c>
      <c r="K163" s="64" t="s">
        <v>512</v>
      </c>
    </row>
    <row r="164" spans="1:11" x14ac:dyDescent="0.3">
      <c r="A164" s="69"/>
      <c r="B164" s="69"/>
      <c r="C164" s="107" t="s">
        <v>1027</v>
      </c>
      <c r="D164" s="107">
        <v>300</v>
      </c>
      <c r="E164" s="69"/>
      <c r="F164" s="107" t="s">
        <v>50</v>
      </c>
      <c r="G164" s="107" t="s">
        <v>11</v>
      </c>
      <c r="H164" s="107" t="s">
        <v>16</v>
      </c>
      <c r="I164" s="107" t="s">
        <v>12</v>
      </c>
      <c r="J164" s="107" t="s">
        <v>13</v>
      </c>
      <c r="K164" s="107" t="s">
        <v>1074</v>
      </c>
    </row>
    <row r="165" spans="1:11" x14ac:dyDescent="0.3">
      <c r="A165" s="69"/>
      <c r="B165" s="69"/>
      <c r="C165" s="107" t="s">
        <v>1358</v>
      </c>
      <c r="D165" s="107">
        <v>600</v>
      </c>
      <c r="E165" s="69"/>
      <c r="F165" s="107" t="s">
        <v>50</v>
      </c>
      <c r="G165" s="107" t="s">
        <v>11</v>
      </c>
      <c r="H165" s="107" t="s">
        <v>15</v>
      </c>
      <c r="I165" s="107" t="s">
        <v>12</v>
      </c>
      <c r="J165" s="107" t="s">
        <v>13</v>
      </c>
      <c r="K165" s="107" t="s">
        <v>1074</v>
      </c>
    </row>
    <row r="166" spans="1:11" hidden="1" x14ac:dyDescent="0.3">
      <c r="B166" s="5">
        <v>45077</v>
      </c>
      <c r="C166" s="64" t="s">
        <v>259</v>
      </c>
      <c r="D166" s="64">
        <v>360</v>
      </c>
      <c r="F166" s="64" t="s">
        <v>62</v>
      </c>
      <c r="G166" s="64" t="s">
        <v>11</v>
      </c>
      <c r="H166" s="64" t="s">
        <v>15</v>
      </c>
      <c r="I166" s="64" t="s">
        <v>12</v>
      </c>
      <c r="J166" s="64" t="s">
        <v>13</v>
      </c>
      <c r="K166" s="64" t="s">
        <v>512</v>
      </c>
    </row>
    <row r="167" spans="1:11" hidden="1" x14ac:dyDescent="0.3">
      <c r="C167" s="64" t="s">
        <v>188</v>
      </c>
      <c r="D167" s="64">
        <v>165</v>
      </c>
      <c r="F167" s="64" t="s">
        <v>62</v>
      </c>
      <c r="G167" s="64" t="s">
        <v>11</v>
      </c>
      <c r="H167" s="64" t="s">
        <v>16</v>
      </c>
      <c r="I167" s="64" t="s">
        <v>12</v>
      </c>
      <c r="J167" s="64" t="s">
        <v>13</v>
      </c>
      <c r="K167" s="64" t="s">
        <v>512</v>
      </c>
    </row>
    <row r="168" spans="1:11" x14ac:dyDescent="0.3">
      <c r="A168" s="69"/>
      <c r="B168" s="136"/>
      <c r="C168" s="107" t="s">
        <v>1027</v>
      </c>
      <c r="D168" s="107">
        <v>109</v>
      </c>
      <c r="E168" s="69"/>
      <c r="F168" s="107" t="s">
        <v>50</v>
      </c>
      <c r="G168" s="107" t="s">
        <v>11</v>
      </c>
      <c r="H168" s="107" t="s">
        <v>16</v>
      </c>
      <c r="I168" s="107" t="s">
        <v>12</v>
      </c>
      <c r="J168" s="107" t="s">
        <v>13</v>
      </c>
      <c r="K168" s="107" t="s">
        <v>1074</v>
      </c>
    </row>
    <row r="169" spans="1:11" x14ac:dyDescent="0.3">
      <c r="C169" s="64"/>
      <c r="D169" s="64"/>
      <c r="F169" s="64"/>
      <c r="G169" s="64"/>
    </row>
    <row r="170" spans="1:11" x14ac:dyDescent="0.3">
      <c r="B170" s="5"/>
      <c r="C170" s="64"/>
      <c r="D170" s="64"/>
      <c r="F170" s="64"/>
      <c r="G170" s="64"/>
    </row>
  </sheetData>
  <autoFilter ref="A1:K168">
    <filterColumn colId="5">
      <filters>
        <filter val="Amit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4" sqref="B14"/>
    </sheetView>
  </sheetViews>
  <sheetFormatPr defaultRowHeight="14.4" x14ac:dyDescent="0.3"/>
  <cols>
    <col min="2" max="2" width="14.21875" customWidth="1"/>
  </cols>
  <sheetData>
    <row r="1" spans="1:3" x14ac:dyDescent="0.3">
      <c r="A1" s="69" t="s">
        <v>1913</v>
      </c>
      <c r="B1" s="69" t="s">
        <v>1914</v>
      </c>
      <c r="C1" s="69" t="s">
        <v>1910</v>
      </c>
    </row>
    <row r="2" spans="1:3" x14ac:dyDescent="0.3">
      <c r="A2" s="69">
        <v>1</v>
      </c>
      <c r="B2" s="69" t="s">
        <v>1915</v>
      </c>
      <c r="C2" s="69">
        <v>94776</v>
      </c>
    </row>
    <row r="3" spans="1:3" x14ac:dyDescent="0.3">
      <c r="A3" s="69">
        <v>2</v>
      </c>
      <c r="B3" s="69" t="s">
        <v>1916</v>
      </c>
      <c r="C3" s="69">
        <v>88656</v>
      </c>
    </row>
    <row r="4" spans="1:3" x14ac:dyDescent="0.3">
      <c r="A4" s="69">
        <v>3</v>
      </c>
      <c r="B4" s="69" t="s">
        <v>1917</v>
      </c>
      <c r="C4" s="69">
        <v>23031</v>
      </c>
    </row>
    <row r="5" spans="1:3" x14ac:dyDescent="0.3">
      <c r="A5" s="69">
        <v>4</v>
      </c>
      <c r="B5" s="69" t="s">
        <v>1918</v>
      </c>
      <c r="C5" s="69">
        <v>22346</v>
      </c>
    </row>
    <row r="6" spans="1:3" x14ac:dyDescent="0.3">
      <c r="A6" s="69">
        <v>5</v>
      </c>
      <c r="B6" s="69" t="s">
        <v>1919</v>
      </c>
      <c r="C6" s="69">
        <v>10592</v>
      </c>
    </row>
    <row r="7" spans="1:3" x14ac:dyDescent="0.3">
      <c r="A7" s="69">
        <v>6</v>
      </c>
      <c r="B7" s="69" t="s">
        <v>1921</v>
      </c>
      <c r="C7" s="69">
        <v>1210</v>
      </c>
    </row>
    <row r="8" spans="1:3" x14ac:dyDescent="0.3">
      <c r="A8" s="69">
        <v>7</v>
      </c>
      <c r="B8" s="69" t="s">
        <v>1920</v>
      </c>
      <c r="C8" s="69">
        <v>9335</v>
      </c>
    </row>
    <row r="9" spans="1:3" x14ac:dyDescent="0.3">
      <c r="A9" s="69">
        <v>8</v>
      </c>
      <c r="B9" s="69" t="s">
        <v>1922</v>
      </c>
      <c r="C9" s="69">
        <v>31696</v>
      </c>
    </row>
    <row r="10" spans="1:3" x14ac:dyDescent="0.3">
      <c r="A10" s="69">
        <v>9</v>
      </c>
      <c r="B10" s="190">
        <v>45292</v>
      </c>
      <c r="C10" s="69">
        <v>85460</v>
      </c>
    </row>
    <row r="11" spans="1:3" x14ac:dyDescent="0.3">
      <c r="A11" s="69"/>
      <c r="B11" s="69"/>
      <c r="C11" s="69"/>
    </row>
    <row r="12" spans="1:3" x14ac:dyDescent="0.3">
      <c r="A12" s="69"/>
      <c r="B12" s="69"/>
      <c r="C12" s="69"/>
    </row>
    <row r="13" spans="1:3" x14ac:dyDescent="0.3">
      <c r="A13" s="69"/>
      <c r="B13" s="69" t="s">
        <v>215</v>
      </c>
      <c r="C13" s="69">
        <f>SUM(C2:C12)</f>
        <v>367102</v>
      </c>
    </row>
    <row r="14" spans="1:3" x14ac:dyDescent="0.3">
      <c r="A14" s="69"/>
      <c r="B14" s="69"/>
      <c r="C14" s="69"/>
    </row>
    <row r="15" spans="1:3" x14ac:dyDescent="0.3">
      <c r="A15" s="69"/>
      <c r="B15" s="69"/>
      <c r="C15" s="69"/>
    </row>
    <row r="16" spans="1:3" x14ac:dyDescent="0.3">
      <c r="A16" s="69"/>
      <c r="B16" s="69"/>
      <c r="C16" s="69"/>
    </row>
    <row r="17" spans="1:3" x14ac:dyDescent="0.3">
      <c r="A17" s="69"/>
      <c r="B17" s="69"/>
      <c r="C17" s="69"/>
    </row>
    <row r="18" spans="1:3" x14ac:dyDescent="0.3">
      <c r="A18" s="69"/>
      <c r="B18" s="69"/>
      <c r="C18" s="69"/>
    </row>
    <row r="19" spans="1:3" x14ac:dyDescent="0.3">
      <c r="A19" s="69"/>
      <c r="B19" s="69"/>
      <c r="C19" s="69"/>
    </row>
    <row r="20" spans="1:3" x14ac:dyDescent="0.3">
      <c r="A20" s="69"/>
      <c r="B20" s="69"/>
      <c r="C20" s="69"/>
    </row>
    <row r="21" spans="1:3" x14ac:dyDescent="0.3">
      <c r="A21" s="69"/>
      <c r="B21" s="69"/>
      <c r="C21" s="69"/>
    </row>
    <row r="22" spans="1:3" x14ac:dyDescent="0.3">
      <c r="A22" s="69"/>
      <c r="B22" s="69"/>
      <c r="C22" s="6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3"/>
  <sheetViews>
    <sheetView topLeftCell="A196" workbookViewId="0">
      <selection activeCell="D9" sqref="D9:D297"/>
    </sheetView>
  </sheetViews>
  <sheetFormatPr defaultColWidth="14.88671875" defaultRowHeight="14.4" x14ac:dyDescent="0.3"/>
  <cols>
    <col min="1" max="1" width="8.5546875" style="69" bestFit="1" customWidth="1"/>
    <col min="2" max="2" width="10.109375" style="69" bestFit="1" customWidth="1"/>
    <col min="3" max="3" width="55.33203125" style="69" bestFit="1" customWidth="1"/>
    <col min="4" max="4" width="9.88671875" style="69" bestFit="1" customWidth="1"/>
    <col min="5" max="5" width="10.6640625" style="69" bestFit="1" customWidth="1"/>
    <col min="6" max="6" width="14.5546875" style="69" bestFit="1" customWidth="1"/>
    <col min="7" max="7" width="10.33203125" style="69" bestFit="1" customWidth="1"/>
    <col min="8" max="9" width="11.33203125" style="69" bestFit="1" customWidth="1"/>
    <col min="10" max="10" width="10.88671875" style="69" bestFit="1" customWidth="1"/>
    <col min="11" max="11" width="22.109375" style="69" bestFit="1" customWidth="1"/>
    <col min="12" max="16384" width="14.88671875" style="69"/>
  </cols>
  <sheetData>
    <row r="1" spans="1:12" ht="31.2" x14ac:dyDescent="0.3">
      <c r="A1" s="183" t="s">
        <v>0</v>
      </c>
      <c r="B1" s="4" t="s">
        <v>64</v>
      </c>
      <c r="C1" s="3" t="s">
        <v>38</v>
      </c>
      <c r="D1" s="183" t="s">
        <v>1</v>
      </c>
      <c r="E1" s="183" t="s">
        <v>2</v>
      </c>
      <c r="F1" s="2" t="s">
        <v>3</v>
      </c>
      <c r="G1" s="183" t="s">
        <v>4</v>
      </c>
      <c r="H1" s="183" t="s">
        <v>5</v>
      </c>
      <c r="I1" s="183" t="s">
        <v>134</v>
      </c>
      <c r="J1" s="183" t="s">
        <v>6</v>
      </c>
      <c r="K1" s="183" t="s">
        <v>7</v>
      </c>
      <c r="L1" s="222"/>
    </row>
    <row r="2" spans="1:12" customFormat="1" hidden="1" x14ac:dyDescent="0.3">
      <c r="A2" s="69"/>
      <c r="B2" s="136">
        <v>45078</v>
      </c>
      <c r="C2" s="107" t="s">
        <v>1166</v>
      </c>
      <c r="D2" s="107">
        <f>525+500+1160+400+700</f>
        <v>3285</v>
      </c>
      <c r="E2" s="69"/>
      <c r="F2" s="69" t="s">
        <v>62</v>
      </c>
      <c r="G2" s="69" t="s">
        <v>11</v>
      </c>
      <c r="H2" s="69" t="s">
        <v>14</v>
      </c>
      <c r="I2" s="107" t="s">
        <v>12</v>
      </c>
      <c r="J2" s="69" t="s">
        <v>13</v>
      </c>
      <c r="K2" s="69" t="s">
        <v>1211</v>
      </c>
    </row>
    <row r="3" spans="1:12" customFormat="1" hidden="1" x14ac:dyDescent="0.3">
      <c r="A3" s="69"/>
      <c r="B3" s="69"/>
      <c r="C3" s="69" t="s">
        <v>23</v>
      </c>
      <c r="D3" s="69">
        <v>460</v>
      </c>
      <c r="E3" s="69"/>
      <c r="F3" s="69" t="s">
        <v>62</v>
      </c>
      <c r="G3" s="69" t="s">
        <v>11</v>
      </c>
      <c r="H3" s="69" t="s">
        <v>16</v>
      </c>
      <c r="I3" s="107" t="s">
        <v>12</v>
      </c>
      <c r="J3" s="69" t="s">
        <v>13</v>
      </c>
      <c r="K3" s="69" t="s">
        <v>1211</v>
      </c>
    </row>
    <row r="4" spans="1:12" customFormat="1" hidden="1" x14ac:dyDescent="0.3">
      <c r="A4" s="69"/>
      <c r="B4" s="69"/>
      <c r="C4" s="69" t="s">
        <v>22</v>
      </c>
      <c r="D4" s="69">
        <v>120</v>
      </c>
      <c r="E4" s="69"/>
      <c r="F4" s="69" t="s">
        <v>62</v>
      </c>
      <c r="G4" s="69" t="s">
        <v>11</v>
      </c>
      <c r="H4" s="69" t="s">
        <v>16</v>
      </c>
      <c r="I4" s="107" t="s">
        <v>12</v>
      </c>
      <c r="J4" s="69" t="s">
        <v>13</v>
      </c>
      <c r="K4" s="69" t="s">
        <v>1211</v>
      </c>
    </row>
    <row r="5" spans="1:12" customFormat="1" hidden="1" x14ac:dyDescent="0.3">
      <c r="A5" s="69"/>
      <c r="B5" s="69"/>
      <c r="C5" s="69" t="s">
        <v>32</v>
      </c>
      <c r="D5" s="69">
        <v>320</v>
      </c>
      <c r="E5" s="69"/>
      <c r="F5" s="69" t="s">
        <v>62</v>
      </c>
      <c r="G5" s="69" t="s">
        <v>11</v>
      </c>
      <c r="H5" s="69" t="s">
        <v>16</v>
      </c>
      <c r="I5" s="107" t="s">
        <v>12</v>
      </c>
      <c r="J5" s="69" t="s">
        <v>13</v>
      </c>
      <c r="K5" s="69" t="s">
        <v>1211</v>
      </c>
    </row>
    <row r="6" spans="1:12" customFormat="1" hidden="1" x14ac:dyDescent="0.3">
      <c r="A6" s="69"/>
      <c r="B6" s="69"/>
      <c r="C6" s="69" t="s">
        <v>1167</v>
      </c>
      <c r="D6" s="69">
        <v>180</v>
      </c>
      <c r="E6" s="69"/>
      <c r="F6" s="69" t="s">
        <v>62</v>
      </c>
      <c r="G6" s="69" t="s">
        <v>11</v>
      </c>
      <c r="H6" s="69" t="s">
        <v>14</v>
      </c>
      <c r="I6" s="107" t="s">
        <v>12</v>
      </c>
      <c r="J6" s="69" t="s">
        <v>13</v>
      </c>
      <c r="K6" s="69" t="s">
        <v>1211</v>
      </c>
    </row>
    <row r="7" spans="1:12" customFormat="1" hidden="1" x14ac:dyDescent="0.3">
      <c r="A7" s="69"/>
      <c r="B7" s="69"/>
      <c r="C7" s="69" t="s">
        <v>1168</v>
      </c>
      <c r="D7" s="69">
        <v>280</v>
      </c>
      <c r="E7" s="69"/>
      <c r="F7" s="69" t="s">
        <v>62</v>
      </c>
      <c r="G7" s="69" t="s">
        <v>11</v>
      </c>
      <c r="H7" s="69" t="s">
        <v>15</v>
      </c>
      <c r="I7" s="107" t="s">
        <v>12</v>
      </c>
      <c r="J7" s="69" t="s">
        <v>13</v>
      </c>
      <c r="K7" s="69" t="s">
        <v>1211</v>
      </c>
    </row>
    <row r="8" spans="1:12" customFormat="1" hidden="1" x14ac:dyDescent="0.3">
      <c r="A8" s="69"/>
      <c r="B8" s="69"/>
      <c r="C8" s="69" t="s">
        <v>20</v>
      </c>
      <c r="D8" s="69">
        <v>2000</v>
      </c>
      <c r="E8" s="69"/>
      <c r="F8" s="69" t="s">
        <v>43</v>
      </c>
      <c r="G8" s="69" t="s">
        <v>11</v>
      </c>
      <c r="H8" s="69" t="s">
        <v>15</v>
      </c>
      <c r="I8" s="107" t="s">
        <v>12</v>
      </c>
      <c r="J8" s="69" t="s">
        <v>13</v>
      </c>
      <c r="K8" s="69" t="s">
        <v>1211</v>
      </c>
    </row>
    <row r="9" spans="1:12" x14ac:dyDescent="0.3">
      <c r="C9" s="69" t="s">
        <v>1360</v>
      </c>
      <c r="D9" s="69">
        <v>250</v>
      </c>
      <c r="F9" s="69" t="s">
        <v>50</v>
      </c>
      <c r="G9" s="69" t="s">
        <v>11</v>
      </c>
      <c r="H9" s="69" t="s">
        <v>16</v>
      </c>
      <c r="I9" s="107" t="s">
        <v>12</v>
      </c>
      <c r="J9" s="69" t="s">
        <v>13</v>
      </c>
      <c r="K9" s="69" t="s">
        <v>1373</v>
      </c>
      <c r="L9" s="222"/>
    </row>
    <row r="10" spans="1:12" x14ac:dyDescent="0.3">
      <c r="C10" s="69" t="s">
        <v>641</v>
      </c>
      <c r="D10" s="69">
        <v>120</v>
      </c>
      <c r="F10" s="69" t="s">
        <v>50</v>
      </c>
      <c r="G10" s="69" t="s">
        <v>11</v>
      </c>
      <c r="H10" s="69" t="s">
        <v>16</v>
      </c>
      <c r="I10" s="107" t="s">
        <v>12</v>
      </c>
      <c r="J10" s="69" t="s">
        <v>13</v>
      </c>
      <c r="K10" s="69" t="s">
        <v>1373</v>
      </c>
      <c r="L10" s="222"/>
    </row>
    <row r="11" spans="1:12" customFormat="1" hidden="1" x14ac:dyDescent="0.3">
      <c r="A11" s="69"/>
      <c r="B11" s="136">
        <v>45079</v>
      </c>
      <c r="C11" s="69" t="s">
        <v>30</v>
      </c>
      <c r="D11" s="69">
        <v>180</v>
      </c>
      <c r="E11" s="69"/>
      <c r="F11" s="69" t="s">
        <v>62</v>
      </c>
      <c r="G11" s="69" t="s">
        <v>11</v>
      </c>
      <c r="H11" s="69" t="s">
        <v>16</v>
      </c>
      <c r="I11" s="107" t="s">
        <v>12</v>
      </c>
      <c r="J11" s="69" t="s">
        <v>13</v>
      </c>
      <c r="K11" s="69" t="s">
        <v>1211</v>
      </c>
    </row>
    <row r="12" spans="1:12" x14ac:dyDescent="0.3">
      <c r="B12" s="136"/>
      <c r="C12" s="69" t="s">
        <v>1360</v>
      </c>
      <c r="D12" s="69">
        <v>315</v>
      </c>
      <c r="F12" s="69" t="s">
        <v>50</v>
      </c>
      <c r="G12" s="69" t="s">
        <v>11</v>
      </c>
      <c r="H12" s="69" t="s">
        <v>16</v>
      </c>
      <c r="I12" s="107" t="s">
        <v>12</v>
      </c>
      <c r="J12" s="69" t="s">
        <v>13</v>
      </c>
      <c r="K12" s="69" t="s">
        <v>1373</v>
      </c>
      <c r="L12" s="222"/>
    </row>
    <row r="13" spans="1:12" x14ac:dyDescent="0.3">
      <c r="B13" s="136"/>
      <c r="C13" s="69" t="s">
        <v>1361</v>
      </c>
      <c r="D13" s="69">
        <v>100</v>
      </c>
      <c r="F13" s="69" t="s">
        <v>50</v>
      </c>
      <c r="G13" s="69" t="s">
        <v>11</v>
      </c>
      <c r="H13" s="69" t="s">
        <v>16</v>
      </c>
      <c r="I13" s="107" t="s">
        <v>12</v>
      </c>
      <c r="J13" s="69" t="s">
        <v>13</v>
      </c>
      <c r="K13" s="69" t="s">
        <v>1373</v>
      </c>
      <c r="L13" s="222"/>
    </row>
    <row r="14" spans="1:12" customFormat="1" hidden="1" x14ac:dyDescent="0.3">
      <c r="A14" s="69"/>
      <c r="B14" s="136"/>
      <c r="C14" s="69" t="s">
        <v>1337</v>
      </c>
      <c r="D14" s="69">
        <v>945</v>
      </c>
      <c r="E14" s="69"/>
      <c r="F14" s="69" t="s">
        <v>43</v>
      </c>
      <c r="G14" s="69" t="s">
        <v>11</v>
      </c>
      <c r="H14" s="69" t="s">
        <v>15</v>
      </c>
      <c r="I14" s="107" t="s">
        <v>12</v>
      </c>
      <c r="J14" s="69" t="s">
        <v>13</v>
      </c>
      <c r="K14" s="69"/>
    </row>
    <row r="15" spans="1:12" customFormat="1" hidden="1" x14ac:dyDescent="0.3">
      <c r="A15" s="69"/>
      <c r="B15" s="136">
        <v>45080</v>
      </c>
      <c r="C15" s="69" t="s">
        <v>1169</v>
      </c>
      <c r="D15" s="69">
        <f>425+160+110</f>
        <v>695</v>
      </c>
      <c r="E15" s="69"/>
      <c r="F15" s="69" t="s">
        <v>62</v>
      </c>
      <c r="G15" s="69" t="s">
        <v>11</v>
      </c>
      <c r="H15" s="69" t="s">
        <v>14</v>
      </c>
      <c r="I15" s="107" t="s">
        <v>12</v>
      </c>
      <c r="J15" s="69" t="s">
        <v>13</v>
      </c>
      <c r="K15" s="69" t="s">
        <v>1211</v>
      </c>
    </row>
    <row r="16" spans="1:12" x14ac:dyDescent="0.3">
      <c r="B16" s="136"/>
      <c r="C16" s="69" t="s">
        <v>1360</v>
      </c>
      <c r="D16" s="69">
        <v>275</v>
      </c>
      <c r="F16" s="69" t="s">
        <v>50</v>
      </c>
      <c r="G16" s="69" t="s">
        <v>11</v>
      </c>
      <c r="H16" s="69" t="s">
        <v>16</v>
      </c>
      <c r="I16" s="107" t="s">
        <v>12</v>
      </c>
      <c r="J16" s="69" t="s">
        <v>13</v>
      </c>
      <c r="K16" s="69" t="s">
        <v>1373</v>
      </c>
      <c r="L16" s="222"/>
    </row>
    <row r="17" spans="1:12" customFormat="1" hidden="1" x14ac:dyDescent="0.3">
      <c r="A17" s="69"/>
      <c r="B17" s="69"/>
      <c r="C17" s="69" t="s">
        <v>8</v>
      </c>
      <c r="D17" s="69">
        <f>480+130+125</f>
        <v>735</v>
      </c>
      <c r="E17" s="69"/>
      <c r="F17" s="69" t="s">
        <v>62</v>
      </c>
      <c r="G17" s="69" t="s">
        <v>11</v>
      </c>
      <c r="H17" s="69" t="s">
        <v>16</v>
      </c>
      <c r="I17" s="107" t="s">
        <v>12</v>
      </c>
      <c r="J17" s="69" t="s">
        <v>13</v>
      </c>
      <c r="K17" s="69" t="s">
        <v>1211</v>
      </c>
    </row>
    <row r="18" spans="1:12" customFormat="1" hidden="1" x14ac:dyDescent="0.3">
      <c r="A18" s="69"/>
      <c r="B18" s="69"/>
      <c r="C18" s="69" t="s">
        <v>30</v>
      </c>
      <c r="D18" s="69">
        <v>80</v>
      </c>
      <c r="E18" s="69"/>
      <c r="F18" s="69" t="s">
        <v>62</v>
      </c>
      <c r="G18" s="69" t="s">
        <v>11</v>
      </c>
      <c r="H18" s="69" t="s">
        <v>16</v>
      </c>
      <c r="I18" s="107" t="s">
        <v>12</v>
      </c>
      <c r="J18" s="69" t="s">
        <v>13</v>
      </c>
      <c r="K18" s="69" t="s">
        <v>1211</v>
      </c>
    </row>
    <row r="19" spans="1:12" customFormat="1" hidden="1" x14ac:dyDescent="0.3">
      <c r="A19" s="69"/>
      <c r="B19" s="69"/>
      <c r="C19" s="69" t="s">
        <v>9</v>
      </c>
      <c r="D19" s="69">
        <v>60</v>
      </c>
      <c r="E19" s="69"/>
      <c r="F19" s="69" t="s">
        <v>62</v>
      </c>
      <c r="G19" s="69" t="s">
        <v>11</v>
      </c>
      <c r="H19" s="69" t="s">
        <v>16</v>
      </c>
      <c r="I19" s="107" t="s">
        <v>12</v>
      </c>
      <c r="J19" s="69" t="s">
        <v>13</v>
      </c>
      <c r="K19" s="69" t="s">
        <v>1211</v>
      </c>
    </row>
    <row r="20" spans="1:12" customFormat="1" hidden="1" x14ac:dyDescent="0.3">
      <c r="A20" s="69"/>
      <c r="B20" s="69"/>
      <c r="C20" s="69" t="s">
        <v>1170</v>
      </c>
      <c r="D20" s="69">
        <v>200</v>
      </c>
      <c r="E20" s="69"/>
      <c r="F20" s="69" t="s">
        <v>62</v>
      </c>
      <c r="G20" s="69" t="s">
        <v>11</v>
      </c>
      <c r="H20" s="69" t="s">
        <v>14</v>
      </c>
      <c r="I20" s="107" t="s">
        <v>12</v>
      </c>
      <c r="J20" s="69" t="s">
        <v>13</v>
      </c>
      <c r="K20" s="69" t="s">
        <v>1211</v>
      </c>
    </row>
    <row r="21" spans="1:12" customFormat="1" hidden="1" x14ac:dyDescent="0.3">
      <c r="A21" s="69"/>
      <c r="B21" s="69"/>
      <c r="C21" s="69" t="s">
        <v>1171</v>
      </c>
      <c r="D21" s="69">
        <v>4428</v>
      </c>
      <c r="E21" s="69"/>
      <c r="F21" s="69" t="s">
        <v>62</v>
      </c>
      <c r="G21" s="69" t="s">
        <v>11</v>
      </c>
      <c r="H21" s="69" t="s">
        <v>15</v>
      </c>
      <c r="I21" s="107" t="s">
        <v>12</v>
      </c>
      <c r="J21" s="69" t="s">
        <v>13</v>
      </c>
      <c r="K21" s="69" t="s">
        <v>1211</v>
      </c>
    </row>
    <row r="22" spans="1:12" customFormat="1" hidden="1" x14ac:dyDescent="0.3">
      <c r="A22" s="69"/>
      <c r="B22" s="69"/>
      <c r="C22" s="223" t="s">
        <v>1172</v>
      </c>
      <c r="D22" s="69">
        <v>550</v>
      </c>
      <c r="E22" s="69"/>
      <c r="F22" s="69" t="s">
        <v>62</v>
      </c>
      <c r="G22" s="69" t="s">
        <v>11</v>
      </c>
      <c r="H22" s="69" t="s">
        <v>16</v>
      </c>
      <c r="I22" s="107" t="s">
        <v>12</v>
      </c>
      <c r="J22" s="69" t="s">
        <v>13</v>
      </c>
      <c r="K22" s="69" t="s">
        <v>1211</v>
      </c>
    </row>
    <row r="23" spans="1:12" customFormat="1" hidden="1" x14ac:dyDescent="0.3">
      <c r="A23" s="69"/>
      <c r="B23" s="69"/>
      <c r="C23" s="69" t="s">
        <v>22</v>
      </c>
      <c r="D23" s="69">
        <f>80+50+60</f>
        <v>190</v>
      </c>
      <c r="E23" s="69"/>
      <c r="F23" s="69" t="s">
        <v>62</v>
      </c>
      <c r="G23" s="69" t="s">
        <v>11</v>
      </c>
      <c r="H23" s="69" t="s">
        <v>16</v>
      </c>
      <c r="I23" s="107" t="s">
        <v>12</v>
      </c>
      <c r="J23" s="69" t="s">
        <v>13</v>
      </c>
      <c r="K23" s="69" t="s">
        <v>1211</v>
      </c>
    </row>
    <row r="24" spans="1:12" customFormat="1" hidden="1" x14ac:dyDescent="0.3">
      <c r="A24" s="69"/>
      <c r="B24" s="69"/>
      <c r="C24" s="69" t="s">
        <v>27</v>
      </c>
      <c r="D24" s="69">
        <v>350</v>
      </c>
      <c r="E24" s="69"/>
      <c r="F24" s="69" t="s">
        <v>62</v>
      </c>
      <c r="G24" s="69" t="s">
        <v>11</v>
      </c>
      <c r="H24" s="69" t="s">
        <v>16</v>
      </c>
      <c r="I24" s="107" t="s">
        <v>12</v>
      </c>
      <c r="J24" s="69" t="s">
        <v>13</v>
      </c>
      <c r="K24" s="69" t="s">
        <v>1211</v>
      </c>
    </row>
    <row r="25" spans="1:12" customFormat="1" hidden="1" x14ac:dyDescent="0.3">
      <c r="A25" s="69"/>
      <c r="B25" s="69"/>
      <c r="C25" s="69" t="s">
        <v>1587</v>
      </c>
      <c r="D25" s="69">
        <v>14699</v>
      </c>
      <c r="E25" s="69"/>
      <c r="F25" s="69" t="s">
        <v>1561</v>
      </c>
      <c r="G25" s="69" t="s">
        <v>1593</v>
      </c>
      <c r="H25" s="69" t="s">
        <v>15</v>
      </c>
      <c r="I25" s="107" t="s">
        <v>12</v>
      </c>
      <c r="J25" s="69" t="s">
        <v>13</v>
      </c>
      <c r="K25" s="69" t="s">
        <v>1594</v>
      </c>
    </row>
    <row r="26" spans="1:12" customFormat="1" hidden="1" x14ac:dyDescent="0.3">
      <c r="A26" s="69"/>
      <c r="B26" s="69"/>
      <c r="C26" s="69" t="s">
        <v>1588</v>
      </c>
      <c r="D26" s="69">
        <v>31296</v>
      </c>
      <c r="E26" s="69"/>
      <c r="F26" s="69" t="s">
        <v>1561</v>
      </c>
      <c r="G26" s="69" t="s">
        <v>1593</v>
      </c>
      <c r="H26" s="69" t="s">
        <v>15</v>
      </c>
      <c r="I26" s="107" t="s">
        <v>12</v>
      </c>
      <c r="J26" s="69" t="s">
        <v>13</v>
      </c>
      <c r="K26" s="69" t="s">
        <v>1594</v>
      </c>
    </row>
    <row r="27" spans="1:12" customFormat="1" hidden="1" x14ac:dyDescent="0.3">
      <c r="A27" s="69"/>
      <c r="B27" s="69"/>
      <c r="C27" s="69" t="s">
        <v>1589</v>
      </c>
      <c r="D27" s="69">
        <v>157</v>
      </c>
      <c r="E27" s="69"/>
      <c r="F27" s="69" t="s">
        <v>1561</v>
      </c>
      <c r="G27" s="69" t="s">
        <v>1593</v>
      </c>
      <c r="H27" s="69" t="s">
        <v>15</v>
      </c>
      <c r="I27" s="107" t="s">
        <v>12</v>
      </c>
      <c r="J27" s="69" t="s">
        <v>13</v>
      </c>
      <c r="K27" s="69" t="s">
        <v>1594</v>
      </c>
    </row>
    <row r="28" spans="1:12" customFormat="1" hidden="1" x14ac:dyDescent="0.3">
      <c r="A28" s="69"/>
      <c r="B28" s="69"/>
      <c r="C28" s="69" t="s">
        <v>1590</v>
      </c>
      <c r="D28" s="69">
        <v>548</v>
      </c>
      <c r="E28" s="69"/>
      <c r="F28" s="69" t="s">
        <v>1561</v>
      </c>
      <c r="G28" s="69" t="s">
        <v>1593</v>
      </c>
      <c r="H28" s="69" t="s">
        <v>15</v>
      </c>
      <c r="I28" s="107" t="s">
        <v>12</v>
      </c>
      <c r="J28" s="69" t="s">
        <v>13</v>
      </c>
      <c r="K28" s="69" t="s">
        <v>1594</v>
      </c>
    </row>
    <row r="29" spans="1:12" customFormat="1" hidden="1" x14ac:dyDescent="0.3">
      <c r="A29" s="69"/>
      <c r="B29" s="69"/>
      <c r="C29" s="69" t="s">
        <v>1591</v>
      </c>
      <c r="D29" s="69">
        <v>1500</v>
      </c>
      <c r="E29" s="69"/>
      <c r="F29" s="69" t="s">
        <v>1561</v>
      </c>
      <c r="G29" s="69" t="s">
        <v>1593</v>
      </c>
      <c r="H29" s="69" t="s">
        <v>15</v>
      </c>
      <c r="I29" s="107" t="s">
        <v>12</v>
      </c>
      <c r="J29" s="69" t="s">
        <v>13</v>
      </c>
      <c r="K29" s="69" t="s">
        <v>1594</v>
      </c>
    </row>
    <row r="30" spans="1:12" customFormat="1" hidden="1" x14ac:dyDescent="0.3">
      <c r="A30" s="69"/>
      <c r="B30" s="69"/>
      <c r="C30" s="69" t="s">
        <v>1592</v>
      </c>
      <c r="D30" s="69">
        <v>500</v>
      </c>
      <c r="E30" s="69"/>
      <c r="F30" s="69" t="s">
        <v>1561</v>
      </c>
      <c r="G30" s="69" t="s">
        <v>11</v>
      </c>
      <c r="H30" s="69" t="s">
        <v>1212</v>
      </c>
      <c r="I30" s="107" t="s">
        <v>12</v>
      </c>
      <c r="J30" s="69" t="s">
        <v>13</v>
      </c>
      <c r="K30" s="69" t="s">
        <v>599</v>
      </c>
    </row>
    <row r="31" spans="1:12" customFormat="1" hidden="1" x14ac:dyDescent="0.3">
      <c r="A31" s="69"/>
      <c r="B31" s="136">
        <v>45081</v>
      </c>
      <c r="C31" s="69" t="s">
        <v>30</v>
      </c>
      <c r="D31" s="69">
        <v>95</v>
      </c>
      <c r="E31" s="69"/>
      <c r="F31" s="69" t="s">
        <v>62</v>
      </c>
      <c r="G31" s="69" t="s">
        <v>11</v>
      </c>
      <c r="H31" s="69" t="s">
        <v>16</v>
      </c>
      <c r="I31" s="107" t="s">
        <v>12</v>
      </c>
      <c r="J31" s="69" t="s">
        <v>13</v>
      </c>
      <c r="K31" s="69" t="s">
        <v>1211</v>
      </c>
    </row>
    <row r="32" spans="1:12" x14ac:dyDescent="0.3">
      <c r="B32" s="136"/>
      <c r="C32" s="69" t="s">
        <v>1362</v>
      </c>
      <c r="D32" s="69">
        <v>350</v>
      </c>
      <c r="F32" s="69" t="s">
        <v>50</v>
      </c>
      <c r="G32" s="69" t="s">
        <v>11</v>
      </c>
      <c r="H32" s="69" t="s">
        <v>14</v>
      </c>
      <c r="I32" s="107" t="s">
        <v>12</v>
      </c>
      <c r="J32" s="69" t="s">
        <v>13</v>
      </c>
      <c r="K32" s="69" t="s">
        <v>1373</v>
      </c>
      <c r="L32" s="222"/>
    </row>
    <row r="33" spans="1:12" x14ac:dyDescent="0.3">
      <c r="B33" s="136"/>
      <c r="C33" s="69" t="s">
        <v>32</v>
      </c>
      <c r="D33" s="69">
        <v>110</v>
      </c>
      <c r="F33" s="69" t="s">
        <v>50</v>
      </c>
      <c r="G33" s="69" t="s">
        <v>11</v>
      </c>
      <c r="H33" s="69" t="s">
        <v>16</v>
      </c>
      <c r="I33" s="107" t="s">
        <v>12</v>
      </c>
      <c r="J33" s="69" t="s">
        <v>13</v>
      </c>
      <c r="K33" s="69" t="s">
        <v>1373</v>
      </c>
      <c r="L33" s="222"/>
    </row>
    <row r="34" spans="1:12" x14ac:dyDescent="0.3">
      <c r="B34" s="136"/>
      <c r="C34" s="69" t="s">
        <v>1360</v>
      </c>
      <c r="D34" s="69">
        <v>250</v>
      </c>
      <c r="F34" s="69" t="s">
        <v>50</v>
      </c>
      <c r="G34" s="69" t="s">
        <v>11</v>
      </c>
      <c r="H34" s="69" t="s">
        <v>16</v>
      </c>
      <c r="I34" s="107" t="s">
        <v>12</v>
      </c>
      <c r="J34" s="69" t="s">
        <v>13</v>
      </c>
      <c r="K34" s="69" t="s">
        <v>1373</v>
      </c>
      <c r="L34" s="222"/>
    </row>
    <row r="35" spans="1:12" customFormat="1" hidden="1" x14ac:dyDescent="0.3">
      <c r="A35" s="69"/>
      <c r="B35" s="136"/>
      <c r="C35" s="69" t="s">
        <v>1336</v>
      </c>
      <c r="D35" s="69">
        <v>400</v>
      </c>
      <c r="E35" s="69"/>
      <c r="F35" s="69" t="s">
        <v>43</v>
      </c>
      <c r="G35" s="69" t="s">
        <v>11</v>
      </c>
      <c r="H35" s="69" t="s">
        <v>15</v>
      </c>
      <c r="I35" s="107" t="s">
        <v>12</v>
      </c>
      <c r="J35" s="69" t="s">
        <v>13</v>
      </c>
      <c r="K35" s="69"/>
    </row>
    <row r="36" spans="1:12" customFormat="1" hidden="1" x14ac:dyDescent="0.3">
      <c r="A36" s="69"/>
      <c r="B36" s="136">
        <v>45082</v>
      </c>
      <c r="C36" s="69" t="s">
        <v>1173</v>
      </c>
      <c r="D36" s="69">
        <v>480</v>
      </c>
      <c r="E36" s="69"/>
      <c r="F36" s="69" t="s">
        <v>62</v>
      </c>
      <c r="G36" s="69" t="s">
        <v>11</v>
      </c>
      <c r="H36" s="69" t="s">
        <v>15</v>
      </c>
      <c r="I36" s="107" t="s">
        <v>12</v>
      </c>
      <c r="J36" s="69" t="s">
        <v>13</v>
      </c>
      <c r="K36" s="69" t="s">
        <v>1211</v>
      </c>
    </row>
    <row r="37" spans="1:12" x14ac:dyDescent="0.3">
      <c r="B37" s="136"/>
      <c r="C37" s="69" t="s">
        <v>1363</v>
      </c>
      <c r="D37" s="69">
        <v>253</v>
      </c>
      <c r="F37" s="69" t="s">
        <v>50</v>
      </c>
      <c r="G37" s="69" t="s">
        <v>11</v>
      </c>
      <c r="H37" s="69" t="s">
        <v>16</v>
      </c>
      <c r="I37" s="107" t="s">
        <v>12</v>
      </c>
      <c r="J37" s="69" t="s">
        <v>13</v>
      </c>
      <c r="K37" s="69" t="s">
        <v>1373</v>
      </c>
      <c r="L37" s="222"/>
    </row>
    <row r="38" spans="1:12" customFormat="1" hidden="1" x14ac:dyDescent="0.3">
      <c r="A38" s="69"/>
      <c r="B38" s="69"/>
      <c r="C38" s="69" t="s">
        <v>1174</v>
      </c>
      <c r="D38" s="69">
        <f>390+350</f>
        <v>740</v>
      </c>
      <c r="E38" s="69"/>
      <c r="F38" s="69" t="s">
        <v>62</v>
      </c>
      <c r="G38" s="69" t="s">
        <v>11</v>
      </c>
      <c r="H38" s="69" t="s">
        <v>15</v>
      </c>
      <c r="I38" s="107" t="s">
        <v>12</v>
      </c>
      <c r="J38" s="69" t="s">
        <v>13</v>
      </c>
      <c r="K38" s="69" t="s">
        <v>1211</v>
      </c>
    </row>
    <row r="39" spans="1:12" customFormat="1" hidden="1" x14ac:dyDescent="0.3">
      <c r="A39" s="69"/>
      <c r="B39" s="69"/>
      <c r="C39" s="69" t="s">
        <v>1175</v>
      </c>
      <c r="D39" s="69">
        <f>10000+1732</f>
        <v>11732</v>
      </c>
      <c r="E39" s="69"/>
      <c r="F39" s="69" t="s">
        <v>62</v>
      </c>
      <c r="G39" s="69" t="s">
        <v>11</v>
      </c>
      <c r="H39" s="69" t="s">
        <v>15</v>
      </c>
      <c r="I39" s="107" t="s">
        <v>12</v>
      </c>
      <c r="J39" s="69" t="s">
        <v>13</v>
      </c>
      <c r="K39" s="69" t="s">
        <v>1211</v>
      </c>
    </row>
    <row r="40" spans="1:12" customFormat="1" hidden="1" x14ac:dyDescent="0.3">
      <c r="A40" s="69"/>
      <c r="B40" s="69"/>
      <c r="C40" s="69" t="s">
        <v>8</v>
      </c>
      <c r="D40" s="69">
        <f>120+250</f>
        <v>370</v>
      </c>
      <c r="E40" s="69"/>
      <c r="F40" s="69" t="s">
        <v>62</v>
      </c>
      <c r="G40" s="69" t="s">
        <v>11</v>
      </c>
      <c r="H40" s="69" t="s">
        <v>16</v>
      </c>
      <c r="I40" s="107" t="s">
        <v>12</v>
      </c>
      <c r="J40" s="69" t="s">
        <v>13</v>
      </c>
      <c r="K40" s="69" t="s">
        <v>1211</v>
      </c>
    </row>
    <row r="41" spans="1:12" customFormat="1" hidden="1" x14ac:dyDescent="0.3">
      <c r="A41" s="69"/>
      <c r="B41" s="69"/>
      <c r="C41" s="69" t="s">
        <v>1176</v>
      </c>
      <c r="D41" s="69">
        <f>580</f>
        <v>580</v>
      </c>
      <c r="E41" s="69"/>
      <c r="F41" s="69" t="s">
        <v>62</v>
      </c>
      <c r="G41" s="69" t="s">
        <v>11</v>
      </c>
      <c r="H41" s="69" t="s">
        <v>14</v>
      </c>
      <c r="I41" s="107" t="s">
        <v>12</v>
      </c>
      <c r="J41" s="69" t="s">
        <v>13</v>
      </c>
      <c r="K41" s="69" t="s">
        <v>1211</v>
      </c>
    </row>
    <row r="42" spans="1:12" customFormat="1" hidden="1" x14ac:dyDescent="0.3">
      <c r="A42" s="69"/>
      <c r="B42" s="69"/>
      <c r="C42" s="69" t="s">
        <v>9</v>
      </c>
      <c r="D42" s="69">
        <v>60</v>
      </c>
      <c r="E42" s="69"/>
      <c r="F42" s="69" t="s">
        <v>62</v>
      </c>
      <c r="G42" s="69" t="s">
        <v>11</v>
      </c>
      <c r="H42" s="69" t="s">
        <v>16</v>
      </c>
      <c r="I42" s="107" t="s">
        <v>12</v>
      </c>
      <c r="J42" s="69" t="s">
        <v>13</v>
      </c>
      <c r="K42" s="69" t="s">
        <v>1211</v>
      </c>
    </row>
    <row r="43" spans="1:12" customFormat="1" hidden="1" x14ac:dyDescent="0.3">
      <c r="A43" s="69"/>
      <c r="B43" s="69"/>
      <c r="C43" s="69" t="s">
        <v>27</v>
      </c>
      <c r="D43" s="69">
        <v>220</v>
      </c>
      <c r="E43" s="69"/>
      <c r="F43" s="69" t="s">
        <v>62</v>
      </c>
      <c r="G43" s="69" t="s">
        <v>11</v>
      </c>
      <c r="H43" s="69" t="s">
        <v>16</v>
      </c>
      <c r="I43" s="107" t="s">
        <v>12</v>
      </c>
      <c r="J43" s="69" t="s">
        <v>13</v>
      </c>
      <c r="K43" s="69" t="s">
        <v>1211</v>
      </c>
    </row>
    <row r="44" spans="1:12" customFormat="1" hidden="1" x14ac:dyDescent="0.3">
      <c r="A44" s="69"/>
      <c r="B44" s="69"/>
      <c r="C44" s="69" t="s">
        <v>1177</v>
      </c>
      <c r="D44" s="69">
        <v>3000</v>
      </c>
      <c r="E44" s="69"/>
      <c r="F44" s="69" t="s">
        <v>62</v>
      </c>
      <c r="G44" s="69" t="s">
        <v>11</v>
      </c>
      <c r="H44" s="69" t="s">
        <v>14</v>
      </c>
      <c r="I44" s="107" t="s">
        <v>12</v>
      </c>
      <c r="J44" s="69" t="s">
        <v>13</v>
      </c>
      <c r="K44" s="69" t="s">
        <v>1211</v>
      </c>
    </row>
    <row r="45" spans="1:12" customFormat="1" hidden="1" x14ac:dyDescent="0.3">
      <c r="A45" s="69"/>
      <c r="B45" s="69"/>
      <c r="C45" s="69" t="s">
        <v>1178</v>
      </c>
      <c r="D45" s="69">
        <v>450</v>
      </c>
      <c r="E45" s="69"/>
      <c r="F45" s="69" t="s">
        <v>62</v>
      </c>
      <c r="G45" s="69" t="s">
        <v>11</v>
      </c>
      <c r="H45" s="69" t="s">
        <v>16</v>
      </c>
      <c r="I45" s="107" t="s">
        <v>12</v>
      </c>
      <c r="J45" s="69" t="s">
        <v>13</v>
      </c>
      <c r="K45" s="69" t="s">
        <v>1211</v>
      </c>
    </row>
    <row r="46" spans="1:12" customFormat="1" hidden="1" x14ac:dyDescent="0.3">
      <c r="A46" s="69"/>
      <c r="B46" s="69"/>
      <c r="C46" s="69" t="s">
        <v>8</v>
      </c>
      <c r="D46" s="69">
        <v>350</v>
      </c>
      <c r="E46" s="69"/>
      <c r="F46" s="69" t="s">
        <v>62</v>
      </c>
      <c r="G46" s="69" t="s">
        <v>11</v>
      </c>
      <c r="H46" s="69" t="s">
        <v>16</v>
      </c>
      <c r="I46" s="107" t="s">
        <v>12</v>
      </c>
      <c r="J46" s="69" t="s">
        <v>13</v>
      </c>
      <c r="K46" s="69" t="s">
        <v>1211</v>
      </c>
    </row>
    <row r="47" spans="1:12" customFormat="1" hidden="1" x14ac:dyDescent="0.3">
      <c r="A47" s="69"/>
      <c r="B47" s="69"/>
      <c r="C47" s="69" t="s">
        <v>1335</v>
      </c>
      <c r="D47" s="69">
        <f>50+40</f>
        <v>90</v>
      </c>
      <c r="E47" s="69"/>
      <c r="F47" s="69" t="s">
        <v>43</v>
      </c>
      <c r="G47" s="69" t="s">
        <v>832</v>
      </c>
      <c r="H47" s="69" t="s">
        <v>16</v>
      </c>
      <c r="I47" s="107" t="s">
        <v>12</v>
      </c>
      <c r="J47" s="69" t="s">
        <v>13</v>
      </c>
      <c r="K47" s="69" t="s">
        <v>1211</v>
      </c>
    </row>
    <row r="48" spans="1:12" customFormat="1" hidden="1" x14ac:dyDescent="0.3">
      <c r="A48" s="69"/>
      <c r="B48" s="69"/>
      <c r="C48" s="69" t="s">
        <v>27</v>
      </c>
      <c r="D48" s="69">
        <f>250+120</f>
        <v>370</v>
      </c>
      <c r="E48" s="69"/>
      <c r="F48" s="69" t="s">
        <v>43</v>
      </c>
      <c r="G48" s="69" t="s">
        <v>11</v>
      </c>
      <c r="H48" s="69" t="s">
        <v>16</v>
      </c>
      <c r="I48" s="107" t="s">
        <v>12</v>
      </c>
      <c r="J48" s="69" t="s">
        <v>13</v>
      </c>
      <c r="K48" s="69" t="s">
        <v>1211</v>
      </c>
    </row>
    <row r="49" spans="1:12" customFormat="1" hidden="1" x14ac:dyDescent="0.3">
      <c r="A49" s="69"/>
      <c r="B49" s="69"/>
      <c r="C49" s="69" t="s">
        <v>1261</v>
      </c>
      <c r="D49" s="69">
        <v>500</v>
      </c>
      <c r="E49" s="69"/>
      <c r="F49" s="69" t="s">
        <v>43</v>
      </c>
      <c r="G49" s="69" t="s">
        <v>14</v>
      </c>
      <c r="H49" s="69" t="s">
        <v>16</v>
      </c>
      <c r="I49" s="107" t="s">
        <v>12</v>
      </c>
      <c r="J49" s="69" t="s">
        <v>13</v>
      </c>
      <c r="K49" s="69" t="s">
        <v>1211</v>
      </c>
    </row>
    <row r="50" spans="1:12" customFormat="1" hidden="1" x14ac:dyDescent="0.3">
      <c r="A50" s="69"/>
      <c r="B50" s="69"/>
      <c r="C50" s="69" t="s">
        <v>8</v>
      </c>
      <c r="D50" s="69">
        <f>40+20</f>
        <v>60</v>
      </c>
      <c r="E50" s="69"/>
      <c r="F50" s="69" t="s">
        <v>43</v>
      </c>
      <c r="G50" s="69" t="s">
        <v>11</v>
      </c>
      <c r="H50" s="69" t="s">
        <v>16</v>
      </c>
      <c r="I50" s="107" t="s">
        <v>12</v>
      </c>
      <c r="J50" s="69" t="s">
        <v>13</v>
      </c>
      <c r="K50" s="69" t="s">
        <v>1211</v>
      </c>
    </row>
    <row r="51" spans="1:12" customFormat="1" hidden="1" x14ac:dyDescent="0.3">
      <c r="A51" s="69"/>
      <c r="B51" s="136">
        <v>45083</v>
      </c>
      <c r="C51" s="69" t="s">
        <v>20</v>
      </c>
      <c r="D51" s="69">
        <v>1000</v>
      </c>
      <c r="E51" s="69"/>
      <c r="F51" s="69" t="s">
        <v>43</v>
      </c>
      <c r="G51" s="69" t="s">
        <v>11</v>
      </c>
      <c r="H51" s="69" t="s">
        <v>15</v>
      </c>
      <c r="I51" s="107" t="s">
        <v>12</v>
      </c>
      <c r="J51" s="69" t="s">
        <v>13</v>
      </c>
      <c r="K51" s="69" t="s">
        <v>1211</v>
      </c>
    </row>
    <row r="52" spans="1:12" x14ac:dyDescent="0.3">
      <c r="B52" s="136"/>
      <c r="C52" s="69" t="s">
        <v>1360</v>
      </c>
      <c r="D52" s="69">
        <v>300</v>
      </c>
      <c r="F52" s="69" t="s">
        <v>50</v>
      </c>
      <c r="G52" s="69" t="s">
        <v>11</v>
      </c>
      <c r="H52" s="69" t="s">
        <v>16</v>
      </c>
      <c r="I52" s="107" t="s">
        <v>12</v>
      </c>
      <c r="J52" s="69" t="s">
        <v>13</v>
      </c>
      <c r="K52" s="69" t="s">
        <v>1373</v>
      </c>
      <c r="L52" s="222"/>
    </row>
    <row r="53" spans="1:12" customFormat="1" hidden="1" x14ac:dyDescent="0.3">
      <c r="A53" s="69"/>
      <c r="B53" s="69"/>
      <c r="C53" s="69" t="s">
        <v>27</v>
      </c>
      <c r="D53" s="69">
        <f>300+60</f>
        <v>360</v>
      </c>
      <c r="E53" s="69"/>
      <c r="F53" s="69" t="s">
        <v>43</v>
      </c>
      <c r="G53" s="69" t="s">
        <v>11</v>
      </c>
      <c r="H53" s="69" t="s">
        <v>16</v>
      </c>
      <c r="I53" s="107" t="s">
        <v>12</v>
      </c>
      <c r="J53" s="69" t="s">
        <v>13</v>
      </c>
      <c r="K53" s="69" t="s">
        <v>1211</v>
      </c>
    </row>
    <row r="54" spans="1:12" customFormat="1" hidden="1" x14ac:dyDescent="0.3">
      <c r="A54" s="69"/>
      <c r="B54" s="69"/>
      <c r="C54" s="69" t="s">
        <v>1334</v>
      </c>
      <c r="D54" s="69">
        <v>100</v>
      </c>
      <c r="E54" s="69"/>
      <c r="F54" s="69" t="s">
        <v>43</v>
      </c>
      <c r="G54" s="69" t="s">
        <v>11</v>
      </c>
      <c r="H54" s="69" t="s">
        <v>15</v>
      </c>
      <c r="I54" s="107" t="s">
        <v>12</v>
      </c>
      <c r="J54" s="69" t="s">
        <v>13</v>
      </c>
      <c r="K54" s="69" t="s">
        <v>1211</v>
      </c>
    </row>
    <row r="55" spans="1:12" customFormat="1" hidden="1" x14ac:dyDescent="0.3">
      <c r="A55" s="69"/>
      <c r="B55" s="69"/>
      <c r="C55" s="69" t="s">
        <v>8</v>
      </c>
      <c r="D55" s="69">
        <f>30+70+50</f>
        <v>150</v>
      </c>
      <c r="E55" s="69"/>
      <c r="F55" s="69" t="s">
        <v>43</v>
      </c>
      <c r="G55" s="69" t="s">
        <v>11</v>
      </c>
      <c r="H55" s="69" t="s">
        <v>16</v>
      </c>
      <c r="I55" s="107" t="s">
        <v>12</v>
      </c>
      <c r="J55" s="69" t="s">
        <v>13</v>
      </c>
      <c r="K55" s="69" t="s">
        <v>1211</v>
      </c>
    </row>
    <row r="56" spans="1:12" customFormat="1" hidden="1" x14ac:dyDescent="0.3">
      <c r="A56" s="69"/>
      <c r="B56" s="69"/>
      <c r="C56" s="69" t="s">
        <v>1595</v>
      </c>
      <c r="D56" s="69">
        <v>41</v>
      </c>
      <c r="E56" s="69"/>
      <c r="F56" s="69" t="s">
        <v>1561</v>
      </c>
      <c r="G56" s="69" t="s">
        <v>11</v>
      </c>
      <c r="H56" s="69" t="s">
        <v>1212</v>
      </c>
      <c r="I56" s="107" t="s">
        <v>12</v>
      </c>
      <c r="J56" s="69" t="s">
        <v>13</v>
      </c>
      <c r="K56" s="69" t="s">
        <v>599</v>
      </c>
    </row>
    <row r="57" spans="1:12" customFormat="1" hidden="1" x14ac:dyDescent="0.3">
      <c r="A57" s="69"/>
      <c r="B57" s="69"/>
      <c r="C57" s="69" t="s">
        <v>1180</v>
      </c>
      <c r="D57" s="69">
        <v>15</v>
      </c>
      <c r="E57" s="69"/>
      <c r="F57" s="69" t="s">
        <v>1561</v>
      </c>
      <c r="G57" s="69" t="s">
        <v>11</v>
      </c>
      <c r="H57" s="69" t="s">
        <v>1212</v>
      </c>
      <c r="I57" s="107" t="s">
        <v>12</v>
      </c>
      <c r="J57" s="69" t="s">
        <v>13</v>
      </c>
      <c r="K57" s="69" t="s">
        <v>599</v>
      </c>
    </row>
    <row r="58" spans="1:12" customFormat="1" hidden="1" x14ac:dyDescent="0.3">
      <c r="A58" s="69"/>
      <c r="B58" s="136">
        <v>45084</v>
      </c>
      <c r="C58" s="69" t="s">
        <v>1333</v>
      </c>
      <c r="D58" s="69">
        <v>430</v>
      </c>
      <c r="E58" s="69"/>
      <c r="F58" s="69" t="s">
        <v>43</v>
      </c>
      <c r="G58" s="69" t="s">
        <v>11</v>
      </c>
      <c r="H58" s="69" t="s">
        <v>15</v>
      </c>
      <c r="I58" s="107" t="s">
        <v>12</v>
      </c>
      <c r="J58" s="69" t="s">
        <v>13</v>
      </c>
      <c r="K58" s="69" t="s">
        <v>1211</v>
      </c>
    </row>
    <row r="59" spans="1:12" x14ac:dyDescent="0.3">
      <c r="B59" s="136"/>
      <c r="C59" s="69" t="s">
        <v>1360</v>
      </c>
      <c r="D59" s="69">
        <v>210</v>
      </c>
      <c r="F59" s="69" t="s">
        <v>50</v>
      </c>
      <c r="G59" s="69" t="s">
        <v>11</v>
      </c>
      <c r="H59" s="69" t="s">
        <v>16</v>
      </c>
      <c r="I59" s="107" t="s">
        <v>12</v>
      </c>
      <c r="J59" s="69" t="s">
        <v>13</v>
      </c>
      <c r="K59" s="69" t="s">
        <v>1373</v>
      </c>
      <c r="L59" s="222"/>
    </row>
    <row r="60" spans="1:12" x14ac:dyDescent="0.3">
      <c r="B60" s="136"/>
      <c r="C60" s="69" t="s">
        <v>32</v>
      </c>
      <c r="D60" s="69">
        <v>80</v>
      </c>
      <c r="F60" s="69" t="s">
        <v>50</v>
      </c>
      <c r="G60" s="69" t="s">
        <v>11</v>
      </c>
      <c r="H60" s="69" t="s">
        <v>16</v>
      </c>
      <c r="I60" s="107" t="s">
        <v>12</v>
      </c>
      <c r="J60" s="69" t="s">
        <v>13</v>
      </c>
      <c r="K60" s="69" t="s">
        <v>1373</v>
      </c>
      <c r="L60" s="222"/>
    </row>
    <row r="61" spans="1:12" customFormat="1" hidden="1" x14ac:dyDescent="0.3">
      <c r="A61" s="69"/>
      <c r="B61" s="136">
        <v>45085</v>
      </c>
      <c r="C61" s="69" t="s">
        <v>55</v>
      </c>
      <c r="D61" s="69">
        <f>45+20+120+100+50</f>
        <v>335</v>
      </c>
      <c r="E61" s="69"/>
      <c r="F61" s="69" t="s">
        <v>62</v>
      </c>
      <c r="G61" s="69" t="s">
        <v>11</v>
      </c>
      <c r="H61" s="69" t="s">
        <v>16</v>
      </c>
      <c r="I61" s="107" t="s">
        <v>12</v>
      </c>
      <c r="J61" s="69" t="s">
        <v>13</v>
      </c>
      <c r="K61" s="69" t="s">
        <v>1211</v>
      </c>
    </row>
    <row r="62" spans="1:12" customFormat="1" hidden="1" x14ac:dyDescent="0.3">
      <c r="A62" s="69"/>
      <c r="B62" s="136"/>
      <c r="C62" s="69" t="s">
        <v>1269</v>
      </c>
      <c r="D62" s="69">
        <v>1080</v>
      </c>
      <c r="E62" s="69"/>
      <c r="F62" s="69" t="s">
        <v>43</v>
      </c>
      <c r="G62" s="69" t="s">
        <v>11</v>
      </c>
      <c r="H62" s="69" t="s">
        <v>16</v>
      </c>
      <c r="I62" s="107" t="s">
        <v>12</v>
      </c>
      <c r="J62" s="69" t="s">
        <v>13</v>
      </c>
      <c r="K62" s="69" t="s">
        <v>1211</v>
      </c>
    </row>
    <row r="63" spans="1:12" customFormat="1" hidden="1" x14ac:dyDescent="0.3">
      <c r="A63" s="69"/>
      <c r="B63" s="136"/>
      <c r="C63" s="69" t="s">
        <v>24</v>
      </c>
      <c r="D63" s="69">
        <v>160</v>
      </c>
      <c r="E63" s="69"/>
      <c r="F63" s="69" t="s">
        <v>62</v>
      </c>
      <c r="G63" s="69" t="s">
        <v>11</v>
      </c>
      <c r="H63" s="69" t="s">
        <v>16</v>
      </c>
      <c r="I63" s="107" t="s">
        <v>12</v>
      </c>
      <c r="J63" s="69" t="s">
        <v>13</v>
      </c>
      <c r="K63" s="69" t="s">
        <v>1211</v>
      </c>
    </row>
    <row r="64" spans="1:12" customFormat="1" hidden="1" x14ac:dyDescent="0.3">
      <c r="A64" s="69"/>
      <c r="B64" s="69"/>
      <c r="C64" s="69" t="s">
        <v>9</v>
      </c>
      <c r="D64" s="69">
        <f>140+70+70</f>
        <v>280</v>
      </c>
      <c r="E64" s="69"/>
      <c r="F64" s="69" t="s">
        <v>62</v>
      </c>
      <c r="G64" s="69" t="s">
        <v>11</v>
      </c>
      <c r="H64" s="69" t="s">
        <v>16</v>
      </c>
      <c r="I64" s="107" t="s">
        <v>12</v>
      </c>
      <c r="J64" s="69" t="s">
        <v>13</v>
      </c>
      <c r="K64" s="69" t="s">
        <v>1211</v>
      </c>
    </row>
    <row r="65" spans="1:12" customFormat="1" hidden="1" x14ac:dyDescent="0.3">
      <c r="A65" s="69"/>
      <c r="B65" s="69"/>
      <c r="C65" s="69" t="s">
        <v>26</v>
      </c>
      <c r="D65" s="69">
        <f>25+35+40+50</f>
        <v>150</v>
      </c>
      <c r="E65" s="69"/>
      <c r="F65" s="69" t="s">
        <v>62</v>
      </c>
      <c r="G65" s="69" t="s">
        <v>11</v>
      </c>
      <c r="H65" s="69" t="s">
        <v>16</v>
      </c>
      <c r="I65" s="107" t="s">
        <v>12</v>
      </c>
      <c r="J65" s="69" t="s">
        <v>13</v>
      </c>
      <c r="K65" s="69" t="s">
        <v>1211</v>
      </c>
    </row>
    <row r="66" spans="1:12" customFormat="1" hidden="1" x14ac:dyDescent="0.3">
      <c r="A66" s="69"/>
      <c r="B66" s="69"/>
      <c r="C66" s="69" t="s">
        <v>119</v>
      </c>
      <c r="D66" s="69">
        <f>120+90+30+230</f>
        <v>470</v>
      </c>
      <c r="E66" s="69"/>
      <c r="F66" s="69" t="s">
        <v>62</v>
      </c>
      <c r="G66" s="69" t="s">
        <v>11</v>
      </c>
      <c r="H66" s="69" t="s">
        <v>16</v>
      </c>
      <c r="I66" s="107" t="s">
        <v>12</v>
      </c>
      <c r="J66" s="69" t="s">
        <v>13</v>
      </c>
      <c r="K66" s="69" t="s">
        <v>1211</v>
      </c>
    </row>
    <row r="67" spans="1:12" customFormat="1" hidden="1" x14ac:dyDescent="0.3">
      <c r="A67" s="69"/>
      <c r="B67" s="69"/>
      <c r="C67" s="69" t="s">
        <v>24</v>
      </c>
      <c r="D67" s="69">
        <f>230+15+100</f>
        <v>345</v>
      </c>
      <c r="E67" s="69"/>
      <c r="F67" s="69" t="s">
        <v>62</v>
      </c>
      <c r="G67" s="69" t="s">
        <v>11</v>
      </c>
      <c r="H67" s="69" t="s">
        <v>16</v>
      </c>
      <c r="I67" s="107" t="s">
        <v>12</v>
      </c>
      <c r="J67" s="69" t="s">
        <v>13</v>
      </c>
      <c r="K67" s="69" t="s">
        <v>1211</v>
      </c>
    </row>
    <row r="68" spans="1:12" customFormat="1" hidden="1" x14ac:dyDescent="0.3">
      <c r="A68" s="69"/>
      <c r="B68" s="69"/>
      <c r="C68" s="69" t="s">
        <v>1272</v>
      </c>
      <c r="D68" s="69">
        <v>880</v>
      </c>
      <c r="E68" s="69"/>
      <c r="F68" s="69" t="s">
        <v>43</v>
      </c>
      <c r="G68" s="69" t="s">
        <v>11</v>
      </c>
      <c r="H68" s="69" t="s">
        <v>16</v>
      </c>
      <c r="I68" s="107" t="s">
        <v>12</v>
      </c>
      <c r="J68" s="69" t="s">
        <v>13</v>
      </c>
      <c r="K68" s="69" t="s">
        <v>1211</v>
      </c>
    </row>
    <row r="69" spans="1:12" customFormat="1" hidden="1" x14ac:dyDescent="0.3">
      <c r="A69" s="69"/>
      <c r="B69" s="69"/>
      <c r="C69" s="69" t="s">
        <v>1273</v>
      </c>
      <c r="D69" s="69">
        <v>200</v>
      </c>
      <c r="E69" s="69"/>
      <c r="F69" s="69" t="s">
        <v>43</v>
      </c>
      <c r="G69" s="69" t="s">
        <v>11</v>
      </c>
      <c r="H69" s="69" t="s">
        <v>16</v>
      </c>
      <c r="I69" s="107" t="s">
        <v>12</v>
      </c>
      <c r="J69" s="69" t="s">
        <v>13</v>
      </c>
      <c r="K69" s="69" t="s">
        <v>1211</v>
      </c>
    </row>
    <row r="70" spans="1:12" customFormat="1" hidden="1" x14ac:dyDescent="0.3">
      <c r="A70" s="69"/>
      <c r="B70" s="69"/>
      <c r="C70" s="69" t="s">
        <v>1596</v>
      </c>
      <c r="D70" s="69">
        <v>7000</v>
      </c>
      <c r="E70" s="69"/>
      <c r="F70" s="69" t="s">
        <v>1561</v>
      </c>
      <c r="G70" s="69" t="s">
        <v>11</v>
      </c>
      <c r="H70" s="69" t="s">
        <v>1212</v>
      </c>
      <c r="I70" s="107" t="s">
        <v>12</v>
      </c>
      <c r="J70" s="69" t="s">
        <v>13</v>
      </c>
      <c r="K70" s="69" t="s">
        <v>599</v>
      </c>
    </row>
    <row r="71" spans="1:12" customFormat="1" hidden="1" x14ac:dyDescent="0.3">
      <c r="A71" s="69"/>
      <c r="B71" s="69"/>
      <c r="C71" s="69" t="s">
        <v>1597</v>
      </c>
      <c r="D71" s="69">
        <v>4130</v>
      </c>
      <c r="E71" s="69"/>
      <c r="F71" s="69" t="s">
        <v>1561</v>
      </c>
      <c r="G71" s="69" t="s">
        <v>11</v>
      </c>
      <c r="H71" s="69" t="s">
        <v>1212</v>
      </c>
      <c r="I71" s="107" t="s">
        <v>12</v>
      </c>
      <c r="J71" s="69" t="s">
        <v>13</v>
      </c>
      <c r="K71" s="69" t="s">
        <v>599</v>
      </c>
    </row>
    <row r="72" spans="1:12" x14ac:dyDescent="0.3">
      <c r="B72" s="136">
        <v>45086</v>
      </c>
      <c r="C72" s="69" t="s">
        <v>1360</v>
      </c>
      <c r="D72" s="69">
        <v>360</v>
      </c>
      <c r="F72" s="69" t="s">
        <v>50</v>
      </c>
      <c r="G72" s="69" t="s">
        <v>11</v>
      </c>
      <c r="I72" s="107" t="s">
        <v>12</v>
      </c>
      <c r="J72" s="69" t="s">
        <v>13</v>
      </c>
      <c r="K72" s="69" t="s">
        <v>1373</v>
      </c>
      <c r="L72" s="222"/>
    </row>
    <row r="73" spans="1:12" x14ac:dyDescent="0.3">
      <c r="C73" s="69" t="s">
        <v>413</v>
      </c>
      <c r="D73" s="69">
        <v>180</v>
      </c>
      <c r="F73" s="69" t="s">
        <v>50</v>
      </c>
      <c r="G73" s="69" t="s">
        <v>11</v>
      </c>
      <c r="I73" s="107" t="s">
        <v>12</v>
      </c>
      <c r="J73" s="69" t="s">
        <v>13</v>
      </c>
      <c r="K73" s="69" t="s">
        <v>1373</v>
      </c>
      <c r="L73" s="222"/>
    </row>
    <row r="74" spans="1:12" x14ac:dyDescent="0.3">
      <c r="C74" s="69" t="s">
        <v>1370</v>
      </c>
      <c r="D74" s="69">
        <v>210</v>
      </c>
      <c r="F74" s="69" t="s">
        <v>50</v>
      </c>
      <c r="G74" s="69" t="s">
        <v>11</v>
      </c>
      <c r="I74" s="107" t="s">
        <v>12</v>
      </c>
      <c r="J74" s="69" t="s">
        <v>13</v>
      </c>
      <c r="K74" s="69" t="s">
        <v>1211</v>
      </c>
      <c r="L74" s="222"/>
    </row>
    <row r="75" spans="1:12" x14ac:dyDescent="0.3">
      <c r="C75" s="69" t="s">
        <v>24</v>
      </c>
      <c r="D75" s="69">
        <v>190</v>
      </c>
      <c r="F75" s="69" t="s">
        <v>50</v>
      </c>
      <c r="G75" s="69" t="s">
        <v>11</v>
      </c>
      <c r="I75" s="107" t="s">
        <v>12</v>
      </c>
      <c r="J75" s="69" t="s">
        <v>13</v>
      </c>
      <c r="K75" s="69" t="s">
        <v>1211</v>
      </c>
      <c r="L75" s="222"/>
    </row>
    <row r="76" spans="1:12" x14ac:dyDescent="0.3">
      <c r="C76" s="69" t="s">
        <v>23</v>
      </c>
      <c r="D76" s="69">
        <v>380</v>
      </c>
      <c r="F76" s="69" t="s">
        <v>50</v>
      </c>
      <c r="G76" s="69" t="s">
        <v>11</v>
      </c>
      <c r="I76" s="107" t="s">
        <v>12</v>
      </c>
      <c r="J76" s="69" t="s">
        <v>13</v>
      </c>
      <c r="K76" s="69" t="s">
        <v>1211</v>
      </c>
      <c r="L76" s="222"/>
    </row>
    <row r="77" spans="1:12" x14ac:dyDescent="0.3">
      <c r="C77" s="69" t="s">
        <v>1371</v>
      </c>
      <c r="D77" s="69">
        <v>520</v>
      </c>
      <c r="F77" s="69" t="s">
        <v>50</v>
      </c>
      <c r="G77" s="69" t="s">
        <v>11</v>
      </c>
      <c r="I77" s="107" t="s">
        <v>12</v>
      </c>
      <c r="J77" s="69" t="s">
        <v>13</v>
      </c>
      <c r="K77" s="69" t="s">
        <v>1211</v>
      </c>
      <c r="L77" s="222"/>
    </row>
    <row r="78" spans="1:12" x14ac:dyDescent="0.3">
      <c r="C78" s="69" t="s">
        <v>387</v>
      </c>
      <c r="D78" s="69">
        <v>435</v>
      </c>
      <c r="F78" s="69" t="s">
        <v>50</v>
      </c>
      <c r="G78" s="69" t="s">
        <v>11</v>
      </c>
      <c r="I78" s="107" t="s">
        <v>12</v>
      </c>
      <c r="J78" s="69" t="s">
        <v>13</v>
      </c>
      <c r="K78" s="69" t="s">
        <v>1211</v>
      </c>
      <c r="L78" s="222"/>
    </row>
    <row r="79" spans="1:12" x14ac:dyDescent="0.3">
      <c r="C79" s="69" t="s">
        <v>1372</v>
      </c>
      <c r="D79" s="69">
        <v>200</v>
      </c>
      <c r="F79" s="69" t="s">
        <v>50</v>
      </c>
      <c r="G79" s="69" t="s">
        <v>11</v>
      </c>
      <c r="I79" s="107" t="s">
        <v>12</v>
      </c>
      <c r="J79" s="69" t="s">
        <v>13</v>
      </c>
      <c r="K79" s="69" t="s">
        <v>1211</v>
      </c>
      <c r="L79" s="222"/>
    </row>
    <row r="80" spans="1:12" customFormat="1" hidden="1" x14ac:dyDescent="0.3">
      <c r="A80" s="69"/>
      <c r="B80" s="69"/>
      <c r="C80" s="69" t="s">
        <v>1598</v>
      </c>
      <c r="D80" s="69">
        <v>8553</v>
      </c>
      <c r="E80" s="69"/>
      <c r="F80" s="69" t="s">
        <v>1561</v>
      </c>
      <c r="G80" s="69" t="s">
        <v>1599</v>
      </c>
      <c r="H80" s="69" t="s">
        <v>15</v>
      </c>
      <c r="I80" s="107" t="s">
        <v>12</v>
      </c>
      <c r="J80" s="69" t="s">
        <v>13</v>
      </c>
      <c r="K80" s="69"/>
    </row>
    <row r="81" spans="1:12" customFormat="1" hidden="1" x14ac:dyDescent="0.3">
      <c r="A81" s="69"/>
      <c r="B81" s="69"/>
      <c r="C81" s="69" t="s">
        <v>1598</v>
      </c>
      <c r="D81" s="69">
        <v>9870</v>
      </c>
      <c r="E81" s="69"/>
      <c r="F81" s="69" t="s">
        <v>1561</v>
      </c>
      <c r="G81" s="69" t="s">
        <v>1599</v>
      </c>
      <c r="H81" s="69" t="s">
        <v>15</v>
      </c>
      <c r="I81" s="107" t="s">
        <v>12</v>
      </c>
      <c r="J81" s="69" t="s">
        <v>13</v>
      </c>
      <c r="K81" s="69"/>
    </row>
    <row r="82" spans="1:12" x14ac:dyDescent="0.3">
      <c r="C82" s="69" t="s">
        <v>18</v>
      </c>
      <c r="D82" s="69">
        <v>60</v>
      </c>
      <c r="F82" s="69" t="s">
        <v>50</v>
      </c>
      <c r="G82" s="69" t="s">
        <v>11</v>
      </c>
      <c r="I82" s="107" t="s">
        <v>12</v>
      </c>
      <c r="J82" s="69" t="s">
        <v>13</v>
      </c>
      <c r="K82" s="69" t="s">
        <v>1211</v>
      </c>
      <c r="L82" s="222"/>
    </row>
    <row r="83" spans="1:12" customFormat="1" hidden="1" x14ac:dyDescent="0.3">
      <c r="A83" s="69"/>
      <c r="B83" s="136">
        <v>45087</v>
      </c>
      <c r="C83" s="69" t="s">
        <v>26</v>
      </c>
      <c r="D83" s="69">
        <v>80</v>
      </c>
      <c r="E83" s="69"/>
      <c r="F83" s="69" t="s">
        <v>62</v>
      </c>
      <c r="G83" s="69" t="s">
        <v>11</v>
      </c>
      <c r="H83" s="69" t="s">
        <v>16</v>
      </c>
      <c r="I83" s="107" t="s">
        <v>12</v>
      </c>
      <c r="J83" s="69" t="s">
        <v>13</v>
      </c>
      <c r="K83" s="69" t="s">
        <v>1211</v>
      </c>
    </row>
    <row r="84" spans="1:12" x14ac:dyDescent="0.3">
      <c r="B84" s="136"/>
      <c r="C84" s="69" t="s">
        <v>1360</v>
      </c>
      <c r="D84" s="69">
        <v>150</v>
      </c>
      <c r="F84" s="69" t="s">
        <v>50</v>
      </c>
      <c r="G84" s="69" t="s">
        <v>11</v>
      </c>
      <c r="H84" s="69" t="s">
        <v>16</v>
      </c>
      <c r="I84" s="107" t="s">
        <v>12</v>
      </c>
      <c r="J84" s="69" t="s">
        <v>13</v>
      </c>
      <c r="K84" s="69" t="s">
        <v>1373</v>
      </c>
      <c r="L84" s="222"/>
    </row>
    <row r="85" spans="1:12" x14ac:dyDescent="0.3">
      <c r="B85" s="136"/>
      <c r="C85" s="69" t="s">
        <v>1365</v>
      </c>
      <c r="D85" s="69">
        <v>8000</v>
      </c>
      <c r="F85" s="69" t="s">
        <v>50</v>
      </c>
      <c r="G85" s="69" t="s">
        <v>11</v>
      </c>
      <c r="H85" s="69" t="s">
        <v>15</v>
      </c>
      <c r="I85" s="107" t="s">
        <v>12</v>
      </c>
      <c r="J85" s="69" t="s">
        <v>13</v>
      </c>
      <c r="K85" s="69" t="s">
        <v>1373</v>
      </c>
      <c r="L85" s="222"/>
    </row>
    <row r="86" spans="1:12" customFormat="1" hidden="1" x14ac:dyDescent="0.3">
      <c r="A86" s="69"/>
      <c r="B86" s="136"/>
      <c r="C86" s="69" t="s">
        <v>1265</v>
      </c>
      <c r="D86" s="69">
        <v>150</v>
      </c>
      <c r="E86" s="69"/>
      <c r="F86" s="69" t="s">
        <v>1260</v>
      </c>
      <c r="G86" s="69" t="s">
        <v>11</v>
      </c>
      <c r="H86" s="69"/>
      <c r="I86" s="107"/>
      <c r="J86" s="69"/>
      <c r="K86" s="69"/>
    </row>
    <row r="87" spans="1:12" customFormat="1" hidden="1" x14ac:dyDescent="0.3">
      <c r="A87" s="69"/>
      <c r="B87" s="136"/>
      <c r="C87" s="69" t="s">
        <v>1266</v>
      </c>
      <c r="D87" s="69">
        <v>1000</v>
      </c>
      <c r="E87" s="69"/>
      <c r="F87" s="69" t="s">
        <v>1260</v>
      </c>
      <c r="G87" s="69" t="s">
        <v>11</v>
      </c>
      <c r="H87" s="69"/>
      <c r="I87" s="107"/>
      <c r="J87" s="69"/>
      <c r="K87" s="69"/>
    </row>
    <row r="88" spans="1:12" customFormat="1" hidden="1" x14ac:dyDescent="0.3">
      <c r="A88" s="69"/>
      <c r="B88" s="136"/>
      <c r="C88" s="69" t="s">
        <v>1267</v>
      </c>
      <c r="D88" s="69">
        <v>400</v>
      </c>
      <c r="E88" s="69"/>
      <c r="F88" s="69" t="s">
        <v>1260</v>
      </c>
      <c r="G88" s="69" t="s">
        <v>11</v>
      </c>
      <c r="H88" s="69"/>
      <c r="I88" s="107"/>
      <c r="J88" s="69"/>
      <c r="K88" s="69"/>
    </row>
    <row r="89" spans="1:12" customFormat="1" hidden="1" x14ac:dyDescent="0.3">
      <c r="A89" s="69"/>
      <c r="B89" s="136"/>
      <c r="C89" s="69" t="s">
        <v>1268</v>
      </c>
      <c r="D89" s="69">
        <v>3860</v>
      </c>
      <c r="E89" s="69"/>
      <c r="F89" s="69" t="s">
        <v>1260</v>
      </c>
      <c r="G89" s="69" t="s">
        <v>11</v>
      </c>
      <c r="H89" s="69"/>
      <c r="I89" s="107"/>
      <c r="J89" s="69"/>
      <c r="K89" s="69"/>
    </row>
    <row r="90" spans="1:12" customFormat="1" hidden="1" x14ac:dyDescent="0.3">
      <c r="A90" s="69"/>
      <c r="B90" s="136"/>
      <c r="C90" s="69" t="s">
        <v>24</v>
      </c>
      <c r="D90" s="69">
        <v>285</v>
      </c>
      <c r="E90" s="69"/>
      <c r="F90" s="69" t="s">
        <v>62</v>
      </c>
      <c r="G90" s="69" t="s">
        <v>11</v>
      </c>
      <c r="H90" s="69" t="s">
        <v>16</v>
      </c>
      <c r="I90" s="107" t="s">
        <v>12</v>
      </c>
      <c r="J90" s="69" t="s">
        <v>13</v>
      </c>
      <c r="K90" s="69" t="s">
        <v>1211</v>
      </c>
    </row>
    <row r="91" spans="1:12" customFormat="1" hidden="1" x14ac:dyDescent="0.3">
      <c r="A91" s="69"/>
      <c r="B91" s="69"/>
      <c r="C91" s="69" t="s">
        <v>8</v>
      </c>
      <c r="D91" s="69">
        <f>100+200+55</f>
        <v>355</v>
      </c>
      <c r="E91" s="69"/>
      <c r="F91" s="69" t="s">
        <v>62</v>
      </c>
      <c r="G91" s="69" t="s">
        <v>11</v>
      </c>
      <c r="H91" s="69" t="s">
        <v>16</v>
      </c>
      <c r="I91" s="107" t="s">
        <v>12</v>
      </c>
      <c r="J91" s="69" t="s">
        <v>13</v>
      </c>
      <c r="K91" s="69" t="s">
        <v>1211</v>
      </c>
    </row>
    <row r="92" spans="1:12" customFormat="1" hidden="1" x14ac:dyDescent="0.3">
      <c r="A92" s="69"/>
      <c r="B92" s="69"/>
      <c r="C92" s="69" t="s">
        <v>9</v>
      </c>
      <c r="D92" s="69">
        <v>210</v>
      </c>
      <c r="E92" s="69"/>
      <c r="F92" s="69" t="s">
        <v>62</v>
      </c>
      <c r="G92" s="69" t="s">
        <v>11</v>
      </c>
      <c r="H92" s="69" t="s">
        <v>16</v>
      </c>
      <c r="I92" s="107" t="s">
        <v>12</v>
      </c>
      <c r="J92" s="69" t="s">
        <v>13</v>
      </c>
      <c r="K92" s="69" t="s">
        <v>1211</v>
      </c>
    </row>
    <row r="93" spans="1:12" customFormat="1" hidden="1" x14ac:dyDescent="0.3">
      <c r="A93" s="69"/>
      <c r="B93" s="69"/>
      <c r="C93" s="69" t="s">
        <v>1179</v>
      </c>
      <c r="D93" s="69">
        <v>220</v>
      </c>
      <c r="E93" s="69"/>
      <c r="F93" s="69" t="s">
        <v>62</v>
      </c>
      <c r="G93" s="69" t="s">
        <v>11</v>
      </c>
      <c r="H93" s="69" t="s">
        <v>14</v>
      </c>
      <c r="I93" s="107" t="s">
        <v>12</v>
      </c>
      <c r="J93" s="69" t="s">
        <v>13</v>
      </c>
      <c r="K93" s="69" t="s">
        <v>1211</v>
      </c>
    </row>
    <row r="94" spans="1:12" customFormat="1" hidden="1" x14ac:dyDescent="0.3">
      <c r="A94" s="69"/>
      <c r="B94" s="69"/>
      <c r="C94" s="69" t="s">
        <v>20</v>
      </c>
      <c r="D94" s="69">
        <v>660</v>
      </c>
      <c r="E94" s="69"/>
      <c r="F94" s="69" t="s">
        <v>62</v>
      </c>
      <c r="G94" s="69" t="s">
        <v>11</v>
      </c>
      <c r="H94" s="69" t="s">
        <v>15</v>
      </c>
      <c r="I94" s="107" t="s">
        <v>12</v>
      </c>
      <c r="J94" s="69" t="s">
        <v>13</v>
      </c>
      <c r="K94" s="69" t="s">
        <v>1211</v>
      </c>
    </row>
    <row r="95" spans="1:12" customFormat="1" hidden="1" x14ac:dyDescent="0.3">
      <c r="A95" s="69"/>
      <c r="B95" s="69"/>
      <c r="C95" s="69" t="s">
        <v>413</v>
      </c>
      <c r="D95" s="69">
        <v>100</v>
      </c>
      <c r="E95" s="69"/>
      <c r="F95" s="69" t="s">
        <v>62</v>
      </c>
      <c r="G95" s="69" t="s">
        <v>11</v>
      </c>
      <c r="H95" s="69" t="s">
        <v>14</v>
      </c>
      <c r="I95" s="107" t="s">
        <v>12</v>
      </c>
      <c r="J95" s="69" t="s">
        <v>13</v>
      </c>
      <c r="K95" s="69" t="s">
        <v>1211</v>
      </c>
    </row>
    <row r="96" spans="1:12" customFormat="1" hidden="1" x14ac:dyDescent="0.3">
      <c r="A96" s="69"/>
      <c r="B96" s="69"/>
      <c r="C96" s="69" t="s">
        <v>1180</v>
      </c>
      <c r="D96" s="69">
        <v>120</v>
      </c>
      <c r="E96" s="69"/>
      <c r="F96" s="69" t="s">
        <v>62</v>
      </c>
      <c r="G96" s="69" t="s">
        <v>11</v>
      </c>
      <c r="H96" s="69" t="s">
        <v>14</v>
      </c>
      <c r="I96" s="107" t="s">
        <v>12</v>
      </c>
      <c r="J96" s="69" t="s">
        <v>13</v>
      </c>
      <c r="K96" s="69" t="s">
        <v>1211</v>
      </c>
    </row>
    <row r="97" spans="1:12" customFormat="1" hidden="1" x14ac:dyDescent="0.3">
      <c r="A97" s="69"/>
      <c r="B97" s="69"/>
      <c r="C97" s="69" t="s">
        <v>1600</v>
      </c>
      <c r="D97" s="69">
        <v>18986</v>
      </c>
      <c r="E97" s="69"/>
      <c r="F97" s="69" t="s">
        <v>1561</v>
      </c>
      <c r="G97" s="69" t="s">
        <v>1539</v>
      </c>
      <c r="H97" s="69" t="s">
        <v>15</v>
      </c>
      <c r="I97" s="107" t="s">
        <v>12</v>
      </c>
      <c r="J97" s="69" t="s">
        <v>13</v>
      </c>
      <c r="K97" s="69"/>
    </row>
    <row r="98" spans="1:12" customFormat="1" hidden="1" x14ac:dyDescent="0.3">
      <c r="A98" s="69"/>
      <c r="B98" s="69"/>
      <c r="C98" s="69" t="s">
        <v>1607</v>
      </c>
      <c r="D98" s="69">
        <v>1194</v>
      </c>
      <c r="E98" s="69"/>
      <c r="F98" s="69" t="s">
        <v>1561</v>
      </c>
      <c r="G98" s="69" t="s">
        <v>1593</v>
      </c>
      <c r="H98" s="69" t="s">
        <v>15</v>
      </c>
      <c r="I98" s="107" t="s">
        <v>12</v>
      </c>
      <c r="J98" s="69" t="s">
        <v>13</v>
      </c>
      <c r="K98" s="69"/>
    </row>
    <row r="99" spans="1:12" customFormat="1" hidden="1" x14ac:dyDescent="0.3">
      <c r="A99" s="69"/>
      <c r="B99" s="136">
        <v>45088</v>
      </c>
      <c r="C99" s="69" t="s">
        <v>1181</v>
      </c>
      <c r="D99" s="69">
        <v>235</v>
      </c>
      <c r="E99" s="69"/>
      <c r="F99" s="69" t="s">
        <v>62</v>
      </c>
      <c r="G99" s="69" t="s">
        <v>11</v>
      </c>
      <c r="H99" s="69" t="s">
        <v>16</v>
      </c>
      <c r="I99" s="107" t="s">
        <v>12</v>
      </c>
      <c r="J99" s="69" t="s">
        <v>13</v>
      </c>
      <c r="K99" s="69" t="s">
        <v>1211</v>
      </c>
    </row>
    <row r="100" spans="1:12" x14ac:dyDescent="0.3">
      <c r="B100" s="136"/>
      <c r="C100" s="69" t="s">
        <v>1360</v>
      </c>
      <c r="D100" s="69">
        <v>50</v>
      </c>
      <c r="F100" s="69" t="s">
        <v>50</v>
      </c>
      <c r="G100" s="69" t="s">
        <v>11</v>
      </c>
      <c r="H100" s="69" t="s">
        <v>16</v>
      </c>
      <c r="I100" s="107" t="s">
        <v>12</v>
      </c>
      <c r="J100" s="69" t="s">
        <v>13</v>
      </c>
      <c r="K100" s="69" t="s">
        <v>1373</v>
      </c>
      <c r="L100" s="222"/>
    </row>
    <row r="101" spans="1:12" x14ac:dyDescent="0.3">
      <c r="B101" s="136"/>
      <c r="C101" s="69" t="s">
        <v>1366</v>
      </c>
      <c r="D101" s="69">
        <v>2000</v>
      </c>
      <c r="F101" s="69" t="s">
        <v>50</v>
      </c>
      <c r="G101" s="69" t="s">
        <v>11</v>
      </c>
      <c r="H101" s="69" t="s">
        <v>15</v>
      </c>
      <c r="I101" s="107" t="s">
        <v>12</v>
      </c>
      <c r="J101" s="69" t="s">
        <v>13</v>
      </c>
      <c r="K101" s="69" t="s">
        <v>1373</v>
      </c>
      <c r="L101" s="222"/>
    </row>
    <row r="102" spans="1:12" customFormat="1" hidden="1" x14ac:dyDescent="0.3">
      <c r="A102" s="69"/>
      <c r="B102" s="69"/>
      <c r="C102" s="69" t="s">
        <v>18</v>
      </c>
      <c r="D102" s="69">
        <v>140</v>
      </c>
      <c r="E102" s="69"/>
      <c r="F102" s="69" t="s">
        <v>62</v>
      </c>
      <c r="G102" s="69" t="s">
        <v>11</v>
      </c>
      <c r="H102" s="69" t="s">
        <v>16</v>
      </c>
      <c r="I102" s="107" t="s">
        <v>12</v>
      </c>
      <c r="J102" s="69" t="s">
        <v>13</v>
      </c>
      <c r="K102" s="69" t="s">
        <v>1211</v>
      </c>
    </row>
    <row r="103" spans="1:12" customFormat="1" hidden="1" x14ac:dyDescent="0.3">
      <c r="A103" s="69"/>
      <c r="B103" s="69"/>
      <c r="C103" s="69" t="s">
        <v>8</v>
      </c>
      <c r="D103" s="69">
        <v>320</v>
      </c>
      <c r="E103" s="69"/>
      <c r="F103" s="69" t="s">
        <v>62</v>
      </c>
      <c r="G103" s="69" t="s">
        <v>11</v>
      </c>
      <c r="H103" s="69" t="s">
        <v>16</v>
      </c>
      <c r="I103" s="107" t="s">
        <v>12</v>
      </c>
      <c r="J103" s="69" t="s">
        <v>13</v>
      </c>
      <c r="K103" s="69" t="s">
        <v>1211</v>
      </c>
    </row>
    <row r="104" spans="1:12" customFormat="1" hidden="1" x14ac:dyDescent="0.3">
      <c r="A104" s="69"/>
      <c r="B104" s="69"/>
      <c r="C104" s="69" t="s">
        <v>26</v>
      </c>
      <c r="D104" s="69">
        <v>50</v>
      </c>
      <c r="E104" s="69"/>
      <c r="F104" s="69" t="s">
        <v>62</v>
      </c>
      <c r="G104" s="69" t="s">
        <v>11</v>
      </c>
      <c r="H104" s="69" t="s">
        <v>16</v>
      </c>
      <c r="I104" s="107" t="s">
        <v>12</v>
      </c>
      <c r="J104" s="69" t="s">
        <v>13</v>
      </c>
      <c r="K104" s="69" t="s">
        <v>1211</v>
      </c>
    </row>
    <row r="105" spans="1:12" customFormat="1" hidden="1" x14ac:dyDescent="0.3">
      <c r="A105" s="69"/>
      <c r="B105" s="69"/>
      <c r="C105" s="69" t="s">
        <v>1259</v>
      </c>
      <c r="D105" s="69">
        <v>3500</v>
      </c>
      <c r="E105" s="69"/>
      <c r="F105" s="69" t="s">
        <v>1260</v>
      </c>
      <c r="G105" s="69" t="s">
        <v>11</v>
      </c>
      <c r="H105" s="69" t="s">
        <v>15</v>
      </c>
      <c r="I105" s="107" t="s">
        <v>12</v>
      </c>
      <c r="J105" s="69" t="s">
        <v>13</v>
      </c>
      <c r="K105" s="69"/>
    </row>
    <row r="106" spans="1:12" customFormat="1" hidden="1" x14ac:dyDescent="0.3">
      <c r="A106" s="69"/>
      <c r="B106" s="69"/>
      <c r="C106" s="69" t="s">
        <v>1261</v>
      </c>
      <c r="D106" s="69">
        <v>1000</v>
      </c>
      <c r="E106" s="69"/>
      <c r="F106" s="69" t="s">
        <v>1260</v>
      </c>
      <c r="G106" s="69" t="s">
        <v>11</v>
      </c>
      <c r="H106" s="69" t="s">
        <v>14</v>
      </c>
      <c r="I106" s="107" t="s">
        <v>12</v>
      </c>
      <c r="J106" s="69" t="s">
        <v>13</v>
      </c>
      <c r="K106" s="69"/>
    </row>
    <row r="107" spans="1:12" customFormat="1" hidden="1" x14ac:dyDescent="0.3">
      <c r="A107" s="69"/>
      <c r="B107" s="69"/>
      <c r="C107" s="69" t="s">
        <v>1262</v>
      </c>
      <c r="D107" s="69">
        <v>1500</v>
      </c>
      <c r="E107" s="69"/>
      <c r="F107" s="69" t="s">
        <v>1260</v>
      </c>
      <c r="G107" s="69" t="s">
        <v>11</v>
      </c>
      <c r="H107" s="69" t="s">
        <v>1212</v>
      </c>
      <c r="I107" s="107" t="s">
        <v>12</v>
      </c>
      <c r="J107" s="69" t="s">
        <v>13</v>
      </c>
      <c r="K107" s="69"/>
    </row>
    <row r="108" spans="1:12" customFormat="1" hidden="1" x14ac:dyDescent="0.3">
      <c r="A108" s="69"/>
      <c r="B108" s="69"/>
      <c r="C108" s="69" t="s">
        <v>1263</v>
      </c>
      <c r="D108" s="69">
        <v>500</v>
      </c>
      <c r="E108" s="69"/>
      <c r="F108" s="69" t="s">
        <v>1260</v>
      </c>
      <c r="G108" s="69" t="s">
        <v>11</v>
      </c>
      <c r="H108" s="69" t="s">
        <v>15</v>
      </c>
      <c r="I108" s="107" t="s">
        <v>12</v>
      </c>
      <c r="J108" s="69" t="s">
        <v>13</v>
      </c>
      <c r="K108" s="69"/>
    </row>
    <row r="109" spans="1:12" customFormat="1" hidden="1" x14ac:dyDescent="0.3">
      <c r="A109" s="69"/>
      <c r="B109" s="69"/>
      <c r="C109" s="69" t="s">
        <v>1332</v>
      </c>
      <c r="D109" s="69">
        <v>700</v>
      </c>
      <c r="E109" s="69"/>
      <c r="F109" s="69" t="s">
        <v>1260</v>
      </c>
      <c r="G109" s="69" t="s">
        <v>11</v>
      </c>
      <c r="H109" s="69" t="s">
        <v>16</v>
      </c>
      <c r="I109" s="107" t="s">
        <v>12</v>
      </c>
      <c r="J109" s="69" t="s">
        <v>13</v>
      </c>
      <c r="K109" s="69"/>
    </row>
    <row r="110" spans="1:12" customFormat="1" hidden="1" x14ac:dyDescent="0.3">
      <c r="A110" s="69"/>
      <c r="B110" s="69"/>
      <c r="C110" s="69" t="s">
        <v>1264</v>
      </c>
      <c r="D110" s="69">
        <v>400</v>
      </c>
      <c r="E110" s="69"/>
      <c r="F110" s="69" t="s">
        <v>1260</v>
      </c>
      <c r="G110" s="69" t="s">
        <v>11</v>
      </c>
      <c r="H110" s="69" t="s">
        <v>16</v>
      </c>
      <c r="I110" s="107" t="s">
        <v>12</v>
      </c>
      <c r="J110" s="69" t="s">
        <v>13</v>
      </c>
      <c r="K110" s="69"/>
    </row>
    <row r="111" spans="1:12" customFormat="1" hidden="1" x14ac:dyDescent="0.3">
      <c r="A111" s="69"/>
      <c r="B111" s="69"/>
      <c r="C111" s="69" t="s">
        <v>27</v>
      </c>
      <c r="D111" s="69">
        <v>705</v>
      </c>
      <c r="E111" s="69"/>
      <c r="F111" s="69" t="s">
        <v>1260</v>
      </c>
      <c r="G111" s="69" t="s">
        <v>11</v>
      </c>
      <c r="H111" s="69" t="s">
        <v>16</v>
      </c>
      <c r="I111" s="107" t="s">
        <v>12</v>
      </c>
      <c r="J111" s="69" t="s">
        <v>13</v>
      </c>
      <c r="K111" s="69"/>
    </row>
    <row r="112" spans="1:12" x14ac:dyDescent="0.3">
      <c r="C112" s="69" t="s">
        <v>24</v>
      </c>
      <c r="D112" s="69">
        <v>540</v>
      </c>
      <c r="F112" s="69" t="s">
        <v>50</v>
      </c>
      <c r="G112" s="69" t="s">
        <v>11</v>
      </c>
      <c r="H112" s="69" t="s">
        <v>16</v>
      </c>
      <c r="I112" s="107" t="s">
        <v>12</v>
      </c>
      <c r="J112" s="69" t="s">
        <v>13</v>
      </c>
      <c r="K112" s="69" t="s">
        <v>1211</v>
      </c>
      <c r="L112" s="222"/>
    </row>
    <row r="113" spans="1:12" x14ac:dyDescent="0.3">
      <c r="C113" s="69" t="s">
        <v>931</v>
      </c>
      <c r="D113" s="69">
        <v>390</v>
      </c>
      <c r="F113" s="69" t="s">
        <v>50</v>
      </c>
      <c r="G113" s="69" t="s">
        <v>11</v>
      </c>
      <c r="H113" s="69" t="s">
        <v>16</v>
      </c>
      <c r="I113" s="107" t="s">
        <v>12</v>
      </c>
      <c r="J113" s="69" t="s">
        <v>13</v>
      </c>
      <c r="K113" s="69" t="s">
        <v>1211</v>
      </c>
      <c r="L113" s="222"/>
    </row>
    <row r="114" spans="1:12" x14ac:dyDescent="0.3">
      <c r="C114" s="69" t="s">
        <v>1360</v>
      </c>
      <c r="D114" s="69">
        <v>160</v>
      </c>
      <c r="F114" s="69" t="s">
        <v>50</v>
      </c>
      <c r="G114" s="69" t="s">
        <v>11</v>
      </c>
      <c r="H114" s="69" t="s">
        <v>16</v>
      </c>
      <c r="I114" s="107" t="s">
        <v>12</v>
      </c>
      <c r="J114" s="69" t="s">
        <v>13</v>
      </c>
      <c r="K114" s="69" t="s">
        <v>1211</v>
      </c>
      <c r="L114" s="222"/>
    </row>
    <row r="115" spans="1:12" x14ac:dyDescent="0.3">
      <c r="C115" s="69" t="s">
        <v>1374</v>
      </c>
      <c r="D115" s="69">
        <v>80</v>
      </c>
      <c r="F115" s="69" t="s">
        <v>50</v>
      </c>
      <c r="G115" s="69" t="s">
        <v>11</v>
      </c>
      <c r="H115" s="69" t="s">
        <v>16</v>
      </c>
      <c r="I115" s="107" t="s">
        <v>12</v>
      </c>
      <c r="J115" s="69" t="s">
        <v>13</v>
      </c>
      <c r="K115" s="69" t="s">
        <v>1211</v>
      </c>
      <c r="L115" s="222"/>
    </row>
    <row r="116" spans="1:12" x14ac:dyDescent="0.3">
      <c r="C116" s="69" t="s">
        <v>1364</v>
      </c>
      <c r="D116" s="69">
        <v>25425</v>
      </c>
      <c r="F116" s="69" t="s">
        <v>50</v>
      </c>
      <c r="G116" s="69" t="s">
        <v>11</v>
      </c>
      <c r="H116" s="69" t="s">
        <v>15</v>
      </c>
      <c r="I116" s="107" t="s">
        <v>12</v>
      </c>
      <c r="J116" s="69" t="s">
        <v>13</v>
      </c>
      <c r="K116" s="69" t="s">
        <v>1211</v>
      </c>
      <c r="L116" s="222"/>
    </row>
    <row r="117" spans="1:12" x14ac:dyDescent="0.3">
      <c r="C117" s="69" t="s">
        <v>27</v>
      </c>
      <c r="D117" s="69">
        <v>550</v>
      </c>
      <c r="F117" s="69" t="s">
        <v>50</v>
      </c>
      <c r="G117" s="69" t="s">
        <v>11</v>
      </c>
      <c r="H117" s="69" t="s">
        <v>16</v>
      </c>
      <c r="I117" s="107" t="s">
        <v>12</v>
      </c>
      <c r="J117" s="69" t="s">
        <v>13</v>
      </c>
      <c r="K117" s="69" t="s">
        <v>1211</v>
      </c>
      <c r="L117" s="222"/>
    </row>
    <row r="118" spans="1:12" customFormat="1" hidden="1" x14ac:dyDescent="0.3">
      <c r="A118" s="69"/>
      <c r="B118" s="69"/>
      <c r="C118" s="69" t="s">
        <v>1601</v>
      </c>
      <c r="D118" s="69">
        <v>2994</v>
      </c>
      <c r="E118" s="69"/>
      <c r="F118" s="69" t="s">
        <v>1561</v>
      </c>
      <c r="G118" s="69" t="s">
        <v>1599</v>
      </c>
      <c r="H118" s="69" t="s">
        <v>15</v>
      </c>
      <c r="I118" s="107" t="s">
        <v>12</v>
      </c>
      <c r="J118" s="69" t="s">
        <v>13</v>
      </c>
      <c r="K118" s="69" t="s">
        <v>599</v>
      </c>
    </row>
    <row r="119" spans="1:12" customFormat="1" hidden="1" x14ac:dyDescent="0.3">
      <c r="A119" s="69"/>
      <c r="B119" s="69"/>
      <c r="C119" s="69" t="s">
        <v>1602</v>
      </c>
      <c r="D119" s="69">
        <v>1394</v>
      </c>
      <c r="E119" s="69"/>
      <c r="F119" s="69" t="s">
        <v>1561</v>
      </c>
      <c r="G119" s="69" t="s">
        <v>1599</v>
      </c>
      <c r="H119" s="69" t="s">
        <v>15</v>
      </c>
      <c r="I119" s="107" t="s">
        <v>12</v>
      </c>
      <c r="J119" s="69" t="s">
        <v>13</v>
      </c>
      <c r="K119" s="69" t="s">
        <v>599</v>
      </c>
    </row>
    <row r="120" spans="1:12" customFormat="1" hidden="1" x14ac:dyDescent="0.3">
      <c r="A120" s="69"/>
      <c r="B120" s="69"/>
      <c r="C120" s="69" t="s">
        <v>1603</v>
      </c>
      <c r="D120" s="69">
        <v>884</v>
      </c>
      <c r="E120" s="69"/>
      <c r="F120" s="69" t="s">
        <v>1561</v>
      </c>
      <c r="G120" s="69" t="s">
        <v>1599</v>
      </c>
      <c r="H120" s="69" t="s">
        <v>15</v>
      </c>
      <c r="I120" s="107" t="s">
        <v>12</v>
      </c>
      <c r="J120" s="69" t="s">
        <v>13</v>
      </c>
      <c r="K120" s="69" t="s">
        <v>599</v>
      </c>
    </row>
    <row r="121" spans="1:12" customFormat="1" hidden="1" x14ac:dyDescent="0.3">
      <c r="A121" s="69"/>
      <c r="B121" s="69"/>
      <c r="C121" s="69" t="s">
        <v>1604</v>
      </c>
      <c r="D121" s="69">
        <v>644</v>
      </c>
      <c r="E121" s="69"/>
      <c r="F121" s="69" t="s">
        <v>1561</v>
      </c>
      <c r="G121" s="69" t="s">
        <v>1599</v>
      </c>
      <c r="H121" s="69" t="s">
        <v>15</v>
      </c>
      <c r="I121" s="107" t="s">
        <v>12</v>
      </c>
      <c r="J121" s="69" t="s">
        <v>13</v>
      </c>
      <c r="K121" s="69" t="s">
        <v>599</v>
      </c>
    </row>
    <row r="122" spans="1:12" customFormat="1" hidden="1" x14ac:dyDescent="0.3">
      <c r="A122" s="69"/>
      <c r="B122" s="69"/>
      <c r="C122" s="69" t="s">
        <v>1605</v>
      </c>
      <c r="D122" s="69">
        <v>1034</v>
      </c>
      <c r="E122" s="69"/>
      <c r="F122" s="69" t="s">
        <v>1561</v>
      </c>
      <c r="G122" s="69" t="s">
        <v>1599</v>
      </c>
      <c r="H122" s="69" t="s">
        <v>15</v>
      </c>
      <c r="I122" s="107" t="s">
        <v>12</v>
      </c>
      <c r="J122" s="69" t="s">
        <v>13</v>
      </c>
      <c r="K122" s="69" t="s">
        <v>599</v>
      </c>
    </row>
    <row r="123" spans="1:12" customFormat="1" hidden="1" x14ac:dyDescent="0.3">
      <c r="A123" s="69"/>
      <c r="B123" s="136">
        <v>45089</v>
      </c>
      <c r="C123" s="69" t="s">
        <v>1606</v>
      </c>
      <c r="D123" s="69">
        <v>1093</v>
      </c>
      <c r="E123" s="69"/>
      <c r="F123" s="69" t="s">
        <v>1561</v>
      </c>
      <c r="G123" s="69" t="s">
        <v>1599</v>
      </c>
      <c r="H123" s="69" t="s">
        <v>15</v>
      </c>
      <c r="I123" s="107" t="s">
        <v>12</v>
      </c>
      <c r="J123" s="69" t="s">
        <v>13</v>
      </c>
      <c r="K123" s="69" t="s">
        <v>599</v>
      </c>
    </row>
    <row r="124" spans="1:12" customFormat="1" hidden="1" x14ac:dyDescent="0.3">
      <c r="A124" s="69"/>
      <c r="B124" s="69"/>
      <c r="C124" s="69" t="s">
        <v>1601</v>
      </c>
      <c r="D124" s="69">
        <v>3313</v>
      </c>
      <c r="E124" s="69"/>
      <c r="F124" s="69" t="s">
        <v>1561</v>
      </c>
      <c r="G124" s="69" t="s">
        <v>1599</v>
      </c>
      <c r="H124" s="69" t="s">
        <v>15</v>
      </c>
      <c r="I124" s="107" t="s">
        <v>12</v>
      </c>
      <c r="J124" s="69" t="s">
        <v>13</v>
      </c>
      <c r="K124" s="69" t="s">
        <v>599</v>
      </c>
    </row>
    <row r="125" spans="1:12" customFormat="1" ht="14.25" hidden="1" customHeight="1" x14ac:dyDescent="0.3">
      <c r="A125" s="69"/>
      <c r="B125" s="136">
        <v>45089</v>
      </c>
      <c r="C125" s="69" t="s">
        <v>24</v>
      </c>
      <c r="D125" s="69">
        <v>290</v>
      </c>
      <c r="E125" s="69"/>
      <c r="F125" s="69" t="s">
        <v>62</v>
      </c>
      <c r="G125" s="69" t="s">
        <v>11</v>
      </c>
      <c r="H125" s="69" t="s">
        <v>16</v>
      </c>
      <c r="I125" s="107" t="s">
        <v>12</v>
      </c>
      <c r="J125" s="69" t="s">
        <v>13</v>
      </c>
      <c r="K125" s="69" t="s">
        <v>1211</v>
      </c>
    </row>
    <row r="126" spans="1:12" ht="14.25" customHeight="1" x14ac:dyDescent="0.3">
      <c r="B126" s="136"/>
      <c r="C126" s="69" t="s">
        <v>1367</v>
      </c>
      <c r="D126" s="69">
        <v>7000</v>
      </c>
      <c r="F126" s="69" t="s">
        <v>50</v>
      </c>
      <c r="G126" s="69" t="s">
        <v>11</v>
      </c>
      <c r="H126" s="69" t="s">
        <v>15</v>
      </c>
      <c r="I126" s="107" t="s">
        <v>12</v>
      </c>
      <c r="J126" s="69" t="s">
        <v>13</v>
      </c>
      <c r="K126" s="69" t="s">
        <v>1373</v>
      </c>
      <c r="L126" s="222"/>
    </row>
    <row r="127" spans="1:12" ht="14.25" customHeight="1" x14ac:dyDescent="0.3">
      <c r="B127" s="136"/>
      <c r="C127" s="69" t="s">
        <v>1360</v>
      </c>
      <c r="D127" s="69">
        <v>280</v>
      </c>
      <c r="F127" s="69" t="s">
        <v>50</v>
      </c>
      <c r="G127" s="69" t="s">
        <v>11</v>
      </c>
      <c r="H127" s="69" t="s">
        <v>16</v>
      </c>
      <c r="I127" s="107" t="s">
        <v>12</v>
      </c>
      <c r="J127" s="69" t="s">
        <v>13</v>
      </c>
      <c r="K127" s="69" t="s">
        <v>1373</v>
      </c>
      <c r="L127" s="222"/>
    </row>
    <row r="128" spans="1:12" ht="14.25" customHeight="1" x14ac:dyDescent="0.3">
      <c r="B128" s="136"/>
      <c r="C128" s="69" t="s">
        <v>1368</v>
      </c>
      <c r="D128" s="69">
        <v>480</v>
      </c>
      <c r="F128" s="69" t="s">
        <v>50</v>
      </c>
      <c r="G128" s="69" t="s">
        <v>11</v>
      </c>
      <c r="H128" s="69" t="s">
        <v>14</v>
      </c>
      <c r="I128" s="107" t="s">
        <v>12</v>
      </c>
      <c r="J128" s="69" t="s">
        <v>13</v>
      </c>
      <c r="K128" s="69" t="s">
        <v>1373</v>
      </c>
      <c r="L128" s="222"/>
    </row>
    <row r="129" spans="1:12" ht="14.25" customHeight="1" x14ac:dyDescent="0.3">
      <c r="B129" s="136"/>
      <c r="C129" s="69" t="s">
        <v>1366</v>
      </c>
      <c r="D129" s="69">
        <v>1000</v>
      </c>
      <c r="F129" s="69" t="s">
        <v>50</v>
      </c>
      <c r="G129" s="69" t="s">
        <v>11</v>
      </c>
      <c r="H129" s="69" t="s">
        <v>15</v>
      </c>
      <c r="I129" s="107" t="s">
        <v>12</v>
      </c>
      <c r="J129" s="69" t="s">
        <v>13</v>
      </c>
      <c r="K129" s="69" t="s">
        <v>1373</v>
      </c>
      <c r="L129" s="222"/>
    </row>
    <row r="130" spans="1:12" customFormat="1" hidden="1" x14ac:dyDescent="0.3">
      <c r="A130" s="69"/>
      <c r="B130" s="69"/>
      <c r="C130" s="69" t="s">
        <v>1182</v>
      </c>
      <c r="D130" s="69">
        <v>440</v>
      </c>
      <c r="E130" s="69"/>
      <c r="F130" s="69" t="s">
        <v>62</v>
      </c>
      <c r="G130" s="69" t="s">
        <v>11</v>
      </c>
      <c r="H130" s="69" t="s">
        <v>16</v>
      </c>
      <c r="I130" s="107" t="s">
        <v>12</v>
      </c>
      <c r="J130" s="69" t="s">
        <v>13</v>
      </c>
      <c r="K130" s="69" t="s">
        <v>1211</v>
      </c>
    </row>
    <row r="131" spans="1:12" customFormat="1" hidden="1" x14ac:dyDescent="0.3">
      <c r="A131" s="69"/>
      <c r="B131" s="69"/>
      <c r="C131" s="69" t="s">
        <v>1183</v>
      </c>
      <c r="D131" s="69">
        <v>50</v>
      </c>
      <c r="E131" s="69"/>
      <c r="F131" s="69" t="s">
        <v>62</v>
      </c>
      <c r="G131" s="69" t="s">
        <v>11</v>
      </c>
      <c r="H131" s="69" t="s">
        <v>14</v>
      </c>
      <c r="I131" s="107" t="s">
        <v>12</v>
      </c>
      <c r="J131" s="69" t="s">
        <v>13</v>
      </c>
      <c r="K131" s="69" t="s">
        <v>1211</v>
      </c>
    </row>
    <row r="132" spans="1:12" customFormat="1" hidden="1" x14ac:dyDescent="0.3">
      <c r="A132" s="69"/>
      <c r="B132" s="69"/>
      <c r="C132" s="69" t="s">
        <v>1184</v>
      </c>
      <c r="D132" s="69">
        <v>7800</v>
      </c>
      <c r="E132" s="69"/>
      <c r="F132" s="69" t="s">
        <v>62</v>
      </c>
      <c r="G132" s="69" t="s">
        <v>11</v>
      </c>
      <c r="H132" s="69" t="s">
        <v>14</v>
      </c>
      <c r="I132" s="107" t="s">
        <v>12</v>
      </c>
      <c r="J132" s="69" t="s">
        <v>13</v>
      </c>
      <c r="K132" s="69" t="s">
        <v>1211</v>
      </c>
    </row>
    <row r="133" spans="1:12" customFormat="1" hidden="1" x14ac:dyDescent="0.3">
      <c r="A133" s="69"/>
      <c r="B133" s="69"/>
      <c r="C133" s="69" t="s">
        <v>1185</v>
      </c>
      <c r="D133" s="69">
        <v>5330</v>
      </c>
      <c r="E133" s="69"/>
      <c r="F133" s="69" t="s">
        <v>62</v>
      </c>
      <c r="G133" s="69" t="s">
        <v>11</v>
      </c>
      <c r="H133" s="69" t="s">
        <v>1212</v>
      </c>
      <c r="I133" s="107" t="s">
        <v>12</v>
      </c>
      <c r="J133" s="69" t="s">
        <v>13</v>
      </c>
      <c r="K133" s="69" t="s">
        <v>1211</v>
      </c>
    </row>
    <row r="134" spans="1:12" customFormat="1" hidden="1" x14ac:dyDescent="0.3">
      <c r="A134" s="69"/>
      <c r="B134" s="69"/>
      <c r="C134" s="69" t="s">
        <v>27</v>
      </c>
      <c r="D134" s="69">
        <v>681</v>
      </c>
      <c r="E134" s="69"/>
      <c r="F134" s="69" t="s">
        <v>1457</v>
      </c>
      <c r="G134" s="69" t="s">
        <v>11</v>
      </c>
      <c r="H134" s="69" t="s">
        <v>16</v>
      </c>
      <c r="I134" s="107" t="s">
        <v>12</v>
      </c>
      <c r="J134" s="69" t="s">
        <v>13</v>
      </c>
      <c r="K134" s="69"/>
    </row>
    <row r="135" spans="1:12" customFormat="1" hidden="1" x14ac:dyDescent="0.3">
      <c r="A135" s="69"/>
      <c r="B135" s="136">
        <v>45090</v>
      </c>
      <c r="C135" s="69" t="s">
        <v>24</v>
      </c>
      <c r="D135" s="69">
        <v>250</v>
      </c>
      <c r="E135" s="69"/>
      <c r="F135" s="69" t="s">
        <v>62</v>
      </c>
      <c r="G135" s="69" t="s">
        <v>11</v>
      </c>
      <c r="H135" s="69" t="s">
        <v>16</v>
      </c>
      <c r="I135" s="107" t="s">
        <v>12</v>
      </c>
      <c r="J135" s="69" t="s">
        <v>13</v>
      </c>
      <c r="K135" s="69" t="s">
        <v>1211</v>
      </c>
    </row>
    <row r="136" spans="1:12" x14ac:dyDescent="0.3">
      <c r="B136" s="136"/>
      <c r="C136" s="69" t="s">
        <v>933</v>
      </c>
      <c r="D136" s="69">
        <v>180</v>
      </c>
      <c r="F136" s="69" t="s">
        <v>50</v>
      </c>
      <c r="G136" s="69" t="s">
        <v>11</v>
      </c>
      <c r="H136" s="69" t="s">
        <v>16</v>
      </c>
      <c r="I136" s="107" t="s">
        <v>12</v>
      </c>
      <c r="J136" s="69" t="s">
        <v>13</v>
      </c>
      <c r="K136" s="69" t="s">
        <v>1373</v>
      </c>
      <c r="L136" s="222"/>
    </row>
    <row r="137" spans="1:12" x14ac:dyDescent="0.3">
      <c r="B137" s="136"/>
      <c r="C137" s="69" t="s">
        <v>1360</v>
      </c>
      <c r="D137" s="69">
        <v>100</v>
      </c>
      <c r="F137" s="69" t="s">
        <v>50</v>
      </c>
      <c r="G137" s="69" t="s">
        <v>11</v>
      </c>
      <c r="H137" s="69" t="s">
        <v>16</v>
      </c>
      <c r="I137" s="107" t="s">
        <v>12</v>
      </c>
      <c r="J137" s="69" t="s">
        <v>13</v>
      </c>
      <c r="K137" s="69" t="s">
        <v>1373</v>
      </c>
      <c r="L137" s="222"/>
    </row>
    <row r="138" spans="1:12" customFormat="1" hidden="1" x14ac:dyDescent="0.3">
      <c r="A138" s="69"/>
      <c r="B138" s="69"/>
      <c r="C138" s="69" t="s">
        <v>1186</v>
      </c>
      <c r="D138" s="69">
        <f>1900+600</f>
        <v>2500</v>
      </c>
      <c r="E138" s="69"/>
      <c r="F138" s="69" t="s">
        <v>62</v>
      </c>
      <c r="G138" s="69" t="s">
        <v>11</v>
      </c>
      <c r="H138" s="69" t="s">
        <v>14</v>
      </c>
      <c r="I138" s="107" t="s">
        <v>12</v>
      </c>
      <c r="J138" s="69" t="s">
        <v>13</v>
      </c>
      <c r="K138" s="69" t="s">
        <v>1211</v>
      </c>
    </row>
    <row r="139" spans="1:12" customFormat="1" hidden="1" x14ac:dyDescent="0.3">
      <c r="A139" s="69"/>
      <c r="B139" s="69"/>
      <c r="C139" s="69" t="s">
        <v>61</v>
      </c>
      <c r="D139" s="69">
        <v>100</v>
      </c>
      <c r="E139" s="69"/>
      <c r="F139" s="69" t="s">
        <v>62</v>
      </c>
      <c r="G139" s="69" t="s">
        <v>11</v>
      </c>
      <c r="H139" s="69" t="s">
        <v>14</v>
      </c>
      <c r="I139" s="107" t="s">
        <v>12</v>
      </c>
      <c r="J139" s="69" t="s">
        <v>13</v>
      </c>
      <c r="K139" s="69" t="s">
        <v>1211</v>
      </c>
    </row>
    <row r="140" spans="1:12" customFormat="1" hidden="1" x14ac:dyDescent="0.3">
      <c r="A140" s="69"/>
      <c r="B140" s="136"/>
      <c r="C140" s="69" t="s">
        <v>8</v>
      </c>
      <c r="D140" s="69">
        <f>120+80+60+200</f>
        <v>460</v>
      </c>
      <c r="E140" s="69"/>
      <c r="F140" s="69" t="s">
        <v>62</v>
      </c>
      <c r="G140" s="69" t="s">
        <v>11</v>
      </c>
      <c r="H140" s="69" t="s">
        <v>14</v>
      </c>
      <c r="I140" s="107" t="s">
        <v>12</v>
      </c>
      <c r="J140" s="69" t="s">
        <v>13</v>
      </c>
      <c r="K140" s="69" t="s">
        <v>1211</v>
      </c>
    </row>
    <row r="141" spans="1:12" customFormat="1" hidden="1" x14ac:dyDescent="0.3">
      <c r="A141" s="69"/>
      <c r="B141" s="69"/>
      <c r="C141" s="69" t="s">
        <v>1187</v>
      </c>
      <c r="D141" s="69">
        <v>1114</v>
      </c>
      <c r="E141" s="69"/>
      <c r="F141" s="69" t="s">
        <v>62</v>
      </c>
      <c r="G141" s="69" t="s">
        <v>11</v>
      </c>
      <c r="H141" s="69" t="s">
        <v>15</v>
      </c>
      <c r="I141" s="107" t="s">
        <v>12</v>
      </c>
      <c r="J141" s="69" t="s">
        <v>13</v>
      </c>
      <c r="K141" s="69" t="s">
        <v>496</v>
      </c>
    </row>
    <row r="142" spans="1:12" customFormat="1" hidden="1" x14ac:dyDescent="0.3">
      <c r="A142" s="69"/>
      <c r="B142" s="69"/>
      <c r="C142" s="69" t="s">
        <v>1188</v>
      </c>
      <c r="D142" s="69">
        <v>5140</v>
      </c>
      <c r="E142" s="69"/>
      <c r="F142" s="69" t="s">
        <v>62</v>
      </c>
      <c r="G142" s="69" t="s">
        <v>11</v>
      </c>
      <c r="H142" s="69" t="s">
        <v>15</v>
      </c>
      <c r="I142" s="107" t="s">
        <v>12</v>
      </c>
      <c r="J142" s="69" t="s">
        <v>13</v>
      </c>
      <c r="K142" s="69" t="s">
        <v>496</v>
      </c>
    </row>
    <row r="143" spans="1:12" customFormat="1" hidden="1" x14ac:dyDescent="0.3">
      <c r="A143" s="69"/>
      <c r="B143" s="69"/>
      <c r="C143" s="69" t="s">
        <v>1189</v>
      </c>
      <c r="D143" s="69">
        <v>100</v>
      </c>
      <c r="E143" s="69"/>
      <c r="F143" s="69" t="s">
        <v>62</v>
      </c>
      <c r="G143" s="69" t="s">
        <v>11</v>
      </c>
      <c r="H143" s="69" t="s">
        <v>15</v>
      </c>
      <c r="I143" s="107" t="s">
        <v>12</v>
      </c>
      <c r="J143" s="69" t="s">
        <v>13</v>
      </c>
      <c r="K143" s="69" t="s">
        <v>496</v>
      </c>
    </row>
    <row r="144" spans="1:12" customFormat="1" hidden="1" x14ac:dyDescent="0.3">
      <c r="A144" s="69"/>
      <c r="B144" s="69"/>
      <c r="C144" s="69" t="s">
        <v>1190</v>
      </c>
      <c r="D144" s="69">
        <v>124</v>
      </c>
      <c r="E144" s="69"/>
      <c r="F144" s="69" t="s">
        <v>62</v>
      </c>
      <c r="G144" s="69" t="s">
        <v>11</v>
      </c>
      <c r="H144" s="69" t="s">
        <v>15</v>
      </c>
      <c r="I144" s="107" t="s">
        <v>12</v>
      </c>
      <c r="J144" s="69" t="s">
        <v>13</v>
      </c>
      <c r="K144" s="69" t="s">
        <v>496</v>
      </c>
    </row>
    <row r="145" spans="1:12" customFormat="1" hidden="1" x14ac:dyDescent="0.3">
      <c r="A145" s="69"/>
      <c r="B145" s="69"/>
      <c r="C145" s="69" t="s">
        <v>1191</v>
      </c>
      <c r="D145" s="69">
        <v>803</v>
      </c>
      <c r="E145" s="69"/>
      <c r="F145" s="69" t="s">
        <v>62</v>
      </c>
      <c r="G145" s="69" t="s">
        <v>11</v>
      </c>
      <c r="H145" s="69" t="s">
        <v>1212</v>
      </c>
      <c r="I145" s="107" t="s">
        <v>12</v>
      </c>
      <c r="J145" s="69" t="s">
        <v>13</v>
      </c>
      <c r="K145" s="69" t="s">
        <v>496</v>
      </c>
    </row>
    <row r="146" spans="1:12" customFormat="1" hidden="1" x14ac:dyDescent="0.3">
      <c r="A146" s="69"/>
      <c r="B146" s="69"/>
      <c r="C146" s="69" t="s">
        <v>1608</v>
      </c>
      <c r="D146" s="69">
        <v>3213</v>
      </c>
      <c r="E146" s="69"/>
      <c r="F146" s="69" t="s">
        <v>1561</v>
      </c>
      <c r="G146" s="69" t="s">
        <v>11</v>
      </c>
      <c r="H146" s="69" t="s">
        <v>1212</v>
      </c>
      <c r="I146" s="107" t="s">
        <v>12</v>
      </c>
      <c r="J146" s="69" t="s">
        <v>13</v>
      </c>
      <c r="K146" s="69" t="s">
        <v>599</v>
      </c>
    </row>
    <row r="147" spans="1:12" customFormat="1" hidden="1" x14ac:dyDescent="0.3">
      <c r="A147" s="69"/>
      <c r="B147" s="69"/>
      <c r="C147" s="69" t="s">
        <v>1192</v>
      </c>
      <c r="D147" s="69">
        <v>1420</v>
      </c>
      <c r="E147" s="69"/>
      <c r="F147" s="69" t="s">
        <v>62</v>
      </c>
      <c r="G147" s="69" t="s">
        <v>11</v>
      </c>
      <c r="H147" s="69" t="s">
        <v>15</v>
      </c>
      <c r="I147" s="107" t="s">
        <v>12</v>
      </c>
      <c r="J147" s="69" t="s">
        <v>13</v>
      </c>
      <c r="K147" s="69" t="s">
        <v>1211</v>
      </c>
    </row>
    <row r="148" spans="1:12" customFormat="1" hidden="1" x14ac:dyDescent="0.3">
      <c r="A148" s="69"/>
      <c r="B148" s="136">
        <v>45091</v>
      </c>
      <c r="C148" s="69" t="s">
        <v>1193</v>
      </c>
      <c r="D148" s="69">
        <v>232</v>
      </c>
      <c r="E148" s="69"/>
      <c r="F148" s="69" t="s">
        <v>62</v>
      </c>
      <c r="G148" s="69" t="s">
        <v>11</v>
      </c>
      <c r="H148" s="69" t="s">
        <v>15</v>
      </c>
      <c r="I148" s="107" t="s">
        <v>12</v>
      </c>
      <c r="J148" s="69" t="s">
        <v>13</v>
      </c>
      <c r="K148" s="69" t="s">
        <v>496</v>
      </c>
    </row>
    <row r="149" spans="1:12" x14ac:dyDescent="0.3">
      <c r="B149" s="136"/>
      <c r="C149" s="69" t="s">
        <v>1360</v>
      </c>
      <c r="D149" s="69">
        <v>110</v>
      </c>
      <c r="F149" s="69" t="s">
        <v>50</v>
      </c>
      <c r="G149" s="69" t="s">
        <v>11</v>
      </c>
      <c r="H149" s="69" t="s">
        <v>16</v>
      </c>
      <c r="I149" s="107" t="s">
        <v>12</v>
      </c>
      <c r="J149" s="69" t="s">
        <v>13</v>
      </c>
      <c r="K149" s="69" t="s">
        <v>1373</v>
      </c>
      <c r="L149" s="222"/>
    </row>
    <row r="150" spans="1:12" customFormat="1" hidden="1" x14ac:dyDescent="0.3">
      <c r="A150" s="69"/>
      <c r="B150" s="69"/>
      <c r="C150" s="69" t="s">
        <v>24</v>
      </c>
      <c r="D150" s="69">
        <v>820</v>
      </c>
      <c r="E150" s="69"/>
      <c r="F150" s="69" t="s">
        <v>62</v>
      </c>
      <c r="G150" s="69" t="s">
        <v>11</v>
      </c>
      <c r="H150" s="69" t="s">
        <v>16</v>
      </c>
      <c r="I150" s="107" t="s">
        <v>12</v>
      </c>
      <c r="J150" s="69" t="s">
        <v>13</v>
      </c>
      <c r="K150" s="69" t="s">
        <v>496</v>
      </c>
    </row>
    <row r="151" spans="1:12" customFormat="1" hidden="1" x14ac:dyDescent="0.3">
      <c r="A151" s="69"/>
      <c r="B151" s="69"/>
      <c r="C151" s="69" t="s">
        <v>8</v>
      </c>
      <c r="D151" s="69">
        <f>380+100</f>
        <v>480</v>
      </c>
      <c r="E151" s="69"/>
      <c r="F151" s="69" t="s">
        <v>62</v>
      </c>
      <c r="G151" s="69" t="s">
        <v>11</v>
      </c>
      <c r="H151" s="69" t="s">
        <v>16</v>
      </c>
      <c r="I151" s="107" t="s">
        <v>12</v>
      </c>
      <c r="J151" s="69" t="s">
        <v>13</v>
      </c>
      <c r="K151" s="69" t="s">
        <v>496</v>
      </c>
    </row>
    <row r="152" spans="1:12" customFormat="1" hidden="1" x14ac:dyDescent="0.3">
      <c r="A152" s="69"/>
      <c r="B152" s="69"/>
      <c r="C152" s="69" t="s">
        <v>1194</v>
      </c>
      <c r="D152" s="69">
        <v>2800</v>
      </c>
      <c r="E152" s="69"/>
      <c r="F152" s="69" t="s">
        <v>62</v>
      </c>
      <c r="G152" s="69" t="s">
        <v>11</v>
      </c>
      <c r="H152" s="69" t="s">
        <v>15</v>
      </c>
      <c r="I152" s="107" t="s">
        <v>12</v>
      </c>
      <c r="J152" s="69" t="s">
        <v>13</v>
      </c>
      <c r="K152" s="69" t="s">
        <v>496</v>
      </c>
    </row>
    <row r="153" spans="1:12" customFormat="1" hidden="1" x14ac:dyDescent="0.3">
      <c r="A153" s="69"/>
      <c r="B153" s="69"/>
      <c r="C153" s="69" t="s">
        <v>32</v>
      </c>
      <c r="D153" s="69">
        <v>320</v>
      </c>
      <c r="E153" s="69"/>
      <c r="F153" s="69" t="s">
        <v>62</v>
      </c>
      <c r="G153" s="69" t="s">
        <v>11</v>
      </c>
      <c r="H153" s="69" t="s">
        <v>16</v>
      </c>
      <c r="I153" s="107" t="s">
        <v>12</v>
      </c>
      <c r="J153" s="69" t="s">
        <v>13</v>
      </c>
      <c r="K153" s="69" t="s">
        <v>496</v>
      </c>
    </row>
    <row r="154" spans="1:12" customFormat="1" hidden="1" x14ac:dyDescent="0.3">
      <c r="A154" s="69"/>
      <c r="B154" s="69"/>
      <c r="C154" s="69" t="s">
        <v>1609</v>
      </c>
      <c r="D154" s="69">
        <v>3412</v>
      </c>
      <c r="E154" s="69"/>
      <c r="F154" s="69" t="s">
        <v>1561</v>
      </c>
      <c r="G154" s="69" t="s">
        <v>191</v>
      </c>
      <c r="H154" s="69" t="s">
        <v>15</v>
      </c>
      <c r="I154" s="107" t="s">
        <v>12</v>
      </c>
      <c r="J154" s="69" t="s">
        <v>13</v>
      </c>
      <c r="K154" s="69"/>
    </row>
    <row r="155" spans="1:12" customFormat="1" hidden="1" x14ac:dyDescent="0.3">
      <c r="A155" s="69"/>
      <c r="B155" s="69"/>
      <c r="C155" s="69" t="s">
        <v>1610</v>
      </c>
      <c r="D155" s="69">
        <v>4418</v>
      </c>
      <c r="E155" s="69"/>
      <c r="F155" s="69" t="s">
        <v>1561</v>
      </c>
      <c r="G155" s="69" t="s">
        <v>191</v>
      </c>
      <c r="H155" s="69" t="s">
        <v>15</v>
      </c>
      <c r="I155" s="107" t="s">
        <v>12</v>
      </c>
      <c r="J155" s="69" t="s">
        <v>13</v>
      </c>
      <c r="K155" s="69"/>
    </row>
    <row r="156" spans="1:12" customFormat="1" hidden="1" x14ac:dyDescent="0.3">
      <c r="A156" s="69"/>
      <c r="B156" s="136">
        <v>45092</v>
      </c>
      <c r="C156" s="69" t="s">
        <v>1195</v>
      </c>
      <c r="D156" s="69">
        <v>1400</v>
      </c>
      <c r="E156" s="69"/>
      <c r="F156" s="69" t="s">
        <v>62</v>
      </c>
      <c r="G156" s="69" t="s">
        <v>11</v>
      </c>
      <c r="H156" s="69" t="s">
        <v>15</v>
      </c>
      <c r="I156" s="107" t="s">
        <v>12</v>
      </c>
      <c r="J156" s="69" t="s">
        <v>13</v>
      </c>
      <c r="K156" s="69" t="s">
        <v>496</v>
      </c>
    </row>
    <row r="157" spans="1:12" customFormat="1" hidden="1" x14ac:dyDescent="0.3">
      <c r="A157" s="69"/>
      <c r="B157" s="69"/>
      <c r="C157" s="69" t="s">
        <v>24</v>
      </c>
      <c r="D157" s="69">
        <f>120+70</f>
        <v>190</v>
      </c>
      <c r="E157" s="69"/>
      <c r="F157" s="69" t="s">
        <v>62</v>
      </c>
      <c r="G157" s="69" t="s">
        <v>11</v>
      </c>
      <c r="H157" s="69" t="s">
        <v>16</v>
      </c>
      <c r="I157" s="107" t="s">
        <v>12</v>
      </c>
      <c r="J157" s="69" t="s">
        <v>13</v>
      </c>
      <c r="K157" s="69" t="s">
        <v>496</v>
      </c>
    </row>
    <row r="158" spans="1:12" customFormat="1" hidden="1" x14ac:dyDescent="0.3">
      <c r="A158" s="69"/>
      <c r="B158" s="69"/>
      <c r="C158" s="69" t="s">
        <v>1196</v>
      </c>
      <c r="D158" s="69">
        <v>962</v>
      </c>
      <c r="E158" s="69"/>
      <c r="F158" s="69" t="s">
        <v>62</v>
      </c>
      <c r="G158" s="69" t="s">
        <v>11</v>
      </c>
      <c r="H158" s="69" t="s">
        <v>16</v>
      </c>
      <c r="I158" s="107" t="s">
        <v>12</v>
      </c>
      <c r="J158" s="69" t="s">
        <v>13</v>
      </c>
      <c r="K158" s="69" t="s">
        <v>496</v>
      </c>
    </row>
    <row r="159" spans="1:12" customFormat="1" hidden="1" x14ac:dyDescent="0.3">
      <c r="A159" s="69"/>
      <c r="B159" s="69"/>
      <c r="C159" s="69" t="s">
        <v>23</v>
      </c>
      <c r="D159" s="69">
        <v>407</v>
      </c>
      <c r="E159" s="69"/>
      <c r="F159" s="69" t="s">
        <v>62</v>
      </c>
      <c r="G159" s="69" t="s">
        <v>11</v>
      </c>
      <c r="H159" s="69" t="s">
        <v>16</v>
      </c>
      <c r="I159" s="107" t="s">
        <v>12</v>
      </c>
      <c r="J159" s="69" t="s">
        <v>13</v>
      </c>
      <c r="K159" s="69" t="s">
        <v>496</v>
      </c>
    </row>
    <row r="160" spans="1:12" customFormat="1" hidden="1" x14ac:dyDescent="0.3">
      <c r="A160" s="69"/>
      <c r="B160" s="69"/>
      <c r="C160" s="69" t="s">
        <v>27</v>
      </c>
      <c r="D160" s="69">
        <v>687</v>
      </c>
      <c r="E160" s="69"/>
      <c r="F160" s="69" t="s">
        <v>62</v>
      </c>
      <c r="G160" s="69" t="s">
        <v>11</v>
      </c>
      <c r="H160" s="69" t="s">
        <v>16</v>
      </c>
      <c r="I160" s="107" t="s">
        <v>12</v>
      </c>
      <c r="J160" s="69" t="s">
        <v>13</v>
      </c>
      <c r="K160" s="69" t="s">
        <v>496</v>
      </c>
    </row>
    <row r="161" spans="1:12" customFormat="1" hidden="1" x14ac:dyDescent="0.3">
      <c r="A161" s="69"/>
      <c r="B161" s="69"/>
      <c r="C161" s="69" t="s">
        <v>18</v>
      </c>
      <c r="D161" s="69">
        <v>100</v>
      </c>
      <c r="E161" s="69"/>
      <c r="F161" s="69" t="s">
        <v>62</v>
      </c>
      <c r="G161" s="69" t="s">
        <v>11</v>
      </c>
      <c r="H161" s="69" t="s">
        <v>16</v>
      </c>
      <c r="I161" s="107" t="s">
        <v>12</v>
      </c>
      <c r="J161" s="69" t="s">
        <v>13</v>
      </c>
      <c r="K161" s="69" t="s">
        <v>496</v>
      </c>
    </row>
    <row r="162" spans="1:12" customFormat="1" hidden="1" x14ac:dyDescent="0.3">
      <c r="A162" s="69"/>
      <c r="B162" s="69"/>
      <c r="C162" s="69" t="s">
        <v>677</v>
      </c>
      <c r="D162" s="69">
        <v>100</v>
      </c>
      <c r="E162" s="69"/>
      <c r="F162" s="69" t="s">
        <v>62</v>
      </c>
      <c r="G162" s="69" t="s">
        <v>11</v>
      </c>
      <c r="H162" s="69" t="s">
        <v>16</v>
      </c>
      <c r="I162" s="107" t="s">
        <v>12</v>
      </c>
      <c r="J162" s="69" t="s">
        <v>13</v>
      </c>
      <c r="K162" s="69" t="s">
        <v>496</v>
      </c>
    </row>
    <row r="163" spans="1:12" x14ac:dyDescent="0.3">
      <c r="C163" s="69" t="s">
        <v>1360</v>
      </c>
      <c r="D163" s="69">
        <v>125</v>
      </c>
      <c r="F163" s="69" t="s">
        <v>50</v>
      </c>
      <c r="G163" s="69" t="s">
        <v>11</v>
      </c>
      <c r="H163" s="69" t="s">
        <v>16</v>
      </c>
      <c r="I163" s="107" t="s">
        <v>12</v>
      </c>
      <c r="J163" s="69" t="s">
        <v>13</v>
      </c>
      <c r="K163" s="69" t="s">
        <v>1373</v>
      </c>
      <c r="L163" s="222"/>
    </row>
    <row r="164" spans="1:12" customFormat="1" hidden="1" x14ac:dyDescent="0.3">
      <c r="A164" s="69"/>
      <c r="B164" s="69"/>
      <c r="C164" s="69" t="s">
        <v>1611</v>
      </c>
      <c r="D164" s="69">
        <v>5000</v>
      </c>
      <c r="E164" s="69"/>
      <c r="F164" s="69" t="s">
        <v>1561</v>
      </c>
      <c r="G164" s="69" t="s">
        <v>11</v>
      </c>
      <c r="H164" s="69" t="s">
        <v>15</v>
      </c>
      <c r="I164" s="107" t="s">
        <v>12</v>
      </c>
      <c r="J164" s="69" t="s">
        <v>13</v>
      </c>
      <c r="K164" s="69" t="s">
        <v>599</v>
      </c>
    </row>
    <row r="165" spans="1:12" customFormat="1" hidden="1" x14ac:dyDescent="0.3">
      <c r="A165" s="69"/>
      <c r="B165" s="69"/>
      <c r="C165" s="69" t="s">
        <v>1197</v>
      </c>
      <c r="D165" s="69">
        <v>240</v>
      </c>
      <c r="E165" s="69"/>
      <c r="F165" s="69" t="s">
        <v>62</v>
      </c>
      <c r="G165" s="69" t="s">
        <v>11</v>
      </c>
      <c r="H165" s="69" t="s">
        <v>15</v>
      </c>
      <c r="I165" s="107" t="s">
        <v>12</v>
      </c>
      <c r="J165" s="69" t="s">
        <v>13</v>
      </c>
      <c r="K165" s="69" t="s">
        <v>496</v>
      </c>
    </row>
    <row r="166" spans="1:12" customFormat="1" hidden="1" x14ac:dyDescent="0.3">
      <c r="A166" s="69"/>
      <c r="B166" s="136">
        <v>45093</v>
      </c>
      <c r="C166" s="69" t="s">
        <v>24</v>
      </c>
      <c r="D166" s="69">
        <v>185</v>
      </c>
      <c r="E166" s="69"/>
      <c r="F166" s="69" t="s">
        <v>62</v>
      </c>
      <c r="G166" s="69" t="s">
        <v>11</v>
      </c>
      <c r="H166" s="69" t="s">
        <v>16</v>
      </c>
      <c r="I166" s="107" t="s">
        <v>12</v>
      </c>
      <c r="J166" s="69" t="s">
        <v>13</v>
      </c>
      <c r="K166" s="69" t="s">
        <v>496</v>
      </c>
    </row>
    <row r="167" spans="1:12" customFormat="1" hidden="1" x14ac:dyDescent="0.3">
      <c r="A167" s="69"/>
      <c r="B167" s="69"/>
      <c r="C167" s="69" t="s">
        <v>23</v>
      </c>
      <c r="D167" s="69">
        <v>458</v>
      </c>
      <c r="E167" s="69"/>
      <c r="F167" s="69" t="s">
        <v>62</v>
      </c>
      <c r="G167" s="69" t="s">
        <v>11</v>
      </c>
      <c r="H167" s="69" t="s">
        <v>16</v>
      </c>
      <c r="I167" s="107" t="s">
        <v>12</v>
      </c>
      <c r="J167" s="69" t="s">
        <v>13</v>
      </c>
      <c r="K167" s="69" t="s">
        <v>496</v>
      </c>
    </row>
    <row r="168" spans="1:12" customFormat="1" hidden="1" x14ac:dyDescent="0.3">
      <c r="A168" s="69"/>
      <c r="B168" s="69"/>
      <c r="C168" s="69" t="s">
        <v>1612</v>
      </c>
      <c r="D168" s="69">
        <v>4008</v>
      </c>
      <c r="E168" s="69"/>
      <c r="F168" s="69" t="s">
        <v>1561</v>
      </c>
      <c r="G168" s="69" t="s">
        <v>191</v>
      </c>
      <c r="H168" s="69" t="s">
        <v>15</v>
      </c>
      <c r="I168" s="107" t="s">
        <v>12</v>
      </c>
      <c r="J168" s="69" t="s">
        <v>13</v>
      </c>
      <c r="K168" s="69" t="s">
        <v>599</v>
      </c>
    </row>
    <row r="169" spans="1:12" customFormat="1" hidden="1" x14ac:dyDescent="0.3">
      <c r="A169" s="69"/>
      <c r="B169" s="69"/>
      <c r="C169" s="69" t="s">
        <v>1749</v>
      </c>
      <c r="D169" s="69">
        <v>50000</v>
      </c>
      <c r="E169" s="69"/>
      <c r="F169" s="69" t="s">
        <v>1561</v>
      </c>
      <c r="G169" s="69" t="s">
        <v>191</v>
      </c>
      <c r="H169" s="69" t="s">
        <v>1614</v>
      </c>
      <c r="I169" s="107" t="s">
        <v>12</v>
      </c>
      <c r="J169" s="69" t="s">
        <v>13</v>
      </c>
      <c r="K169" s="69" t="s">
        <v>599</v>
      </c>
    </row>
    <row r="170" spans="1:12" customFormat="1" hidden="1" x14ac:dyDescent="0.3">
      <c r="A170" s="69"/>
      <c r="B170" s="69"/>
      <c r="C170" s="69" t="s">
        <v>27</v>
      </c>
      <c r="D170" s="69">
        <v>480</v>
      </c>
      <c r="E170" s="69"/>
      <c r="F170" s="69" t="s">
        <v>62</v>
      </c>
      <c r="G170" s="69" t="s">
        <v>11</v>
      </c>
      <c r="H170" s="69" t="s">
        <v>16</v>
      </c>
      <c r="I170" s="107" t="s">
        <v>12</v>
      </c>
      <c r="J170" s="69" t="s">
        <v>13</v>
      </c>
      <c r="K170" s="69" t="s">
        <v>496</v>
      </c>
    </row>
    <row r="171" spans="1:12" customFormat="1" hidden="1" x14ac:dyDescent="0.3">
      <c r="A171" s="69"/>
      <c r="B171" s="69"/>
      <c r="C171" s="69" t="s">
        <v>85</v>
      </c>
      <c r="D171" s="69">
        <v>200</v>
      </c>
      <c r="E171" s="69"/>
      <c r="F171" s="69" t="s">
        <v>62</v>
      </c>
      <c r="G171" s="69" t="s">
        <v>11</v>
      </c>
      <c r="H171" s="69" t="s">
        <v>16</v>
      </c>
      <c r="I171" s="107" t="s">
        <v>12</v>
      </c>
      <c r="J171" s="69" t="s">
        <v>13</v>
      </c>
      <c r="K171" s="69" t="s">
        <v>496</v>
      </c>
    </row>
    <row r="172" spans="1:12" customFormat="1" hidden="1" x14ac:dyDescent="0.3">
      <c r="A172" s="69"/>
      <c r="B172" s="69"/>
      <c r="C172" s="69" t="s">
        <v>1197</v>
      </c>
      <c r="D172" s="69">
        <v>90</v>
      </c>
      <c r="E172" s="69"/>
      <c r="F172" s="69" t="s">
        <v>62</v>
      </c>
      <c r="G172" s="69" t="s">
        <v>11</v>
      </c>
      <c r="H172" s="69" t="s">
        <v>15</v>
      </c>
      <c r="I172" s="107" t="s">
        <v>12</v>
      </c>
      <c r="J172" s="69" t="s">
        <v>13</v>
      </c>
      <c r="K172" s="69" t="s">
        <v>496</v>
      </c>
    </row>
    <row r="173" spans="1:12" customFormat="1" hidden="1" x14ac:dyDescent="0.3">
      <c r="A173" s="69"/>
      <c r="B173" s="69"/>
      <c r="C173" s="69" t="s">
        <v>1198</v>
      </c>
      <c r="D173" s="69">
        <v>40</v>
      </c>
      <c r="E173" s="69"/>
      <c r="F173" s="69" t="s">
        <v>62</v>
      </c>
      <c r="G173" s="69" t="s">
        <v>11</v>
      </c>
      <c r="H173" s="69" t="s">
        <v>16</v>
      </c>
      <c r="I173" s="107" t="s">
        <v>12</v>
      </c>
      <c r="J173" s="69" t="s">
        <v>13</v>
      </c>
      <c r="K173" s="69" t="s">
        <v>496</v>
      </c>
    </row>
    <row r="174" spans="1:12" customFormat="1" hidden="1" x14ac:dyDescent="0.3">
      <c r="A174" s="69"/>
      <c r="B174" s="69"/>
      <c r="C174" s="69" t="s">
        <v>8</v>
      </c>
      <c r="D174" s="69">
        <f>80+40</f>
        <v>120</v>
      </c>
      <c r="E174" s="69"/>
      <c r="F174" s="69" t="s">
        <v>62</v>
      </c>
      <c r="G174" s="69" t="s">
        <v>11</v>
      </c>
      <c r="H174" s="69" t="s">
        <v>16</v>
      </c>
      <c r="I174" s="107" t="s">
        <v>12</v>
      </c>
      <c r="J174" s="69" t="s">
        <v>13</v>
      </c>
      <c r="K174" s="69" t="s">
        <v>496</v>
      </c>
    </row>
    <row r="175" spans="1:12" customFormat="1" hidden="1" x14ac:dyDescent="0.3">
      <c r="A175" s="69"/>
      <c r="B175" s="69"/>
      <c r="C175" s="69" t="s">
        <v>1199</v>
      </c>
      <c r="D175" s="69">
        <f>1680*3</f>
        <v>5040</v>
      </c>
      <c r="E175" s="69"/>
      <c r="F175" s="69" t="s">
        <v>62</v>
      </c>
      <c r="G175" s="69" t="s">
        <v>1213</v>
      </c>
      <c r="H175" s="69" t="s">
        <v>1212</v>
      </c>
      <c r="I175" s="107" t="s">
        <v>12</v>
      </c>
      <c r="J175" s="69" t="s">
        <v>13</v>
      </c>
      <c r="K175" s="69" t="s">
        <v>496</v>
      </c>
    </row>
    <row r="176" spans="1:12" customFormat="1" hidden="1" x14ac:dyDescent="0.3">
      <c r="A176" s="69"/>
      <c r="B176" s="69"/>
      <c r="C176" s="69" t="s">
        <v>1161</v>
      </c>
      <c r="D176" s="69">
        <v>600</v>
      </c>
      <c r="E176" s="69"/>
      <c r="F176" s="69" t="s">
        <v>62</v>
      </c>
      <c r="G176" s="69" t="s">
        <v>11</v>
      </c>
      <c r="H176" s="69" t="s">
        <v>15</v>
      </c>
      <c r="I176" s="107" t="s">
        <v>12</v>
      </c>
      <c r="J176" s="69" t="s">
        <v>13</v>
      </c>
      <c r="K176" s="69" t="s">
        <v>496</v>
      </c>
    </row>
    <row r="177" spans="1:12" x14ac:dyDescent="0.3">
      <c r="C177" s="69" t="s">
        <v>1360</v>
      </c>
      <c r="D177" s="69">
        <v>150</v>
      </c>
      <c r="F177" s="69" t="s">
        <v>50</v>
      </c>
      <c r="G177" s="69" t="s">
        <v>11</v>
      </c>
      <c r="H177" s="69" t="s">
        <v>16</v>
      </c>
      <c r="I177" s="107" t="s">
        <v>12</v>
      </c>
      <c r="J177" s="69" t="s">
        <v>13</v>
      </c>
      <c r="K177" s="69" t="s">
        <v>1373</v>
      </c>
      <c r="L177" s="222"/>
    </row>
    <row r="178" spans="1:12" x14ac:dyDescent="0.3">
      <c r="C178" s="69" t="s">
        <v>1369</v>
      </c>
      <c r="D178" s="69">
        <v>150</v>
      </c>
      <c r="F178" s="69" t="s">
        <v>50</v>
      </c>
      <c r="G178" s="69" t="s">
        <v>11</v>
      </c>
      <c r="H178" s="69" t="s">
        <v>16</v>
      </c>
      <c r="I178" s="107" t="s">
        <v>12</v>
      </c>
      <c r="J178" s="69" t="s">
        <v>13</v>
      </c>
      <c r="K178" s="69" t="s">
        <v>1373</v>
      </c>
      <c r="L178" s="222"/>
    </row>
    <row r="179" spans="1:12" customFormat="1" hidden="1" x14ac:dyDescent="0.3">
      <c r="A179" s="69"/>
      <c r="B179" s="136">
        <v>45094</v>
      </c>
      <c r="C179" s="69" t="s">
        <v>1197</v>
      </c>
      <c r="D179" s="69">
        <v>100</v>
      </c>
      <c r="E179" s="69"/>
      <c r="F179" s="69" t="s">
        <v>62</v>
      </c>
      <c r="G179" s="69" t="s">
        <v>11</v>
      </c>
      <c r="H179" s="69" t="s">
        <v>16</v>
      </c>
      <c r="I179" s="107" t="s">
        <v>12</v>
      </c>
      <c r="J179" s="69" t="s">
        <v>13</v>
      </c>
      <c r="K179" s="69" t="s">
        <v>1214</v>
      </c>
    </row>
    <row r="180" spans="1:12" customFormat="1" hidden="1" x14ac:dyDescent="0.3">
      <c r="A180" s="69"/>
      <c r="B180" s="136"/>
      <c r="C180" s="69" t="s">
        <v>23</v>
      </c>
      <c r="D180" s="69">
        <f>259+40</f>
        <v>299</v>
      </c>
      <c r="E180" s="69"/>
      <c r="F180" s="69" t="s">
        <v>62</v>
      </c>
      <c r="G180" s="69" t="s">
        <v>11</v>
      </c>
      <c r="H180" s="69" t="s">
        <v>16</v>
      </c>
      <c r="I180" s="107" t="s">
        <v>12</v>
      </c>
      <c r="J180" s="69" t="s">
        <v>13</v>
      </c>
      <c r="K180" s="69" t="s">
        <v>1214</v>
      </c>
    </row>
    <row r="181" spans="1:12" customFormat="1" hidden="1" x14ac:dyDescent="0.3">
      <c r="A181" s="69"/>
      <c r="B181" s="69"/>
      <c r="C181" s="69" t="s">
        <v>26</v>
      </c>
      <c r="D181" s="69">
        <v>100</v>
      </c>
      <c r="E181" s="69"/>
      <c r="F181" s="69" t="s">
        <v>62</v>
      </c>
      <c r="G181" s="69" t="s">
        <v>11</v>
      </c>
      <c r="H181" s="69" t="s">
        <v>16</v>
      </c>
      <c r="I181" s="107" t="s">
        <v>12</v>
      </c>
      <c r="J181" s="69" t="s">
        <v>13</v>
      </c>
      <c r="K181" s="69" t="s">
        <v>1214</v>
      </c>
    </row>
    <row r="182" spans="1:12" customFormat="1" hidden="1" x14ac:dyDescent="0.3">
      <c r="A182" s="69"/>
      <c r="B182" s="69"/>
      <c r="C182" s="69" t="s">
        <v>27</v>
      </c>
      <c r="D182" s="69">
        <v>300</v>
      </c>
      <c r="E182" s="69"/>
      <c r="F182" s="69" t="s">
        <v>62</v>
      </c>
      <c r="G182" s="69" t="s">
        <v>11</v>
      </c>
      <c r="H182" s="69" t="s">
        <v>16</v>
      </c>
      <c r="I182" s="107" t="s">
        <v>12</v>
      </c>
      <c r="J182" s="69" t="s">
        <v>13</v>
      </c>
      <c r="K182" s="69" t="s">
        <v>1214</v>
      </c>
    </row>
    <row r="183" spans="1:12" customFormat="1" hidden="1" x14ac:dyDescent="0.3">
      <c r="A183" s="69"/>
      <c r="B183" s="69"/>
      <c r="C183" s="69" t="s">
        <v>1200</v>
      </c>
      <c r="D183" s="69">
        <v>100</v>
      </c>
      <c r="E183" s="69"/>
      <c r="F183" s="69" t="s">
        <v>62</v>
      </c>
      <c r="G183" s="69" t="s">
        <v>11</v>
      </c>
      <c r="H183" s="69" t="s">
        <v>15</v>
      </c>
      <c r="I183" s="107" t="s">
        <v>12</v>
      </c>
      <c r="J183" s="69" t="s">
        <v>13</v>
      </c>
      <c r="K183" s="69" t="s">
        <v>1214</v>
      </c>
    </row>
    <row r="184" spans="1:12" customFormat="1" hidden="1" x14ac:dyDescent="0.3">
      <c r="A184" s="69"/>
      <c r="B184" s="69"/>
      <c r="C184" s="69" t="s">
        <v>1201</v>
      </c>
      <c r="D184" s="69">
        <v>1720</v>
      </c>
      <c r="E184" s="69"/>
      <c r="F184" s="69" t="s">
        <v>62</v>
      </c>
      <c r="G184" s="69" t="s">
        <v>11</v>
      </c>
      <c r="H184" s="69" t="s">
        <v>15</v>
      </c>
      <c r="I184" s="107" t="s">
        <v>12</v>
      </c>
      <c r="J184" s="69" t="s">
        <v>13</v>
      </c>
      <c r="K184" s="69" t="s">
        <v>1214</v>
      </c>
    </row>
    <row r="185" spans="1:12" customFormat="1" hidden="1" x14ac:dyDescent="0.3">
      <c r="A185" s="69"/>
      <c r="B185" s="69"/>
      <c r="C185" s="69" t="s">
        <v>75</v>
      </c>
      <c r="D185" s="69">
        <v>1000</v>
      </c>
      <c r="E185" s="69"/>
      <c r="F185" s="69" t="s">
        <v>62</v>
      </c>
      <c r="G185" s="69" t="s">
        <v>11</v>
      </c>
      <c r="H185" s="69" t="s">
        <v>1212</v>
      </c>
      <c r="I185" s="107" t="s">
        <v>12</v>
      </c>
      <c r="J185" s="69" t="s">
        <v>13</v>
      </c>
      <c r="K185" s="69" t="s">
        <v>1214</v>
      </c>
    </row>
    <row r="186" spans="1:12" customFormat="1" hidden="1" x14ac:dyDescent="0.3">
      <c r="A186" s="69"/>
      <c r="B186" s="69"/>
      <c r="C186" s="69" t="s">
        <v>55</v>
      </c>
      <c r="D186" s="69">
        <v>120</v>
      </c>
      <c r="E186" s="69"/>
      <c r="F186" s="69" t="s">
        <v>62</v>
      </c>
      <c r="G186" s="69" t="s">
        <v>11</v>
      </c>
      <c r="H186" s="69" t="s">
        <v>16</v>
      </c>
      <c r="I186" s="107" t="s">
        <v>12</v>
      </c>
      <c r="J186" s="69" t="s">
        <v>13</v>
      </c>
      <c r="K186" s="69" t="s">
        <v>1214</v>
      </c>
    </row>
    <row r="187" spans="1:12" customFormat="1" hidden="1" x14ac:dyDescent="0.3">
      <c r="A187" s="69"/>
      <c r="B187" s="69"/>
      <c r="C187" s="69" t="s">
        <v>100</v>
      </c>
      <c r="D187" s="69">
        <v>200</v>
      </c>
      <c r="E187" s="69"/>
      <c r="F187" s="69" t="s">
        <v>62</v>
      </c>
      <c r="G187" s="69" t="s">
        <v>11</v>
      </c>
      <c r="H187" s="69" t="s">
        <v>14</v>
      </c>
      <c r="I187" s="107" t="s">
        <v>12</v>
      </c>
      <c r="J187" s="69" t="s">
        <v>13</v>
      </c>
      <c r="K187" s="69" t="s">
        <v>1214</v>
      </c>
    </row>
    <row r="188" spans="1:12" customFormat="1" hidden="1" x14ac:dyDescent="0.3">
      <c r="A188" s="69"/>
      <c r="B188" s="69"/>
      <c r="C188" s="69" t="s">
        <v>8</v>
      </c>
      <c r="D188" s="69">
        <v>220</v>
      </c>
      <c r="E188" s="69"/>
      <c r="F188" s="69" t="s">
        <v>62</v>
      </c>
      <c r="G188" s="69" t="s">
        <v>11</v>
      </c>
      <c r="H188" s="69" t="s">
        <v>16</v>
      </c>
      <c r="I188" s="107" t="s">
        <v>12</v>
      </c>
      <c r="J188" s="69" t="s">
        <v>13</v>
      </c>
      <c r="K188" s="69" t="s">
        <v>1214</v>
      </c>
    </row>
    <row r="189" spans="1:12" customFormat="1" hidden="1" x14ac:dyDescent="0.3">
      <c r="A189" s="69"/>
      <c r="B189" s="69"/>
      <c r="C189" s="69" t="s">
        <v>1202</v>
      </c>
      <c r="D189" s="69">
        <v>30</v>
      </c>
      <c r="E189" s="69"/>
      <c r="F189" s="69" t="s">
        <v>62</v>
      </c>
      <c r="G189" s="69" t="s">
        <v>11</v>
      </c>
      <c r="H189" s="69" t="s">
        <v>14</v>
      </c>
      <c r="I189" s="107" t="s">
        <v>12</v>
      </c>
      <c r="J189" s="69" t="s">
        <v>13</v>
      </c>
      <c r="K189" s="69" t="s">
        <v>1214</v>
      </c>
    </row>
    <row r="190" spans="1:12" customFormat="1" hidden="1" x14ac:dyDescent="0.3">
      <c r="A190" s="69"/>
      <c r="B190" s="69"/>
      <c r="C190" s="69" t="s">
        <v>26</v>
      </c>
      <c r="D190" s="69">
        <v>80</v>
      </c>
      <c r="E190" s="69"/>
      <c r="F190" s="69" t="s">
        <v>62</v>
      </c>
      <c r="G190" s="69" t="s">
        <v>11</v>
      </c>
      <c r="H190" s="69" t="s">
        <v>16</v>
      </c>
      <c r="I190" s="107" t="s">
        <v>12</v>
      </c>
      <c r="J190" s="69" t="s">
        <v>13</v>
      </c>
      <c r="K190" s="69" t="s">
        <v>1214</v>
      </c>
    </row>
    <row r="191" spans="1:12" customFormat="1" hidden="1" x14ac:dyDescent="0.3">
      <c r="A191" s="69"/>
      <c r="B191" s="69"/>
      <c r="C191" s="69" t="s">
        <v>1203</v>
      </c>
      <c r="D191" s="69">
        <v>80</v>
      </c>
      <c r="E191" s="69"/>
      <c r="F191" s="69" t="s">
        <v>62</v>
      </c>
      <c r="G191" s="69" t="s">
        <v>11</v>
      </c>
      <c r="H191" s="69" t="s">
        <v>16</v>
      </c>
      <c r="I191" s="107" t="s">
        <v>12</v>
      </c>
      <c r="J191" s="69" t="s">
        <v>13</v>
      </c>
      <c r="K191" s="69" t="s">
        <v>1214</v>
      </c>
    </row>
    <row r="192" spans="1:12" customFormat="1" hidden="1" x14ac:dyDescent="0.3">
      <c r="A192" s="69"/>
      <c r="B192" s="69"/>
      <c r="C192" s="69" t="s">
        <v>27</v>
      </c>
      <c r="D192" s="69">
        <v>788</v>
      </c>
      <c r="E192" s="69"/>
      <c r="F192" s="69" t="s">
        <v>62</v>
      </c>
      <c r="G192" s="69" t="s">
        <v>11</v>
      </c>
      <c r="H192" s="69" t="s">
        <v>16</v>
      </c>
      <c r="I192" s="107" t="s">
        <v>12</v>
      </c>
      <c r="J192" s="69" t="s">
        <v>13</v>
      </c>
      <c r="K192" s="69" t="s">
        <v>1214</v>
      </c>
    </row>
    <row r="193" spans="1:12" customFormat="1" hidden="1" x14ac:dyDescent="0.3">
      <c r="A193" s="69"/>
      <c r="B193" s="69"/>
      <c r="C193" s="69" t="s">
        <v>1204</v>
      </c>
      <c r="D193" s="69">
        <f>80+30+60+70+100</f>
        <v>340</v>
      </c>
      <c r="E193" s="69"/>
      <c r="F193" s="69" t="s">
        <v>62</v>
      </c>
      <c r="G193" s="69" t="s">
        <v>11</v>
      </c>
      <c r="H193" s="69" t="s">
        <v>16</v>
      </c>
      <c r="I193" s="107" t="s">
        <v>12</v>
      </c>
      <c r="J193" s="69" t="s">
        <v>13</v>
      </c>
      <c r="K193" s="69" t="s">
        <v>1214</v>
      </c>
    </row>
    <row r="194" spans="1:12" x14ac:dyDescent="0.3">
      <c r="C194" s="69" t="s">
        <v>24</v>
      </c>
      <c r="D194" s="221">
        <v>160</v>
      </c>
      <c r="F194" s="69" t="s">
        <v>50</v>
      </c>
      <c r="G194" s="69" t="s">
        <v>11</v>
      </c>
      <c r="H194" s="69" t="s">
        <v>16</v>
      </c>
      <c r="I194" s="107" t="s">
        <v>12</v>
      </c>
      <c r="J194" s="69" t="s">
        <v>13</v>
      </c>
      <c r="K194" s="69" t="s">
        <v>1404</v>
      </c>
      <c r="L194" s="222"/>
    </row>
    <row r="195" spans="1:12" x14ac:dyDescent="0.3">
      <c r="C195" s="69" t="s">
        <v>23</v>
      </c>
      <c r="D195" s="221">
        <v>520</v>
      </c>
      <c r="F195" s="69" t="s">
        <v>50</v>
      </c>
      <c r="G195" s="69" t="s">
        <v>11</v>
      </c>
      <c r="H195" s="69" t="s">
        <v>16</v>
      </c>
      <c r="I195" s="107" t="s">
        <v>12</v>
      </c>
      <c r="J195" s="69" t="s">
        <v>13</v>
      </c>
      <c r="K195" s="69" t="s">
        <v>1404</v>
      </c>
      <c r="L195" s="222"/>
    </row>
    <row r="196" spans="1:12" x14ac:dyDescent="0.3">
      <c r="C196" s="69" t="s">
        <v>27</v>
      </c>
      <c r="D196" s="221">
        <v>403</v>
      </c>
      <c r="F196" s="69" t="s">
        <v>50</v>
      </c>
      <c r="G196" s="69" t="s">
        <v>11</v>
      </c>
      <c r="H196" s="69" t="s">
        <v>16</v>
      </c>
      <c r="I196" s="107" t="s">
        <v>12</v>
      </c>
      <c r="J196" s="69" t="s">
        <v>13</v>
      </c>
      <c r="K196" s="69" t="s">
        <v>1404</v>
      </c>
      <c r="L196" s="222"/>
    </row>
    <row r="197" spans="1:12" x14ac:dyDescent="0.3">
      <c r="C197" s="69" t="s">
        <v>86</v>
      </c>
      <c r="D197" s="221">
        <v>2600</v>
      </c>
      <c r="F197" s="69" t="s">
        <v>50</v>
      </c>
      <c r="G197" s="69" t="s">
        <v>10</v>
      </c>
      <c r="H197" s="69" t="s">
        <v>1212</v>
      </c>
      <c r="I197" s="107" t="s">
        <v>12</v>
      </c>
      <c r="J197" s="69" t="s">
        <v>13</v>
      </c>
      <c r="K197" s="69" t="s">
        <v>1404</v>
      </c>
      <c r="L197" s="222"/>
    </row>
    <row r="198" spans="1:12" customFormat="1" hidden="1" x14ac:dyDescent="0.3">
      <c r="A198" s="69"/>
      <c r="B198" s="69"/>
      <c r="C198" s="69" t="s">
        <v>1458</v>
      </c>
      <c r="D198" s="221">
        <v>600</v>
      </c>
      <c r="E198" s="69"/>
      <c r="F198" s="69" t="s">
        <v>1457</v>
      </c>
      <c r="G198" s="69" t="s">
        <v>11</v>
      </c>
      <c r="H198" s="69" t="s">
        <v>16</v>
      </c>
      <c r="I198" s="107" t="s">
        <v>12</v>
      </c>
      <c r="J198" s="69" t="s">
        <v>13</v>
      </c>
      <c r="K198" s="69" t="s">
        <v>599</v>
      </c>
    </row>
    <row r="199" spans="1:12" customFormat="1" hidden="1" x14ac:dyDescent="0.3">
      <c r="A199" s="69"/>
      <c r="B199" s="69"/>
      <c r="C199" s="69" t="s">
        <v>1595</v>
      </c>
      <c r="D199" s="221">
        <v>41</v>
      </c>
      <c r="E199" s="69"/>
      <c r="F199" s="69" t="s">
        <v>1561</v>
      </c>
      <c r="G199" s="69" t="s">
        <v>11</v>
      </c>
      <c r="H199" s="69" t="s">
        <v>1212</v>
      </c>
      <c r="I199" s="107" t="s">
        <v>12</v>
      </c>
      <c r="J199" s="69" t="s">
        <v>13</v>
      </c>
      <c r="K199" s="69" t="s">
        <v>599</v>
      </c>
    </row>
    <row r="200" spans="1:12" customFormat="1" hidden="1" x14ac:dyDescent="0.3">
      <c r="A200" s="69"/>
      <c r="B200" s="69"/>
      <c r="C200" s="69" t="s">
        <v>1180</v>
      </c>
      <c r="D200" s="221">
        <v>15</v>
      </c>
      <c r="E200" s="69"/>
      <c r="F200" s="69" t="s">
        <v>1561</v>
      </c>
      <c r="G200" s="69" t="s">
        <v>11</v>
      </c>
      <c r="H200" s="69" t="s">
        <v>1212</v>
      </c>
      <c r="I200" s="107" t="s">
        <v>12</v>
      </c>
      <c r="J200" s="69" t="s">
        <v>13</v>
      </c>
      <c r="K200" s="69" t="s">
        <v>599</v>
      </c>
    </row>
    <row r="201" spans="1:12" customFormat="1" hidden="1" x14ac:dyDescent="0.3">
      <c r="A201" s="69"/>
      <c r="B201" s="136">
        <v>45095</v>
      </c>
      <c r="C201" s="69" t="s">
        <v>23</v>
      </c>
      <c r="D201" s="69">
        <v>631</v>
      </c>
      <c r="E201" s="69"/>
      <c r="F201" s="69" t="s">
        <v>62</v>
      </c>
      <c r="G201" s="69" t="s">
        <v>11</v>
      </c>
      <c r="H201" s="69" t="s">
        <v>16</v>
      </c>
      <c r="I201" s="107" t="s">
        <v>12</v>
      </c>
      <c r="J201" s="69" t="s">
        <v>13</v>
      </c>
      <c r="K201" s="69" t="s">
        <v>1214</v>
      </c>
    </row>
    <row r="202" spans="1:12" customFormat="1" hidden="1" x14ac:dyDescent="0.3">
      <c r="A202" s="69"/>
      <c r="B202" s="69"/>
      <c r="C202" s="69" t="s">
        <v>27</v>
      </c>
      <c r="D202" s="69">
        <v>683</v>
      </c>
      <c r="E202" s="69"/>
      <c r="F202" s="69" t="s">
        <v>62</v>
      </c>
      <c r="G202" s="69" t="s">
        <v>11</v>
      </c>
      <c r="H202" s="69" t="s">
        <v>16</v>
      </c>
      <c r="I202" s="107" t="s">
        <v>12</v>
      </c>
      <c r="J202" s="69" t="s">
        <v>13</v>
      </c>
      <c r="K202" s="69" t="s">
        <v>1214</v>
      </c>
    </row>
    <row r="203" spans="1:12" customFormat="1" hidden="1" x14ac:dyDescent="0.3">
      <c r="A203" s="69"/>
      <c r="B203" s="136"/>
      <c r="C203" s="69" t="s">
        <v>8</v>
      </c>
      <c r="D203" s="69">
        <v>320</v>
      </c>
      <c r="E203" s="69"/>
      <c r="F203" s="69" t="s">
        <v>62</v>
      </c>
      <c r="G203" s="69" t="s">
        <v>11</v>
      </c>
      <c r="H203" s="69" t="s">
        <v>16</v>
      </c>
      <c r="I203" s="107" t="s">
        <v>12</v>
      </c>
      <c r="J203" s="69" t="s">
        <v>13</v>
      </c>
      <c r="K203" s="69" t="s">
        <v>1214</v>
      </c>
    </row>
    <row r="204" spans="1:12" customFormat="1" hidden="1" x14ac:dyDescent="0.3">
      <c r="A204" s="69"/>
      <c r="B204" s="136"/>
      <c r="C204" s="69" t="s">
        <v>1215</v>
      </c>
      <c r="D204" s="69">
        <v>15000</v>
      </c>
      <c r="E204" s="69"/>
      <c r="F204" s="69" t="s">
        <v>62</v>
      </c>
      <c r="G204" s="69" t="s">
        <v>11</v>
      </c>
      <c r="H204" s="69" t="s">
        <v>16</v>
      </c>
      <c r="I204" s="107" t="s">
        <v>12</v>
      </c>
      <c r="J204" s="69" t="s">
        <v>13</v>
      </c>
      <c r="K204" s="69" t="s">
        <v>599</v>
      </c>
    </row>
    <row r="205" spans="1:12" x14ac:dyDescent="0.3">
      <c r="B205" s="136"/>
      <c r="C205" s="69" t="s">
        <v>24</v>
      </c>
      <c r="D205" s="221">
        <v>220</v>
      </c>
      <c r="F205" s="69" t="s">
        <v>50</v>
      </c>
      <c r="G205" s="69" t="s">
        <v>11</v>
      </c>
      <c r="H205" s="69" t="s">
        <v>16</v>
      </c>
      <c r="I205" s="107" t="s">
        <v>12</v>
      </c>
      <c r="J205" s="69" t="s">
        <v>13</v>
      </c>
      <c r="K205" s="69" t="s">
        <v>1404</v>
      </c>
      <c r="L205" s="222"/>
    </row>
    <row r="206" spans="1:12" x14ac:dyDescent="0.3">
      <c r="B206" s="136"/>
      <c r="C206" s="69" t="s">
        <v>23</v>
      </c>
      <c r="D206" s="221">
        <v>540</v>
      </c>
      <c r="F206" s="69" t="s">
        <v>50</v>
      </c>
      <c r="G206" s="69" t="s">
        <v>11</v>
      </c>
      <c r="H206" s="69" t="s">
        <v>16</v>
      </c>
      <c r="I206" s="107" t="s">
        <v>12</v>
      </c>
      <c r="J206" s="69" t="s">
        <v>13</v>
      </c>
      <c r="K206" s="69" t="s">
        <v>1404</v>
      </c>
      <c r="L206" s="222"/>
    </row>
    <row r="207" spans="1:12" x14ac:dyDescent="0.3">
      <c r="B207" s="136"/>
      <c r="C207" s="69" t="s">
        <v>1375</v>
      </c>
      <c r="D207" s="221">
        <v>300</v>
      </c>
      <c r="F207" s="69" t="s">
        <v>50</v>
      </c>
      <c r="G207" s="69" t="s">
        <v>11</v>
      </c>
      <c r="H207" s="69" t="s">
        <v>16</v>
      </c>
      <c r="I207" s="107" t="s">
        <v>12</v>
      </c>
      <c r="J207" s="69" t="s">
        <v>13</v>
      </c>
      <c r="K207" s="69" t="s">
        <v>1404</v>
      </c>
      <c r="L207" s="222"/>
    </row>
    <row r="208" spans="1:12" x14ac:dyDescent="0.3">
      <c r="B208" s="136"/>
      <c r="C208" s="69" t="s">
        <v>27</v>
      </c>
      <c r="D208" s="221">
        <v>665</v>
      </c>
      <c r="F208" s="69" t="s">
        <v>50</v>
      </c>
      <c r="G208" s="69" t="s">
        <v>11</v>
      </c>
      <c r="H208" s="69" t="s">
        <v>16</v>
      </c>
      <c r="I208" s="107" t="s">
        <v>12</v>
      </c>
      <c r="J208" s="69" t="s">
        <v>13</v>
      </c>
      <c r="K208" s="69" t="s">
        <v>1404</v>
      </c>
      <c r="L208" s="222"/>
    </row>
    <row r="209" spans="1:12" x14ac:dyDescent="0.3">
      <c r="B209" s="136"/>
      <c r="C209" s="69" t="s">
        <v>86</v>
      </c>
      <c r="D209" s="221">
        <v>3400</v>
      </c>
      <c r="F209" s="69" t="s">
        <v>50</v>
      </c>
      <c r="G209" s="69" t="s">
        <v>191</v>
      </c>
      <c r="H209" s="69" t="s">
        <v>1212</v>
      </c>
      <c r="I209" s="107" t="s">
        <v>12</v>
      </c>
      <c r="J209" s="69" t="s">
        <v>13</v>
      </c>
      <c r="K209" s="69" t="s">
        <v>1404</v>
      </c>
      <c r="L209" s="222"/>
    </row>
    <row r="210" spans="1:12" x14ac:dyDescent="0.3">
      <c r="B210" s="136"/>
      <c r="C210" s="69" t="s">
        <v>1372</v>
      </c>
      <c r="D210" s="221">
        <v>90</v>
      </c>
      <c r="F210" s="69" t="s">
        <v>50</v>
      </c>
      <c r="G210" s="69" t="s">
        <v>191</v>
      </c>
      <c r="H210" s="69" t="s">
        <v>14</v>
      </c>
      <c r="I210" s="107" t="s">
        <v>12</v>
      </c>
      <c r="J210" s="69" t="s">
        <v>13</v>
      </c>
      <c r="K210" s="69" t="s">
        <v>1404</v>
      </c>
      <c r="L210" s="222"/>
    </row>
    <row r="211" spans="1:12" x14ac:dyDescent="0.3">
      <c r="B211" s="136"/>
      <c r="C211" s="69" t="s">
        <v>1376</v>
      </c>
      <c r="D211" s="221">
        <v>950</v>
      </c>
      <c r="F211" s="69" t="s">
        <v>50</v>
      </c>
      <c r="G211" s="69" t="s">
        <v>191</v>
      </c>
      <c r="H211" s="69" t="s">
        <v>15</v>
      </c>
      <c r="I211" s="107" t="s">
        <v>12</v>
      </c>
      <c r="J211" s="69" t="s">
        <v>13</v>
      </c>
      <c r="K211" s="69" t="s">
        <v>1404</v>
      </c>
      <c r="L211" s="222"/>
    </row>
    <row r="212" spans="1:12" customFormat="1" hidden="1" x14ac:dyDescent="0.3">
      <c r="A212" s="69"/>
      <c r="B212" s="136"/>
      <c r="C212" s="69" t="s">
        <v>1613</v>
      </c>
      <c r="D212" s="221">
        <v>499</v>
      </c>
      <c r="E212" s="69"/>
      <c r="F212" s="69" t="s">
        <v>1561</v>
      </c>
      <c r="G212" s="69" t="s">
        <v>11</v>
      </c>
      <c r="H212" s="69" t="s">
        <v>1614</v>
      </c>
      <c r="I212" s="107" t="s">
        <v>12</v>
      </c>
      <c r="J212" s="69" t="s">
        <v>13</v>
      </c>
      <c r="K212" s="69" t="s">
        <v>599</v>
      </c>
    </row>
    <row r="213" spans="1:12" customFormat="1" hidden="1" x14ac:dyDescent="0.3">
      <c r="A213" s="69"/>
      <c r="B213" s="136">
        <v>45096</v>
      </c>
      <c r="C213" s="69" t="s">
        <v>75</v>
      </c>
      <c r="D213" s="69">
        <v>1545</v>
      </c>
      <c r="E213" s="69"/>
      <c r="F213" s="69" t="s">
        <v>62</v>
      </c>
      <c r="G213" s="69" t="s">
        <v>11</v>
      </c>
      <c r="H213" s="69" t="s">
        <v>1212</v>
      </c>
      <c r="I213" s="107" t="s">
        <v>12</v>
      </c>
      <c r="J213" s="69" t="s">
        <v>13</v>
      </c>
      <c r="K213" s="69" t="s">
        <v>1214</v>
      </c>
    </row>
    <row r="214" spans="1:12" customFormat="1" hidden="1" x14ac:dyDescent="0.3">
      <c r="A214" s="69"/>
      <c r="B214" s="69"/>
      <c r="C214" s="69" t="s">
        <v>1205</v>
      </c>
      <c r="D214" s="69">
        <v>100</v>
      </c>
      <c r="E214" s="69"/>
      <c r="F214" s="69" t="s">
        <v>62</v>
      </c>
      <c r="G214" s="69" t="s">
        <v>11</v>
      </c>
      <c r="H214" s="69" t="s">
        <v>15</v>
      </c>
      <c r="I214" s="107" t="s">
        <v>12</v>
      </c>
      <c r="J214" s="69" t="s">
        <v>13</v>
      </c>
      <c r="K214" s="69" t="s">
        <v>1214</v>
      </c>
    </row>
    <row r="215" spans="1:12" customFormat="1" hidden="1" x14ac:dyDescent="0.3">
      <c r="A215" s="69"/>
      <c r="B215" s="69"/>
      <c r="C215" s="69" t="s">
        <v>1206</v>
      </c>
      <c r="D215" s="69">
        <v>350</v>
      </c>
      <c r="E215" s="69"/>
      <c r="F215" s="69" t="s">
        <v>62</v>
      </c>
      <c r="G215" s="69" t="s">
        <v>11</v>
      </c>
      <c r="H215" s="69" t="s">
        <v>15</v>
      </c>
      <c r="I215" s="107" t="s">
        <v>12</v>
      </c>
      <c r="J215" s="69" t="s">
        <v>13</v>
      </c>
      <c r="K215" s="69" t="s">
        <v>1214</v>
      </c>
    </row>
    <row r="216" spans="1:12" customFormat="1" hidden="1" x14ac:dyDescent="0.3">
      <c r="A216" s="69"/>
      <c r="B216" s="69"/>
      <c r="C216" s="69" t="s">
        <v>8</v>
      </c>
      <c r="D216" s="69">
        <f>220+40+60+40+50</f>
        <v>410</v>
      </c>
      <c r="E216" s="69"/>
      <c r="F216" s="69" t="s">
        <v>62</v>
      </c>
      <c r="G216" s="69" t="s">
        <v>11</v>
      </c>
      <c r="H216" s="69" t="s">
        <v>16</v>
      </c>
      <c r="I216" s="107" t="s">
        <v>12</v>
      </c>
      <c r="J216" s="69" t="s">
        <v>13</v>
      </c>
      <c r="K216" s="69" t="s">
        <v>1214</v>
      </c>
    </row>
    <row r="217" spans="1:12" customFormat="1" hidden="1" x14ac:dyDescent="0.3">
      <c r="A217" s="69"/>
      <c r="B217" s="69"/>
      <c r="C217" s="69" t="s">
        <v>27</v>
      </c>
      <c r="D217" s="69">
        <v>360</v>
      </c>
      <c r="E217" s="69"/>
      <c r="F217" s="69" t="s">
        <v>62</v>
      </c>
      <c r="G217" s="69" t="s">
        <v>11</v>
      </c>
      <c r="H217" s="69" t="s">
        <v>16</v>
      </c>
      <c r="I217" s="107" t="s">
        <v>12</v>
      </c>
      <c r="J217" s="69" t="s">
        <v>13</v>
      </c>
      <c r="K217" s="69" t="s">
        <v>1214</v>
      </c>
    </row>
    <row r="218" spans="1:12" customFormat="1" hidden="1" x14ac:dyDescent="0.3">
      <c r="A218" s="69"/>
      <c r="B218" s="69"/>
      <c r="C218" s="69" t="s">
        <v>1207</v>
      </c>
      <c r="D218" s="69">
        <v>778</v>
      </c>
      <c r="E218" s="69"/>
      <c r="F218" s="69" t="s">
        <v>62</v>
      </c>
      <c r="G218" s="69" t="s">
        <v>11</v>
      </c>
      <c r="H218" s="69" t="s">
        <v>15</v>
      </c>
      <c r="I218" s="107" t="s">
        <v>12</v>
      </c>
      <c r="J218" s="69" t="s">
        <v>13</v>
      </c>
      <c r="K218" s="69" t="s">
        <v>1214</v>
      </c>
    </row>
    <row r="219" spans="1:12" x14ac:dyDescent="0.3">
      <c r="C219" s="69" t="s">
        <v>24</v>
      </c>
      <c r="D219" s="221">
        <v>180</v>
      </c>
      <c r="F219" s="69" t="s">
        <v>50</v>
      </c>
      <c r="G219" s="69" t="s">
        <v>11</v>
      </c>
      <c r="H219" s="69" t="s">
        <v>16</v>
      </c>
      <c r="I219" s="107" t="s">
        <v>12</v>
      </c>
      <c r="J219" s="69" t="s">
        <v>13</v>
      </c>
      <c r="K219" s="69" t="s">
        <v>1404</v>
      </c>
      <c r="L219" s="222"/>
    </row>
    <row r="220" spans="1:12" x14ac:dyDescent="0.3">
      <c r="C220" s="69" t="s">
        <v>23</v>
      </c>
      <c r="D220" s="221">
        <v>500</v>
      </c>
      <c r="F220" s="69" t="s">
        <v>50</v>
      </c>
      <c r="G220" s="69" t="s">
        <v>11</v>
      </c>
      <c r="H220" s="69" t="s">
        <v>16</v>
      </c>
      <c r="I220" s="107" t="s">
        <v>12</v>
      </c>
      <c r="J220" s="69" t="s">
        <v>13</v>
      </c>
      <c r="K220" s="69" t="s">
        <v>1404</v>
      </c>
      <c r="L220" s="222"/>
    </row>
    <row r="221" spans="1:12" x14ac:dyDescent="0.3">
      <c r="C221" s="69" t="s">
        <v>1377</v>
      </c>
      <c r="D221" s="221">
        <v>200</v>
      </c>
      <c r="F221" s="69" t="s">
        <v>50</v>
      </c>
      <c r="G221" s="69" t="s">
        <v>11</v>
      </c>
      <c r="H221" s="69" t="s">
        <v>16</v>
      </c>
      <c r="I221" s="107" t="s">
        <v>12</v>
      </c>
      <c r="J221" s="69" t="s">
        <v>13</v>
      </c>
      <c r="K221" s="69" t="s">
        <v>1404</v>
      </c>
      <c r="L221" s="222"/>
    </row>
    <row r="222" spans="1:12" x14ac:dyDescent="0.3">
      <c r="C222" s="69" t="s">
        <v>27</v>
      </c>
      <c r="D222" s="221">
        <v>560</v>
      </c>
      <c r="F222" s="69" t="s">
        <v>50</v>
      </c>
      <c r="G222" s="69" t="s">
        <v>11</v>
      </c>
      <c r="H222" s="69" t="s">
        <v>16</v>
      </c>
      <c r="I222" s="107" t="s">
        <v>12</v>
      </c>
      <c r="J222" s="69" t="s">
        <v>13</v>
      </c>
      <c r="K222" s="69" t="s">
        <v>1404</v>
      </c>
      <c r="L222" s="222"/>
    </row>
    <row r="223" spans="1:12" x14ac:dyDescent="0.3">
      <c r="C223" s="69" t="s">
        <v>1375</v>
      </c>
      <c r="D223" s="221">
        <v>230</v>
      </c>
      <c r="F223" s="69" t="s">
        <v>50</v>
      </c>
      <c r="G223" s="69" t="s">
        <v>11</v>
      </c>
      <c r="H223" s="69" t="s">
        <v>16</v>
      </c>
      <c r="I223" s="107" t="s">
        <v>12</v>
      </c>
      <c r="J223" s="69" t="s">
        <v>13</v>
      </c>
      <c r="K223" s="69" t="s">
        <v>1404</v>
      </c>
      <c r="L223" s="222"/>
    </row>
    <row r="224" spans="1:12" x14ac:dyDescent="0.3">
      <c r="C224" s="69" t="s">
        <v>1033</v>
      </c>
      <c r="D224" s="221">
        <v>18520</v>
      </c>
      <c r="F224" s="69" t="s">
        <v>50</v>
      </c>
      <c r="G224" s="69" t="s">
        <v>11</v>
      </c>
      <c r="H224" s="69" t="s">
        <v>15</v>
      </c>
      <c r="I224" s="107" t="s">
        <v>12</v>
      </c>
      <c r="J224" s="69" t="s">
        <v>13</v>
      </c>
      <c r="K224" s="69" t="s">
        <v>1404</v>
      </c>
      <c r="L224" s="222"/>
    </row>
    <row r="225" spans="1:12" x14ac:dyDescent="0.3">
      <c r="C225" s="69" t="s">
        <v>86</v>
      </c>
      <c r="D225" s="221">
        <v>2400</v>
      </c>
      <c r="F225" s="69" t="s">
        <v>50</v>
      </c>
      <c r="G225" s="69" t="s">
        <v>191</v>
      </c>
      <c r="H225" s="69" t="s">
        <v>1212</v>
      </c>
      <c r="I225" s="107" t="s">
        <v>12</v>
      </c>
      <c r="J225" s="69" t="s">
        <v>13</v>
      </c>
      <c r="K225" s="69" t="s">
        <v>1404</v>
      </c>
      <c r="L225" s="222"/>
    </row>
    <row r="226" spans="1:12" customFormat="1" hidden="1" x14ac:dyDescent="0.3">
      <c r="A226" s="69"/>
      <c r="B226" s="69"/>
      <c r="C226" s="69" t="s">
        <v>23</v>
      </c>
      <c r="D226" s="221">
        <v>303</v>
      </c>
      <c r="E226" s="69"/>
      <c r="F226" s="69" t="s">
        <v>1457</v>
      </c>
      <c r="G226" s="69" t="s">
        <v>11</v>
      </c>
      <c r="H226" s="69" t="s">
        <v>16</v>
      </c>
      <c r="I226" s="107" t="s">
        <v>12</v>
      </c>
      <c r="J226" s="69" t="s">
        <v>13</v>
      </c>
      <c r="K226" s="69"/>
    </row>
    <row r="227" spans="1:12" customFormat="1" hidden="1" x14ac:dyDescent="0.3">
      <c r="A227" s="69"/>
      <c r="B227" s="136">
        <v>45097</v>
      </c>
      <c r="C227" s="69" t="s">
        <v>30</v>
      </c>
      <c r="D227" s="69">
        <v>130</v>
      </c>
      <c r="E227" s="69"/>
      <c r="F227" s="69" t="s">
        <v>62</v>
      </c>
      <c r="G227" s="69" t="s">
        <v>11</v>
      </c>
      <c r="H227" s="69" t="s">
        <v>16</v>
      </c>
      <c r="I227" s="107" t="s">
        <v>12</v>
      </c>
      <c r="J227" s="69" t="s">
        <v>13</v>
      </c>
      <c r="K227" s="69" t="s">
        <v>599</v>
      </c>
    </row>
    <row r="228" spans="1:12" customFormat="1" hidden="1" x14ac:dyDescent="0.3">
      <c r="A228" s="69"/>
      <c r="B228" s="69"/>
      <c r="C228" s="69" t="s">
        <v>1208</v>
      </c>
      <c r="D228" s="69">
        <v>500</v>
      </c>
      <c r="E228" s="69"/>
      <c r="F228" s="69" t="s">
        <v>62</v>
      </c>
      <c r="G228" s="69" t="s">
        <v>11</v>
      </c>
      <c r="H228" s="69" t="s">
        <v>14</v>
      </c>
      <c r="I228" s="107" t="s">
        <v>12</v>
      </c>
      <c r="J228" s="69" t="s">
        <v>13</v>
      </c>
      <c r="K228" s="69" t="s">
        <v>512</v>
      </c>
    </row>
    <row r="229" spans="1:12" x14ac:dyDescent="0.3">
      <c r="C229" s="69" t="s">
        <v>1360</v>
      </c>
      <c r="D229" s="221">
        <v>100</v>
      </c>
      <c r="F229" s="69" t="s">
        <v>50</v>
      </c>
      <c r="G229" s="69" t="s">
        <v>11</v>
      </c>
      <c r="H229" s="69" t="s">
        <v>16</v>
      </c>
      <c r="I229" s="107" t="s">
        <v>12</v>
      </c>
      <c r="J229" s="69" t="s">
        <v>13</v>
      </c>
      <c r="K229" s="69" t="s">
        <v>1373</v>
      </c>
      <c r="L229" s="222"/>
    </row>
    <row r="230" spans="1:12" customFormat="1" hidden="1" x14ac:dyDescent="0.3">
      <c r="A230" s="69"/>
      <c r="B230" s="136">
        <v>45098</v>
      </c>
      <c r="C230" s="69" t="s">
        <v>1209</v>
      </c>
      <c r="D230" s="69">
        <v>1868</v>
      </c>
      <c r="E230" s="69"/>
      <c r="F230" s="69" t="s">
        <v>62</v>
      </c>
      <c r="G230" s="69" t="s">
        <v>11</v>
      </c>
      <c r="H230" s="69" t="s">
        <v>15</v>
      </c>
      <c r="I230" s="107" t="s">
        <v>12</v>
      </c>
      <c r="J230" s="69" t="s">
        <v>13</v>
      </c>
      <c r="K230" s="69" t="s">
        <v>512</v>
      </c>
    </row>
    <row r="231" spans="1:12" customFormat="1" hidden="1" x14ac:dyDescent="0.3">
      <c r="A231" s="69"/>
      <c r="B231" s="136"/>
      <c r="C231" s="69" t="s">
        <v>1210</v>
      </c>
      <c r="D231" s="69">
        <v>1000</v>
      </c>
      <c r="E231" s="69"/>
      <c r="F231" s="69" t="s">
        <v>62</v>
      </c>
      <c r="G231" s="69" t="s">
        <v>11</v>
      </c>
      <c r="H231" s="69" t="s">
        <v>15</v>
      </c>
      <c r="I231" s="107" t="s">
        <v>12</v>
      </c>
      <c r="J231" s="69" t="s">
        <v>13</v>
      </c>
      <c r="K231" s="69" t="s">
        <v>512</v>
      </c>
    </row>
    <row r="232" spans="1:12" x14ac:dyDescent="0.3">
      <c r="B232" s="136"/>
      <c r="C232" s="69" t="s">
        <v>1378</v>
      </c>
      <c r="D232" s="69">
        <v>395</v>
      </c>
      <c r="F232" s="69" t="s">
        <v>50</v>
      </c>
      <c r="G232" s="69" t="s">
        <v>11</v>
      </c>
      <c r="H232" s="69" t="s">
        <v>14</v>
      </c>
      <c r="I232" s="107" t="s">
        <v>12</v>
      </c>
      <c r="J232" s="69" t="s">
        <v>13</v>
      </c>
      <c r="K232" s="69" t="s">
        <v>1373</v>
      </c>
      <c r="L232" s="222"/>
    </row>
    <row r="233" spans="1:12" x14ac:dyDescent="0.3">
      <c r="B233" s="136"/>
      <c r="C233" s="69" t="s">
        <v>1360</v>
      </c>
      <c r="D233" s="69">
        <v>100</v>
      </c>
      <c r="F233" s="69" t="s">
        <v>50</v>
      </c>
      <c r="G233" s="69" t="s">
        <v>11</v>
      </c>
      <c r="H233" s="69" t="s">
        <v>16</v>
      </c>
      <c r="I233" s="107" t="s">
        <v>12</v>
      </c>
      <c r="J233" s="69" t="s">
        <v>13</v>
      </c>
      <c r="K233" s="69" t="s">
        <v>1373</v>
      </c>
      <c r="L233" s="222"/>
    </row>
    <row r="234" spans="1:12" customFormat="1" hidden="1" x14ac:dyDescent="0.3">
      <c r="A234" s="69"/>
      <c r="B234" s="136"/>
      <c r="C234" s="69" t="s">
        <v>1418</v>
      </c>
      <c r="D234" s="69">
        <v>50</v>
      </c>
      <c r="E234" s="69"/>
      <c r="F234" s="69" t="s">
        <v>43</v>
      </c>
      <c r="G234" s="69" t="s">
        <v>10</v>
      </c>
      <c r="H234" s="69" t="s">
        <v>15</v>
      </c>
      <c r="I234" s="107" t="s">
        <v>12</v>
      </c>
      <c r="J234" s="69" t="s">
        <v>13</v>
      </c>
      <c r="K234" s="69" t="s">
        <v>599</v>
      </c>
    </row>
    <row r="235" spans="1:12" customFormat="1" hidden="1" x14ac:dyDescent="0.3">
      <c r="A235" s="69"/>
      <c r="B235" s="136"/>
      <c r="C235" s="69" t="s">
        <v>20</v>
      </c>
      <c r="D235" s="69">
        <v>1802</v>
      </c>
      <c r="E235" s="69"/>
      <c r="F235" s="69" t="s">
        <v>43</v>
      </c>
      <c r="G235" s="69" t="s">
        <v>10</v>
      </c>
      <c r="H235" s="69" t="s">
        <v>15</v>
      </c>
      <c r="I235" s="107" t="s">
        <v>12</v>
      </c>
      <c r="J235" s="69" t="s">
        <v>13</v>
      </c>
      <c r="K235" s="69" t="s">
        <v>599</v>
      </c>
    </row>
    <row r="236" spans="1:12" customFormat="1" hidden="1" x14ac:dyDescent="0.3">
      <c r="A236" s="69"/>
      <c r="B236" s="136"/>
      <c r="C236" s="102" t="s">
        <v>655</v>
      </c>
      <c r="D236" s="103">
        <v>300</v>
      </c>
      <c r="E236" s="69"/>
      <c r="F236" s="69" t="s">
        <v>1457</v>
      </c>
      <c r="G236" s="69" t="s">
        <v>11</v>
      </c>
      <c r="H236" s="69" t="s">
        <v>16</v>
      </c>
      <c r="I236" s="107" t="s">
        <v>12</v>
      </c>
      <c r="J236" s="69" t="s">
        <v>13</v>
      </c>
      <c r="K236" s="69"/>
    </row>
    <row r="237" spans="1:12" customFormat="1" hidden="1" x14ac:dyDescent="0.3">
      <c r="A237" s="69"/>
      <c r="B237" s="136"/>
      <c r="C237" s="102" t="s">
        <v>1459</v>
      </c>
      <c r="D237" s="103">
        <v>177</v>
      </c>
      <c r="E237" s="69"/>
      <c r="F237" s="69" t="s">
        <v>1457</v>
      </c>
      <c r="G237" s="69" t="s">
        <v>11</v>
      </c>
      <c r="H237" s="69" t="s">
        <v>15</v>
      </c>
      <c r="I237" s="107" t="s">
        <v>12</v>
      </c>
      <c r="J237" s="69" t="s">
        <v>13</v>
      </c>
      <c r="K237" s="69"/>
    </row>
    <row r="238" spans="1:12" customFormat="1" hidden="1" x14ac:dyDescent="0.3">
      <c r="A238" s="69"/>
      <c r="B238" s="136"/>
      <c r="C238" s="102" t="s">
        <v>27</v>
      </c>
      <c r="D238" s="103">
        <v>608</v>
      </c>
      <c r="E238" s="69"/>
      <c r="F238" s="69" t="s">
        <v>1457</v>
      </c>
      <c r="G238" s="69" t="s">
        <v>11</v>
      </c>
      <c r="H238" s="69" t="s">
        <v>16</v>
      </c>
      <c r="I238" s="107" t="s">
        <v>12</v>
      </c>
      <c r="J238" s="69" t="s">
        <v>13</v>
      </c>
      <c r="K238" s="69"/>
    </row>
    <row r="239" spans="1:12" ht="18" customHeight="1" x14ac:dyDescent="0.3">
      <c r="B239" s="136">
        <v>45099</v>
      </c>
      <c r="C239" s="69" t="s">
        <v>1379</v>
      </c>
      <c r="D239" s="69">
        <v>2500</v>
      </c>
      <c r="F239" s="69" t="s">
        <v>50</v>
      </c>
      <c r="G239" s="69" t="s">
        <v>11</v>
      </c>
      <c r="H239" s="69" t="s">
        <v>14</v>
      </c>
      <c r="I239" s="107" t="s">
        <v>12</v>
      </c>
      <c r="J239" s="69" t="s">
        <v>13</v>
      </c>
      <c r="K239" s="69" t="s">
        <v>1373</v>
      </c>
      <c r="L239" s="222"/>
    </row>
    <row r="240" spans="1:12" x14ac:dyDescent="0.3">
      <c r="B240" s="136"/>
      <c r="C240" s="69" t="s">
        <v>1380</v>
      </c>
      <c r="D240" s="69">
        <v>150</v>
      </c>
      <c r="F240" s="69" t="s">
        <v>50</v>
      </c>
      <c r="G240" s="69" t="s">
        <v>11</v>
      </c>
      <c r="H240" s="69" t="s">
        <v>14</v>
      </c>
      <c r="I240" s="107" t="s">
        <v>12</v>
      </c>
      <c r="J240" s="69" t="s">
        <v>13</v>
      </c>
      <c r="K240" s="69" t="s">
        <v>1373</v>
      </c>
      <c r="L240" s="222"/>
    </row>
    <row r="241" spans="1:12" x14ac:dyDescent="0.3">
      <c r="B241" s="136"/>
      <c r="C241" s="69" t="s">
        <v>1360</v>
      </c>
      <c r="D241" s="69">
        <v>80</v>
      </c>
      <c r="F241" s="69" t="s">
        <v>50</v>
      </c>
      <c r="G241" s="69" t="s">
        <v>11</v>
      </c>
      <c r="H241" s="69" t="s">
        <v>16</v>
      </c>
      <c r="I241" s="107" t="s">
        <v>12</v>
      </c>
      <c r="J241" s="69" t="s">
        <v>13</v>
      </c>
      <c r="K241" s="69" t="s">
        <v>1373</v>
      </c>
      <c r="L241" s="222"/>
    </row>
    <row r="242" spans="1:12" customFormat="1" hidden="1" x14ac:dyDescent="0.3">
      <c r="A242" s="69"/>
      <c r="B242" s="136"/>
      <c r="C242" s="102" t="s">
        <v>27</v>
      </c>
      <c r="D242" s="103">
        <v>608</v>
      </c>
      <c r="E242" s="69"/>
      <c r="F242" s="69" t="s">
        <v>1457</v>
      </c>
      <c r="G242" s="69" t="s">
        <v>11</v>
      </c>
      <c r="H242" s="69" t="s">
        <v>16</v>
      </c>
      <c r="I242" s="107" t="s">
        <v>12</v>
      </c>
      <c r="J242" s="69" t="s">
        <v>13</v>
      </c>
      <c r="K242" s="69"/>
    </row>
    <row r="243" spans="1:12" customFormat="1" hidden="1" x14ac:dyDescent="0.3">
      <c r="A243" s="69"/>
      <c r="B243" s="136"/>
      <c r="C243" s="102" t="s">
        <v>1615</v>
      </c>
      <c r="D243" s="103">
        <v>1500</v>
      </c>
      <c r="E243" s="69"/>
      <c r="F243" s="69" t="s">
        <v>1561</v>
      </c>
      <c r="G243" s="69" t="s">
        <v>11</v>
      </c>
      <c r="H243" s="69" t="s">
        <v>1212</v>
      </c>
      <c r="I243" s="107" t="s">
        <v>12</v>
      </c>
      <c r="J243" s="69" t="s">
        <v>13</v>
      </c>
      <c r="K243" s="69"/>
    </row>
    <row r="244" spans="1:12" customFormat="1" hidden="1" x14ac:dyDescent="0.3">
      <c r="A244" s="69"/>
      <c r="B244" s="136"/>
      <c r="C244" s="102" t="s">
        <v>1460</v>
      </c>
      <c r="D244" s="103">
        <v>666</v>
      </c>
      <c r="E244" s="69"/>
      <c r="F244" s="69" t="s">
        <v>1457</v>
      </c>
      <c r="G244" s="69" t="s">
        <v>11</v>
      </c>
      <c r="H244" s="69"/>
      <c r="I244" s="107" t="s">
        <v>12</v>
      </c>
      <c r="J244" s="69" t="s">
        <v>13</v>
      </c>
      <c r="K244" s="69"/>
    </row>
    <row r="245" spans="1:12" customFormat="1" hidden="1" x14ac:dyDescent="0.3">
      <c r="A245" s="69"/>
      <c r="B245" s="136">
        <v>45100</v>
      </c>
      <c r="C245" s="69" t="s">
        <v>1223</v>
      </c>
      <c r="D245" s="69">
        <f>7658</f>
        <v>7658</v>
      </c>
      <c r="E245" s="69"/>
      <c r="F245" s="69" t="s">
        <v>62</v>
      </c>
      <c r="G245" s="69" t="s">
        <v>10</v>
      </c>
      <c r="H245" s="69" t="s">
        <v>15</v>
      </c>
      <c r="I245" s="107" t="s">
        <v>12</v>
      </c>
      <c r="J245" s="69" t="s">
        <v>13</v>
      </c>
      <c r="K245" s="69" t="s">
        <v>496</v>
      </c>
    </row>
    <row r="246" spans="1:12" customFormat="1" hidden="1" x14ac:dyDescent="0.3">
      <c r="A246" s="69"/>
      <c r="B246" s="136"/>
      <c r="C246" s="69" t="s">
        <v>1224</v>
      </c>
      <c r="D246" s="69">
        <v>1051</v>
      </c>
      <c r="E246" s="69"/>
      <c r="F246" s="69" t="s">
        <v>62</v>
      </c>
      <c r="G246" s="69" t="s">
        <v>10</v>
      </c>
      <c r="H246" s="69" t="s">
        <v>15</v>
      </c>
      <c r="I246" s="107" t="s">
        <v>12</v>
      </c>
      <c r="J246" s="69" t="s">
        <v>13</v>
      </c>
      <c r="K246" s="69" t="s">
        <v>496</v>
      </c>
    </row>
    <row r="247" spans="1:12" x14ac:dyDescent="0.3">
      <c r="B247" s="136"/>
      <c r="C247" s="69" t="s">
        <v>9</v>
      </c>
      <c r="D247" s="69">
        <v>80</v>
      </c>
      <c r="F247" s="69" t="s">
        <v>50</v>
      </c>
      <c r="G247" s="69" t="s">
        <v>11</v>
      </c>
      <c r="H247" s="69" t="s">
        <v>16</v>
      </c>
      <c r="I247" s="107" t="s">
        <v>12</v>
      </c>
      <c r="J247" s="69" t="s">
        <v>13</v>
      </c>
      <c r="K247" s="69" t="s">
        <v>1373</v>
      </c>
      <c r="L247" s="222"/>
    </row>
    <row r="248" spans="1:12" customFormat="1" hidden="1" x14ac:dyDescent="0.3">
      <c r="A248" s="69"/>
      <c r="B248" s="136"/>
      <c r="C248" s="69" t="s">
        <v>20</v>
      </c>
      <c r="D248" s="69">
        <v>1082</v>
      </c>
      <c r="E248" s="69"/>
      <c r="F248" s="69" t="s">
        <v>1561</v>
      </c>
      <c r="G248" s="69" t="s">
        <v>10</v>
      </c>
      <c r="H248" s="69" t="s">
        <v>15</v>
      </c>
      <c r="I248" s="107" t="s">
        <v>12</v>
      </c>
      <c r="J248" s="69" t="s">
        <v>13</v>
      </c>
      <c r="K248" s="69"/>
    </row>
    <row r="249" spans="1:12" customFormat="1" hidden="1" x14ac:dyDescent="0.3">
      <c r="A249" s="69"/>
      <c r="B249" s="136"/>
      <c r="C249" s="69" t="s">
        <v>20</v>
      </c>
      <c r="D249" s="69">
        <v>1000</v>
      </c>
      <c r="E249" s="69"/>
      <c r="F249" s="69" t="s">
        <v>1561</v>
      </c>
      <c r="G249" s="69" t="s">
        <v>10</v>
      </c>
      <c r="H249" s="69" t="s">
        <v>15</v>
      </c>
      <c r="I249" s="107" t="s">
        <v>12</v>
      </c>
      <c r="J249" s="69" t="s">
        <v>13</v>
      </c>
      <c r="K249" s="69"/>
    </row>
    <row r="250" spans="1:12" customFormat="1" hidden="1" x14ac:dyDescent="0.3">
      <c r="A250" s="69"/>
      <c r="B250" s="136">
        <v>45101</v>
      </c>
      <c r="C250" s="69" t="s">
        <v>20</v>
      </c>
      <c r="D250" s="69">
        <v>1120</v>
      </c>
      <c r="E250" s="69"/>
      <c r="F250" s="69" t="s">
        <v>1561</v>
      </c>
      <c r="G250" s="69" t="s">
        <v>10</v>
      </c>
      <c r="H250" s="69" t="s">
        <v>15</v>
      </c>
      <c r="I250" s="107" t="s">
        <v>12</v>
      </c>
      <c r="J250" s="69" t="s">
        <v>13</v>
      </c>
      <c r="K250" s="69"/>
    </row>
    <row r="251" spans="1:12" customFormat="1" hidden="1" x14ac:dyDescent="0.3">
      <c r="A251" s="69"/>
      <c r="B251" s="136">
        <v>45101</v>
      </c>
      <c r="C251" s="69" t="s">
        <v>1183</v>
      </c>
      <c r="D251" s="69">
        <v>100</v>
      </c>
      <c r="E251" s="69"/>
      <c r="F251" s="69" t="s">
        <v>62</v>
      </c>
      <c r="G251" s="69" t="s">
        <v>11</v>
      </c>
      <c r="H251" s="69" t="s">
        <v>14</v>
      </c>
      <c r="I251" s="107" t="s">
        <v>12</v>
      </c>
      <c r="J251" s="69" t="s">
        <v>13</v>
      </c>
      <c r="K251" s="69" t="s">
        <v>496</v>
      </c>
    </row>
    <row r="252" spans="1:12" customFormat="1" hidden="1" x14ac:dyDescent="0.3">
      <c r="A252" s="69"/>
      <c r="B252" s="69"/>
      <c r="C252" s="69" t="s">
        <v>27</v>
      </c>
      <c r="D252" s="69">
        <v>375</v>
      </c>
      <c r="E252" s="69"/>
      <c r="F252" s="69" t="s">
        <v>62</v>
      </c>
      <c r="G252" s="69" t="s">
        <v>11</v>
      </c>
      <c r="H252" s="69" t="s">
        <v>16</v>
      </c>
      <c r="I252" s="107" t="s">
        <v>12</v>
      </c>
      <c r="J252" s="69" t="s">
        <v>13</v>
      </c>
      <c r="K252" s="69" t="s">
        <v>496</v>
      </c>
    </row>
    <row r="253" spans="1:12" customFormat="1" hidden="1" x14ac:dyDescent="0.3">
      <c r="A253" s="69"/>
      <c r="B253" s="69"/>
      <c r="C253" s="69" t="s">
        <v>1216</v>
      </c>
      <c r="D253" s="69">
        <v>375</v>
      </c>
      <c r="E253" s="69"/>
      <c r="F253" s="69" t="s">
        <v>62</v>
      </c>
      <c r="G253" s="69" t="s">
        <v>11</v>
      </c>
      <c r="H253" s="69" t="s">
        <v>15</v>
      </c>
      <c r="I253" s="107" t="s">
        <v>12</v>
      </c>
      <c r="J253" s="69" t="s">
        <v>13</v>
      </c>
      <c r="K253" s="69" t="s">
        <v>496</v>
      </c>
    </row>
    <row r="254" spans="1:12" customFormat="1" hidden="1" x14ac:dyDescent="0.3">
      <c r="A254" s="69"/>
      <c r="B254" s="69"/>
      <c r="C254" s="69" t="s">
        <v>1217</v>
      </c>
      <c r="D254" s="69">
        <v>300</v>
      </c>
      <c r="E254" s="69"/>
      <c r="F254" s="69" t="s">
        <v>62</v>
      </c>
      <c r="G254" s="69" t="s">
        <v>11</v>
      </c>
      <c r="H254" s="69" t="s">
        <v>15</v>
      </c>
      <c r="I254" s="107" t="s">
        <v>12</v>
      </c>
      <c r="J254" s="69" t="s">
        <v>13</v>
      </c>
      <c r="K254" s="69" t="s">
        <v>496</v>
      </c>
    </row>
    <row r="255" spans="1:12" customFormat="1" hidden="1" x14ac:dyDescent="0.3">
      <c r="A255" s="69"/>
      <c r="B255" s="69"/>
      <c r="C255" s="69" t="s">
        <v>67</v>
      </c>
      <c r="D255" s="69">
        <v>50</v>
      </c>
      <c r="E255" s="69"/>
      <c r="F255" s="69" t="s">
        <v>62</v>
      </c>
      <c r="G255" s="69" t="s">
        <v>11</v>
      </c>
      <c r="H255" s="69" t="s">
        <v>16</v>
      </c>
      <c r="I255" s="107" t="s">
        <v>12</v>
      </c>
      <c r="J255" s="69" t="s">
        <v>13</v>
      </c>
      <c r="K255" s="69" t="s">
        <v>496</v>
      </c>
    </row>
    <row r="256" spans="1:12" customFormat="1" hidden="1" x14ac:dyDescent="0.3">
      <c r="A256" s="69"/>
      <c r="B256" s="69"/>
      <c r="C256" s="69" t="s">
        <v>26</v>
      </c>
      <c r="D256" s="69">
        <v>50</v>
      </c>
      <c r="E256" s="69"/>
      <c r="F256" s="69" t="s">
        <v>62</v>
      </c>
      <c r="G256" s="69" t="s">
        <v>11</v>
      </c>
      <c r="H256" s="69" t="s">
        <v>16</v>
      </c>
      <c r="I256" s="107" t="s">
        <v>12</v>
      </c>
      <c r="J256" s="69" t="s">
        <v>13</v>
      </c>
      <c r="K256" s="69" t="s">
        <v>496</v>
      </c>
    </row>
    <row r="257" spans="1:12" customFormat="1" hidden="1" x14ac:dyDescent="0.3">
      <c r="A257" s="69"/>
      <c r="B257" s="69"/>
      <c r="C257" s="69" t="s">
        <v>1218</v>
      </c>
      <c r="D257" s="69">
        <v>300</v>
      </c>
      <c r="E257" s="69"/>
      <c r="F257" s="69" t="s">
        <v>62</v>
      </c>
      <c r="G257" s="69" t="s">
        <v>11</v>
      </c>
      <c r="H257" s="69" t="s">
        <v>15</v>
      </c>
      <c r="I257" s="107" t="s">
        <v>12</v>
      </c>
      <c r="J257" s="69" t="s">
        <v>13</v>
      </c>
      <c r="K257" s="69" t="s">
        <v>496</v>
      </c>
    </row>
    <row r="258" spans="1:12" customFormat="1" hidden="1" x14ac:dyDescent="0.3">
      <c r="A258" s="69"/>
      <c r="B258" s="69"/>
      <c r="C258" s="69" t="s">
        <v>1194</v>
      </c>
      <c r="D258" s="69">
        <v>2400</v>
      </c>
      <c r="E258" s="69"/>
      <c r="F258" s="69" t="s">
        <v>62</v>
      </c>
      <c r="G258" s="69" t="s">
        <v>11</v>
      </c>
      <c r="H258" s="69" t="s">
        <v>15</v>
      </c>
      <c r="I258" s="107" t="s">
        <v>12</v>
      </c>
      <c r="J258" s="69" t="s">
        <v>13</v>
      </c>
      <c r="K258" s="69" t="s">
        <v>496</v>
      </c>
    </row>
    <row r="259" spans="1:12" customFormat="1" hidden="1" x14ac:dyDescent="0.3">
      <c r="A259" s="69"/>
      <c r="B259" s="69"/>
      <c r="C259" s="69" t="s">
        <v>1219</v>
      </c>
      <c r="D259" s="69">
        <v>1680</v>
      </c>
      <c r="E259" s="69"/>
      <c r="F259" s="69" t="s">
        <v>62</v>
      </c>
      <c r="G259" s="69" t="s">
        <v>1213</v>
      </c>
      <c r="H259" s="69" t="s">
        <v>1212</v>
      </c>
      <c r="I259" s="107" t="s">
        <v>12</v>
      </c>
      <c r="J259" s="69" t="s">
        <v>13</v>
      </c>
      <c r="K259" s="69" t="s">
        <v>496</v>
      </c>
    </row>
    <row r="260" spans="1:12" customFormat="1" hidden="1" x14ac:dyDescent="0.3">
      <c r="A260" s="69"/>
      <c r="B260" s="69"/>
      <c r="C260" s="69" t="s">
        <v>27</v>
      </c>
      <c r="D260" s="69">
        <v>365</v>
      </c>
      <c r="E260" s="69"/>
      <c r="F260" s="69" t="s">
        <v>62</v>
      </c>
      <c r="G260" s="69" t="s">
        <v>11</v>
      </c>
      <c r="H260" s="69" t="s">
        <v>16</v>
      </c>
      <c r="I260" s="107" t="s">
        <v>12</v>
      </c>
      <c r="J260" s="69" t="s">
        <v>13</v>
      </c>
      <c r="K260" s="69" t="s">
        <v>496</v>
      </c>
    </row>
    <row r="261" spans="1:12" customFormat="1" hidden="1" x14ac:dyDescent="0.3">
      <c r="A261" s="69"/>
      <c r="B261" s="69"/>
      <c r="C261" s="107" t="s">
        <v>1257</v>
      </c>
      <c r="D261" s="107">
        <v>2400</v>
      </c>
      <c r="E261" s="69"/>
      <c r="F261" s="107" t="s">
        <v>43</v>
      </c>
      <c r="G261" s="107" t="s">
        <v>11</v>
      </c>
      <c r="H261" s="69" t="s">
        <v>15</v>
      </c>
      <c r="I261" s="107" t="s">
        <v>12</v>
      </c>
      <c r="J261" s="69" t="s">
        <v>13</v>
      </c>
      <c r="K261" s="69"/>
    </row>
    <row r="262" spans="1:12" customFormat="1" hidden="1" x14ac:dyDescent="0.3">
      <c r="A262" s="69"/>
      <c r="B262" s="69"/>
      <c r="C262" s="107" t="s">
        <v>1258</v>
      </c>
      <c r="D262" s="107">
        <v>390</v>
      </c>
      <c r="E262" s="69"/>
      <c r="F262" s="107" t="s">
        <v>43</v>
      </c>
      <c r="G262" s="107" t="s">
        <v>11</v>
      </c>
      <c r="H262" s="69" t="s">
        <v>16</v>
      </c>
      <c r="I262" s="107" t="s">
        <v>12</v>
      </c>
      <c r="J262" s="69" t="s">
        <v>13</v>
      </c>
      <c r="K262" s="69"/>
    </row>
    <row r="263" spans="1:12" customFormat="1" hidden="1" x14ac:dyDescent="0.3">
      <c r="A263" s="69"/>
      <c r="B263" s="69"/>
      <c r="C263" s="107" t="s">
        <v>1293</v>
      </c>
      <c r="D263" s="107">
        <v>15000</v>
      </c>
      <c r="E263" s="69"/>
      <c r="F263" s="107" t="s">
        <v>1294</v>
      </c>
      <c r="G263" s="107" t="s">
        <v>11</v>
      </c>
      <c r="H263" s="107" t="s">
        <v>15</v>
      </c>
      <c r="I263" s="107" t="s">
        <v>12</v>
      </c>
      <c r="J263" s="107" t="s">
        <v>13</v>
      </c>
      <c r="K263" s="107" t="s">
        <v>1295</v>
      </c>
    </row>
    <row r="264" spans="1:12" x14ac:dyDescent="0.3">
      <c r="C264" s="107" t="s">
        <v>1360</v>
      </c>
      <c r="D264" s="107">
        <v>100</v>
      </c>
      <c r="F264" s="107" t="s">
        <v>50</v>
      </c>
      <c r="G264" s="107" t="s">
        <v>11</v>
      </c>
      <c r="H264" s="107" t="s">
        <v>16</v>
      </c>
      <c r="I264" s="107" t="s">
        <v>12</v>
      </c>
      <c r="J264" s="107" t="s">
        <v>13</v>
      </c>
      <c r="K264" s="107" t="s">
        <v>1373</v>
      </c>
      <c r="L264" s="222"/>
    </row>
    <row r="265" spans="1:12" x14ac:dyDescent="0.3">
      <c r="B265" s="136">
        <v>45102</v>
      </c>
      <c r="C265" s="107" t="s">
        <v>1360</v>
      </c>
      <c r="D265" s="107">
        <v>120</v>
      </c>
      <c r="F265" s="107" t="s">
        <v>50</v>
      </c>
      <c r="G265" s="107" t="s">
        <v>11</v>
      </c>
      <c r="H265" s="107" t="s">
        <v>16</v>
      </c>
      <c r="I265" s="107" t="s">
        <v>12</v>
      </c>
      <c r="J265" s="107" t="s">
        <v>13</v>
      </c>
      <c r="K265" s="107" t="s">
        <v>1373</v>
      </c>
      <c r="L265" s="222"/>
    </row>
    <row r="266" spans="1:12" customFormat="1" hidden="1" x14ac:dyDescent="0.3">
      <c r="A266" s="69"/>
      <c r="B266" s="136"/>
      <c r="C266" s="107" t="s">
        <v>1616</v>
      </c>
      <c r="D266" s="107">
        <v>7164</v>
      </c>
      <c r="E266" s="69"/>
      <c r="F266" s="107" t="s">
        <v>1561</v>
      </c>
      <c r="G266" s="107" t="s">
        <v>191</v>
      </c>
      <c r="H266" s="107" t="s">
        <v>15</v>
      </c>
      <c r="I266" s="107" t="s">
        <v>12</v>
      </c>
      <c r="J266" s="107" t="s">
        <v>13</v>
      </c>
      <c r="K266" s="107"/>
    </row>
    <row r="267" spans="1:12" customFormat="1" hidden="1" x14ac:dyDescent="0.3">
      <c r="A267" s="69"/>
      <c r="B267" s="136">
        <v>45103</v>
      </c>
      <c r="C267" s="69" t="s">
        <v>24</v>
      </c>
      <c r="D267" s="69">
        <v>210</v>
      </c>
      <c r="E267" s="69"/>
      <c r="F267" s="69" t="s">
        <v>62</v>
      </c>
      <c r="G267" s="69" t="s">
        <v>11</v>
      </c>
      <c r="H267" s="69" t="s">
        <v>16</v>
      </c>
      <c r="I267" s="107" t="s">
        <v>12</v>
      </c>
      <c r="J267" s="69" t="s">
        <v>13</v>
      </c>
      <c r="K267" s="69" t="s">
        <v>496</v>
      </c>
    </row>
    <row r="268" spans="1:12" customFormat="1" hidden="1" x14ac:dyDescent="0.3">
      <c r="A268" s="69"/>
      <c r="B268" s="69"/>
      <c r="C268" s="69" t="s">
        <v>1220</v>
      </c>
      <c r="D268" s="69">
        <v>1600</v>
      </c>
      <c r="E268" s="69"/>
      <c r="F268" s="69" t="s">
        <v>62</v>
      </c>
      <c r="G268" s="69" t="s">
        <v>11</v>
      </c>
      <c r="H268" s="69" t="s">
        <v>15</v>
      </c>
      <c r="I268" s="107" t="s">
        <v>12</v>
      </c>
      <c r="J268" s="69" t="s">
        <v>13</v>
      </c>
      <c r="K268" s="69" t="s">
        <v>496</v>
      </c>
    </row>
    <row r="269" spans="1:12" customFormat="1" hidden="1" x14ac:dyDescent="0.3">
      <c r="A269" s="69"/>
      <c r="B269" s="69"/>
      <c r="C269" s="69" t="s">
        <v>23</v>
      </c>
      <c r="D269" s="69">
        <v>465</v>
      </c>
      <c r="E269" s="69"/>
      <c r="F269" s="69" t="s">
        <v>62</v>
      </c>
      <c r="G269" s="69" t="s">
        <v>11</v>
      </c>
      <c r="H269" s="69" t="s">
        <v>16</v>
      </c>
      <c r="I269" s="107" t="s">
        <v>12</v>
      </c>
      <c r="J269" s="69" t="s">
        <v>13</v>
      </c>
      <c r="K269" s="69" t="s">
        <v>496</v>
      </c>
    </row>
    <row r="270" spans="1:12" customFormat="1" hidden="1" x14ac:dyDescent="0.3">
      <c r="A270" s="69"/>
      <c r="B270" s="69"/>
      <c r="C270" s="69" t="s">
        <v>1617</v>
      </c>
      <c r="D270" s="69">
        <v>1400</v>
      </c>
      <c r="E270" s="69"/>
      <c r="F270" s="69" t="s">
        <v>1561</v>
      </c>
      <c r="G270" s="69" t="s">
        <v>11</v>
      </c>
      <c r="H270" s="69" t="s">
        <v>1212</v>
      </c>
      <c r="I270" s="107" t="s">
        <v>12</v>
      </c>
      <c r="J270" s="69" t="s">
        <v>13</v>
      </c>
      <c r="K270" s="69"/>
    </row>
    <row r="271" spans="1:12" customFormat="1" hidden="1" x14ac:dyDescent="0.3">
      <c r="A271" s="69"/>
      <c r="B271" s="69"/>
      <c r="C271" s="69" t="s">
        <v>1618</v>
      </c>
      <c r="D271" s="69">
        <v>1200</v>
      </c>
      <c r="E271" s="69"/>
      <c r="F271" s="69" t="s">
        <v>1561</v>
      </c>
      <c r="G271" s="69" t="s">
        <v>191</v>
      </c>
      <c r="H271" s="69" t="s">
        <v>15</v>
      </c>
      <c r="I271" s="107" t="s">
        <v>12</v>
      </c>
      <c r="J271" s="69" t="s">
        <v>13</v>
      </c>
      <c r="K271" s="69"/>
    </row>
    <row r="272" spans="1:12" customFormat="1" hidden="1" x14ac:dyDescent="0.3">
      <c r="A272" s="69"/>
      <c r="B272" s="136">
        <v>45104</v>
      </c>
      <c r="C272" s="69" t="s">
        <v>1619</v>
      </c>
      <c r="D272" s="69">
        <v>100</v>
      </c>
      <c r="E272" s="69"/>
      <c r="F272" s="69" t="s">
        <v>1561</v>
      </c>
      <c r="G272" s="69" t="s">
        <v>11</v>
      </c>
      <c r="H272" s="69" t="s">
        <v>1212</v>
      </c>
      <c r="I272" s="107" t="s">
        <v>12</v>
      </c>
      <c r="J272" s="69" t="s">
        <v>13</v>
      </c>
      <c r="K272" s="69"/>
    </row>
    <row r="273" spans="1:12" customFormat="1" hidden="1" x14ac:dyDescent="0.3">
      <c r="A273" s="69"/>
      <c r="B273" s="136">
        <v>45104</v>
      </c>
      <c r="C273" s="69" t="s">
        <v>1221</v>
      </c>
      <c r="D273" s="69">
        <v>210</v>
      </c>
      <c r="E273" s="69"/>
      <c r="F273" s="69" t="s">
        <v>62</v>
      </c>
      <c r="G273" s="69" t="s">
        <v>11</v>
      </c>
      <c r="H273" s="69" t="s">
        <v>16</v>
      </c>
      <c r="I273" s="107" t="s">
        <v>12</v>
      </c>
      <c r="J273" s="69" t="s">
        <v>13</v>
      </c>
      <c r="K273" s="69" t="s">
        <v>496</v>
      </c>
    </row>
    <row r="274" spans="1:12" customFormat="1" hidden="1" x14ac:dyDescent="0.3">
      <c r="A274" s="69"/>
      <c r="B274" s="69"/>
      <c r="C274" s="69" t="s">
        <v>1222</v>
      </c>
      <c r="D274" s="69">
        <v>700</v>
      </c>
      <c r="E274" s="69"/>
      <c r="F274" s="69" t="s">
        <v>62</v>
      </c>
      <c r="G274" s="69" t="s">
        <v>11</v>
      </c>
      <c r="H274" s="69" t="s">
        <v>15</v>
      </c>
      <c r="I274" s="107" t="s">
        <v>12</v>
      </c>
      <c r="J274" s="69" t="s">
        <v>13</v>
      </c>
      <c r="K274" s="69" t="s">
        <v>496</v>
      </c>
    </row>
    <row r="275" spans="1:12" customFormat="1" hidden="1" x14ac:dyDescent="0.3">
      <c r="A275" s="69"/>
      <c r="B275" s="69"/>
      <c r="C275" s="69" t="s">
        <v>1225</v>
      </c>
      <c r="D275" s="69">
        <v>1051</v>
      </c>
      <c r="E275" s="69"/>
      <c r="F275" s="69" t="s">
        <v>62</v>
      </c>
      <c r="G275" s="69" t="s">
        <v>11</v>
      </c>
      <c r="H275" s="69" t="s">
        <v>15</v>
      </c>
      <c r="I275" s="107" t="s">
        <v>12</v>
      </c>
      <c r="J275" s="69" t="s">
        <v>13</v>
      </c>
      <c r="K275" s="69" t="s">
        <v>1230</v>
      </c>
    </row>
    <row r="276" spans="1:12" customFormat="1" hidden="1" x14ac:dyDescent="0.3">
      <c r="A276" s="69"/>
      <c r="B276" s="69"/>
      <c r="C276" s="69" t="s">
        <v>20</v>
      </c>
      <c r="D276" s="69">
        <v>120</v>
      </c>
      <c r="E276" s="69"/>
      <c r="F276" s="69" t="s">
        <v>62</v>
      </c>
      <c r="G276" s="69" t="s">
        <v>11</v>
      </c>
      <c r="H276" s="69" t="s">
        <v>15</v>
      </c>
      <c r="I276" s="107" t="s">
        <v>12</v>
      </c>
      <c r="J276" s="69" t="s">
        <v>13</v>
      </c>
      <c r="K276" s="69" t="s">
        <v>1230</v>
      </c>
    </row>
    <row r="277" spans="1:12" customFormat="1" hidden="1" x14ac:dyDescent="0.3">
      <c r="A277" s="69"/>
      <c r="B277" s="69"/>
      <c r="C277" s="69" t="s">
        <v>23</v>
      </c>
      <c r="D277" s="69">
        <v>140</v>
      </c>
      <c r="E277" s="69"/>
      <c r="F277" s="69" t="s">
        <v>62</v>
      </c>
      <c r="G277" s="69" t="s">
        <v>11</v>
      </c>
      <c r="H277" s="69" t="s">
        <v>16</v>
      </c>
      <c r="I277" s="107" t="s">
        <v>12</v>
      </c>
      <c r="J277" s="69" t="s">
        <v>13</v>
      </c>
      <c r="K277" s="69" t="s">
        <v>1230</v>
      </c>
    </row>
    <row r="278" spans="1:12" customFormat="1" hidden="1" x14ac:dyDescent="0.3">
      <c r="A278" s="69"/>
      <c r="B278" s="69"/>
      <c r="C278" s="69" t="s">
        <v>1226</v>
      </c>
      <c r="D278" s="69">
        <v>450</v>
      </c>
      <c r="E278" s="69"/>
      <c r="F278" s="69" t="s">
        <v>62</v>
      </c>
      <c r="G278" s="69" t="s">
        <v>11</v>
      </c>
      <c r="H278" s="69" t="s">
        <v>15</v>
      </c>
      <c r="I278" s="107" t="s">
        <v>12</v>
      </c>
      <c r="J278" s="69" t="s">
        <v>13</v>
      </c>
      <c r="K278" s="69" t="s">
        <v>1230</v>
      </c>
    </row>
    <row r="279" spans="1:12" customFormat="1" hidden="1" x14ac:dyDescent="0.3">
      <c r="A279" s="69"/>
      <c r="B279" s="69"/>
      <c r="C279" s="69" t="s">
        <v>27</v>
      </c>
      <c r="D279" s="69">
        <v>130</v>
      </c>
      <c r="E279" s="69"/>
      <c r="F279" s="69" t="s">
        <v>62</v>
      </c>
      <c r="G279" s="69" t="s">
        <v>11</v>
      </c>
      <c r="H279" s="69" t="s">
        <v>16</v>
      </c>
      <c r="I279" s="107" t="s">
        <v>12</v>
      </c>
      <c r="J279" s="69" t="s">
        <v>13</v>
      </c>
      <c r="K279" s="69" t="s">
        <v>1230</v>
      </c>
    </row>
    <row r="280" spans="1:12" x14ac:dyDescent="0.3">
      <c r="C280" s="69" t="s">
        <v>1360</v>
      </c>
      <c r="D280" s="69">
        <v>80</v>
      </c>
      <c r="F280" s="69" t="s">
        <v>50</v>
      </c>
      <c r="G280" s="69" t="s">
        <v>11</v>
      </c>
      <c r="H280" s="69" t="s">
        <v>16</v>
      </c>
      <c r="I280" s="107" t="s">
        <v>12</v>
      </c>
      <c r="J280" s="69" t="s">
        <v>13</v>
      </c>
      <c r="K280" s="69" t="s">
        <v>1373</v>
      </c>
      <c r="L280" s="222"/>
    </row>
    <row r="281" spans="1:12" customFormat="1" hidden="1" x14ac:dyDescent="0.3">
      <c r="A281" s="69"/>
      <c r="B281" s="136">
        <v>45105</v>
      </c>
      <c r="C281" s="69" t="s">
        <v>9</v>
      </c>
      <c r="D281" s="69">
        <v>40</v>
      </c>
      <c r="E281" s="69"/>
      <c r="F281" s="69" t="s">
        <v>62</v>
      </c>
      <c r="G281" s="69" t="s">
        <v>11</v>
      </c>
      <c r="H281" s="69" t="s">
        <v>16</v>
      </c>
      <c r="I281" s="107" t="s">
        <v>12</v>
      </c>
      <c r="J281" s="69" t="s">
        <v>13</v>
      </c>
      <c r="K281" s="69" t="s">
        <v>1230</v>
      </c>
    </row>
    <row r="282" spans="1:12" customFormat="1" hidden="1" x14ac:dyDescent="0.3">
      <c r="A282" s="69"/>
      <c r="B282" s="69"/>
      <c r="C282" s="69" t="s">
        <v>487</v>
      </c>
      <c r="D282" s="69">
        <v>50</v>
      </c>
      <c r="E282" s="69"/>
      <c r="F282" s="69" t="s">
        <v>62</v>
      </c>
      <c r="G282" s="69" t="s">
        <v>11</v>
      </c>
      <c r="H282" s="69" t="s">
        <v>16</v>
      </c>
      <c r="I282" s="107" t="s">
        <v>12</v>
      </c>
      <c r="J282" s="69" t="s">
        <v>13</v>
      </c>
      <c r="K282" s="69" t="s">
        <v>1230</v>
      </c>
    </row>
    <row r="283" spans="1:12" customFormat="1" hidden="1" x14ac:dyDescent="0.3">
      <c r="A283" s="69"/>
      <c r="B283" s="69"/>
      <c r="C283" s="69" t="s">
        <v>1227</v>
      </c>
      <c r="D283" s="69">
        <v>110</v>
      </c>
      <c r="E283" s="69"/>
      <c r="F283" s="69" t="s">
        <v>62</v>
      </c>
      <c r="G283" s="69" t="s">
        <v>11</v>
      </c>
      <c r="H283" s="69" t="s">
        <v>15</v>
      </c>
      <c r="I283" s="107" t="s">
        <v>12</v>
      </c>
      <c r="J283" s="69" t="s">
        <v>13</v>
      </c>
      <c r="K283" s="69" t="s">
        <v>1230</v>
      </c>
    </row>
    <row r="284" spans="1:12" customFormat="1" hidden="1" x14ac:dyDescent="0.3">
      <c r="A284" s="69"/>
      <c r="B284" s="69"/>
      <c r="C284" s="69" t="s">
        <v>24</v>
      </c>
      <c r="D284" s="69">
        <v>215</v>
      </c>
      <c r="E284" s="69"/>
      <c r="F284" s="69" t="s">
        <v>62</v>
      </c>
      <c r="G284" s="69" t="s">
        <v>11</v>
      </c>
      <c r="H284" s="69" t="s">
        <v>16</v>
      </c>
      <c r="I284" s="107" t="s">
        <v>12</v>
      </c>
      <c r="J284" s="69" t="s">
        <v>13</v>
      </c>
      <c r="K284" s="69" t="s">
        <v>1230</v>
      </c>
    </row>
    <row r="285" spans="1:12" customFormat="1" hidden="1" x14ac:dyDescent="0.3">
      <c r="A285" s="69"/>
      <c r="B285" s="69"/>
      <c r="C285" s="69" t="s">
        <v>23</v>
      </c>
      <c r="D285" s="69">
        <v>410</v>
      </c>
      <c r="E285" s="69"/>
      <c r="F285" s="69" t="s">
        <v>62</v>
      </c>
      <c r="G285" s="69" t="s">
        <v>11</v>
      </c>
      <c r="H285" s="69" t="s">
        <v>16</v>
      </c>
      <c r="I285" s="107" t="s">
        <v>12</v>
      </c>
      <c r="J285" s="69" t="s">
        <v>13</v>
      </c>
      <c r="K285" s="69" t="s">
        <v>1230</v>
      </c>
    </row>
    <row r="286" spans="1:12" customFormat="1" hidden="1" x14ac:dyDescent="0.3">
      <c r="A286" s="69"/>
      <c r="B286" s="69"/>
      <c r="C286" s="69" t="s">
        <v>9</v>
      </c>
      <c r="D286" s="69">
        <v>60</v>
      </c>
      <c r="E286" s="69"/>
      <c r="F286" s="69" t="s">
        <v>62</v>
      </c>
      <c r="G286" s="69" t="s">
        <v>11</v>
      </c>
      <c r="H286" s="69" t="s">
        <v>16</v>
      </c>
      <c r="I286" s="107" t="s">
        <v>12</v>
      </c>
      <c r="J286" s="69" t="s">
        <v>13</v>
      </c>
      <c r="K286" s="69" t="s">
        <v>1230</v>
      </c>
    </row>
    <row r="287" spans="1:12" customFormat="1" hidden="1" x14ac:dyDescent="0.3">
      <c r="A287" s="69"/>
      <c r="B287" s="69"/>
      <c r="C287" s="69" t="s">
        <v>27</v>
      </c>
      <c r="D287" s="69">
        <v>800</v>
      </c>
      <c r="E287" s="69"/>
      <c r="F287" s="69" t="s">
        <v>62</v>
      </c>
      <c r="G287" s="69" t="s">
        <v>11</v>
      </c>
      <c r="H287" s="69" t="s">
        <v>16</v>
      </c>
      <c r="I287" s="107" t="s">
        <v>12</v>
      </c>
      <c r="J287" s="69" t="s">
        <v>13</v>
      </c>
      <c r="K287" s="69" t="s">
        <v>1230</v>
      </c>
    </row>
    <row r="288" spans="1:12" customFormat="1" hidden="1" x14ac:dyDescent="0.3">
      <c r="A288" s="69"/>
      <c r="B288" s="69"/>
      <c r="C288" s="69" t="s">
        <v>84</v>
      </c>
      <c r="D288" s="69">
        <v>1000</v>
      </c>
      <c r="E288" s="69"/>
      <c r="F288" s="69" t="s">
        <v>62</v>
      </c>
      <c r="G288" s="69" t="s">
        <v>11</v>
      </c>
      <c r="H288" s="69" t="s">
        <v>14</v>
      </c>
      <c r="I288" s="107" t="s">
        <v>12</v>
      </c>
      <c r="J288" s="69" t="s">
        <v>13</v>
      </c>
      <c r="K288" s="69" t="s">
        <v>1230</v>
      </c>
    </row>
    <row r="289" spans="1:12" x14ac:dyDescent="0.3">
      <c r="C289" s="69" t="s">
        <v>1360</v>
      </c>
      <c r="D289" s="69">
        <v>100</v>
      </c>
      <c r="F289" s="69" t="s">
        <v>50</v>
      </c>
      <c r="G289" s="69" t="s">
        <v>11</v>
      </c>
      <c r="H289" s="69" t="s">
        <v>16</v>
      </c>
      <c r="I289" s="107" t="s">
        <v>12</v>
      </c>
      <c r="J289" s="69" t="s">
        <v>13</v>
      </c>
      <c r="K289" s="69" t="s">
        <v>1373</v>
      </c>
      <c r="L289" s="222"/>
    </row>
    <row r="290" spans="1:12" x14ac:dyDescent="0.3">
      <c r="C290" s="69" t="s">
        <v>1381</v>
      </c>
      <c r="D290" s="69">
        <v>195</v>
      </c>
      <c r="F290" s="69" t="s">
        <v>50</v>
      </c>
      <c r="G290" s="69" t="s">
        <v>11</v>
      </c>
      <c r="H290" s="69" t="s">
        <v>14</v>
      </c>
      <c r="I290" s="107" t="s">
        <v>12</v>
      </c>
      <c r="J290" s="69" t="s">
        <v>13</v>
      </c>
      <c r="K290" s="69" t="s">
        <v>1373</v>
      </c>
      <c r="L290" s="222"/>
    </row>
    <row r="291" spans="1:12" customFormat="1" hidden="1" x14ac:dyDescent="0.3">
      <c r="A291" s="69"/>
      <c r="B291" s="69"/>
      <c r="C291" s="69" t="s">
        <v>1620</v>
      </c>
      <c r="D291" s="69">
        <v>28320</v>
      </c>
      <c r="E291" s="69"/>
      <c r="F291" s="69" t="s">
        <v>1561</v>
      </c>
      <c r="G291" s="69" t="s">
        <v>191</v>
      </c>
      <c r="H291" s="69" t="s">
        <v>1212</v>
      </c>
      <c r="I291" s="107" t="s">
        <v>12</v>
      </c>
      <c r="J291" s="69" t="s">
        <v>13</v>
      </c>
      <c r="K291" s="69" t="s">
        <v>599</v>
      </c>
    </row>
    <row r="292" spans="1:12" customFormat="1" hidden="1" x14ac:dyDescent="0.3">
      <c r="A292" s="69"/>
      <c r="B292" s="136">
        <v>45106</v>
      </c>
      <c r="C292" s="69" t="s">
        <v>24</v>
      </c>
      <c r="D292" s="69">
        <v>300</v>
      </c>
      <c r="E292" s="69"/>
      <c r="F292" s="69" t="s">
        <v>62</v>
      </c>
      <c r="G292" s="69" t="s">
        <v>11</v>
      </c>
      <c r="H292" s="69" t="s">
        <v>16</v>
      </c>
      <c r="I292" s="107" t="s">
        <v>12</v>
      </c>
      <c r="J292" s="69" t="s">
        <v>13</v>
      </c>
      <c r="K292" s="69" t="s">
        <v>1230</v>
      </c>
    </row>
    <row r="293" spans="1:12" customFormat="1" hidden="1" x14ac:dyDescent="0.3">
      <c r="A293" s="69"/>
      <c r="B293" s="69"/>
      <c r="C293" s="69" t="s">
        <v>94</v>
      </c>
      <c r="D293" s="69">
        <v>1000</v>
      </c>
      <c r="E293" s="69"/>
      <c r="F293" s="69" t="s">
        <v>62</v>
      </c>
      <c r="G293" s="69" t="s">
        <v>11</v>
      </c>
      <c r="H293" s="69" t="s">
        <v>15</v>
      </c>
      <c r="I293" s="107" t="s">
        <v>12</v>
      </c>
      <c r="J293" s="69" t="s">
        <v>13</v>
      </c>
      <c r="K293" s="69" t="s">
        <v>1230</v>
      </c>
    </row>
    <row r="294" spans="1:12" customFormat="1" hidden="1" x14ac:dyDescent="0.3">
      <c r="A294" s="69"/>
      <c r="B294" s="69"/>
      <c r="C294" s="69" t="s">
        <v>84</v>
      </c>
      <c r="D294" s="69">
        <v>2000</v>
      </c>
      <c r="E294" s="69"/>
      <c r="F294" s="69" t="s">
        <v>62</v>
      </c>
      <c r="G294" s="69" t="s">
        <v>11</v>
      </c>
      <c r="H294" s="69" t="s">
        <v>14</v>
      </c>
      <c r="I294" s="107" t="s">
        <v>12</v>
      </c>
      <c r="J294" s="69" t="s">
        <v>13</v>
      </c>
      <c r="K294" s="69" t="s">
        <v>1230</v>
      </c>
    </row>
    <row r="295" spans="1:12" customFormat="1" hidden="1" x14ac:dyDescent="0.3">
      <c r="A295" s="69"/>
      <c r="B295" s="69"/>
      <c r="C295" s="69" t="s">
        <v>1228</v>
      </c>
      <c r="D295" s="69">
        <v>1090</v>
      </c>
      <c r="E295" s="69"/>
      <c r="F295" s="69" t="s">
        <v>62</v>
      </c>
      <c r="G295" s="69" t="s">
        <v>11</v>
      </c>
      <c r="H295" s="69" t="s">
        <v>16</v>
      </c>
      <c r="I295" s="107" t="s">
        <v>12</v>
      </c>
      <c r="J295" s="69" t="s">
        <v>13</v>
      </c>
      <c r="K295" s="69" t="s">
        <v>1230</v>
      </c>
    </row>
    <row r="296" spans="1:12" customFormat="1" hidden="1" x14ac:dyDescent="0.3">
      <c r="A296" s="69"/>
      <c r="B296" s="69"/>
      <c r="C296" s="69" t="s">
        <v>8</v>
      </c>
      <c r="D296" s="69">
        <v>150</v>
      </c>
      <c r="E296" s="69"/>
      <c r="F296" s="69" t="s">
        <v>62</v>
      </c>
      <c r="G296" s="69" t="s">
        <v>11</v>
      </c>
      <c r="H296" s="69" t="s">
        <v>16</v>
      </c>
      <c r="I296" s="107" t="s">
        <v>12</v>
      </c>
      <c r="J296" s="69" t="s">
        <v>13</v>
      </c>
      <c r="K296" s="69" t="s">
        <v>1230</v>
      </c>
    </row>
    <row r="297" spans="1:12" ht="16.5" customHeight="1" x14ac:dyDescent="0.3">
      <c r="C297" s="69" t="s">
        <v>1360</v>
      </c>
      <c r="D297" s="69">
        <v>150</v>
      </c>
      <c r="F297" s="69" t="s">
        <v>50</v>
      </c>
      <c r="G297" s="69" t="s">
        <v>11</v>
      </c>
      <c r="H297" s="69" t="s">
        <v>16</v>
      </c>
      <c r="I297" s="107" t="s">
        <v>12</v>
      </c>
      <c r="J297" s="69" t="s">
        <v>13</v>
      </c>
      <c r="K297" s="69" t="s">
        <v>1373</v>
      </c>
      <c r="L297" s="222"/>
    </row>
    <row r="298" spans="1:12" customFormat="1" ht="16.5" hidden="1" customHeight="1" x14ac:dyDescent="0.3">
      <c r="A298" s="69"/>
      <c r="B298" s="69"/>
      <c r="C298" s="69" t="s">
        <v>1621</v>
      </c>
      <c r="D298" s="69">
        <v>2400</v>
      </c>
      <c r="E298" s="69"/>
      <c r="F298" s="69" t="s">
        <v>1561</v>
      </c>
      <c r="G298" s="69" t="s">
        <v>11</v>
      </c>
      <c r="H298" s="69" t="s">
        <v>1212</v>
      </c>
      <c r="I298" s="107" t="s">
        <v>12</v>
      </c>
      <c r="J298" s="69" t="s">
        <v>13</v>
      </c>
      <c r="K298" s="69"/>
    </row>
    <row r="299" spans="1:12" customFormat="1" ht="16.5" hidden="1" customHeight="1" x14ac:dyDescent="0.3">
      <c r="A299" s="69"/>
      <c r="B299" s="69"/>
      <c r="C299" s="69" t="s">
        <v>1622</v>
      </c>
      <c r="D299" s="69">
        <v>2334</v>
      </c>
      <c r="E299" s="69"/>
      <c r="F299" s="69" t="s">
        <v>1561</v>
      </c>
      <c r="G299" s="69" t="s">
        <v>11</v>
      </c>
      <c r="H299" s="69" t="s">
        <v>1212</v>
      </c>
      <c r="I299" s="107" t="s">
        <v>12</v>
      </c>
      <c r="J299" s="69" t="s">
        <v>13</v>
      </c>
      <c r="K299" s="69"/>
    </row>
    <row r="300" spans="1:12" customFormat="1" ht="16.5" hidden="1" customHeight="1" x14ac:dyDescent="0.3">
      <c r="A300" s="69"/>
      <c r="B300" s="69"/>
      <c r="C300" s="69" t="s">
        <v>1623</v>
      </c>
      <c r="D300" s="69">
        <v>5000</v>
      </c>
      <c r="E300" s="69"/>
      <c r="F300" s="69" t="s">
        <v>1561</v>
      </c>
      <c r="G300" s="69" t="s">
        <v>11</v>
      </c>
      <c r="H300" s="69" t="s">
        <v>1212</v>
      </c>
      <c r="I300" s="107" t="s">
        <v>12</v>
      </c>
      <c r="J300" s="69" t="s">
        <v>13</v>
      </c>
      <c r="K300" s="69"/>
    </row>
    <row r="301" spans="1:12" customFormat="1" hidden="1" x14ac:dyDescent="0.3">
      <c r="A301" s="69"/>
      <c r="B301" s="136">
        <v>45107</v>
      </c>
      <c r="C301" s="69" t="s">
        <v>1229</v>
      </c>
      <c r="D301" s="69">
        <v>3060</v>
      </c>
      <c r="E301" s="69"/>
      <c r="F301" s="69" t="s">
        <v>62</v>
      </c>
      <c r="G301" s="69" t="s">
        <v>11</v>
      </c>
      <c r="H301" s="69" t="s">
        <v>15</v>
      </c>
      <c r="I301" s="107" t="s">
        <v>12</v>
      </c>
      <c r="J301" s="69" t="s">
        <v>13</v>
      </c>
      <c r="K301" s="69" t="s">
        <v>1230</v>
      </c>
    </row>
    <row r="302" spans="1:12" customFormat="1" hidden="1" x14ac:dyDescent="0.3">
      <c r="A302" s="69"/>
      <c r="B302" s="69"/>
      <c r="C302" s="69" t="s">
        <v>75</v>
      </c>
      <c r="D302" s="69">
        <v>2600</v>
      </c>
      <c r="E302" s="69"/>
      <c r="F302" s="69" t="s">
        <v>62</v>
      </c>
      <c r="G302" s="69" t="s">
        <v>10</v>
      </c>
      <c r="H302" s="69" t="s">
        <v>1212</v>
      </c>
      <c r="I302" s="107" t="s">
        <v>12</v>
      </c>
      <c r="J302" s="69" t="s">
        <v>13</v>
      </c>
      <c r="K302" s="69" t="s">
        <v>1230</v>
      </c>
    </row>
    <row r="303" spans="1:12" customFormat="1" hidden="1" x14ac:dyDescent="0.3">
      <c r="A303" s="69"/>
      <c r="B303" s="69"/>
      <c r="C303" s="69" t="s">
        <v>18</v>
      </c>
      <c r="D303" s="69">
        <v>60</v>
      </c>
      <c r="E303" s="69"/>
      <c r="F303" s="69"/>
      <c r="G303" s="69"/>
      <c r="H303" s="69"/>
      <c r="I303" s="69"/>
      <c r="J303" s="69"/>
      <c r="K303" s="69"/>
    </row>
  </sheetData>
  <autoFilter ref="A1:K303">
    <filterColumn colId="5">
      <filters>
        <filter val="Amit"/>
      </filters>
    </filterColumn>
  </autoFilter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7"/>
  <sheetViews>
    <sheetView topLeftCell="A97" workbookViewId="0">
      <selection activeCell="D9" sqref="D9:D204"/>
    </sheetView>
  </sheetViews>
  <sheetFormatPr defaultColWidth="14.5546875" defaultRowHeight="14.4" x14ac:dyDescent="0.3"/>
  <cols>
    <col min="1" max="1" width="8.5546875" bestFit="1" customWidth="1"/>
    <col min="2" max="2" width="10.44140625" bestFit="1" customWidth="1"/>
    <col min="3" max="3" width="46" customWidth="1"/>
    <col min="4" max="4" width="9.88671875" style="95" bestFit="1" customWidth="1"/>
    <col min="5" max="5" width="10.6640625" bestFit="1" customWidth="1"/>
    <col min="7" max="7" width="10.33203125" bestFit="1" customWidth="1"/>
    <col min="8" max="8" width="13.5546875" bestFit="1" customWidth="1"/>
    <col min="9" max="9" width="11.33203125" bestFit="1" customWidth="1"/>
    <col min="10" max="10" width="10.88671875" bestFit="1" customWidth="1"/>
    <col min="11" max="11" width="22.10937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hidden="1" x14ac:dyDescent="0.3">
      <c r="B2" s="5">
        <v>45108</v>
      </c>
      <c r="C2" t="s">
        <v>1228</v>
      </c>
      <c r="D2" s="95">
        <v>960</v>
      </c>
      <c r="F2" t="s">
        <v>62</v>
      </c>
      <c r="G2" t="s">
        <v>11</v>
      </c>
      <c r="H2" t="s">
        <v>16</v>
      </c>
      <c r="I2" s="64" t="s">
        <v>12</v>
      </c>
      <c r="J2" t="s">
        <v>13</v>
      </c>
      <c r="K2" t="s">
        <v>1230</v>
      </c>
    </row>
    <row r="3" spans="1:11" hidden="1" x14ac:dyDescent="0.3">
      <c r="C3" t="s">
        <v>1231</v>
      </c>
      <c r="D3" s="95">
        <v>300</v>
      </c>
      <c r="F3" t="s">
        <v>62</v>
      </c>
      <c r="G3" t="s">
        <v>11</v>
      </c>
      <c r="H3" t="s">
        <v>14</v>
      </c>
      <c r="I3" s="64" t="s">
        <v>12</v>
      </c>
      <c r="J3" t="s">
        <v>13</v>
      </c>
      <c r="K3" t="s">
        <v>1230</v>
      </c>
    </row>
    <row r="4" spans="1:11" hidden="1" x14ac:dyDescent="0.3">
      <c r="C4" t="s">
        <v>9</v>
      </c>
      <c r="D4" s="95">
        <v>150</v>
      </c>
      <c r="F4" t="s">
        <v>62</v>
      </c>
      <c r="G4" t="s">
        <v>11</v>
      </c>
      <c r="H4" t="s">
        <v>16</v>
      </c>
      <c r="I4" s="64" t="s">
        <v>12</v>
      </c>
      <c r="J4" t="s">
        <v>13</v>
      </c>
      <c r="K4" t="s">
        <v>1230</v>
      </c>
    </row>
    <row r="5" spans="1:11" hidden="1" x14ac:dyDescent="0.3">
      <c r="C5" t="s">
        <v>8</v>
      </c>
      <c r="D5" s="95">
        <v>165</v>
      </c>
      <c r="F5" t="s">
        <v>62</v>
      </c>
      <c r="G5" t="s">
        <v>11</v>
      </c>
      <c r="H5" t="s">
        <v>16</v>
      </c>
      <c r="I5" s="64" t="s">
        <v>12</v>
      </c>
      <c r="J5" t="s">
        <v>13</v>
      </c>
      <c r="K5" t="s">
        <v>1230</v>
      </c>
    </row>
    <row r="6" spans="1:11" hidden="1" x14ac:dyDescent="0.3">
      <c r="C6" t="s">
        <v>23</v>
      </c>
      <c r="D6" s="95">
        <v>390</v>
      </c>
      <c r="F6" t="s">
        <v>62</v>
      </c>
      <c r="G6" t="s">
        <v>11</v>
      </c>
      <c r="H6" t="s">
        <v>16</v>
      </c>
      <c r="I6" s="64" t="s">
        <v>12</v>
      </c>
      <c r="J6" t="s">
        <v>13</v>
      </c>
      <c r="K6" t="s">
        <v>1230</v>
      </c>
    </row>
    <row r="7" spans="1:11" hidden="1" x14ac:dyDescent="0.3">
      <c r="C7" t="s">
        <v>19</v>
      </c>
      <c r="D7" s="95">
        <v>40</v>
      </c>
      <c r="F7" t="s">
        <v>62</v>
      </c>
      <c r="G7" t="s">
        <v>11</v>
      </c>
      <c r="H7" t="s">
        <v>14</v>
      </c>
      <c r="I7" s="64" t="s">
        <v>12</v>
      </c>
      <c r="J7" t="s">
        <v>13</v>
      </c>
      <c r="K7" t="s">
        <v>1230</v>
      </c>
    </row>
    <row r="8" spans="1:11" hidden="1" x14ac:dyDescent="0.3">
      <c r="C8" t="s">
        <v>75</v>
      </c>
      <c r="D8" s="95">
        <v>2600</v>
      </c>
      <c r="F8" t="s">
        <v>62</v>
      </c>
      <c r="G8" t="s">
        <v>11</v>
      </c>
      <c r="H8" t="s">
        <v>1212</v>
      </c>
      <c r="I8" s="64" t="s">
        <v>12</v>
      </c>
      <c r="J8" t="s">
        <v>13</v>
      </c>
      <c r="K8" t="s">
        <v>1230</v>
      </c>
    </row>
    <row r="9" spans="1:11" x14ac:dyDescent="0.3">
      <c r="C9" s="34" t="s">
        <v>1382</v>
      </c>
      <c r="D9" s="95">
        <v>100</v>
      </c>
      <c r="F9" t="s">
        <v>50</v>
      </c>
      <c r="G9" t="s">
        <v>11</v>
      </c>
      <c r="H9" t="s">
        <v>16</v>
      </c>
      <c r="I9" s="64" t="s">
        <v>12</v>
      </c>
      <c r="J9" t="s">
        <v>13</v>
      </c>
      <c r="K9" t="s">
        <v>1403</v>
      </c>
    </row>
    <row r="10" spans="1:11" hidden="1" x14ac:dyDescent="0.3">
      <c r="C10" s="34" t="s">
        <v>20</v>
      </c>
      <c r="D10" s="95">
        <v>2000</v>
      </c>
      <c r="F10" t="s">
        <v>43</v>
      </c>
      <c r="G10" t="s">
        <v>10</v>
      </c>
      <c r="H10" t="s">
        <v>15</v>
      </c>
      <c r="I10" s="64" t="s">
        <v>12</v>
      </c>
      <c r="J10" t="s">
        <v>13</v>
      </c>
      <c r="K10" t="s">
        <v>512</v>
      </c>
    </row>
    <row r="11" spans="1:11" hidden="1" x14ac:dyDescent="0.3">
      <c r="B11" s="5">
        <v>45109</v>
      </c>
      <c r="C11" t="s">
        <v>1228</v>
      </c>
      <c r="D11" s="95">
        <v>1310</v>
      </c>
      <c r="F11" t="s">
        <v>62</v>
      </c>
      <c r="G11" t="s">
        <v>11</v>
      </c>
      <c r="H11" t="s">
        <v>16</v>
      </c>
      <c r="I11" s="64" t="s">
        <v>12</v>
      </c>
      <c r="J11" t="s">
        <v>13</v>
      </c>
      <c r="K11" t="s">
        <v>1230</v>
      </c>
    </row>
    <row r="12" spans="1:11" hidden="1" x14ac:dyDescent="0.3">
      <c r="C12" t="s">
        <v>75</v>
      </c>
      <c r="D12" s="95">
        <v>2700</v>
      </c>
      <c r="F12" t="s">
        <v>62</v>
      </c>
      <c r="G12" t="s">
        <v>11</v>
      </c>
      <c r="H12" t="s">
        <v>1212</v>
      </c>
      <c r="I12" s="64" t="s">
        <v>12</v>
      </c>
      <c r="J12" t="s">
        <v>13</v>
      </c>
      <c r="K12" t="s">
        <v>1230</v>
      </c>
    </row>
    <row r="13" spans="1:11" hidden="1" x14ac:dyDescent="0.3">
      <c r="C13" t="s">
        <v>23</v>
      </c>
      <c r="D13" s="95">
        <v>300</v>
      </c>
      <c r="F13" t="s">
        <v>62</v>
      </c>
      <c r="G13" t="s">
        <v>11</v>
      </c>
      <c r="H13" t="s">
        <v>16</v>
      </c>
      <c r="I13" s="64" t="s">
        <v>12</v>
      </c>
      <c r="J13" t="s">
        <v>13</v>
      </c>
      <c r="K13" t="s">
        <v>1230</v>
      </c>
    </row>
    <row r="14" spans="1:11" hidden="1" x14ac:dyDescent="0.3">
      <c r="C14" t="s">
        <v>8</v>
      </c>
      <c r="D14" s="95">
        <v>195</v>
      </c>
      <c r="F14" t="s">
        <v>62</v>
      </c>
      <c r="G14" t="s">
        <v>11</v>
      </c>
      <c r="H14" t="s">
        <v>16</v>
      </c>
      <c r="I14" s="64" t="s">
        <v>12</v>
      </c>
      <c r="J14" t="s">
        <v>13</v>
      </c>
      <c r="K14" t="s">
        <v>1230</v>
      </c>
    </row>
    <row r="15" spans="1:11" hidden="1" x14ac:dyDescent="0.3">
      <c r="C15" t="s">
        <v>9</v>
      </c>
      <c r="D15" s="95">
        <v>100</v>
      </c>
      <c r="F15" t="s">
        <v>62</v>
      </c>
      <c r="G15" t="s">
        <v>11</v>
      </c>
      <c r="H15" t="s">
        <v>16</v>
      </c>
      <c r="I15" s="64" t="s">
        <v>12</v>
      </c>
      <c r="J15" t="s">
        <v>13</v>
      </c>
      <c r="K15" t="s">
        <v>1230</v>
      </c>
    </row>
    <row r="16" spans="1:11" hidden="1" x14ac:dyDescent="0.3">
      <c r="C16" t="s">
        <v>39</v>
      </c>
      <c r="D16" s="95">
        <v>150</v>
      </c>
      <c r="F16" t="s">
        <v>62</v>
      </c>
      <c r="G16" t="s">
        <v>11</v>
      </c>
      <c r="H16" t="s">
        <v>14</v>
      </c>
      <c r="I16" s="64" t="s">
        <v>12</v>
      </c>
      <c r="J16" t="s">
        <v>13</v>
      </c>
      <c r="K16" t="s">
        <v>1230</v>
      </c>
    </row>
    <row r="17" spans="2:11" x14ac:dyDescent="0.3">
      <c r="C17" s="34" t="s">
        <v>1375</v>
      </c>
      <c r="D17" s="95">
        <v>80</v>
      </c>
      <c r="F17" t="s">
        <v>50</v>
      </c>
      <c r="G17" t="s">
        <v>11</v>
      </c>
      <c r="H17" t="s">
        <v>16</v>
      </c>
      <c r="I17" s="64" t="s">
        <v>12</v>
      </c>
      <c r="J17" t="s">
        <v>13</v>
      </c>
      <c r="K17" t="s">
        <v>1403</v>
      </c>
    </row>
    <row r="18" spans="2:11" hidden="1" x14ac:dyDescent="0.3">
      <c r="C18" s="34" t="s">
        <v>686</v>
      </c>
      <c r="D18" s="95">
        <v>50</v>
      </c>
      <c r="F18" t="s">
        <v>43</v>
      </c>
      <c r="G18" t="s">
        <v>10</v>
      </c>
      <c r="H18" t="s">
        <v>15</v>
      </c>
      <c r="I18" s="64" t="s">
        <v>12</v>
      </c>
      <c r="J18" t="s">
        <v>13</v>
      </c>
      <c r="K18" t="s">
        <v>512</v>
      </c>
    </row>
    <row r="19" spans="2:11" hidden="1" x14ac:dyDescent="0.3">
      <c r="C19" s="34" t="s">
        <v>1624</v>
      </c>
      <c r="D19" s="95">
        <v>2954</v>
      </c>
      <c r="F19" t="s">
        <v>1625</v>
      </c>
      <c r="G19" t="s">
        <v>10</v>
      </c>
      <c r="H19" t="s">
        <v>15</v>
      </c>
      <c r="I19" s="64" t="s">
        <v>12</v>
      </c>
      <c r="J19" t="s">
        <v>13</v>
      </c>
      <c r="K19" t="s">
        <v>1463</v>
      </c>
    </row>
    <row r="20" spans="2:11" hidden="1" x14ac:dyDescent="0.3">
      <c r="C20" s="34" t="s">
        <v>1592</v>
      </c>
      <c r="D20" s="95">
        <v>500</v>
      </c>
      <c r="F20" t="s">
        <v>1625</v>
      </c>
      <c r="G20" t="s">
        <v>11</v>
      </c>
      <c r="H20" t="s">
        <v>1212</v>
      </c>
      <c r="I20" s="64" t="s">
        <v>12</v>
      </c>
      <c r="J20" t="s">
        <v>13</v>
      </c>
      <c r="K20" t="s">
        <v>1463</v>
      </c>
    </row>
    <row r="21" spans="2:11" hidden="1" x14ac:dyDescent="0.3">
      <c r="B21" s="5">
        <v>45110</v>
      </c>
      <c r="C21" t="s">
        <v>20</v>
      </c>
      <c r="D21" s="95">
        <v>970</v>
      </c>
      <c r="F21" t="s">
        <v>62</v>
      </c>
      <c r="G21" t="s">
        <v>11</v>
      </c>
      <c r="H21" t="s">
        <v>15</v>
      </c>
      <c r="I21" s="64" t="s">
        <v>12</v>
      </c>
      <c r="J21" t="s">
        <v>13</v>
      </c>
      <c r="K21" t="s">
        <v>1230</v>
      </c>
    </row>
    <row r="22" spans="2:11" hidden="1" x14ac:dyDescent="0.3">
      <c r="C22" t="s">
        <v>1234</v>
      </c>
      <c r="D22" s="95">
        <v>4000</v>
      </c>
      <c r="F22" t="s">
        <v>62</v>
      </c>
      <c r="G22" t="s">
        <v>11</v>
      </c>
      <c r="H22" t="s">
        <v>16</v>
      </c>
      <c r="I22" s="64" t="s">
        <v>12</v>
      </c>
      <c r="J22" t="s">
        <v>13</v>
      </c>
      <c r="K22" t="s">
        <v>1230</v>
      </c>
    </row>
    <row r="23" spans="2:11" hidden="1" x14ac:dyDescent="0.3">
      <c r="C23" t="s">
        <v>9</v>
      </c>
      <c r="D23" s="95">
        <v>100</v>
      </c>
      <c r="F23" t="s">
        <v>62</v>
      </c>
      <c r="G23" t="s">
        <v>11</v>
      </c>
      <c r="H23" t="s">
        <v>16</v>
      </c>
      <c r="I23" s="64" t="s">
        <v>12</v>
      </c>
      <c r="J23" t="s">
        <v>13</v>
      </c>
      <c r="K23" t="s">
        <v>1230</v>
      </c>
    </row>
    <row r="24" spans="2:11" hidden="1" x14ac:dyDescent="0.3">
      <c r="C24" t="s">
        <v>1235</v>
      </c>
      <c r="D24" s="95">
        <v>710</v>
      </c>
      <c r="F24" t="s">
        <v>62</v>
      </c>
      <c r="G24" t="s">
        <v>11</v>
      </c>
      <c r="H24" t="s">
        <v>16</v>
      </c>
      <c r="I24" s="64" t="s">
        <v>12</v>
      </c>
      <c r="J24" t="s">
        <v>13</v>
      </c>
      <c r="K24" t="s">
        <v>1230</v>
      </c>
    </row>
    <row r="25" spans="2:11" hidden="1" x14ac:dyDescent="0.3">
      <c r="C25" t="s">
        <v>8</v>
      </c>
      <c r="D25" s="95">
        <v>80</v>
      </c>
      <c r="F25" t="s">
        <v>62</v>
      </c>
      <c r="G25" t="s">
        <v>11</v>
      </c>
      <c r="H25" t="s">
        <v>16</v>
      </c>
      <c r="I25" s="64" t="s">
        <v>12</v>
      </c>
      <c r="J25" t="s">
        <v>13</v>
      </c>
      <c r="K25" t="s">
        <v>1230</v>
      </c>
    </row>
    <row r="26" spans="2:11" hidden="1" x14ac:dyDescent="0.3">
      <c r="C26" t="s">
        <v>1236</v>
      </c>
      <c r="D26" s="95">
        <v>2400</v>
      </c>
      <c r="F26" t="s">
        <v>62</v>
      </c>
      <c r="G26" t="s">
        <v>11</v>
      </c>
      <c r="H26" t="s">
        <v>1212</v>
      </c>
      <c r="I26" s="64" t="s">
        <v>12</v>
      </c>
      <c r="J26" t="s">
        <v>13</v>
      </c>
      <c r="K26" t="s">
        <v>1230</v>
      </c>
    </row>
    <row r="27" spans="2:11" x14ac:dyDescent="0.3">
      <c r="C27" s="34" t="s">
        <v>1382</v>
      </c>
      <c r="D27" s="95">
        <v>90</v>
      </c>
      <c r="F27" t="s">
        <v>50</v>
      </c>
      <c r="G27" t="s">
        <v>11</v>
      </c>
      <c r="H27" t="s">
        <v>16</v>
      </c>
      <c r="I27" s="64" t="s">
        <v>12</v>
      </c>
      <c r="J27" t="s">
        <v>13</v>
      </c>
      <c r="K27" t="s">
        <v>1403</v>
      </c>
    </row>
    <row r="28" spans="2:11" hidden="1" x14ac:dyDescent="0.3">
      <c r="B28" s="5">
        <v>45111</v>
      </c>
      <c r="C28" t="s">
        <v>24</v>
      </c>
      <c r="D28" s="95">
        <v>210</v>
      </c>
      <c r="F28" t="s">
        <v>62</v>
      </c>
      <c r="G28" t="s">
        <v>11</v>
      </c>
      <c r="H28" t="s">
        <v>16</v>
      </c>
      <c r="I28" s="64" t="s">
        <v>12</v>
      </c>
      <c r="J28" t="s">
        <v>13</v>
      </c>
      <c r="K28" t="s">
        <v>1230</v>
      </c>
    </row>
    <row r="29" spans="2:11" hidden="1" x14ac:dyDescent="0.3">
      <c r="C29" t="s">
        <v>9</v>
      </c>
      <c r="D29" s="95">
        <v>100</v>
      </c>
      <c r="F29" t="s">
        <v>62</v>
      </c>
      <c r="G29" t="s">
        <v>11</v>
      </c>
      <c r="H29" t="s">
        <v>16</v>
      </c>
      <c r="I29" s="64" t="s">
        <v>12</v>
      </c>
      <c r="J29" t="s">
        <v>13</v>
      </c>
      <c r="K29" t="s">
        <v>1230</v>
      </c>
    </row>
    <row r="30" spans="2:11" hidden="1" x14ac:dyDescent="0.3">
      <c r="C30" t="s">
        <v>8</v>
      </c>
      <c r="D30" s="95">
        <f>130+40</f>
        <v>170</v>
      </c>
      <c r="F30" t="s">
        <v>62</v>
      </c>
      <c r="G30" t="s">
        <v>11</v>
      </c>
      <c r="H30" t="s">
        <v>16</v>
      </c>
      <c r="I30" s="64" t="s">
        <v>12</v>
      </c>
      <c r="J30" t="s">
        <v>13</v>
      </c>
      <c r="K30" t="s">
        <v>1230</v>
      </c>
    </row>
    <row r="31" spans="2:11" hidden="1" x14ac:dyDescent="0.3">
      <c r="C31" t="s">
        <v>23</v>
      </c>
      <c r="D31" s="95">
        <v>260</v>
      </c>
      <c r="F31" t="s">
        <v>62</v>
      </c>
      <c r="G31" t="s">
        <v>11</v>
      </c>
      <c r="H31" t="s">
        <v>16</v>
      </c>
      <c r="I31" s="64" t="s">
        <v>12</v>
      </c>
      <c r="J31" t="s">
        <v>13</v>
      </c>
      <c r="K31" t="s">
        <v>1230</v>
      </c>
    </row>
    <row r="32" spans="2:11" x14ac:dyDescent="0.3">
      <c r="C32" s="34" t="s">
        <v>1375</v>
      </c>
      <c r="D32" s="95">
        <v>100</v>
      </c>
      <c r="F32" t="s">
        <v>50</v>
      </c>
      <c r="G32" t="s">
        <v>11</v>
      </c>
      <c r="H32" t="s">
        <v>16</v>
      </c>
      <c r="I32" s="64" t="s">
        <v>12</v>
      </c>
      <c r="J32" t="s">
        <v>13</v>
      </c>
      <c r="K32" t="s">
        <v>1403</v>
      </c>
    </row>
    <row r="33" spans="2:11" hidden="1" x14ac:dyDescent="0.3">
      <c r="C33" s="102" t="s">
        <v>1461</v>
      </c>
      <c r="D33" s="95">
        <v>2600</v>
      </c>
      <c r="F33" t="s">
        <v>29</v>
      </c>
      <c r="G33" t="s">
        <v>10</v>
      </c>
      <c r="H33" t="s">
        <v>1212</v>
      </c>
      <c r="I33" s="64" t="s">
        <v>12</v>
      </c>
      <c r="J33" t="s">
        <v>13</v>
      </c>
      <c r="K33" t="s">
        <v>1230</v>
      </c>
    </row>
    <row r="34" spans="2:11" hidden="1" x14ac:dyDescent="0.3">
      <c r="C34" s="125" t="s">
        <v>1626</v>
      </c>
      <c r="D34" s="95">
        <v>370</v>
      </c>
      <c r="F34" t="s">
        <v>1625</v>
      </c>
      <c r="G34" t="s">
        <v>11</v>
      </c>
      <c r="H34" t="s">
        <v>1212</v>
      </c>
      <c r="I34" s="64" t="s">
        <v>12</v>
      </c>
      <c r="J34" t="s">
        <v>13</v>
      </c>
      <c r="K34" t="s">
        <v>1230</v>
      </c>
    </row>
    <row r="35" spans="2:11" hidden="1" x14ac:dyDescent="0.3">
      <c r="C35" s="125" t="s">
        <v>1627</v>
      </c>
      <c r="D35" s="95">
        <v>500</v>
      </c>
      <c r="F35" t="s">
        <v>1625</v>
      </c>
      <c r="G35" t="s">
        <v>11</v>
      </c>
      <c r="H35" t="s">
        <v>15</v>
      </c>
      <c r="I35" s="64" t="s">
        <v>12</v>
      </c>
      <c r="J35" t="s">
        <v>13</v>
      </c>
      <c r="K35" t="s">
        <v>1230</v>
      </c>
    </row>
    <row r="36" spans="2:11" hidden="1" x14ac:dyDescent="0.3">
      <c r="C36" s="125" t="s">
        <v>1628</v>
      </c>
      <c r="D36" s="95">
        <v>700</v>
      </c>
      <c r="F36" t="s">
        <v>1625</v>
      </c>
      <c r="G36" t="s">
        <v>11</v>
      </c>
      <c r="H36" t="s">
        <v>16</v>
      </c>
      <c r="I36" s="64" t="s">
        <v>12</v>
      </c>
      <c r="J36" t="s">
        <v>13</v>
      </c>
      <c r="K36" t="s">
        <v>1230</v>
      </c>
    </row>
    <row r="37" spans="2:11" ht="18.75" hidden="1" customHeight="1" x14ac:dyDescent="0.3">
      <c r="C37" s="125" t="s">
        <v>1629</v>
      </c>
      <c r="D37" s="95">
        <v>10000</v>
      </c>
      <c r="F37" t="s">
        <v>1625</v>
      </c>
      <c r="G37" t="s">
        <v>11</v>
      </c>
      <c r="H37" t="s">
        <v>1212</v>
      </c>
      <c r="I37" s="64" t="s">
        <v>12</v>
      </c>
      <c r="J37" t="s">
        <v>13</v>
      </c>
      <c r="K37" t="s">
        <v>1230</v>
      </c>
    </row>
    <row r="38" spans="2:11" hidden="1" x14ac:dyDescent="0.3">
      <c r="C38" s="125" t="s">
        <v>1630</v>
      </c>
      <c r="D38" s="95">
        <v>4000</v>
      </c>
      <c r="F38" t="s">
        <v>1625</v>
      </c>
      <c r="G38" t="s">
        <v>11</v>
      </c>
      <c r="H38" t="s">
        <v>1212</v>
      </c>
      <c r="I38" s="64" t="s">
        <v>12</v>
      </c>
      <c r="J38" t="s">
        <v>13</v>
      </c>
      <c r="K38" t="s">
        <v>1230</v>
      </c>
    </row>
    <row r="39" spans="2:11" hidden="1" x14ac:dyDescent="0.3">
      <c r="B39" s="5">
        <v>45112</v>
      </c>
      <c r="C39" s="125" t="s">
        <v>1631</v>
      </c>
      <c r="D39" s="95">
        <v>860</v>
      </c>
      <c r="F39" t="s">
        <v>1625</v>
      </c>
      <c r="G39" t="s">
        <v>10</v>
      </c>
      <c r="H39" t="s">
        <v>15</v>
      </c>
      <c r="I39" s="64" t="s">
        <v>12</v>
      </c>
      <c r="J39" t="s">
        <v>13</v>
      </c>
      <c r="K39" t="s">
        <v>1230</v>
      </c>
    </row>
    <row r="40" spans="2:11" hidden="1" x14ac:dyDescent="0.3">
      <c r="C40" s="125" t="s">
        <v>20</v>
      </c>
      <c r="D40" s="95">
        <v>1038</v>
      </c>
      <c r="F40" t="s">
        <v>1625</v>
      </c>
      <c r="G40" t="s">
        <v>10</v>
      </c>
      <c r="H40" t="s">
        <v>15</v>
      </c>
      <c r="I40" s="64" t="s">
        <v>12</v>
      </c>
      <c r="J40" t="s">
        <v>13</v>
      </c>
      <c r="K40" t="s">
        <v>1230</v>
      </c>
    </row>
    <row r="41" spans="2:11" hidden="1" x14ac:dyDescent="0.3">
      <c r="C41" s="125" t="s">
        <v>20</v>
      </c>
      <c r="D41" s="95">
        <v>1385</v>
      </c>
      <c r="F41" t="s">
        <v>1625</v>
      </c>
      <c r="G41" t="s">
        <v>10</v>
      </c>
      <c r="H41" t="s">
        <v>15</v>
      </c>
      <c r="I41" s="64" t="s">
        <v>12</v>
      </c>
      <c r="J41" t="s">
        <v>13</v>
      </c>
      <c r="K41" t="s">
        <v>1230</v>
      </c>
    </row>
    <row r="42" spans="2:11" hidden="1" x14ac:dyDescent="0.3">
      <c r="C42" s="125" t="s">
        <v>1627</v>
      </c>
      <c r="D42" s="95">
        <v>1000</v>
      </c>
      <c r="F42" t="s">
        <v>1625</v>
      </c>
      <c r="G42" t="s">
        <v>11</v>
      </c>
      <c r="H42" t="s">
        <v>15</v>
      </c>
      <c r="I42" s="64" t="s">
        <v>12</v>
      </c>
      <c r="J42" t="s">
        <v>13</v>
      </c>
      <c r="K42" t="s">
        <v>1230</v>
      </c>
    </row>
    <row r="43" spans="2:11" hidden="1" x14ac:dyDescent="0.3">
      <c r="B43" s="5">
        <v>45112</v>
      </c>
      <c r="C43" t="s">
        <v>8</v>
      </c>
      <c r="D43" s="95">
        <f>130+60</f>
        <v>190</v>
      </c>
      <c r="F43" t="s">
        <v>62</v>
      </c>
      <c r="G43" t="s">
        <v>11</v>
      </c>
      <c r="H43" t="s">
        <v>16</v>
      </c>
      <c r="I43" s="64" t="s">
        <v>12</v>
      </c>
      <c r="J43" t="s">
        <v>13</v>
      </c>
      <c r="K43" t="s">
        <v>1230</v>
      </c>
    </row>
    <row r="44" spans="2:11" hidden="1" x14ac:dyDescent="0.3">
      <c r="C44" t="s">
        <v>75</v>
      </c>
      <c r="D44" s="95">
        <v>2600</v>
      </c>
      <c r="F44" t="s">
        <v>62</v>
      </c>
      <c r="G44" t="s">
        <v>11</v>
      </c>
      <c r="H44" t="s">
        <v>1212</v>
      </c>
      <c r="I44" s="64" t="s">
        <v>12</v>
      </c>
      <c r="J44" t="s">
        <v>13</v>
      </c>
      <c r="K44" t="s">
        <v>1230</v>
      </c>
    </row>
    <row r="45" spans="2:11" hidden="1" x14ac:dyDescent="0.3">
      <c r="C45" t="s">
        <v>24</v>
      </c>
      <c r="D45" s="95">
        <v>400</v>
      </c>
      <c r="F45" t="s">
        <v>62</v>
      </c>
      <c r="G45" t="s">
        <v>11</v>
      </c>
      <c r="H45" t="s">
        <v>16</v>
      </c>
      <c r="I45" s="64" t="s">
        <v>12</v>
      </c>
      <c r="J45" t="s">
        <v>13</v>
      </c>
      <c r="K45" t="s">
        <v>1230</v>
      </c>
    </row>
    <row r="46" spans="2:11" hidden="1" x14ac:dyDescent="0.3">
      <c r="C46" t="s">
        <v>20</v>
      </c>
      <c r="D46" s="95">
        <v>1000</v>
      </c>
      <c r="F46" t="s">
        <v>62</v>
      </c>
      <c r="G46" t="s">
        <v>11</v>
      </c>
      <c r="H46" t="s">
        <v>15</v>
      </c>
      <c r="I46" s="64" t="s">
        <v>12</v>
      </c>
      <c r="J46" t="s">
        <v>13</v>
      </c>
      <c r="K46" t="s">
        <v>1230</v>
      </c>
    </row>
    <row r="47" spans="2:11" hidden="1" x14ac:dyDescent="0.3">
      <c r="C47" t="s">
        <v>23</v>
      </c>
      <c r="D47" s="95">
        <v>180</v>
      </c>
      <c r="F47" t="s">
        <v>62</v>
      </c>
      <c r="G47" t="s">
        <v>11</v>
      </c>
      <c r="H47" t="s">
        <v>16</v>
      </c>
      <c r="I47" s="64" t="s">
        <v>12</v>
      </c>
      <c r="J47" t="s">
        <v>13</v>
      </c>
      <c r="K47" t="s">
        <v>1230</v>
      </c>
    </row>
    <row r="48" spans="2:11" hidden="1" x14ac:dyDescent="0.3">
      <c r="C48" t="s">
        <v>27</v>
      </c>
      <c r="D48" s="95">
        <v>520</v>
      </c>
      <c r="F48" t="s">
        <v>62</v>
      </c>
      <c r="G48" t="s">
        <v>11</v>
      </c>
      <c r="H48" t="s">
        <v>16</v>
      </c>
      <c r="I48" s="64" t="s">
        <v>12</v>
      </c>
      <c r="J48" t="s">
        <v>13</v>
      </c>
      <c r="K48" t="s">
        <v>1230</v>
      </c>
    </row>
    <row r="49" spans="2:11" hidden="1" x14ac:dyDescent="0.3">
      <c r="C49" t="s">
        <v>9</v>
      </c>
      <c r="D49" s="95">
        <v>100</v>
      </c>
      <c r="F49" t="s">
        <v>62</v>
      </c>
      <c r="G49" t="s">
        <v>11</v>
      </c>
      <c r="H49" t="s">
        <v>16</v>
      </c>
      <c r="I49" s="64" t="s">
        <v>12</v>
      </c>
      <c r="J49" t="s">
        <v>13</v>
      </c>
      <c r="K49" t="s">
        <v>1230</v>
      </c>
    </row>
    <row r="50" spans="2:11" x14ac:dyDescent="0.3">
      <c r="C50" s="34" t="s">
        <v>1375</v>
      </c>
      <c r="D50" s="95">
        <v>115</v>
      </c>
      <c r="F50" t="s">
        <v>50</v>
      </c>
      <c r="G50" t="s">
        <v>11</v>
      </c>
      <c r="H50" t="s">
        <v>16</v>
      </c>
      <c r="I50" s="64" t="s">
        <v>12</v>
      </c>
      <c r="J50" t="s">
        <v>13</v>
      </c>
      <c r="K50" t="s">
        <v>1403</v>
      </c>
    </row>
    <row r="51" spans="2:11" x14ac:dyDescent="0.3">
      <c r="C51" s="34" t="s">
        <v>1383</v>
      </c>
      <c r="D51" s="95">
        <v>350</v>
      </c>
      <c r="F51" t="s">
        <v>50</v>
      </c>
      <c r="G51" t="s">
        <v>11</v>
      </c>
      <c r="H51" t="s">
        <v>14</v>
      </c>
      <c r="I51" s="64" t="s">
        <v>12</v>
      </c>
      <c r="J51" t="s">
        <v>13</v>
      </c>
      <c r="K51" t="s">
        <v>1403</v>
      </c>
    </row>
    <row r="52" spans="2:11" hidden="1" x14ac:dyDescent="0.3">
      <c r="B52" s="5">
        <v>45113</v>
      </c>
      <c r="C52" t="s">
        <v>20</v>
      </c>
      <c r="D52" s="95">
        <v>1500</v>
      </c>
      <c r="F52" t="s">
        <v>62</v>
      </c>
      <c r="G52" t="s">
        <v>11</v>
      </c>
      <c r="H52" t="s">
        <v>15</v>
      </c>
      <c r="I52" s="64" t="s">
        <v>12</v>
      </c>
      <c r="J52" t="s">
        <v>13</v>
      </c>
      <c r="K52" t="s">
        <v>1230</v>
      </c>
    </row>
    <row r="53" spans="2:11" hidden="1" x14ac:dyDescent="0.3">
      <c r="C53" t="s">
        <v>27</v>
      </c>
      <c r="D53" s="95">
        <v>510</v>
      </c>
      <c r="F53" t="s">
        <v>62</v>
      </c>
      <c r="G53" t="s">
        <v>11</v>
      </c>
      <c r="H53" t="s">
        <v>16</v>
      </c>
      <c r="I53" s="64" t="s">
        <v>12</v>
      </c>
      <c r="J53" t="s">
        <v>13</v>
      </c>
      <c r="K53" t="s">
        <v>1230</v>
      </c>
    </row>
    <row r="54" spans="2:11" hidden="1" x14ac:dyDescent="0.3">
      <c r="C54" t="s">
        <v>1244</v>
      </c>
      <c r="D54" s="95">
        <v>3000</v>
      </c>
      <c r="F54" t="s">
        <v>62</v>
      </c>
      <c r="G54" t="s">
        <v>11</v>
      </c>
      <c r="H54" t="s">
        <v>1212</v>
      </c>
      <c r="I54" s="64" t="s">
        <v>12</v>
      </c>
      <c r="J54" t="s">
        <v>13</v>
      </c>
      <c r="K54" t="s">
        <v>1230</v>
      </c>
    </row>
    <row r="55" spans="2:11" hidden="1" x14ac:dyDescent="0.3">
      <c r="C55" t="s">
        <v>9</v>
      </c>
      <c r="D55" s="95">
        <v>100</v>
      </c>
      <c r="F55" t="s">
        <v>62</v>
      </c>
      <c r="G55" t="s">
        <v>11</v>
      </c>
      <c r="H55" t="s">
        <v>16</v>
      </c>
      <c r="I55" s="64" t="s">
        <v>12</v>
      </c>
      <c r="J55" t="s">
        <v>13</v>
      </c>
      <c r="K55" t="s">
        <v>1230</v>
      </c>
    </row>
    <row r="56" spans="2:11" x14ac:dyDescent="0.3">
      <c r="C56" s="34" t="s">
        <v>1375</v>
      </c>
      <c r="D56" s="95">
        <v>60</v>
      </c>
      <c r="E56" s="95"/>
      <c r="F56" t="s">
        <v>50</v>
      </c>
      <c r="G56" t="s">
        <v>11</v>
      </c>
      <c r="H56" t="s">
        <v>16</v>
      </c>
      <c r="I56" s="64" t="s">
        <v>12</v>
      </c>
      <c r="J56" t="s">
        <v>13</v>
      </c>
      <c r="K56" t="s">
        <v>1403</v>
      </c>
    </row>
    <row r="57" spans="2:11" hidden="1" x14ac:dyDescent="0.3">
      <c r="C57" s="34" t="s">
        <v>1632</v>
      </c>
      <c r="D57" s="95">
        <v>2454</v>
      </c>
      <c r="E57" s="95"/>
      <c r="F57" t="s">
        <v>1625</v>
      </c>
      <c r="G57" t="s">
        <v>10</v>
      </c>
      <c r="H57" t="s">
        <v>15</v>
      </c>
      <c r="I57" s="64" t="s">
        <v>12</v>
      </c>
      <c r="J57" t="s">
        <v>13</v>
      </c>
      <c r="K57" t="s">
        <v>599</v>
      </c>
    </row>
    <row r="58" spans="2:11" hidden="1" x14ac:dyDescent="0.3">
      <c r="C58" s="34" t="s">
        <v>1633</v>
      </c>
      <c r="D58" s="95">
        <v>4500</v>
      </c>
      <c r="E58" s="95"/>
      <c r="F58" t="s">
        <v>1625</v>
      </c>
      <c r="G58" t="s">
        <v>10</v>
      </c>
      <c r="H58" t="s">
        <v>1212</v>
      </c>
      <c r="I58" s="64" t="s">
        <v>12</v>
      </c>
      <c r="J58" t="s">
        <v>13</v>
      </c>
      <c r="K58" t="s">
        <v>599</v>
      </c>
    </row>
    <row r="59" spans="2:11" hidden="1" x14ac:dyDescent="0.3">
      <c r="B59" s="5">
        <v>45114</v>
      </c>
      <c r="C59" s="34" t="s">
        <v>20</v>
      </c>
      <c r="D59" s="95">
        <v>1199</v>
      </c>
      <c r="E59" s="95"/>
      <c r="F59" t="s">
        <v>1625</v>
      </c>
      <c r="G59" t="s">
        <v>10</v>
      </c>
      <c r="H59" t="s">
        <v>15</v>
      </c>
      <c r="I59" s="64" t="s">
        <v>12</v>
      </c>
      <c r="J59" t="s">
        <v>13</v>
      </c>
      <c r="K59" t="s">
        <v>599</v>
      </c>
    </row>
    <row r="60" spans="2:11" hidden="1" x14ac:dyDescent="0.3">
      <c r="B60" s="5">
        <v>45114</v>
      </c>
      <c r="C60" t="s">
        <v>27</v>
      </c>
      <c r="D60" s="95">
        <v>690</v>
      </c>
      <c r="F60" t="s">
        <v>62</v>
      </c>
      <c r="G60" t="s">
        <v>11</v>
      </c>
      <c r="H60" t="s">
        <v>16</v>
      </c>
      <c r="I60" s="64" t="s">
        <v>12</v>
      </c>
      <c r="J60" t="s">
        <v>13</v>
      </c>
      <c r="K60" t="s">
        <v>1230</v>
      </c>
    </row>
    <row r="61" spans="2:11" x14ac:dyDescent="0.3">
      <c r="B61" s="5"/>
      <c r="C61" s="34" t="s">
        <v>1375</v>
      </c>
      <c r="D61" s="95">
        <v>90</v>
      </c>
      <c r="F61" t="s">
        <v>50</v>
      </c>
      <c r="G61" t="s">
        <v>11</v>
      </c>
      <c r="H61" t="s">
        <v>16</v>
      </c>
      <c r="I61" s="64" t="s">
        <v>12</v>
      </c>
      <c r="J61" t="s">
        <v>13</v>
      </c>
      <c r="K61" t="s">
        <v>1403</v>
      </c>
    </row>
    <row r="62" spans="2:11" hidden="1" x14ac:dyDescent="0.3">
      <c r="B62" s="5">
        <v>45115</v>
      </c>
      <c r="C62" t="s">
        <v>24</v>
      </c>
      <c r="D62" s="95">
        <v>540</v>
      </c>
      <c r="F62" t="s">
        <v>62</v>
      </c>
      <c r="G62" t="s">
        <v>11</v>
      </c>
      <c r="H62" t="s">
        <v>16</v>
      </c>
      <c r="I62" s="64" t="s">
        <v>12</v>
      </c>
      <c r="J62" t="s">
        <v>13</v>
      </c>
      <c r="K62" t="s">
        <v>1230</v>
      </c>
    </row>
    <row r="63" spans="2:11" hidden="1" x14ac:dyDescent="0.3">
      <c r="C63" t="s">
        <v>20</v>
      </c>
      <c r="D63" s="95">
        <v>2000</v>
      </c>
      <c r="F63" t="s">
        <v>62</v>
      </c>
      <c r="G63" t="s">
        <v>11</v>
      </c>
      <c r="H63" t="s">
        <v>15</v>
      </c>
      <c r="I63" s="64" t="s">
        <v>12</v>
      </c>
      <c r="J63" t="s">
        <v>13</v>
      </c>
      <c r="K63" t="s">
        <v>1230</v>
      </c>
    </row>
    <row r="64" spans="2:11" hidden="1" x14ac:dyDescent="0.3">
      <c r="C64" t="s">
        <v>1760</v>
      </c>
      <c r="D64" s="95">
        <v>2500</v>
      </c>
      <c r="F64" t="s">
        <v>43</v>
      </c>
      <c r="G64" t="s">
        <v>11</v>
      </c>
      <c r="H64" t="s">
        <v>15</v>
      </c>
      <c r="I64" s="64" t="s">
        <v>12</v>
      </c>
      <c r="J64" t="s">
        <v>13</v>
      </c>
      <c r="K64" t="s">
        <v>1463</v>
      </c>
    </row>
    <row r="65" spans="2:11" hidden="1" x14ac:dyDescent="0.3">
      <c r="C65" t="s">
        <v>27</v>
      </c>
      <c r="D65" s="95">
        <v>510</v>
      </c>
      <c r="F65" t="s">
        <v>62</v>
      </c>
      <c r="G65" t="s">
        <v>11</v>
      </c>
      <c r="H65" t="s">
        <v>16</v>
      </c>
      <c r="I65" s="64" t="s">
        <v>12</v>
      </c>
      <c r="J65" t="s">
        <v>13</v>
      </c>
      <c r="K65" t="s">
        <v>1230</v>
      </c>
    </row>
    <row r="66" spans="2:11" x14ac:dyDescent="0.3">
      <c r="C66" s="34" t="s">
        <v>1375</v>
      </c>
      <c r="D66" s="95">
        <v>50</v>
      </c>
      <c r="F66" t="s">
        <v>50</v>
      </c>
      <c r="G66" t="s">
        <v>11</v>
      </c>
      <c r="H66" t="s">
        <v>16</v>
      </c>
      <c r="I66" s="64" t="s">
        <v>12</v>
      </c>
      <c r="J66" t="s">
        <v>13</v>
      </c>
      <c r="K66" t="s">
        <v>1403</v>
      </c>
    </row>
    <row r="67" spans="2:11" hidden="1" x14ac:dyDescent="0.3">
      <c r="B67" s="5">
        <v>45116</v>
      </c>
      <c r="C67" t="s">
        <v>27</v>
      </c>
      <c r="D67" s="95">
        <v>690</v>
      </c>
      <c r="F67" t="s">
        <v>62</v>
      </c>
      <c r="G67" t="s">
        <v>11</v>
      </c>
      <c r="H67" t="s">
        <v>16</v>
      </c>
      <c r="I67" s="64" t="s">
        <v>12</v>
      </c>
      <c r="J67" t="s">
        <v>13</v>
      </c>
      <c r="K67" t="s">
        <v>1230</v>
      </c>
    </row>
    <row r="68" spans="2:11" hidden="1" x14ac:dyDescent="0.3">
      <c r="B68" s="5"/>
      <c r="C68" t="s">
        <v>1245</v>
      </c>
      <c r="D68" s="95">
        <v>15000</v>
      </c>
      <c r="F68" t="s">
        <v>62</v>
      </c>
      <c r="G68" t="s">
        <v>11</v>
      </c>
      <c r="H68" t="s">
        <v>15</v>
      </c>
      <c r="I68" s="64" t="s">
        <v>12</v>
      </c>
      <c r="J68" t="s">
        <v>13</v>
      </c>
      <c r="K68" t="s">
        <v>1297</v>
      </c>
    </row>
    <row r="69" spans="2:11" x14ac:dyDescent="0.3">
      <c r="B69" s="5"/>
      <c r="C69" s="34" t="s">
        <v>1375</v>
      </c>
      <c r="D69" s="95">
        <v>105</v>
      </c>
      <c r="F69" t="s">
        <v>50</v>
      </c>
      <c r="G69" t="s">
        <v>11</v>
      </c>
      <c r="H69" t="s">
        <v>16</v>
      </c>
      <c r="I69" s="64" t="s">
        <v>12</v>
      </c>
      <c r="J69" t="s">
        <v>13</v>
      </c>
      <c r="K69" t="s">
        <v>1403</v>
      </c>
    </row>
    <row r="70" spans="2:11" hidden="1" x14ac:dyDescent="0.3">
      <c r="B70" s="5"/>
      <c r="C70" s="34" t="s">
        <v>1634</v>
      </c>
      <c r="D70" s="95">
        <v>4120</v>
      </c>
      <c r="F70" t="s">
        <v>1625</v>
      </c>
      <c r="G70" t="s">
        <v>10</v>
      </c>
      <c r="H70" t="s">
        <v>15</v>
      </c>
      <c r="I70" s="64" t="s">
        <v>12</v>
      </c>
      <c r="J70" t="s">
        <v>13</v>
      </c>
      <c r="K70" t="s">
        <v>599</v>
      </c>
    </row>
    <row r="71" spans="2:11" hidden="1" x14ac:dyDescent="0.3">
      <c r="B71" s="5">
        <v>45117</v>
      </c>
      <c r="C71" s="34" t="s">
        <v>1627</v>
      </c>
      <c r="D71" s="95">
        <v>1000</v>
      </c>
      <c r="F71" t="s">
        <v>1625</v>
      </c>
      <c r="G71" t="s">
        <v>10</v>
      </c>
      <c r="H71" t="s">
        <v>15</v>
      </c>
      <c r="I71" s="64" t="s">
        <v>12</v>
      </c>
      <c r="J71" t="s">
        <v>13</v>
      </c>
      <c r="K71" t="s">
        <v>599</v>
      </c>
    </row>
    <row r="72" spans="2:11" hidden="1" x14ac:dyDescent="0.3">
      <c r="B72" s="5"/>
      <c r="C72" s="34" t="s">
        <v>1635</v>
      </c>
      <c r="D72" s="95">
        <v>7840</v>
      </c>
      <c r="F72" t="s">
        <v>1625</v>
      </c>
      <c r="G72" t="s">
        <v>10</v>
      </c>
      <c r="H72" t="s">
        <v>1212</v>
      </c>
      <c r="I72" s="64" t="s">
        <v>12</v>
      </c>
      <c r="J72" t="s">
        <v>13</v>
      </c>
      <c r="K72" t="s">
        <v>599</v>
      </c>
    </row>
    <row r="73" spans="2:11" hidden="1" x14ac:dyDescent="0.3">
      <c r="B73" s="5">
        <v>45117</v>
      </c>
      <c r="C73" t="s">
        <v>20</v>
      </c>
      <c r="D73" s="95">
        <v>2000</v>
      </c>
      <c r="F73" t="s">
        <v>62</v>
      </c>
      <c r="G73" t="s">
        <v>11</v>
      </c>
      <c r="H73" t="s">
        <v>15</v>
      </c>
      <c r="I73" s="64" t="s">
        <v>12</v>
      </c>
      <c r="J73" t="s">
        <v>13</v>
      </c>
      <c r="K73" t="s">
        <v>1230</v>
      </c>
    </row>
    <row r="74" spans="2:11" hidden="1" x14ac:dyDescent="0.3">
      <c r="B74" s="5"/>
      <c r="C74" t="s">
        <v>24</v>
      </c>
      <c r="D74" s="95">
        <v>540</v>
      </c>
      <c r="F74" t="s">
        <v>62</v>
      </c>
      <c r="G74" t="s">
        <v>11</v>
      </c>
      <c r="H74" t="s">
        <v>16</v>
      </c>
      <c r="I74" s="64" t="s">
        <v>12</v>
      </c>
      <c r="J74" t="s">
        <v>13</v>
      </c>
      <c r="K74" t="s">
        <v>1230</v>
      </c>
    </row>
    <row r="75" spans="2:11" hidden="1" x14ac:dyDescent="0.3">
      <c r="B75" s="5"/>
      <c r="C75" t="s">
        <v>27</v>
      </c>
      <c r="D75" s="95">
        <v>420</v>
      </c>
      <c r="F75" t="s">
        <v>62</v>
      </c>
      <c r="G75" t="s">
        <v>11</v>
      </c>
      <c r="H75" t="s">
        <v>16</v>
      </c>
      <c r="I75" s="64" t="s">
        <v>12</v>
      </c>
      <c r="J75" t="s">
        <v>13</v>
      </c>
      <c r="K75" t="s">
        <v>1230</v>
      </c>
    </row>
    <row r="76" spans="2:11" x14ac:dyDescent="0.3">
      <c r="B76" s="5"/>
      <c r="C76" s="34" t="s">
        <v>1375</v>
      </c>
      <c r="D76" s="95">
        <v>75</v>
      </c>
      <c r="F76" t="s">
        <v>50</v>
      </c>
      <c r="G76" t="s">
        <v>11</v>
      </c>
      <c r="H76" t="s">
        <v>16</v>
      </c>
      <c r="I76" s="64" t="s">
        <v>12</v>
      </c>
      <c r="J76" t="s">
        <v>13</v>
      </c>
      <c r="K76" t="s">
        <v>1403</v>
      </c>
    </row>
    <row r="77" spans="2:11" hidden="1" x14ac:dyDescent="0.3">
      <c r="B77" s="5">
        <v>45118</v>
      </c>
      <c r="C77" t="s">
        <v>84</v>
      </c>
      <c r="D77" s="95">
        <v>1000</v>
      </c>
      <c r="F77" t="s">
        <v>62</v>
      </c>
      <c r="G77" t="s">
        <v>11</v>
      </c>
      <c r="H77" t="s">
        <v>14</v>
      </c>
      <c r="I77" s="64" t="s">
        <v>12</v>
      </c>
      <c r="J77" t="s">
        <v>13</v>
      </c>
      <c r="K77" t="s">
        <v>1230</v>
      </c>
    </row>
    <row r="78" spans="2:11" hidden="1" x14ac:dyDescent="0.3">
      <c r="C78" t="s">
        <v>27</v>
      </c>
      <c r="D78" s="95">
        <v>1062</v>
      </c>
      <c r="F78" t="s">
        <v>62</v>
      </c>
      <c r="G78" t="s">
        <v>11</v>
      </c>
      <c r="H78" t="s">
        <v>16</v>
      </c>
      <c r="I78" s="64" t="s">
        <v>12</v>
      </c>
      <c r="J78" t="s">
        <v>13</v>
      </c>
      <c r="K78" t="s">
        <v>1230</v>
      </c>
    </row>
    <row r="79" spans="2:11" hidden="1" x14ac:dyDescent="0.3">
      <c r="C79" t="s">
        <v>24</v>
      </c>
      <c r="D79" s="95">
        <v>310</v>
      </c>
      <c r="F79" t="s">
        <v>62</v>
      </c>
      <c r="G79" t="s">
        <v>11</v>
      </c>
      <c r="H79" t="s">
        <v>16</v>
      </c>
      <c r="I79" s="64" t="s">
        <v>12</v>
      </c>
      <c r="J79" t="s">
        <v>13</v>
      </c>
      <c r="K79" t="s">
        <v>1230</v>
      </c>
    </row>
    <row r="80" spans="2:11" hidden="1" x14ac:dyDescent="0.3">
      <c r="C80" t="s">
        <v>23</v>
      </c>
      <c r="D80" s="95">
        <v>546</v>
      </c>
      <c r="F80" t="s">
        <v>62</v>
      </c>
      <c r="G80" t="s">
        <v>11</v>
      </c>
      <c r="H80" t="s">
        <v>16</v>
      </c>
      <c r="I80" s="64" t="s">
        <v>12</v>
      </c>
      <c r="J80" t="s">
        <v>13</v>
      </c>
      <c r="K80" t="s">
        <v>1230</v>
      </c>
    </row>
    <row r="81" spans="2:11" x14ac:dyDescent="0.3">
      <c r="C81" s="34" t="s">
        <v>1375</v>
      </c>
      <c r="D81" s="95">
        <v>80</v>
      </c>
      <c r="F81" t="s">
        <v>50</v>
      </c>
      <c r="G81" t="s">
        <v>11</v>
      </c>
      <c r="H81" t="s">
        <v>16</v>
      </c>
      <c r="I81" s="64" t="s">
        <v>12</v>
      </c>
      <c r="J81" t="s">
        <v>13</v>
      </c>
      <c r="K81" t="s">
        <v>1403</v>
      </c>
    </row>
    <row r="82" spans="2:11" hidden="1" x14ac:dyDescent="0.3">
      <c r="C82" s="34" t="s">
        <v>1635</v>
      </c>
      <c r="D82" s="95">
        <v>650</v>
      </c>
      <c r="F82" t="s">
        <v>1625</v>
      </c>
      <c r="G82" t="s">
        <v>10</v>
      </c>
      <c r="H82" t="s">
        <v>1212</v>
      </c>
      <c r="I82" s="64" t="s">
        <v>12</v>
      </c>
      <c r="J82" t="s">
        <v>13</v>
      </c>
      <c r="K82" t="s">
        <v>599</v>
      </c>
    </row>
    <row r="83" spans="2:11" hidden="1" x14ac:dyDescent="0.3">
      <c r="B83" s="5">
        <v>45119</v>
      </c>
      <c r="C83" t="s">
        <v>20</v>
      </c>
      <c r="D83" s="95">
        <v>2700</v>
      </c>
      <c r="F83" t="s">
        <v>62</v>
      </c>
      <c r="G83" t="s">
        <v>11</v>
      </c>
      <c r="H83" t="s">
        <v>15</v>
      </c>
      <c r="I83" s="64" t="s">
        <v>12</v>
      </c>
      <c r="J83" t="s">
        <v>13</v>
      </c>
      <c r="K83" t="s">
        <v>1230</v>
      </c>
    </row>
    <row r="84" spans="2:11" hidden="1" x14ac:dyDescent="0.3">
      <c r="C84" t="s">
        <v>24</v>
      </c>
      <c r="D84" s="95">
        <v>310</v>
      </c>
      <c r="F84" t="s">
        <v>62</v>
      </c>
      <c r="G84" t="s">
        <v>11</v>
      </c>
      <c r="H84" t="s">
        <v>16</v>
      </c>
      <c r="I84" s="64" t="s">
        <v>12</v>
      </c>
      <c r="J84" t="s">
        <v>13</v>
      </c>
      <c r="K84" t="s">
        <v>1230</v>
      </c>
    </row>
    <row r="85" spans="2:11" hidden="1" x14ac:dyDescent="0.3">
      <c r="C85" t="s">
        <v>1232</v>
      </c>
      <c r="D85" s="95">
        <v>2400</v>
      </c>
      <c r="F85" t="s">
        <v>62</v>
      </c>
      <c r="G85" t="s">
        <v>11</v>
      </c>
      <c r="H85" t="s">
        <v>1212</v>
      </c>
      <c r="I85" s="64" t="s">
        <v>12</v>
      </c>
      <c r="J85" t="s">
        <v>13</v>
      </c>
      <c r="K85" t="s">
        <v>1230</v>
      </c>
    </row>
    <row r="86" spans="2:11" hidden="1" x14ac:dyDescent="0.3">
      <c r="C86" t="s">
        <v>31</v>
      </c>
      <c r="D86" s="95">
        <v>2000</v>
      </c>
      <c r="F86" t="s">
        <v>62</v>
      </c>
      <c r="G86" t="s">
        <v>11</v>
      </c>
      <c r="H86" t="s">
        <v>16</v>
      </c>
      <c r="I86" s="64" t="s">
        <v>12</v>
      </c>
      <c r="J86" t="s">
        <v>13</v>
      </c>
      <c r="K86" t="s">
        <v>1230</v>
      </c>
    </row>
    <row r="87" spans="2:11" hidden="1" x14ac:dyDescent="0.3">
      <c r="C87" t="s">
        <v>27</v>
      </c>
      <c r="D87" s="95">
        <v>99</v>
      </c>
      <c r="F87" t="s">
        <v>62</v>
      </c>
      <c r="G87" t="s">
        <v>11</v>
      </c>
      <c r="H87" t="s">
        <v>16</v>
      </c>
      <c r="I87" s="64" t="s">
        <v>12</v>
      </c>
      <c r="J87" t="s">
        <v>13</v>
      </c>
      <c r="K87" t="s">
        <v>1230</v>
      </c>
    </row>
    <row r="88" spans="2:11" hidden="1" x14ac:dyDescent="0.3">
      <c r="C88" t="s">
        <v>23</v>
      </c>
      <c r="D88" s="95">
        <v>300</v>
      </c>
      <c r="F88" t="s">
        <v>29</v>
      </c>
      <c r="G88" t="s">
        <v>11</v>
      </c>
      <c r="H88" t="s">
        <v>16</v>
      </c>
      <c r="I88" s="64" t="s">
        <v>12</v>
      </c>
      <c r="J88" t="s">
        <v>13</v>
      </c>
      <c r="K88" t="s">
        <v>1230</v>
      </c>
    </row>
    <row r="89" spans="2:11" hidden="1" x14ac:dyDescent="0.3">
      <c r="C89" t="s">
        <v>27</v>
      </c>
      <c r="D89" s="95">
        <v>170</v>
      </c>
      <c r="F89" t="s">
        <v>29</v>
      </c>
      <c r="G89" t="s">
        <v>11</v>
      </c>
      <c r="H89" t="s">
        <v>16</v>
      </c>
      <c r="I89" s="64" t="s">
        <v>12</v>
      </c>
      <c r="J89" t="s">
        <v>13</v>
      </c>
      <c r="K89" t="s">
        <v>1230</v>
      </c>
    </row>
    <row r="90" spans="2:11" x14ac:dyDescent="0.3">
      <c r="C90" s="34" t="s">
        <v>1375</v>
      </c>
      <c r="D90" s="95">
        <v>140</v>
      </c>
      <c r="F90" t="s">
        <v>50</v>
      </c>
      <c r="G90" t="s">
        <v>11</v>
      </c>
      <c r="H90" t="s">
        <v>16</v>
      </c>
      <c r="I90" s="64" t="s">
        <v>12</v>
      </c>
      <c r="J90" t="s">
        <v>13</v>
      </c>
      <c r="K90" t="s">
        <v>1403</v>
      </c>
    </row>
    <row r="91" spans="2:11" hidden="1" x14ac:dyDescent="0.3">
      <c r="C91" s="34" t="s">
        <v>1636</v>
      </c>
      <c r="D91" s="95">
        <v>3174</v>
      </c>
      <c r="F91" t="s">
        <v>1625</v>
      </c>
      <c r="G91" t="s">
        <v>10</v>
      </c>
      <c r="H91" t="s">
        <v>15</v>
      </c>
      <c r="I91" s="64" t="s">
        <v>12</v>
      </c>
      <c r="J91" t="s">
        <v>13</v>
      </c>
      <c r="K91" t="s">
        <v>599</v>
      </c>
    </row>
    <row r="92" spans="2:11" hidden="1" x14ac:dyDescent="0.3">
      <c r="C92" s="34" t="s">
        <v>20</v>
      </c>
      <c r="D92" s="95">
        <v>1452</v>
      </c>
      <c r="F92" t="s">
        <v>1625</v>
      </c>
      <c r="G92" t="s">
        <v>10</v>
      </c>
      <c r="H92" t="s">
        <v>15</v>
      </c>
      <c r="I92" s="64" t="s">
        <v>12</v>
      </c>
      <c r="J92" t="s">
        <v>13</v>
      </c>
      <c r="K92" t="s">
        <v>599</v>
      </c>
    </row>
    <row r="93" spans="2:11" hidden="1" x14ac:dyDescent="0.3">
      <c r="B93" s="5">
        <v>45120</v>
      </c>
      <c r="C93" t="s">
        <v>24</v>
      </c>
      <c r="D93" s="95">
        <v>300</v>
      </c>
      <c r="F93" t="s">
        <v>62</v>
      </c>
      <c r="G93" t="s">
        <v>11</v>
      </c>
      <c r="H93" t="s">
        <v>16</v>
      </c>
      <c r="I93" s="64" t="s">
        <v>12</v>
      </c>
      <c r="J93" t="s">
        <v>13</v>
      </c>
      <c r="K93" t="s">
        <v>1230</v>
      </c>
    </row>
    <row r="94" spans="2:11" hidden="1" x14ac:dyDescent="0.3">
      <c r="C94" t="s">
        <v>23</v>
      </c>
      <c r="D94" s="95">
        <v>680</v>
      </c>
      <c r="F94" t="s">
        <v>62</v>
      </c>
      <c r="G94" t="s">
        <v>11</v>
      </c>
      <c r="H94" t="s">
        <v>16</v>
      </c>
      <c r="I94" s="64" t="s">
        <v>12</v>
      </c>
      <c r="J94" t="s">
        <v>13</v>
      </c>
      <c r="K94" t="s">
        <v>1230</v>
      </c>
    </row>
    <row r="95" spans="2:11" hidden="1" x14ac:dyDescent="0.3">
      <c r="C95" t="s">
        <v>1237</v>
      </c>
      <c r="D95" s="95">
        <v>73</v>
      </c>
      <c r="F95" t="s">
        <v>62</v>
      </c>
      <c r="G95" t="s">
        <v>11</v>
      </c>
      <c r="H95" t="s">
        <v>16</v>
      </c>
      <c r="I95" s="64" t="s">
        <v>12</v>
      </c>
      <c r="J95" t="s">
        <v>13</v>
      </c>
      <c r="K95" t="s">
        <v>1230</v>
      </c>
    </row>
    <row r="96" spans="2:11" hidden="1" x14ac:dyDescent="0.3">
      <c r="C96" t="s">
        <v>8</v>
      </c>
      <c r="D96" s="95">
        <f>55+80</f>
        <v>135</v>
      </c>
      <c r="F96" t="s">
        <v>62</v>
      </c>
      <c r="G96" t="s">
        <v>11</v>
      </c>
      <c r="H96" t="s">
        <v>16</v>
      </c>
      <c r="I96" s="64" t="s">
        <v>12</v>
      </c>
      <c r="J96" t="s">
        <v>13</v>
      </c>
      <c r="K96" t="s">
        <v>1230</v>
      </c>
    </row>
    <row r="97" spans="2:11" x14ac:dyDescent="0.3">
      <c r="C97" s="34" t="s">
        <v>1375</v>
      </c>
      <c r="D97" s="95">
        <v>115</v>
      </c>
      <c r="F97" t="s">
        <v>50</v>
      </c>
      <c r="G97" t="s">
        <v>11</v>
      </c>
      <c r="H97" t="s">
        <v>16</v>
      </c>
      <c r="I97" s="64" t="s">
        <v>12</v>
      </c>
      <c r="J97" t="s">
        <v>13</v>
      </c>
      <c r="K97" t="s">
        <v>1403</v>
      </c>
    </row>
    <row r="98" spans="2:11" x14ac:dyDescent="0.3">
      <c r="B98" s="5"/>
      <c r="C98" s="34" t="s">
        <v>1375</v>
      </c>
      <c r="D98" s="95">
        <v>125</v>
      </c>
      <c r="F98" t="s">
        <v>50</v>
      </c>
      <c r="G98" t="s">
        <v>11</v>
      </c>
      <c r="H98" t="s">
        <v>16</v>
      </c>
      <c r="I98" s="64" t="s">
        <v>12</v>
      </c>
      <c r="J98" t="s">
        <v>13</v>
      </c>
      <c r="K98" t="s">
        <v>1403</v>
      </c>
    </row>
    <row r="99" spans="2:11" x14ac:dyDescent="0.3">
      <c r="B99" s="5"/>
      <c r="C99" s="34" t="s">
        <v>1384</v>
      </c>
      <c r="D99" s="95">
        <v>450</v>
      </c>
      <c r="F99" t="s">
        <v>50</v>
      </c>
      <c r="G99" t="s">
        <v>11</v>
      </c>
      <c r="H99" t="s">
        <v>15</v>
      </c>
      <c r="I99" s="64" t="s">
        <v>12</v>
      </c>
      <c r="J99" t="s">
        <v>13</v>
      </c>
      <c r="K99" t="s">
        <v>1403</v>
      </c>
    </row>
    <row r="100" spans="2:11" hidden="1" x14ac:dyDescent="0.3">
      <c r="B100" s="5"/>
      <c r="C100" s="34" t="s">
        <v>1637</v>
      </c>
      <c r="D100" s="95">
        <v>2454</v>
      </c>
      <c r="F100" t="s">
        <v>1625</v>
      </c>
      <c r="G100" t="s">
        <v>10</v>
      </c>
      <c r="H100" t="s">
        <v>15</v>
      </c>
      <c r="I100" s="64" t="s">
        <v>12</v>
      </c>
      <c r="J100" t="s">
        <v>13</v>
      </c>
      <c r="K100" t="s">
        <v>599</v>
      </c>
    </row>
    <row r="101" spans="2:11" hidden="1" x14ac:dyDescent="0.3">
      <c r="B101" s="5"/>
      <c r="C101" s="34" t="s">
        <v>1121</v>
      </c>
      <c r="D101" s="95">
        <v>450</v>
      </c>
      <c r="F101" t="s">
        <v>1625</v>
      </c>
      <c r="G101" t="s">
        <v>11</v>
      </c>
      <c r="H101" t="s">
        <v>16</v>
      </c>
      <c r="I101" s="64" t="s">
        <v>12</v>
      </c>
      <c r="J101" t="s">
        <v>13</v>
      </c>
      <c r="K101" t="s">
        <v>599</v>
      </c>
    </row>
    <row r="102" spans="2:11" hidden="1" x14ac:dyDescent="0.3">
      <c r="B102" s="5">
        <v>45122</v>
      </c>
      <c r="C102" t="s">
        <v>1233</v>
      </c>
      <c r="D102" s="95">
        <v>2400</v>
      </c>
      <c r="F102" t="s">
        <v>62</v>
      </c>
      <c r="G102" t="s">
        <v>11</v>
      </c>
      <c r="H102" t="s">
        <v>1212</v>
      </c>
      <c r="I102" s="64" t="s">
        <v>12</v>
      </c>
      <c r="J102" t="s">
        <v>13</v>
      </c>
      <c r="K102" t="s">
        <v>1230</v>
      </c>
    </row>
    <row r="103" spans="2:11" hidden="1" x14ac:dyDescent="0.3">
      <c r="C103" t="s">
        <v>27</v>
      </c>
      <c r="D103" s="95">
        <v>1180</v>
      </c>
      <c r="F103" t="s">
        <v>62</v>
      </c>
      <c r="G103" t="s">
        <v>11</v>
      </c>
      <c r="H103" t="s">
        <v>16</v>
      </c>
      <c r="I103" s="64" t="s">
        <v>12</v>
      </c>
      <c r="J103" t="s">
        <v>13</v>
      </c>
      <c r="K103" t="s">
        <v>1230</v>
      </c>
    </row>
    <row r="104" spans="2:11" hidden="1" x14ac:dyDescent="0.3">
      <c r="C104" t="s">
        <v>1237</v>
      </c>
      <c r="D104" s="95">
        <f>28+56+56</f>
        <v>140</v>
      </c>
      <c r="F104" t="s">
        <v>29</v>
      </c>
      <c r="G104" t="s">
        <v>11</v>
      </c>
      <c r="H104" t="s">
        <v>16</v>
      </c>
      <c r="I104" s="64" t="s">
        <v>12</v>
      </c>
      <c r="J104" t="s">
        <v>13</v>
      </c>
      <c r="K104" t="s">
        <v>512</v>
      </c>
    </row>
    <row r="105" spans="2:11" hidden="1" x14ac:dyDescent="0.3">
      <c r="C105" t="s">
        <v>655</v>
      </c>
      <c r="D105" s="95">
        <v>100</v>
      </c>
      <c r="F105" t="s">
        <v>29</v>
      </c>
      <c r="G105" t="s">
        <v>11</v>
      </c>
      <c r="H105" t="s">
        <v>16</v>
      </c>
      <c r="I105" s="64" t="s">
        <v>12</v>
      </c>
      <c r="J105" t="s">
        <v>13</v>
      </c>
      <c r="K105" t="s">
        <v>512</v>
      </c>
    </row>
    <row r="106" spans="2:11" x14ac:dyDescent="0.3">
      <c r="C106" s="34" t="s">
        <v>24</v>
      </c>
      <c r="D106" s="95">
        <v>100</v>
      </c>
      <c r="F106" t="s">
        <v>50</v>
      </c>
      <c r="G106" t="s">
        <v>11</v>
      </c>
      <c r="H106" t="s">
        <v>16</v>
      </c>
      <c r="I106" s="64" t="s">
        <v>12</v>
      </c>
      <c r="J106" t="s">
        <v>13</v>
      </c>
      <c r="K106" t="s">
        <v>1403</v>
      </c>
    </row>
    <row r="107" spans="2:11" x14ac:dyDescent="0.3">
      <c r="C107" s="34" t="s">
        <v>23</v>
      </c>
      <c r="D107" s="95">
        <v>150</v>
      </c>
      <c r="F107" t="s">
        <v>50</v>
      </c>
      <c r="G107" t="s">
        <v>11</v>
      </c>
      <c r="H107" t="s">
        <v>16</v>
      </c>
      <c r="I107" s="64" t="s">
        <v>12</v>
      </c>
      <c r="J107" t="s">
        <v>13</v>
      </c>
      <c r="K107" t="s">
        <v>1403</v>
      </c>
    </row>
    <row r="108" spans="2:11" x14ac:dyDescent="0.3">
      <c r="C108" s="34" t="s">
        <v>27</v>
      </c>
      <c r="D108" s="95">
        <v>180</v>
      </c>
      <c r="F108" t="s">
        <v>50</v>
      </c>
      <c r="G108" t="s">
        <v>11</v>
      </c>
      <c r="H108" t="s">
        <v>16</v>
      </c>
      <c r="I108" s="64" t="s">
        <v>12</v>
      </c>
      <c r="J108" t="s">
        <v>13</v>
      </c>
      <c r="K108" t="s">
        <v>1403</v>
      </c>
    </row>
    <row r="109" spans="2:11" x14ac:dyDescent="0.3">
      <c r="C109" s="34" t="s">
        <v>1385</v>
      </c>
      <c r="D109" s="95">
        <v>2015</v>
      </c>
      <c r="F109" t="s">
        <v>50</v>
      </c>
      <c r="G109" t="s">
        <v>10</v>
      </c>
      <c r="H109" t="s">
        <v>15</v>
      </c>
      <c r="I109" s="64" t="s">
        <v>12</v>
      </c>
      <c r="J109" t="s">
        <v>13</v>
      </c>
      <c r="K109" t="s">
        <v>1403</v>
      </c>
    </row>
    <row r="110" spans="2:11" x14ac:dyDescent="0.3">
      <c r="C110" s="34" t="s">
        <v>1386</v>
      </c>
      <c r="D110" s="95">
        <v>7500</v>
      </c>
      <c r="F110" t="s">
        <v>50</v>
      </c>
      <c r="G110" t="s">
        <v>11</v>
      </c>
      <c r="H110" t="s">
        <v>15</v>
      </c>
      <c r="I110" s="64" t="s">
        <v>12</v>
      </c>
      <c r="J110" t="s">
        <v>13</v>
      </c>
      <c r="K110" t="s">
        <v>1403</v>
      </c>
    </row>
    <row r="111" spans="2:11" x14ac:dyDescent="0.3">
      <c r="C111" s="34" t="s">
        <v>1375</v>
      </c>
      <c r="D111" s="95">
        <v>100</v>
      </c>
      <c r="F111" t="s">
        <v>50</v>
      </c>
      <c r="G111" t="s">
        <v>11</v>
      </c>
      <c r="H111" t="s">
        <v>16</v>
      </c>
      <c r="I111" s="64" t="s">
        <v>12</v>
      </c>
      <c r="J111" t="s">
        <v>13</v>
      </c>
      <c r="K111" t="s">
        <v>1403</v>
      </c>
    </row>
    <row r="112" spans="2:11" hidden="1" x14ac:dyDescent="0.3">
      <c r="C112" s="34" t="s">
        <v>31</v>
      </c>
      <c r="D112" s="95">
        <v>1210</v>
      </c>
      <c r="F112" t="s">
        <v>29</v>
      </c>
      <c r="G112" t="s">
        <v>11</v>
      </c>
      <c r="H112" t="s">
        <v>16</v>
      </c>
      <c r="I112" s="64" t="s">
        <v>12</v>
      </c>
      <c r="J112" t="s">
        <v>13</v>
      </c>
      <c r="K112" t="s">
        <v>1463</v>
      </c>
    </row>
    <row r="113" spans="2:11" hidden="1" x14ac:dyDescent="0.3">
      <c r="C113" s="34" t="s">
        <v>1638</v>
      </c>
      <c r="D113" s="95">
        <v>702</v>
      </c>
      <c r="F113" t="s">
        <v>1625</v>
      </c>
      <c r="G113" t="s">
        <v>11</v>
      </c>
      <c r="H113" t="s">
        <v>1212</v>
      </c>
      <c r="I113" s="64" t="s">
        <v>12</v>
      </c>
      <c r="J113" t="s">
        <v>13</v>
      </c>
      <c r="K113" t="s">
        <v>1463</v>
      </c>
    </row>
    <row r="114" spans="2:11" hidden="1" x14ac:dyDescent="0.3">
      <c r="C114" s="34" t="s">
        <v>20</v>
      </c>
      <c r="D114" s="95">
        <v>1000</v>
      </c>
      <c r="F114" t="s">
        <v>1625</v>
      </c>
      <c r="G114" t="s">
        <v>10</v>
      </c>
      <c r="H114" t="s">
        <v>16</v>
      </c>
      <c r="I114" s="64" t="s">
        <v>12</v>
      </c>
      <c r="J114" t="s">
        <v>13</v>
      </c>
      <c r="K114" t="s">
        <v>1463</v>
      </c>
    </row>
    <row r="115" spans="2:11" hidden="1" x14ac:dyDescent="0.3">
      <c r="B115" s="5">
        <v>45123</v>
      </c>
      <c r="C115" t="s">
        <v>24</v>
      </c>
      <c r="D115" s="95">
        <v>350</v>
      </c>
      <c r="F115" t="s">
        <v>62</v>
      </c>
      <c r="G115" t="s">
        <v>11</v>
      </c>
      <c r="H115" t="s">
        <v>16</v>
      </c>
      <c r="I115" s="64" t="s">
        <v>12</v>
      </c>
      <c r="J115" t="s">
        <v>13</v>
      </c>
      <c r="K115" t="s">
        <v>1230</v>
      </c>
    </row>
    <row r="116" spans="2:11" hidden="1" x14ac:dyDescent="0.3">
      <c r="C116" t="s">
        <v>1239</v>
      </c>
      <c r="D116" s="95">
        <v>800</v>
      </c>
      <c r="F116" t="s">
        <v>62</v>
      </c>
      <c r="G116" t="s">
        <v>11</v>
      </c>
      <c r="H116" t="s">
        <v>14</v>
      </c>
      <c r="I116" s="64" t="s">
        <v>12</v>
      </c>
      <c r="J116" t="s">
        <v>13</v>
      </c>
      <c r="K116" t="s">
        <v>1230</v>
      </c>
    </row>
    <row r="117" spans="2:11" hidden="1" x14ac:dyDescent="0.3">
      <c r="C117" t="s">
        <v>1238</v>
      </c>
      <c r="D117" s="95">
        <v>200</v>
      </c>
      <c r="F117" t="s">
        <v>62</v>
      </c>
      <c r="G117" t="s">
        <v>11</v>
      </c>
      <c r="H117" t="s">
        <v>16</v>
      </c>
      <c r="I117" s="64" t="s">
        <v>12</v>
      </c>
      <c r="J117" t="s">
        <v>13</v>
      </c>
      <c r="K117" t="s">
        <v>1230</v>
      </c>
    </row>
    <row r="118" spans="2:11" hidden="1" x14ac:dyDescent="0.3">
      <c r="C118" t="s">
        <v>23</v>
      </c>
      <c r="D118" s="95">
        <v>400</v>
      </c>
      <c r="F118" t="s">
        <v>62</v>
      </c>
      <c r="G118" t="s">
        <v>11</v>
      </c>
      <c r="H118" t="s">
        <v>16</v>
      </c>
      <c r="I118" s="64" t="s">
        <v>12</v>
      </c>
      <c r="J118" t="s">
        <v>13</v>
      </c>
      <c r="K118" t="s">
        <v>1230</v>
      </c>
    </row>
    <row r="119" spans="2:11" hidden="1" x14ac:dyDescent="0.3">
      <c r="C119" t="s">
        <v>27</v>
      </c>
      <c r="D119" s="95">
        <f>400+300</f>
        <v>700</v>
      </c>
      <c r="F119" t="s">
        <v>62</v>
      </c>
      <c r="G119" t="s">
        <v>11</v>
      </c>
      <c r="H119" t="s">
        <v>16</v>
      </c>
      <c r="I119" s="64" t="s">
        <v>12</v>
      </c>
      <c r="J119" t="s">
        <v>13</v>
      </c>
      <c r="K119" t="s">
        <v>1230</v>
      </c>
    </row>
    <row r="120" spans="2:11" hidden="1" x14ac:dyDescent="0.3">
      <c r="C120" t="s">
        <v>20</v>
      </c>
      <c r="D120" s="95">
        <v>1000</v>
      </c>
      <c r="F120" t="s">
        <v>62</v>
      </c>
      <c r="G120" t="s">
        <v>11</v>
      </c>
      <c r="H120" t="s">
        <v>15</v>
      </c>
      <c r="I120" s="64" t="s">
        <v>12</v>
      </c>
      <c r="J120" t="s">
        <v>13</v>
      </c>
      <c r="K120" t="s">
        <v>1230</v>
      </c>
    </row>
    <row r="121" spans="2:11" hidden="1" x14ac:dyDescent="0.3">
      <c r="C121" t="s">
        <v>27</v>
      </c>
      <c r="D121" s="95">
        <v>400</v>
      </c>
      <c r="F121" t="s">
        <v>62</v>
      </c>
      <c r="G121" t="s">
        <v>11</v>
      </c>
      <c r="H121" t="s">
        <v>16</v>
      </c>
      <c r="I121" s="64" t="s">
        <v>12</v>
      </c>
      <c r="J121" t="s">
        <v>13</v>
      </c>
      <c r="K121" t="s">
        <v>1230</v>
      </c>
    </row>
    <row r="122" spans="2:11" hidden="1" x14ac:dyDescent="0.3">
      <c r="C122" t="s">
        <v>1233</v>
      </c>
      <c r="D122" s="95">
        <v>2400</v>
      </c>
      <c r="F122" t="s">
        <v>43</v>
      </c>
      <c r="G122" t="s">
        <v>11</v>
      </c>
      <c r="H122" t="s">
        <v>1212</v>
      </c>
      <c r="I122" s="64" t="s">
        <v>12</v>
      </c>
      <c r="J122" t="s">
        <v>13</v>
      </c>
      <c r="K122" t="s">
        <v>1230</v>
      </c>
    </row>
    <row r="123" spans="2:11" hidden="1" x14ac:dyDescent="0.3">
      <c r="C123" t="s">
        <v>31</v>
      </c>
      <c r="D123" s="95">
        <v>270</v>
      </c>
      <c r="F123" t="s">
        <v>29</v>
      </c>
      <c r="G123" t="s">
        <v>11</v>
      </c>
      <c r="H123" t="s">
        <v>16</v>
      </c>
      <c r="I123" s="64" t="s">
        <v>12</v>
      </c>
      <c r="J123" t="s">
        <v>13</v>
      </c>
      <c r="K123" t="s">
        <v>1465</v>
      </c>
    </row>
    <row r="124" spans="2:11" hidden="1" x14ac:dyDescent="0.3">
      <c r="B124" s="5">
        <v>45124</v>
      </c>
      <c r="C124" t="s">
        <v>1240</v>
      </c>
      <c r="D124" s="95">
        <v>3750</v>
      </c>
      <c r="F124" t="s">
        <v>62</v>
      </c>
      <c r="G124" t="s">
        <v>10</v>
      </c>
      <c r="H124" t="s">
        <v>15</v>
      </c>
      <c r="I124" s="64" t="s">
        <v>12</v>
      </c>
      <c r="J124" t="s">
        <v>13</v>
      </c>
      <c r="K124" t="s">
        <v>1230</v>
      </c>
    </row>
    <row r="125" spans="2:11" hidden="1" x14ac:dyDescent="0.3">
      <c r="C125" t="s">
        <v>1011</v>
      </c>
      <c r="D125" s="95">
        <v>300</v>
      </c>
      <c r="F125" t="s">
        <v>62</v>
      </c>
      <c r="G125" t="s">
        <v>11</v>
      </c>
      <c r="H125" t="s">
        <v>15</v>
      </c>
      <c r="I125" s="64" t="s">
        <v>12</v>
      </c>
      <c r="J125" t="s">
        <v>13</v>
      </c>
      <c r="K125" t="s">
        <v>1230</v>
      </c>
    </row>
    <row r="126" spans="2:11" hidden="1" x14ac:dyDescent="0.3">
      <c r="C126" t="s">
        <v>23</v>
      </c>
      <c r="D126" s="95">
        <v>510</v>
      </c>
      <c r="F126" t="s">
        <v>62</v>
      </c>
      <c r="G126" t="s">
        <v>11</v>
      </c>
      <c r="H126" t="s">
        <v>16</v>
      </c>
      <c r="I126" s="64" t="s">
        <v>12</v>
      </c>
      <c r="J126" t="s">
        <v>13</v>
      </c>
      <c r="K126" t="s">
        <v>1230</v>
      </c>
    </row>
    <row r="127" spans="2:11" hidden="1" x14ac:dyDescent="0.3">
      <c r="C127" t="s">
        <v>679</v>
      </c>
      <c r="D127" s="95">
        <v>54</v>
      </c>
      <c r="F127" t="s">
        <v>43</v>
      </c>
      <c r="G127" t="s">
        <v>11</v>
      </c>
      <c r="H127" t="s">
        <v>16</v>
      </c>
      <c r="I127" s="64" t="s">
        <v>12</v>
      </c>
      <c r="J127" t="s">
        <v>13</v>
      </c>
      <c r="K127" t="s">
        <v>1230</v>
      </c>
    </row>
    <row r="128" spans="2:11" hidden="1" x14ac:dyDescent="0.3">
      <c r="C128" t="s">
        <v>1241</v>
      </c>
      <c r="D128" s="95">
        <v>1000</v>
      </c>
      <c r="F128" t="s">
        <v>43</v>
      </c>
      <c r="G128" t="s">
        <v>11</v>
      </c>
      <c r="H128" t="s">
        <v>14</v>
      </c>
      <c r="I128" s="64" t="s">
        <v>12</v>
      </c>
      <c r="J128" t="s">
        <v>13</v>
      </c>
      <c r="K128" t="s">
        <v>1230</v>
      </c>
    </row>
    <row r="129" spans="2:11" x14ac:dyDescent="0.3">
      <c r="C129" s="34" t="s">
        <v>30</v>
      </c>
      <c r="D129" s="95">
        <v>85</v>
      </c>
      <c r="F129" t="s">
        <v>50</v>
      </c>
      <c r="G129" t="s">
        <v>11</v>
      </c>
      <c r="H129" t="s">
        <v>16</v>
      </c>
      <c r="I129" s="64" t="s">
        <v>12</v>
      </c>
      <c r="J129" t="s">
        <v>13</v>
      </c>
      <c r="K129" t="s">
        <v>1403</v>
      </c>
    </row>
    <row r="130" spans="2:11" hidden="1" x14ac:dyDescent="0.3">
      <c r="B130" s="5">
        <v>45125</v>
      </c>
      <c r="C130" t="s">
        <v>24</v>
      </c>
      <c r="D130" s="95">
        <v>632</v>
      </c>
      <c r="F130" t="s">
        <v>43</v>
      </c>
      <c r="G130" t="s">
        <v>11</v>
      </c>
      <c r="H130" t="s">
        <v>16</v>
      </c>
      <c r="I130" s="64" t="s">
        <v>12</v>
      </c>
      <c r="J130" t="s">
        <v>13</v>
      </c>
      <c r="K130" t="s">
        <v>1230</v>
      </c>
    </row>
    <row r="131" spans="2:11" hidden="1" x14ac:dyDescent="0.3">
      <c r="C131" t="s">
        <v>1242</v>
      </c>
      <c r="D131" s="95">
        <v>575</v>
      </c>
      <c r="F131" t="s">
        <v>43</v>
      </c>
      <c r="G131" t="s">
        <v>11</v>
      </c>
      <c r="H131" t="s">
        <v>15</v>
      </c>
      <c r="I131" s="64" t="s">
        <v>12</v>
      </c>
      <c r="J131" t="s">
        <v>13</v>
      </c>
      <c r="K131" t="s">
        <v>1230</v>
      </c>
    </row>
    <row r="132" spans="2:11" hidden="1" x14ac:dyDescent="0.3">
      <c r="C132" t="s">
        <v>8</v>
      </c>
      <c r="D132" s="95">
        <v>75</v>
      </c>
      <c r="F132" t="s">
        <v>62</v>
      </c>
      <c r="G132" t="s">
        <v>11</v>
      </c>
      <c r="H132" t="s">
        <v>16</v>
      </c>
      <c r="I132" s="64" t="s">
        <v>12</v>
      </c>
      <c r="J132" t="s">
        <v>13</v>
      </c>
      <c r="K132" t="s">
        <v>1230</v>
      </c>
    </row>
    <row r="133" spans="2:11" hidden="1" x14ac:dyDescent="0.3">
      <c r="C133" t="s">
        <v>1243</v>
      </c>
      <c r="D133" s="95">
        <v>891</v>
      </c>
      <c r="F133" t="s">
        <v>43</v>
      </c>
      <c r="G133" t="s">
        <v>11</v>
      </c>
      <c r="H133" t="s">
        <v>15</v>
      </c>
      <c r="I133" s="64" t="s">
        <v>12</v>
      </c>
      <c r="J133" t="s">
        <v>13</v>
      </c>
      <c r="K133" t="s">
        <v>1230</v>
      </c>
    </row>
    <row r="134" spans="2:11" hidden="1" x14ac:dyDescent="0.3">
      <c r="C134" t="s">
        <v>23</v>
      </c>
      <c r="D134" s="95">
        <v>371</v>
      </c>
      <c r="F134" t="s">
        <v>43</v>
      </c>
      <c r="G134" t="s">
        <v>11</v>
      </c>
      <c r="H134" t="s">
        <v>16</v>
      </c>
      <c r="I134" s="64" t="s">
        <v>12</v>
      </c>
      <c r="J134" t="s">
        <v>13</v>
      </c>
      <c r="K134" t="s">
        <v>1230</v>
      </c>
    </row>
    <row r="135" spans="2:11" hidden="1" x14ac:dyDescent="0.3">
      <c r="C135" t="s">
        <v>28</v>
      </c>
      <c r="D135" s="95">
        <v>56</v>
      </c>
      <c r="F135" t="s">
        <v>62</v>
      </c>
      <c r="G135" t="s">
        <v>11</v>
      </c>
      <c r="H135" t="s">
        <v>16</v>
      </c>
      <c r="I135" s="64" t="s">
        <v>12</v>
      </c>
      <c r="J135" t="s">
        <v>13</v>
      </c>
      <c r="K135" t="s">
        <v>1230</v>
      </c>
    </row>
    <row r="136" spans="2:11" x14ac:dyDescent="0.3">
      <c r="C136" s="34" t="s">
        <v>30</v>
      </c>
      <c r="D136" s="95">
        <v>60</v>
      </c>
      <c r="F136" t="s">
        <v>50</v>
      </c>
      <c r="G136" t="s">
        <v>11</v>
      </c>
      <c r="H136" t="s">
        <v>16</v>
      </c>
      <c r="I136" s="64" t="s">
        <v>12</v>
      </c>
      <c r="J136" t="s">
        <v>13</v>
      </c>
      <c r="K136" t="s">
        <v>1403</v>
      </c>
    </row>
    <row r="137" spans="2:11" hidden="1" x14ac:dyDescent="0.3">
      <c r="B137" s="5">
        <v>45126</v>
      </c>
      <c r="C137" t="s">
        <v>24</v>
      </c>
      <c r="D137" s="95">
        <v>420</v>
      </c>
      <c r="F137" t="s">
        <v>43</v>
      </c>
      <c r="G137" t="s">
        <v>11</v>
      </c>
      <c r="H137" t="s">
        <v>16</v>
      </c>
      <c r="I137" s="64" t="s">
        <v>12</v>
      </c>
      <c r="J137" t="s">
        <v>13</v>
      </c>
      <c r="K137" t="s">
        <v>1230</v>
      </c>
    </row>
    <row r="138" spans="2:11" hidden="1" x14ac:dyDescent="0.3">
      <c r="C138" t="s">
        <v>55</v>
      </c>
      <c r="D138" s="95">
        <v>60</v>
      </c>
      <c r="F138" t="s">
        <v>43</v>
      </c>
      <c r="G138" t="s">
        <v>11</v>
      </c>
      <c r="H138" t="s">
        <v>16</v>
      </c>
      <c r="I138" s="64" t="s">
        <v>12</v>
      </c>
      <c r="J138" t="s">
        <v>13</v>
      </c>
      <c r="K138" t="s">
        <v>1230</v>
      </c>
    </row>
    <row r="139" spans="2:11" hidden="1" x14ac:dyDescent="0.3">
      <c r="C139" t="s">
        <v>23</v>
      </c>
      <c r="D139" s="95">
        <v>300</v>
      </c>
      <c r="F139" t="s">
        <v>43</v>
      </c>
      <c r="G139" t="s">
        <v>11</v>
      </c>
      <c r="H139" t="s">
        <v>16</v>
      </c>
      <c r="I139" s="64" t="s">
        <v>12</v>
      </c>
      <c r="J139" t="s">
        <v>13</v>
      </c>
      <c r="K139" t="s">
        <v>1230</v>
      </c>
    </row>
    <row r="140" spans="2:11" x14ac:dyDescent="0.3">
      <c r="C140" s="34" t="s">
        <v>23</v>
      </c>
      <c r="D140" s="95">
        <v>150</v>
      </c>
      <c r="F140" t="s">
        <v>50</v>
      </c>
      <c r="G140" t="s">
        <v>11</v>
      </c>
      <c r="H140" t="s">
        <v>16</v>
      </c>
      <c r="I140" s="64" t="s">
        <v>12</v>
      </c>
      <c r="J140" t="s">
        <v>13</v>
      </c>
      <c r="K140" t="s">
        <v>1403</v>
      </c>
    </row>
    <row r="141" spans="2:11" x14ac:dyDescent="0.3">
      <c r="C141" s="34" t="s">
        <v>27</v>
      </c>
      <c r="D141" s="95">
        <v>140</v>
      </c>
      <c r="F141" t="s">
        <v>50</v>
      </c>
      <c r="G141" t="s">
        <v>11</v>
      </c>
      <c r="H141" t="s">
        <v>16</v>
      </c>
      <c r="I141" s="64" t="s">
        <v>12</v>
      </c>
      <c r="J141" t="s">
        <v>13</v>
      </c>
      <c r="K141" t="s">
        <v>1403</v>
      </c>
    </row>
    <row r="142" spans="2:11" x14ac:dyDescent="0.3">
      <c r="C142" s="34" t="s">
        <v>1387</v>
      </c>
      <c r="D142" s="95">
        <v>1355</v>
      </c>
      <c r="F142" t="s">
        <v>50</v>
      </c>
      <c r="G142" t="s">
        <v>11</v>
      </c>
      <c r="H142" t="s">
        <v>15</v>
      </c>
      <c r="I142" s="64" t="s">
        <v>12</v>
      </c>
      <c r="J142" t="s">
        <v>13</v>
      </c>
      <c r="K142" t="s">
        <v>1403</v>
      </c>
    </row>
    <row r="143" spans="2:11" hidden="1" x14ac:dyDescent="0.3">
      <c r="B143" s="5">
        <v>45127</v>
      </c>
      <c r="C143" t="s">
        <v>24</v>
      </c>
      <c r="D143" s="95">
        <v>334</v>
      </c>
      <c r="F143" t="s">
        <v>43</v>
      </c>
      <c r="G143" t="s">
        <v>11</v>
      </c>
      <c r="H143" t="s">
        <v>16</v>
      </c>
      <c r="I143" s="64" t="s">
        <v>12</v>
      </c>
      <c r="J143" t="s">
        <v>13</v>
      </c>
      <c r="K143" t="s">
        <v>1230</v>
      </c>
    </row>
    <row r="144" spans="2:11" hidden="1" x14ac:dyDescent="0.3">
      <c r="C144" t="s">
        <v>20</v>
      </c>
      <c r="D144" s="95">
        <v>2500</v>
      </c>
      <c r="F144" t="s">
        <v>43</v>
      </c>
      <c r="G144" t="s">
        <v>11</v>
      </c>
      <c r="H144" t="s">
        <v>15</v>
      </c>
      <c r="I144" s="64" t="s">
        <v>12</v>
      </c>
      <c r="J144" t="s">
        <v>13</v>
      </c>
      <c r="K144" t="s">
        <v>1230</v>
      </c>
    </row>
    <row r="145" spans="2:11" hidden="1" x14ac:dyDescent="0.3">
      <c r="C145" t="s">
        <v>1246</v>
      </c>
      <c r="D145" s="95">
        <v>300</v>
      </c>
      <c r="F145" t="s">
        <v>43</v>
      </c>
      <c r="G145" t="s">
        <v>11</v>
      </c>
      <c r="H145" t="s">
        <v>16</v>
      </c>
      <c r="I145" s="64" t="s">
        <v>12</v>
      </c>
      <c r="J145" t="s">
        <v>13</v>
      </c>
      <c r="K145" t="s">
        <v>512</v>
      </c>
    </row>
    <row r="146" spans="2:11" x14ac:dyDescent="0.3">
      <c r="C146" s="34" t="s">
        <v>1388</v>
      </c>
      <c r="D146" s="95">
        <v>130</v>
      </c>
      <c r="F146" t="s">
        <v>50</v>
      </c>
      <c r="G146" t="s">
        <v>11</v>
      </c>
      <c r="H146" t="s">
        <v>14</v>
      </c>
      <c r="I146" s="64" t="s">
        <v>12</v>
      </c>
      <c r="J146" t="s">
        <v>13</v>
      </c>
      <c r="K146" t="s">
        <v>1403</v>
      </c>
    </row>
    <row r="147" spans="2:11" x14ac:dyDescent="0.3">
      <c r="C147" s="34" t="s">
        <v>118</v>
      </c>
      <c r="D147" s="95">
        <v>160</v>
      </c>
      <c r="F147" t="s">
        <v>50</v>
      </c>
      <c r="G147" t="s">
        <v>11</v>
      </c>
      <c r="H147" t="s">
        <v>14</v>
      </c>
      <c r="I147" s="64" t="s">
        <v>12</v>
      </c>
      <c r="J147" t="s">
        <v>13</v>
      </c>
      <c r="K147" t="s">
        <v>1403</v>
      </c>
    </row>
    <row r="148" spans="2:11" x14ac:dyDescent="0.3">
      <c r="C148" s="34" t="s">
        <v>1389</v>
      </c>
      <c r="D148" s="95">
        <v>50</v>
      </c>
      <c r="F148" t="s">
        <v>50</v>
      </c>
      <c r="G148" t="s">
        <v>11</v>
      </c>
      <c r="H148" t="s">
        <v>14</v>
      </c>
      <c r="I148" s="64" t="s">
        <v>12</v>
      </c>
      <c r="J148" t="s">
        <v>13</v>
      </c>
      <c r="K148" t="s">
        <v>1403</v>
      </c>
    </row>
    <row r="149" spans="2:11" x14ac:dyDescent="0.3">
      <c r="B149" s="5">
        <v>45128</v>
      </c>
      <c r="C149" s="34" t="s">
        <v>1386</v>
      </c>
      <c r="D149" s="95">
        <v>7500</v>
      </c>
      <c r="F149" t="s">
        <v>50</v>
      </c>
      <c r="G149" t="s">
        <v>11</v>
      </c>
      <c r="H149" t="s">
        <v>15</v>
      </c>
      <c r="I149" s="64" t="s">
        <v>12</v>
      </c>
      <c r="J149" t="s">
        <v>13</v>
      </c>
      <c r="K149" t="s">
        <v>1403</v>
      </c>
    </row>
    <row r="150" spans="2:11" hidden="1" x14ac:dyDescent="0.3">
      <c r="B150" s="5">
        <v>45129</v>
      </c>
      <c r="C150" t="s">
        <v>34</v>
      </c>
      <c r="D150" s="95">
        <v>200</v>
      </c>
      <c r="F150" t="s">
        <v>43</v>
      </c>
      <c r="G150" t="s">
        <v>11</v>
      </c>
      <c r="H150" t="s">
        <v>15</v>
      </c>
      <c r="I150" s="64" t="s">
        <v>12</v>
      </c>
      <c r="J150" t="s">
        <v>13</v>
      </c>
      <c r="K150" t="s">
        <v>512</v>
      </c>
    </row>
    <row r="151" spans="2:11" x14ac:dyDescent="0.3">
      <c r="B151" s="5"/>
      <c r="C151" s="34" t="s">
        <v>1382</v>
      </c>
      <c r="D151" s="95">
        <v>80</v>
      </c>
      <c r="F151" t="s">
        <v>50</v>
      </c>
      <c r="G151" t="s">
        <v>11</v>
      </c>
      <c r="H151" t="s">
        <v>16</v>
      </c>
      <c r="I151" s="64" t="s">
        <v>12</v>
      </c>
      <c r="J151" t="s">
        <v>13</v>
      </c>
      <c r="K151" t="s">
        <v>1403</v>
      </c>
    </row>
    <row r="152" spans="2:11" x14ac:dyDescent="0.3">
      <c r="B152" s="5">
        <v>45130</v>
      </c>
      <c r="C152" s="34" t="s">
        <v>1382</v>
      </c>
      <c r="D152" s="95">
        <v>120</v>
      </c>
      <c r="F152" t="s">
        <v>50</v>
      </c>
      <c r="G152" t="s">
        <v>11</v>
      </c>
      <c r="H152" t="s">
        <v>16</v>
      </c>
      <c r="I152" s="64" t="s">
        <v>12</v>
      </c>
      <c r="J152" t="s">
        <v>13</v>
      </c>
      <c r="K152" t="s">
        <v>1403</v>
      </c>
    </row>
    <row r="153" spans="2:11" hidden="1" x14ac:dyDescent="0.3">
      <c r="B153" s="5"/>
      <c r="C153" s="34" t="s">
        <v>1639</v>
      </c>
      <c r="D153" s="95">
        <v>529</v>
      </c>
      <c r="F153" t="s">
        <v>1625</v>
      </c>
      <c r="G153" t="s">
        <v>10</v>
      </c>
      <c r="H153" t="s">
        <v>15</v>
      </c>
      <c r="I153" s="64" t="s">
        <v>12</v>
      </c>
      <c r="J153" t="s">
        <v>13</v>
      </c>
      <c r="K153" t="s">
        <v>1463</v>
      </c>
    </row>
    <row r="154" spans="2:11" hidden="1" x14ac:dyDescent="0.3">
      <c r="B154" s="5"/>
      <c r="C154" s="34" t="s">
        <v>1640</v>
      </c>
      <c r="D154" s="95">
        <v>1248</v>
      </c>
      <c r="F154" t="s">
        <v>1625</v>
      </c>
      <c r="G154" t="s">
        <v>10</v>
      </c>
      <c r="H154" t="s">
        <v>15</v>
      </c>
      <c r="I154" s="64" t="s">
        <v>12</v>
      </c>
      <c r="J154" t="s">
        <v>13</v>
      </c>
      <c r="K154" t="s">
        <v>1463</v>
      </c>
    </row>
    <row r="155" spans="2:11" hidden="1" x14ac:dyDescent="0.3">
      <c r="B155" s="5"/>
      <c r="C155" s="34" t="s">
        <v>1245</v>
      </c>
      <c r="D155" s="95">
        <v>20000</v>
      </c>
      <c r="F155" t="s">
        <v>1625</v>
      </c>
      <c r="G155" t="s">
        <v>11</v>
      </c>
      <c r="H155" t="s">
        <v>1212</v>
      </c>
      <c r="I155" s="64" t="s">
        <v>12</v>
      </c>
      <c r="J155" t="s">
        <v>13</v>
      </c>
      <c r="K155" t="s">
        <v>1463</v>
      </c>
    </row>
    <row r="156" spans="2:11" hidden="1" x14ac:dyDescent="0.3">
      <c r="B156" s="5">
        <v>45125</v>
      </c>
      <c r="C156" s="34" t="s">
        <v>1641</v>
      </c>
      <c r="D156" s="95">
        <v>499</v>
      </c>
      <c r="F156" t="s">
        <v>1625</v>
      </c>
      <c r="G156" t="s">
        <v>11</v>
      </c>
      <c r="H156" t="s">
        <v>1212</v>
      </c>
      <c r="I156" s="64" t="s">
        <v>12</v>
      </c>
      <c r="J156" t="s">
        <v>13</v>
      </c>
      <c r="K156" t="s">
        <v>1463</v>
      </c>
    </row>
    <row r="157" spans="2:11" hidden="1" x14ac:dyDescent="0.3">
      <c r="B157" s="5"/>
      <c r="C157" s="34" t="s">
        <v>1642</v>
      </c>
      <c r="D157" s="95">
        <v>1000</v>
      </c>
      <c r="F157" t="s">
        <v>1625</v>
      </c>
      <c r="G157" t="s">
        <v>11</v>
      </c>
      <c r="H157" t="s">
        <v>15</v>
      </c>
      <c r="I157" s="64" t="s">
        <v>12</v>
      </c>
      <c r="J157" t="s">
        <v>13</v>
      </c>
      <c r="K157" t="s">
        <v>1463</v>
      </c>
    </row>
    <row r="158" spans="2:11" hidden="1" x14ac:dyDescent="0.3">
      <c r="B158" s="59">
        <v>45127</v>
      </c>
      <c r="C158" s="34" t="s">
        <v>1643</v>
      </c>
      <c r="D158" s="95">
        <v>18620</v>
      </c>
      <c r="F158" t="s">
        <v>1625</v>
      </c>
      <c r="G158" t="s">
        <v>11</v>
      </c>
      <c r="H158" t="s">
        <v>15</v>
      </c>
      <c r="I158" s="64" t="s">
        <v>12</v>
      </c>
      <c r="J158" t="s">
        <v>13</v>
      </c>
      <c r="K158" t="s">
        <v>1463</v>
      </c>
    </row>
    <row r="159" spans="2:11" hidden="1" x14ac:dyDescent="0.3">
      <c r="B159" s="5"/>
      <c r="C159" s="34" t="s">
        <v>1644</v>
      </c>
      <c r="D159" s="95">
        <v>880</v>
      </c>
      <c r="F159" t="s">
        <v>1625</v>
      </c>
      <c r="G159" t="s">
        <v>10</v>
      </c>
      <c r="H159" t="s">
        <v>15</v>
      </c>
      <c r="I159" s="64" t="s">
        <v>12</v>
      </c>
      <c r="J159" t="s">
        <v>13</v>
      </c>
      <c r="K159" t="s">
        <v>1463</v>
      </c>
    </row>
    <row r="160" spans="2:11" hidden="1" x14ac:dyDescent="0.3">
      <c r="B160" t="s">
        <v>1462</v>
      </c>
      <c r="C160" s="34" t="s">
        <v>1645</v>
      </c>
      <c r="D160" s="95">
        <v>8895</v>
      </c>
      <c r="F160" t="s">
        <v>1625</v>
      </c>
      <c r="G160" t="s">
        <v>11</v>
      </c>
      <c r="H160" t="s">
        <v>15</v>
      </c>
      <c r="I160" s="64" t="s">
        <v>12</v>
      </c>
      <c r="J160" t="s">
        <v>13</v>
      </c>
      <c r="K160" t="s">
        <v>1463</v>
      </c>
    </row>
    <row r="161" spans="2:11" hidden="1" x14ac:dyDescent="0.3">
      <c r="B161" t="s">
        <v>1462</v>
      </c>
      <c r="C161" t="s">
        <v>31</v>
      </c>
      <c r="D161" s="95">
        <v>165</v>
      </c>
      <c r="F161" t="s">
        <v>29</v>
      </c>
      <c r="G161" t="s">
        <v>11</v>
      </c>
      <c r="H161" t="s">
        <v>16</v>
      </c>
      <c r="I161" s="64" t="s">
        <v>12</v>
      </c>
      <c r="J161" t="s">
        <v>13</v>
      </c>
      <c r="K161" t="s">
        <v>1465</v>
      </c>
    </row>
    <row r="162" spans="2:11" hidden="1" x14ac:dyDescent="0.3">
      <c r="B162" t="s">
        <v>1464</v>
      </c>
      <c r="C162" s="102" t="s">
        <v>8</v>
      </c>
      <c r="D162" s="103">
        <v>160</v>
      </c>
      <c r="F162" t="s">
        <v>29</v>
      </c>
      <c r="G162" t="s">
        <v>11</v>
      </c>
      <c r="H162" t="s">
        <v>16</v>
      </c>
      <c r="I162" s="64" t="s">
        <v>12</v>
      </c>
      <c r="J162" t="s">
        <v>13</v>
      </c>
      <c r="K162" t="s">
        <v>1465</v>
      </c>
    </row>
    <row r="163" spans="2:11" hidden="1" x14ac:dyDescent="0.3">
      <c r="C163" s="102" t="s">
        <v>8</v>
      </c>
      <c r="D163" s="103">
        <v>250</v>
      </c>
      <c r="F163" t="s">
        <v>29</v>
      </c>
      <c r="G163" t="s">
        <v>11</v>
      </c>
      <c r="H163" t="s">
        <v>16</v>
      </c>
      <c r="I163" s="64" t="s">
        <v>12</v>
      </c>
      <c r="J163" t="s">
        <v>13</v>
      </c>
      <c r="K163" t="s">
        <v>1465</v>
      </c>
    </row>
    <row r="164" spans="2:11" hidden="1" x14ac:dyDescent="0.3">
      <c r="C164" s="102" t="s">
        <v>1646</v>
      </c>
      <c r="D164" s="103">
        <v>5298</v>
      </c>
      <c r="F164" t="s">
        <v>1625</v>
      </c>
      <c r="G164" t="s">
        <v>11</v>
      </c>
      <c r="H164" t="s">
        <v>1212</v>
      </c>
      <c r="I164" s="64" t="s">
        <v>12</v>
      </c>
      <c r="J164" t="s">
        <v>13</v>
      </c>
      <c r="K164" t="s">
        <v>599</v>
      </c>
    </row>
    <row r="165" spans="2:11" hidden="1" x14ac:dyDescent="0.3">
      <c r="B165" t="s">
        <v>1467</v>
      </c>
      <c r="C165" s="102" t="s">
        <v>1466</v>
      </c>
      <c r="D165" s="103">
        <v>140</v>
      </c>
      <c r="F165" t="s">
        <v>29</v>
      </c>
      <c r="G165" t="s">
        <v>11</v>
      </c>
      <c r="H165" t="s">
        <v>16</v>
      </c>
      <c r="I165" s="64" t="s">
        <v>12</v>
      </c>
      <c r="J165" t="s">
        <v>13</v>
      </c>
      <c r="K165" t="s">
        <v>1465</v>
      </c>
    </row>
    <row r="166" spans="2:11" hidden="1" x14ac:dyDescent="0.3">
      <c r="C166" s="102" t="s">
        <v>30</v>
      </c>
      <c r="D166" s="103">
        <v>110</v>
      </c>
      <c r="F166" t="s">
        <v>29</v>
      </c>
      <c r="G166" t="s">
        <v>11</v>
      </c>
      <c r="H166" t="s">
        <v>16</v>
      </c>
      <c r="I166" s="64" t="s">
        <v>12</v>
      </c>
      <c r="J166" t="s">
        <v>13</v>
      </c>
      <c r="K166" t="s">
        <v>1465</v>
      </c>
    </row>
    <row r="167" spans="2:11" hidden="1" x14ac:dyDescent="0.3">
      <c r="C167" s="102" t="s">
        <v>1466</v>
      </c>
      <c r="D167" s="103">
        <v>80</v>
      </c>
      <c r="F167" t="s">
        <v>29</v>
      </c>
      <c r="G167" t="s">
        <v>11</v>
      </c>
      <c r="H167" t="s">
        <v>16</v>
      </c>
      <c r="I167" s="64" t="s">
        <v>12</v>
      </c>
      <c r="J167" t="s">
        <v>13</v>
      </c>
      <c r="K167" t="s">
        <v>1465</v>
      </c>
    </row>
    <row r="168" spans="2:11" hidden="1" x14ac:dyDescent="0.3">
      <c r="C168" s="102" t="s">
        <v>329</v>
      </c>
      <c r="D168" s="103">
        <v>3700</v>
      </c>
      <c r="F168" t="s">
        <v>29</v>
      </c>
      <c r="G168" t="s">
        <v>11</v>
      </c>
      <c r="H168" t="s">
        <v>15</v>
      </c>
      <c r="I168" s="64" t="s">
        <v>12</v>
      </c>
      <c r="J168" t="s">
        <v>13</v>
      </c>
    </row>
    <row r="169" spans="2:11" hidden="1" x14ac:dyDescent="0.3">
      <c r="B169" s="5">
        <v>45131</v>
      </c>
      <c r="C169" s="102" t="s">
        <v>20</v>
      </c>
      <c r="D169" s="103">
        <v>2600</v>
      </c>
      <c r="F169" t="s">
        <v>29</v>
      </c>
      <c r="G169" t="s">
        <v>11</v>
      </c>
      <c r="H169" t="s">
        <v>15</v>
      </c>
      <c r="I169" s="64" t="s">
        <v>12</v>
      </c>
      <c r="J169" t="s">
        <v>13</v>
      </c>
    </row>
    <row r="170" spans="2:11" hidden="1" x14ac:dyDescent="0.3">
      <c r="B170" s="5">
        <v>45131</v>
      </c>
      <c r="C170" s="102" t="s">
        <v>23</v>
      </c>
      <c r="D170" s="103">
        <v>290</v>
      </c>
      <c r="F170" t="s">
        <v>29</v>
      </c>
      <c r="G170" t="s">
        <v>11</v>
      </c>
      <c r="H170" t="s">
        <v>16</v>
      </c>
      <c r="I170" s="64" t="s">
        <v>12</v>
      </c>
      <c r="J170" t="s">
        <v>13</v>
      </c>
    </row>
    <row r="171" spans="2:11" hidden="1" x14ac:dyDescent="0.3">
      <c r="B171" s="5">
        <v>45131</v>
      </c>
      <c r="C171" s="102" t="s">
        <v>8</v>
      </c>
      <c r="D171" s="103">
        <v>600</v>
      </c>
      <c r="F171" t="s">
        <v>29</v>
      </c>
      <c r="G171" t="s">
        <v>11</v>
      </c>
      <c r="H171" t="s">
        <v>16</v>
      </c>
      <c r="I171" s="64" t="s">
        <v>12</v>
      </c>
      <c r="J171" t="s">
        <v>13</v>
      </c>
    </row>
    <row r="172" spans="2:11" hidden="1" x14ac:dyDescent="0.3">
      <c r="B172" s="5">
        <v>45131</v>
      </c>
      <c r="C172" t="s">
        <v>31</v>
      </c>
      <c r="D172" s="95">
        <v>4208</v>
      </c>
      <c r="F172" t="s">
        <v>62</v>
      </c>
      <c r="G172" t="s">
        <v>11</v>
      </c>
      <c r="H172" t="s">
        <v>16</v>
      </c>
      <c r="I172" s="64" t="s">
        <v>12</v>
      </c>
      <c r="J172" t="s">
        <v>13</v>
      </c>
      <c r="K172" t="s">
        <v>512</v>
      </c>
    </row>
    <row r="173" spans="2:11" x14ac:dyDescent="0.3">
      <c r="B173" s="5"/>
      <c r="C173" s="34" t="s">
        <v>1382</v>
      </c>
      <c r="D173" s="95">
        <v>120</v>
      </c>
      <c r="F173" t="s">
        <v>50</v>
      </c>
      <c r="G173" t="s">
        <v>11</v>
      </c>
      <c r="H173" t="s">
        <v>16</v>
      </c>
      <c r="I173" s="64" t="s">
        <v>12</v>
      </c>
      <c r="J173" t="s">
        <v>13</v>
      </c>
      <c r="K173" t="s">
        <v>1403</v>
      </c>
    </row>
    <row r="174" spans="2:11" hidden="1" x14ac:dyDescent="0.3">
      <c r="B174" s="5"/>
      <c r="C174" s="34" t="s">
        <v>1647</v>
      </c>
      <c r="D174" s="95">
        <v>5000</v>
      </c>
      <c r="F174" t="s">
        <v>1625</v>
      </c>
      <c r="G174" t="s">
        <v>11</v>
      </c>
      <c r="H174" t="s">
        <v>15</v>
      </c>
      <c r="I174" s="64" t="s">
        <v>12</v>
      </c>
      <c r="J174" t="s">
        <v>13</v>
      </c>
      <c r="K174" t="s">
        <v>512</v>
      </c>
    </row>
    <row r="175" spans="2:11" hidden="1" x14ac:dyDescent="0.3">
      <c r="B175" s="5">
        <v>45131</v>
      </c>
      <c r="C175" t="s">
        <v>1245</v>
      </c>
      <c r="D175" s="95">
        <v>15000</v>
      </c>
      <c r="F175" t="s">
        <v>62</v>
      </c>
      <c r="G175" t="s">
        <v>11</v>
      </c>
      <c r="H175" t="s">
        <v>15</v>
      </c>
      <c r="I175" s="64" t="s">
        <v>12</v>
      </c>
      <c r="J175" t="s">
        <v>13</v>
      </c>
      <c r="K175" t="s">
        <v>1296</v>
      </c>
    </row>
    <row r="176" spans="2:11" hidden="1" x14ac:dyDescent="0.3">
      <c r="B176" s="5">
        <v>45132</v>
      </c>
      <c r="C176" t="s">
        <v>35</v>
      </c>
      <c r="D176" s="95">
        <v>300</v>
      </c>
      <c r="F176" t="s">
        <v>62</v>
      </c>
      <c r="G176" t="s">
        <v>11</v>
      </c>
      <c r="H176" t="s">
        <v>16</v>
      </c>
      <c r="I176" s="64" t="s">
        <v>12</v>
      </c>
      <c r="J176" t="s">
        <v>13</v>
      </c>
      <c r="K176" t="s">
        <v>512</v>
      </c>
    </row>
    <row r="177" spans="2:11" hidden="1" x14ac:dyDescent="0.3">
      <c r="B177" s="5">
        <v>45132</v>
      </c>
      <c r="C177" t="s">
        <v>20</v>
      </c>
      <c r="D177" s="95">
        <v>2600</v>
      </c>
      <c r="F177" t="s">
        <v>62</v>
      </c>
      <c r="G177" t="s">
        <v>11</v>
      </c>
      <c r="H177" t="s">
        <v>15</v>
      </c>
      <c r="I177" s="64" t="s">
        <v>12</v>
      </c>
      <c r="J177" t="s">
        <v>13</v>
      </c>
      <c r="K177" t="s">
        <v>512</v>
      </c>
    </row>
    <row r="178" spans="2:11" hidden="1" x14ac:dyDescent="0.3">
      <c r="B178" s="5">
        <v>45132</v>
      </c>
      <c r="C178" t="s">
        <v>1274</v>
      </c>
      <c r="D178" s="95">
        <v>985</v>
      </c>
      <c r="F178" t="s">
        <v>62</v>
      </c>
      <c r="G178" t="s">
        <v>11</v>
      </c>
      <c r="H178" t="s">
        <v>15</v>
      </c>
      <c r="I178" s="64" t="s">
        <v>12</v>
      </c>
      <c r="J178" t="s">
        <v>13</v>
      </c>
      <c r="K178" t="s">
        <v>512</v>
      </c>
    </row>
    <row r="179" spans="2:11" hidden="1" x14ac:dyDescent="0.3">
      <c r="B179" s="5">
        <v>45132</v>
      </c>
      <c r="C179" t="s">
        <v>9</v>
      </c>
      <c r="D179" s="95">
        <v>40</v>
      </c>
      <c r="F179" t="s">
        <v>62</v>
      </c>
      <c r="G179" t="s">
        <v>11</v>
      </c>
      <c r="H179" t="s">
        <v>16</v>
      </c>
      <c r="I179" s="64" t="s">
        <v>12</v>
      </c>
      <c r="J179" t="s">
        <v>13</v>
      </c>
      <c r="K179" t="s">
        <v>512</v>
      </c>
    </row>
    <row r="180" spans="2:11" x14ac:dyDescent="0.3">
      <c r="B180" s="5">
        <v>45132</v>
      </c>
      <c r="C180" s="34" t="s">
        <v>1382</v>
      </c>
      <c r="D180" s="95">
        <v>90</v>
      </c>
      <c r="F180" t="s">
        <v>50</v>
      </c>
      <c r="G180" t="s">
        <v>11</v>
      </c>
      <c r="H180" t="s">
        <v>16</v>
      </c>
      <c r="I180" s="64" t="s">
        <v>12</v>
      </c>
      <c r="J180" t="s">
        <v>13</v>
      </c>
      <c r="K180" t="s">
        <v>1403</v>
      </c>
    </row>
    <row r="181" spans="2:11" hidden="1" x14ac:dyDescent="0.3">
      <c r="B181" s="5"/>
      <c r="C181" s="34" t="s">
        <v>1760</v>
      </c>
      <c r="D181" s="95">
        <v>2500</v>
      </c>
      <c r="F181" t="s">
        <v>43</v>
      </c>
      <c r="G181" t="s">
        <v>11</v>
      </c>
      <c r="H181" t="s">
        <v>15</v>
      </c>
      <c r="I181" s="64" t="s">
        <v>12</v>
      </c>
      <c r="J181" t="s">
        <v>13</v>
      </c>
      <c r="K181" t="s">
        <v>512</v>
      </c>
    </row>
    <row r="182" spans="2:11" hidden="1" x14ac:dyDescent="0.3">
      <c r="B182" s="5"/>
      <c r="C182" s="34" t="s">
        <v>20</v>
      </c>
      <c r="D182" s="95">
        <v>240</v>
      </c>
      <c r="F182" t="s">
        <v>1625</v>
      </c>
      <c r="G182" t="s">
        <v>10</v>
      </c>
      <c r="H182" t="s">
        <v>15</v>
      </c>
      <c r="I182" s="64" t="s">
        <v>12</v>
      </c>
      <c r="J182" t="s">
        <v>13</v>
      </c>
      <c r="K182" t="s">
        <v>512</v>
      </c>
    </row>
    <row r="183" spans="2:11" hidden="1" x14ac:dyDescent="0.3">
      <c r="B183" s="104">
        <v>45133</v>
      </c>
      <c r="C183" s="34" t="s">
        <v>20</v>
      </c>
      <c r="D183" s="95">
        <v>1736</v>
      </c>
      <c r="F183" t="s">
        <v>1625</v>
      </c>
      <c r="G183" t="s">
        <v>10</v>
      </c>
      <c r="H183" t="s">
        <v>15</v>
      </c>
      <c r="I183" s="64" t="s">
        <v>12</v>
      </c>
      <c r="J183" t="s">
        <v>13</v>
      </c>
      <c r="K183" t="s">
        <v>512</v>
      </c>
    </row>
    <row r="184" spans="2:11" hidden="1" x14ac:dyDescent="0.3">
      <c r="B184" s="104">
        <v>45133</v>
      </c>
      <c r="C184" s="102" t="s">
        <v>27</v>
      </c>
      <c r="D184" s="103">
        <v>1185</v>
      </c>
      <c r="F184" t="s">
        <v>29</v>
      </c>
      <c r="G184" t="s">
        <v>11</v>
      </c>
      <c r="H184" t="s">
        <v>16</v>
      </c>
      <c r="I184" s="64" t="s">
        <v>12</v>
      </c>
      <c r="J184" t="s">
        <v>13</v>
      </c>
    </row>
    <row r="185" spans="2:11" hidden="1" x14ac:dyDescent="0.3">
      <c r="B185" s="104">
        <v>45134</v>
      </c>
      <c r="C185" s="102" t="s">
        <v>27</v>
      </c>
      <c r="D185" s="103">
        <v>393</v>
      </c>
      <c r="F185" t="s">
        <v>29</v>
      </c>
      <c r="G185" t="s">
        <v>11</v>
      </c>
      <c r="H185" t="s">
        <v>16</v>
      </c>
      <c r="I185" s="64" t="s">
        <v>12</v>
      </c>
      <c r="J185" t="s">
        <v>13</v>
      </c>
    </row>
    <row r="186" spans="2:11" ht="14.25" hidden="1" customHeight="1" x14ac:dyDescent="0.3">
      <c r="B186" s="5">
        <v>45133</v>
      </c>
      <c r="C186" t="s">
        <v>8</v>
      </c>
      <c r="D186" s="95">
        <v>300</v>
      </c>
      <c r="F186" t="s">
        <v>62</v>
      </c>
      <c r="G186" t="s">
        <v>11</v>
      </c>
      <c r="H186" t="s">
        <v>16</v>
      </c>
      <c r="I186" s="64" t="s">
        <v>12</v>
      </c>
      <c r="J186" t="s">
        <v>13</v>
      </c>
      <c r="K186" t="s">
        <v>512</v>
      </c>
    </row>
    <row r="187" spans="2:11" x14ac:dyDescent="0.3">
      <c r="B187" s="5"/>
      <c r="C187" s="34" t="s">
        <v>1382</v>
      </c>
      <c r="D187" s="95">
        <v>140</v>
      </c>
      <c r="F187" t="s">
        <v>50</v>
      </c>
      <c r="G187" t="s">
        <v>11</v>
      </c>
      <c r="H187" t="s">
        <v>16</v>
      </c>
      <c r="I187" s="64" t="s">
        <v>12</v>
      </c>
      <c r="J187" t="s">
        <v>13</v>
      </c>
      <c r="K187" t="s">
        <v>1403</v>
      </c>
    </row>
    <row r="188" spans="2:11" x14ac:dyDescent="0.3">
      <c r="B188" s="5"/>
      <c r="C188" s="34" t="s">
        <v>1390</v>
      </c>
      <c r="D188" s="95">
        <v>121</v>
      </c>
      <c r="F188" t="s">
        <v>50</v>
      </c>
      <c r="G188" t="s">
        <v>11</v>
      </c>
      <c r="H188" t="s">
        <v>16</v>
      </c>
      <c r="I188" s="64" t="s">
        <v>12</v>
      </c>
      <c r="J188" t="s">
        <v>13</v>
      </c>
      <c r="K188" t="s">
        <v>1403</v>
      </c>
    </row>
    <row r="189" spans="2:11" hidden="1" x14ac:dyDescent="0.3">
      <c r="B189" s="5">
        <v>45134</v>
      </c>
      <c r="C189" t="s">
        <v>35</v>
      </c>
      <c r="D189" s="95">
        <v>185</v>
      </c>
      <c r="F189" t="s">
        <v>62</v>
      </c>
      <c r="G189" t="s">
        <v>11</v>
      </c>
      <c r="H189" t="s">
        <v>16</v>
      </c>
      <c r="I189" s="64" t="s">
        <v>12</v>
      </c>
      <c r="J189" t="s">
        <v>13</v>
      </c>
      <c r="K189" t="s">
        <v>512</v>
      </c>
    </row>
    <row r="190" spans="2:11" hidden="1" x14ac:dyDescent="0.3">
      <c r="B190" s="5"/>
      <c r="C190" t="s">
        <v>9</v>
      </c>
      <c r="D190" s="95">
        <v>20</v>
      </c>
      <c r="F190" t="s">
        <v>62</v>
      </c>
      <c r="G190" t="s">
        <v>11</v>
      </c>
      <c r="H190" t="s">
        <v>16</v>
      </c>
      <c r="I190" s="64" t="s">
        <v>12</v>
      </c>
      <c r="J190" t="s">
        <v>13</v>
      </c>
      <c r="K190" t="s">
        <v>512</v>
      </c>
    </row>
    <row r="191" spans="2:11" x14ac:dyDescent="0.3">
      <c r="B191" s="5"/>
      <c r="C191" t="s">
        <v>1382</v>
      </c>
      <c r="D191" s="95">
        <v>90</v>
      </c>
      <c r="F191" t="s">
        <v>50</v>
      </c>
      <c r="G191" t="s">
        <v>11</v>
      </c>
      <c r="H191" t="s">
        <v>16</v>
      </c>
      <c r="I191" s="64" t="s">
        <v>12</v>
      </c>
      <c r="J191" t="s">
        <v>13</v>
      </c>
      <c r="K191" t="s">
        <v>1403</v>
      </c>
    </row>
    <row r="192" spans="2:11" hidden="1" x14ac:dyDescent="0.3">
      <c r="B192" s="104">
        <v>45135</v>
      </c>
      <c r="C192" s="102" t="s">
        <v>1468</v>
      </c>
      <c r="D192" s="103">
        <v>1000</v>
      </c>
      <c r="F192" t="s">
        <v>29</v>
      </c>
      <c r="G192" t="s">
        <v>11</v>
      </c>
      <c r="H192" t="s">
        <v>15</v>
      </c>
      <c r="I192" s="64" t="s">
        <v>12</v>
      </c>
      <c r="J192" t="s">
        <v>13</v>
      </c>
    </row>
    <row r="193" spans="2:11" hidden="1" x14ac:dyDescent="0.3">
      <c r="B193" s="5">
        <v>45135</v>
      </c>
      <c r="C193" t="s">
        <v>412</v>
      </c>
      <c r="D193" s="95">
        <v>410</v>
      </c>
      <c r="F193" t="s">
        <v>62</v>
      </c>
      <c r="G193" t="s">
        <v>11</v>
      </c>
      <c r="H193" t="s">
        <v>16</v>
      </c>
      <c r="I193" s="64" t="s">
        <v>12</v>
      </c>
      <c r="J193" t="s">
        <v>13</v>
      </c>
      <c r="K193" t="s">
        <v>512</v>
      </c>
    </row>
    <row r="194" spans="2:11" x14ac:dyDescent="0.3">
      <c r="B194" s="5"/>
      <c r="C194" s="34" t="s">
        <v>1382</v>
      </c>
      <c r="D194" s="95">
        <v>80</v>
      </c>
      <c r="F194" t="s">
        <v>50</v>
      </c>
      <c r="G194" t="s">
        <v>11</v>
      </c>
      <c r="H194" t="s">
        <v>16</v>
      </c>
      <c r="I194" s="64" t="s">
        <v>12</v>
      </c>
      <c r="J194" t="s">
        <v>13</v>
      </c>
      <c r="K194" t="s">
        <v>1403</v>
      </c>
    </row>
    <row r="195" spans="2:11" hidden="1" x14ac:dyDescent="0.3">
      <c r="B195" s="5"/>
      <c r="C195" t="s">
        <v>20</v>
      </c>
      <c r="D195" s="95">
        <v>3250</v>
      </c>
      <c r="F195" t="s">
        <v>43</v>
      </c>
      <c r="G195" t="s">
        <v>10</v>
      </c>
      <c r="H195" t="s">
        <v>15</v>
      </c>
      <c r="I195" s="64" t="s">
        <v>12</v>
      </c>
      <c r="J195" t="s">
        <v>13</v>
      </c>
      <c r="K195" t="s">
        <v>599</v>
      </c>
    </row>
    <row r="196" spans="2:11" hidden="1" x14ac:dyDescent="0.3">
      <c r="B196" s="5">
        <v>45136</v>
      </c>
      <c r="C196" t="s">
        <v>1275</v>
      </c>
      <c r="D196" s="95">
        <v>650</v>
      </c>
      <c r="F196" t="s">
        <v>62</v>
      </c>
      <c r="G196" t="s">
        <v>11</v>
      </c>
      <c r="H196" t="s">
        <v>14</v>
      </c>
      <c r="I196" s="64" t="s">
        <v>12</v>
      </c>
      <c r="J196" t="s">
        <v>13</v>
      </c>
      <c r="K196" t="s">
        <v>512</v>
      </c>
    </row>
    <row r="197" spans="2:11" hidden="1" x14ac:dyDescent="0.3">
      <c r="C197" t="s">
        <v>9</v>
      </c>
      <c r="D197" s="95">
        <v>40</v>
      </c>
      <c r="F197" t="s">
        <v>62</v>
      </c>
      <c r="G197" t="s">
        <v>11</v>
      </c>
      <c r="H197" t="s">
        <v>16</v>
      </c>
      <c r="I197" s="64" t="s">
        <v>12</v>
      </c>
      <c r="J197" t="s">
        <v>13</v>
      </c>
      <c r="K197" t="s">
        <v>512</v>
      </c>
    </row>
    <row r="198" spans="2:11" x14ac:dyDescent="0.3">
      <c r="C198" s="34" t="s">
        <v>1382</v>
      </c>
      <c r="D198" s="95">
        <v>100</v>
      </c>
      <c r="F198" t="s">
        <v>50</v>
      </c>
      <c r="G198" t="s">
        <v>11</v>
      </c>
      <c r="H198" t="s">
        <v>16</v>
      </c>
      <c r="I198" s="64" t="s">
        <v>12</v>
      </c>
      <c r="J198" t="s">
        <v>13</v>
      </c>
      <c r="K198" t="s">
        <v>1403</v>
      </c>
    </row>
    <row r="199" spans="2:11" hidden="1" x14ac:dyDescent="0.3">
      <c r="C199" s="34" t="s">
        <v>1285</v>
      </c>
      <c r="D199" s="95">
        <v>115</v>
      </c>
      <c r="F199" t="s">
        <v>43</v>
      </c>
      <c r="G199" t="s">
        <v>10</v>
      </c>
      <c r="H199" t="s">
        <v>15</v>
      </c>
      <c r="I199" s="64" t="s">
        <v>12</v>
      </c>
      <c r="J199" t="s">
        <v>13</v>
      </c>
      <c r="K199" t="s">
        <v>599</v>
      </c>
    </row>
    <row r="200" spans="2:11" hidden="1" x14ac:dyDescent="0.3">
      <c r="C200" s="34" t="s">
        <v>1648</v>
      </c>
      <c r="D200" s="95">
        <v>1143</v>
      </c>
      <c r="F200" t="s">
        <v>1625</v>
      </c>
      <c r="G200" t="s">
        <v>11</v>
      </c>
      <c r="H200" t="s">
        <v>15</v>
      </c>
      <c r="I200" s="64" t="s">
        <v>12</v>
      </c>
      <c r="J200" t="s">
        <v>13</v>
      </c>
      <c r="K200" t="s">
        <v>512</v>
      </c>
    </row>
    <row r="201" spans="2:11" hidden="1" x14ac:dyDescent="0.3">
      <c r="B201" s="5">
        <v>45137</v>
      </c>
      <c r="C201" t="s">
        <v>1276</v>
      </c>
      <c r="D201" s="95">
        <v>500</v>
      </c>
      <c r="F201" t="s">
        <v>62</v>
      </c>
      <c r="G201" t="s">
        <v>11</v>
      </c>
      <c r="H201" t="s">
        <v>14</v>
      </c>
      <c r="I201" s="64" t="s">
        <v>12</v>
      </c>
      <c r="J201" t="s">
        <v>13</v>
      </c>
      <c r="K201" t="s">
        <v>512</v>
      </c>
    </row>
    <row r="202" spans="2:11" hidden="1" x14ac:dyDescent="0.3">
      <c r="C202" t="s">
        <v>35</v>
      </c>
      <c r="D202" s="95">
        <v>210</v>
      </c>
      <c r="F202" t="s">
        <v>62</v>
      </c>
      <c r="G202" t="s">
        <v>11</v>
      </c>
      <c r="H202" t="s">
        <v>16</v>
      </c>
      <c r="I202" s="64" t="s">
        <v>12</v>
      </c>
      <c r="J202" t="s">
        <v>13</v>
      </c>
      <c r="K202" t="s">
        <v>512</v>
      </c>
    </row>
    <row r="203" spans="2:11" x14ac:dyDescent="0.3">
      <c r="C203" s="34" t="s">
        <v>1382</v>
      </c>
      <c r="D203" s="95">
        <v>150</v>
      </c>
      <c r="F203" t="s">
        <v>50</v>
      </c>
      <c r="G203" t="s">
        <v>11</v>
      </c>
      <c r="H203" t="s">
        <v>16</v>
      </c>
      <c r="I203" s="64" t="s">
        <v>12</v>
      </c>
      <c r="J203" t="s">
        <v>13</v>
      </c>
      <c r="K203" t="s">
        <v>1403</v>
      </c>
    </row>
    <row r="204" spans="2:11" x14ac:dyDescent="0.3">
      <c r="C204" s="34" t="s">
        <v>1388</v>
      </c>
      <c r="D204" s="95">
        <v>140</v>
      </c>
      <c r="F204" t="s">
        <v>50</v>
      </c>
      <c r="G204" t="s">
        <v>11</v>
      </c>
      <c r="H204" t="s">
        <v>14</v>
      </c>
      <c r="I204" s="64" t="s">
        <v>12</v>
      </c>
      <c r="J204" t="s">
        <v>13</v>
      </c>
      <c r="K204" t="s">
        <v>1403</v>
      </c>
    </row>
    <row r="205" spans="2:11" hidden="1" x14ac:dyDescent="0.3">
      <c r="C205" t="s">
        <v>1417</v>
      </c>
      <c r="D205" s="95">
        <v>100</v>
      </c>
      <c r="F205" t="s">
        <v>43</v>
      </c>
      <c r="G205" t="s">
        <v>10</v>
      </c>
      <c r="H205" t="s">
        <v>15</v>
      </c>
      <c r="I205" s="64" t="s">
        <v>12</v>
      </c>
      <c r="J205" t="s">
        <v>13</v>
      </c>
      <c r="K205" t="s">
        <v>512</v>
      </c>
    </row>
    <row r="206" spans="2:11" hidden="1" x14ac:dyDescent="0.3">
      <c r="C206" t="s">
        <v>20</v>
      </c>
      <c r="D206" s="95">
        <v>3000</v>
      </c>
      <c r="F206" t="s">
        <v>43</v>
      </c>
      <c r="G206" t="s">
        <v>10</v>
      </c>
      <c r="H206" t="s">
        <v>15</v>
      </c>
      <c r="I206" s="64" t="s">
        <v>12</v>
      </c>
      <c r="J206" t="s">
        <v>13</v>
      </c>
      <c r="K206" t="s">
        <v>599</v>
      </c>
    </row>
    <row r="207" spans="2:11" hidden="1" x14ac:dyDescent="0.3">
      <c r="B207" s="5">
        <v>45137</v>
      </c>
      <c r="C207" s="34" t="s">
        <v>1649</v>
      </c>
      <c r="D207" s="95">
        <v>1000</v>
      </c>
      <c r="F207" t="s">
        <v>1625</v>
      </c>
      <c r="G207" t="s">
        <v>10</v>
      </c>
      <c r="I207" s="64" t="s">
        <v>12</v>
      </c>
      <c r="J207" t="s">
        <v>13</v>
      </c>
      <c r="K207" t="s">
        <v>512</v>
      </c>
    </row>
  </sheetData>
  <autoFilter ref="A1:K207">
    <filterColumn colId="5">
      <filters>
        <filter val="Ami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90"/>
  <sheetViews>
    <sheetView workbookViewId="0">
      <selection activeCell="E46" sqref="E46"/>
    </sheetView>
  </sheetViews>
  <sheetFormatPr defaultColWidth="16.6640625" defaultRowHeight="14.4" x14ac:dyDescent="0.3"/>
  <cols>
    <col min="1" max="1" width="8.5546875" bestFit="1" customWidth="1"/>
    <col min="2" max="2" width="10.33203125" bestFit="1" customWidth="1"/>
    <col min="3" max="3" width="35.6640625" customWidth="1"/>
    <col min="4" max="4" width="10.6640625" customWidth="1"/>
    <col min="5" max="5" width="10.6640625" bestFit="1" customWidth="1"/>
    <col min="6" max="6" width="13.6640625" bestFit="1" customWidth="1"/>
    <col min="7" max="7" width="10.33203125" bestFit="1" customWidth="1"/>
    <col min="8" max="8" width="11.33203125" bestFit="1" customWidth="1"/>
    <col min="9" max="9" width="16.44140625" bestFit="1" customWidth="1"/>
    <col min="10" max="10" width="10.88671875" bestFit="1" customWidth="1"/>
    <col min="11" max="11" width="19.6640625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>
        <v>1.11111111111111E+38</v>
      </c>
    </row>
    <row r="2" spans="1:11" hidden="1" x14ac:dyDescent="0.3">
      <c r="B2" s="13">
        <v>44682</v>
      </c>
      <c r="C2" t="s">
        <v>169</v>
      </c>
      <c r="D2">
        <v>5574</v>
      </c>
      <c r="F2" s="6" t="s">
        <v>44</v>
      </c>
      <c r="G2" s="6" t="s">
        <v>11</v>
      </c>
      <c r="H2" s="6" t="s">
        <v>15</v>
      </c>
      <c r="I2" s="6" t="s">
        <v>12</v>
      </c>
      <c r="J2" s="6" t="s">
        <v>56</v>
      </c>
      <c r="K2" s="6" t="s">
        <v>44</v>
      </c>
    </row>
    <row r="3" spans="1:11" hidden="1" x14ac:dyDescent="0.3">
      <c r="C3" t="s">
        <v>171</v>
      </c>
      <c r="D3">
        <v>3400</v>
      </c>
      <c r="F3" s="6" t="s">
        <v>50</v>
      </c>
      <c r="G3" s="6" t="s">
        <v>11</v>
      </c>
      <c r="H3" s="6" t="s">
        <v>14</v>
      </c>
      <c r="I3" s="6" t="s">
        <v>12</v>
      </c>
      <c r="J3" s="6" t="s">
        <v>56</v>
      </c>
      <c r="K3" s="6" t="s">
        <v>60</v>
      </c>
    </row>
    <row r="4" spans="1:11" hidden="1" x14ac:dyDescent="0.3">
      <c r="C4" t="s">
        <v>172</v>
      </c>
      <c r="D4">
        <v>1000</v>
      </c>
      <c r="F4" s="6" t="s">
        <v>50</v>
      </c>
      <c r="G4" s="6" t="s">
        <v>11</v>
      </c>
      <c r="H4" s="6" t="s">
        <v>14</v>
      </c>
      <c r="I4" s="6" t="s">
        <v>12</v>
      </c>
      <c r="J4" s="6" t="s">
        <v>56</v>
      </c>
      <c r="K4" s="6" t="s">
        <v>60</v>
      </c>
    </row>
    <row r="5" spans="1:11" hidden="1" x14ac:dyDescent="0.3">
      <c r="C5" t="s">
        <v>173</v>
      </c>
      <c r="D5">
        <v>500</v>
      </c>
      <c r="F5" s="6" t="s">
        <v>50</v>
      </c>
      <c r="G5" s="6" t="s">
        <v>11</v>
      </c>
      <c r="H5" s="6" t="s">
        <v>15</v>
      </c>
      <c r="I5" s="6" t="s">
        <v>12</v>
      </c>
      <c r="J5" s="6" t="s">
        <v>56</v>
      </c>
      <c r="K5" s="6" t="s">
        <v>60</v>
      </c>
    </row>
    <row r="6" spans="1:11" hidden="1" x14ac:dyDescent="0.3">
      <c r="C6" t="s">
        <v>8</v>
      </c>
      <c r="D6">
        <v>62</v>
      </c>
      <c r="F6" s="6" t="s">
        <v>50</v>
      </c>
      <c r="G6" s="6" t="s">
        <v>11</v>
      </c>
      <c r="H6" s="6" t="s">
        <v>16</v>
      </c>
      <c r="I6" s="6" t="s">
        <v>12</v>
      </c>
      <c r="J6" s="6" t="s">
        <v>56</v>
      </c>
      <c r="K6" s="6" t="s">
        <v>60</v>
      </c>
    </row>
    <row r="7" spans="1:11" hidden="1" x14ac:dyDescent="0.3">
      <c r="C7" t="s">
        <v>118</v>
      </c>
      <c r="D7">
        <v>80</v>
      </c>
      <c r="F7" s="6" t="s">
        <v>50</v>
      </c>
      <c r="G7" s="6" t="s">
        <v>11</v>
      </c>
      <c r="H7" s="6" t="s">
        <v>14</v>
      </c>
      <c r="I7" s="6" t="s">
        <v>12</v>
      </c>
      <c r="J7" s="6" t="s">
        <v>56</v>
      </c>
      <c r="K7" s="6" t="s">
        <v>60</v>
      </c>
    </row>
    <row r="8" spans="1:11" hidden="1" x14ac:dyDescent="0.3">
      <c r="B8" s="13">
        <v>44683</v>
      </c>
      <c r="C8" t="s">
        <v>28</v>
      </c>
      <c r="D8">
        <v>30</v>
      </c>
      <c r="F8" s="6" t="s">
        <v>50</v>
      </c>
      <c r="G8" s="6" t="s">
        <v>11</v>
      </c>
      <c r="H8" s="6" t="s">
        <v>16</v>
      </c>
      <c r="I8" s="6" t="s">
        <v>12</v>
      </c>
      <c r="J8" s="6" t="s">
        <v>56</v>
      </c>
      <c r="K8" s="6" t="s">
        <v>60</v>
      </c>
    </row>
    <row r="9" spans="1:11" hidden="1" x14ac:dyDescent="0.3">
      <c r="C9" t="s">
        <v>67</v>
      </c>
      <c r="D9">
        <v>42</v>
      </c>
      <c r="F9" s="6" t="s">
        <v>50</v>
      </c>
      <c r="G9" s="6" t="s">
        <v>11</v>
      </c>
      <c r="H9" s="6" t="s">
        <v>16</v>
      </c>
      <c r="I9" s="6" t="s">
        <v>12</v>
      </c>
      <c r="J9" s="6" t="s">
        <v>56</v>
      </c>
      <c r="K9" s="6" t="s">
        <v>60</v>
      </c>
    </row>
    <row r="10" spans="1:11" hidden="1" x14ac:dyDescent="0.3">
      <c r="C10" t="s">
        <v>174</v>
      </c>
      <c r="D10">
        <v>160</v>
      </c>
      <c r="F10" s="6" t="s">
        <v>50</v>
      </c>
      <c r="G10" s="6" t="s">
        <v>11</v>
      </c>
      <c r="H10" s="6" t="s">
        <v>14</v>
      </c>
      <c r="I10" s="6" t="s">
        <v>12</v>
      </c>
      <c r="J10" s="6" t="s">
        <v>56</v>
      </c>
      <c r="K10" s="6" t="s">
        <v>60</v>
      </c>
    </row>
    <row r="11" spans="1:11" hidden="1" x14ac:dyDescent="0.3">
      <c r="C11" t="s">
        <v>118</v>
      </c>
      <c r="D11">
        <v>120</v>
      </c>
      <c r="F11" s="6" t="s">
        <v>50</v>
      </c>
      <c r="G11" s="6" t="s">
        <v>11</v>
      </c>
      <c r="H11" s="6" t="s">
        <v>14</v>
      </c>
      <c r="I11" s="6" t="s">
        <v>12</v>
      </c>
      <c r="J11" s="6" t="s">
        <v>56</v>
      </c>
      <c r="K11" s="6" t="s">
        <v>60</v>
      </c>
    </row>
    <row r="12" spans="1:11" hidden="1" x14ac:dyDescent="0.3">
      <c r="C12" t="s">
        <v>78</v>
      </c>
      <c r="D12">
        <v>30</v>
      </c>
      <c r="F12" s="6" t="s">
        <v>114</v>
      </c>
      <c r="G12" s="6" t="s">
        <v>11</v>
      </c>
      <c r="H12" s="6" t="s">
        <v>16</v>
      </c>
      <c r="I12" s="6" t="s">
        <v>12</v>
      </c>
      <c r="J12" s="6" t="s">
        <v>56</v>
      </c>
      <c r="K12" s="6" t="s">
        <v>60</v>
      </c>
    </row>
    <row r="13" spans="1:11" hidden="1" x14ac:dyDescent="0.3">
      <c r="C13" t="s">
        <v>34</v>
      </c>
      <c r="D13">
        <v>200</v>
      </c>
      <c r="F13" s="6" t="s">
        <v>114</v>
      </c>
      <c r="G13" s="6" t="s">
        <v>11</v>
      </c>
      <c r="H13" s="6" t="s">
        <v>16</v>
      </c>
      <c r="I13" s="6" t="s">
        <v>12</v>
      </c>
      <c r="J13" s="6" t="s">
        <v>56</v>
      </c>
      <c r="K13" s="6" t="s">
        <v>60</v>
      </c>
    </row>
    <row r="14" spans="1:11" hidden="1" x14ac:dyDescent="0.3">
      <c r="C14" t="s">
        <v>18</v>
      </c>
      <c r="D14">
        <v>20</v>
      </c>
      <c r="F14" s="6" t="s">
        <v>114</v>
      </c>
      <c r="G14" s="6" t="s">
        <v>11</v>
      </c>
      <c r="H14" s="6" t="s">
        <v>16</v>
      </c>
      <c r="I14" s="6" t="s">
        <v>12</v>
      </c>
      <c r="J14" s="6" t="s">
        <v>56</v>
      </c>
      <c r="K14" s="6" t="s">
        <v>60</v>
      </c>
    </row>
    <row r="15" spans="1:11" hidden="1" x14ac:dyDescent="0.3">
      <c r="C15" t="s">
        <v>180</v>
      </c>
      <c r="D15">
        <v>1579</v>
      </c>
      <c r="F15" s="6" t="s">
        <v>44</v>
      </c>
      <c r="G15" s="6" t="s">
        <v>11</v>
      </c>
      <c r="H15" s="6" t="s">
        <v>15</v>
      </c>
      <c r="I15" s="6" t="s">
        <v>12</v>
      </c>
      <c r="J15" s="6" t="s">
        <v>56</v>
      </c>
      <c r="K15" s="6" t="s">
        <v>44</v>
      </c>
    </row>
    <row r="16" spans="1:11" hidden="1" x14ac:dyDescent="0.3">
      <c r="C16" t="s">
        <v>181</v>
      </c>
      <c r="D16">
        <v>1239</v>
      </c>
      <c r="F16" s="6" t="s">
        <v>44</v>
      </c>
      <c r="G16" s="6" t="s">
        <v>11</v>
      </c>
      <c r="H16" s="6" t="s">
        <v>15</v>
      </c>
      <c r="I16" s="6" t="s">
        <v>12</v>
      </c>
      <c r="J16" s="6" t="s">
        <v>56</v>
      </c>
      <c r="K16" s="6" t="s">
        <v>44</v>
      </c>
    </row>
    <row r="17" spans="2:11" x14ac:dyDescent="0.3">
      <c r="C17" t="s">
        <v>230</v>
      </c>
      <c r="D17">
        <v>800</v>
      </c>
      <c r="F17" s="6" t="s">
        <v>50</v>
      </c>
      <c r="G17" s="6" t="s">
        <v>11</v>
      </c>
      <c r="H17" s="6" t="s">
        <v>15</v>
      </c>
      <c r="I17" s="6" t="s">
        <v>12</v>
      </c>
      <c r="J17" s="6" t="s">
        <v>56</v>
      </c>
      <c r="K17" s="6" t="s">
        <v>205</v>
      </c>
    </row>
    <row r="18" spans="2:11" x14ac:dyDescent="0.3">
      <c r="C18" t="s">
        <v>231</v>
      </c>
      <c r="D18">
        <v>1200</v>
      </c>
      <c r="F18" s="6" t="s">
        <v>50</v>
      </c>
      <c r="G18" s="6" t="s">
        <v>11</v>
      </c>
      <c r="H18" s="6" t="s">
        <v>15</v>
      </c>
      <c r="I18" s="6" t="s">
        <v>12</v>
      </c>
      <c r="J18" s="6" t="s">
        <v>56</v>
      </c>
      <c r="K18" s="6" t="s">
        <v>205</v>
      </c>
    </row>
    <row r="19" spans="2:11" x14ac:dyDescent="0.3">
      <c r="C19" t="s">
        <v>232</v>
      </c>
      <c r="D19">
        <v>2872</v>
      </c>
      <c r="F19" s="6" t="s">
        <v>50</v>
      </c>
      <c r="G19" s="6" t="s">
        <v>11</v>
      </c>
      <c r="H19" s="6" t="s">
        <v>15</v>
      </c>
      <c r="I19" s="6" t="s">
        <v>12</v>
      </c>
      <c r="J19" s="6" t="s">
        <v>56</v>
      </c>
      <c r="K19" s="6" t="s">
        <v>205</v>
      </c>
    </row>
    <row r="20" spans="2:11" x14ac:dyDescent="0.3">
      <c r="C20" t="s">
        <v>233</v>
      </c>
      <c r="D20">
        <v>1750</v>
      </c>
      <c r="F20" s="6" t="s">
        <v>50</v>
      </c>
      <c r="G20" s="6" t="s">
        <v>11</v>
      </c>
      <c r="H20" s="6" t="s">
        <v>15</v>
      </c>
      <c r="I20" s="6" t="s">
        <v>12</v>
      </c>
      <c r="J20" s="6" t="s">
        <v>56</v>
      </c>
      <c r="K20" s="6" t="s">
        <v>205</v>
      </c>
    </row>
    <row r="21" spans="2:11" x14ac:dyDescent="0.3">
      <c r="C21" t="s">
        <v>8</v>
      </c>
      <c r="D21">
        <v>120</v>
      </c>
      <c r="F21" s="6" t="s">
        <v>50</v>
      </c>
      <c r="G21" s="6" t="s">
        <v>11</v>
      </c>
      <c r="H21" s="6" t="s">
        <v>16</v>
      </c>
      <c r="I21" s="6" t="s">
        <v>12</v>
      </c>
      <c r="J21" s="6" t="s">
        <v>56</v>
      </c>
      <c r="K21" s="6" t="s">
        <v>205</v>
      </c>
    </row>
    <row r="22" spans="2:11" x14ac:dyDescent="0.3">
      <c r="C22" t="s">
        <v>27</v>
      </c>
      <c r="D22">
        <v>310</v>
      </c>
      <c r="F22" s="6" t="s">
        <v>50</v>
      </c>
      <c r="G22" s="6" t="s">
        <v>11</v>
      </c>
      <c r="H22" s="6" t="s">
        <v>16</v>
      </c>
      <c r="I22" s="6" t="s">
        <v>12</v>
      </c>
      <c r="J22" s="6" t="s">
        <v>56</v>
      </c>
      <c r="K22" s="6" t="s">
        <v>205</v>
      </c>
    </row>
    <row r="23" spans="2:11" x14ac:dyDescent="0.3">
      <c r="C23" t="s">
        <v>234</v>
      </c>
      <c r="D23">
        <v>120</v>
      </c>
      <c r="F23" s="6" t="s">
        <v>50</v>
      </c>
      <c r="G23" s="6" t="s">
        <v>11</v>
      </c>
      <c r="H23" s="6" t="s">
        <v>16</v>
      </c>
      <c r="I23" s="6" t="s">
        <v>12</v>
      </c>
      <c r="J23" s="6" t="s">
        <v>56</v>
      </c>
      <c r="K23" s="6" t="s">
        <v>205</v>
      </c>
    </row>
    <row r="24" spans="2:11" hidden="1" x14ac:dyDescent="0.3">
      <c r="B24" s="13">
        <v>44684</v>
      </c>
      <c r="C24" t="s">
        <v>28</v>
      </c>
      <c r="D24">
        <v>60</v>
      </c>
      <c r="F24" s="6" t="s">
        <v>114</v>
      </c>
      <c r="G24" s="6" t="s">
        <v>11</v>
      </c>
      <c r="H24" s="6" t="s">
        <v>16</v>
      </c>
      <c r="I24" s="6" t="s">
        <v>12</v>
      </c>
      <c r="J24" s="6" t="s">
        <v>56</v>
      </c>
      <c r="K24" s="6" t="s">
        <v>60</v>
      </c>
    </row>
    <row r="25" spans="2:11" hidden="1" x14ac:dyDescent="0.3">
      <c r="C25" t="s">
        <v>30</v>
      </c>
      <c r="D25">
        <v>50</v>
      </c>
      <c r="F25" s="6" t="s">
        <v>114</v>
      </c>
      <c r="G25" s="6" t="s">
        <v>11</v>
      </c>
      <c r="H25" s="6" t="s">
        <v>16</v>
      </c>
      <c r="I25" s="6" t="s">
        <v>12</v>
      </c>
      <c r="J25" s="6" t="s">
        <v>56</v>
      </c>
      <c r="K25" s="6" t="s">
        <v>60</v>
      </c>
    </row>
    <row r="26" spans="2:11" hidden="1" x14ac:dyDescent="0.3">
      <c r="C26" t="s">
        <v>55</v>
      </c>
      <c r="D26">
        <v>50</v>
      </c>
      <c r="F26" s="6" t="s">
        <v>114</v>
      </c>
      <c r="G26" s="6" t="s">
        <v>11</v>
      </c>
      <c r="H26" s="6" t="s">
        <v>16</v>
      </c>
      <c r="I26" s="6" t="s">
        <v>12</v>
      </c>
      <c r="J26" s="6" t="s">
        <v>56</v>
      </c>
      <c r="K26" s="6" t="s">
        <v>60</v>
      </c>
    </row>
    <row r="27" spans="2:11" hidden="1" x14ac:dyDescent="0.3">
      <c r="C27" t="s">
        <v>27</v>
      </c>
      <c r="D27">
        <v>170</v>
      </c>
      <c r="F27" s="6" t="s">
        <v>114</v>
      </c>
      <c r="G27" s="6" t="s">
        <v>11</v>
      </c>
      <c r="H27" s="6" t="s">
        <v>16</v>
      </c>
      <c r="I27" s="6" t="s">
        <v>12</v>
      </c>
      <c r="J27" s="6" t="s">
        <v>56</v>
      </c>
      <c r="K27" s="6" t="s">
        <v>60</v>
      </c>
    </row>
    <row r="28" spans="2:11" hidden="1" x14ac:dyDescent="0.3">
      <c r="C28" t="s">
        <v>175</v>
      </c>
      <c r="D28">
        <v>110</v>
      </c>
      <c r="F28" s="6" t="s">
        <v>114</v>
      </c>
      <c r="G28" s="6" t="s">
        <v>11</v>
      </c>
      <c r="H28" s="6" t="s">
        <v>16</v>
      </c>
      <c r="I28" s="6" t="s">
        <v>12</v>
      </c>
      <c r="J28" s="6" t="s">
        <v>56</v>
      </c>
      <c r="K28" s="6" t="s">
        <v>60</v>
      </c>
    </row>
    <row r="29" spans="2:11" hidden="1" x14ac:dyDescent="0.3">
      <c r="C29" t="s">
        <v>183</v>
      </c>
      <c r="D29">
        <v>1000</v>
      </c>
      <c r="F29" s="6" t="s">
        <v>43</v>
      </c>
      <c r="G29" s="6" t="s">
        <v>11</v>
      </c>
      <c r="H29" s="6" t="s">
        <v>15</v>
      </c>
      <c r="I29" s="6" t="s">
        <v>12</v>
      </c>
      <c r="J29" s="6" t="s">
        <v>56</v>
      </c>
      <c r="K29" s="6" t="s">
        <v>184</v>
      </c>
    </row>
    <row r="30" spans="2:11" hidden="1" x14ac:dyDescent="0.3">
      <c r="C30" t="s">
        <v>30</v>
      </c>
      <c r="D30">
        <v>130</v>
      </c>
      <c r="F30" s="6" t="s">
        <v>29</v>
      </c>
      <c r="G30" s="6" t="s">
        <v>11</v>
      </c>
      <c r="H30" s="6" t="s">
        <v>16</v>
      </c>
      <c r="I30" s="6" t="s">
        <v>12</v>
      </c>
      <c r="J30" s="6" t="s">
        <v>56</v>
      </c>
      <c r="K30" s="6" t="s">
        <v>60</v>
      </c>
    </row>
    <row r="31" spans="2:11" x14ac:dyDescent="0.3">
      <c r="C31" t="s">
        <v>24</v>
      </c>
      <c r="D31">
        <v>120</v>
      </c>
      <c r="F31" s="6" t="s">
        <v>50</v>
      </c>
      <c r="G31" s="6" t="s">
        <v>11</v>
      </c>
      <c r="H31" s="6" t="s">
        <v>16</v>
      </c>
      <c r="I31" s="6" t="s">
        <v>12</v>
      </c>
      <c r="J31" s="6" t="s">
        <v>56</v>
      </c>
      <c r="K31" s="6" t="s">
        <v>205</v>
      </c>
    </row>
    <row r="32" spans="2:11" x14ac:dyDescent="0.3">
      <c r="C32" t="s">
        <v>23</v>
      </c>
      <c r="D32">
        <v>240</v>
      </c>
      <c r="F32" s="6" t="s">
        <v>50</v>
      </c>
      <c r="G32" s="6" t="s">
        <v>11</v>
      </c>
      <c r="H32" s="6" t="s">
        <v>16</v>
      </c>
      <c r="I32" s="6" t="s">
        <v>12</v>
      </c>
      <c r="J32" s="6" t="s">
        <v>56</v>
      </c>
      <c r="K32" s="6" t="s">
        <v>205</v>
      </c>
    </row>
    <row r="33" spans="2:11" x14ac:dyDescent="0.3">
      <c r="C33" t="s">
        <v>27</v>
      </c>
      <c r="D33">
        <v>260</v>
      </c>
      <c r="F33" s="6" t="s">
        <v>50</v>
      </c>
      <c r="G33" s="6" t="s">
        <v>11</v>
      </c>
      <c r="H33" s="6" t="s">
        <v>16</v>
      </c>
      <c r="I33" s="6" t="s">
        <v>12</v>
      </c>
      <c r="J33" s="6" t="s">
        <v>56</v>
      </c>
      <c r="K33" s="6" t="s">
        <v>205</v>
      </c>
    </row>
    <row r="34" spans="2:11" x14ac:dyDescent="0.3">
      <c r="C34" t="s">
        <v>175</v>
      </c>
      <c r="D34">
        <v>150</v>
      </c>
      <c r="F34" s="6" t="s">
        <v>50</v>
      </c>
      <c r="G34" s="6" t="s">
        <v>11</v>
      </c>
      <c r="H34" s="6" t="s">
        <v>16</v>
      </c>
      <c r="I34" s="6" t="s">
        <v>12</v>
      </c>
      <c r="J34" s="6" t="s">
        <v>56</v>
      </c>
      <c r="K34" s="6" t="s">
        <v>205</v>
      </c>
    </row>
    <row r="35" spans="2:11" hidden="1" x14ac:dyDescent="0.3">
      <c r="B35" s="13">
        <v>44685</v>
      </c>
      <c r="C35" t="s">
        <v>176</v>
      </c>
      <c r="D35">
        <v>100</v>
      </c>
      <c r="F35" s="6" t="s">
        <v>114</v>
      </c>
      <c r="G35" s="6" t="s">
        <v>11</v>
      </c>
      <c r="H35" s="6" t="s">
        <v>15</v>
      </c>
      <c r="I35" s="6" t="s">
        <v>12</v>
      </c>
      <c r="J35" s="6" t="s">
        <v>56</v>
      </c>
      <c r="K35" s="6" t="s">
        <v>60</v>
      </c>
    </row>
    <row r="36" spans="2:11" hidden="1" x14ac:dyDescent="0.3">
      <c r="C36" t="s">
        <v>177</v>
      </c>
      <c r="D36">
        <v>120</v>
      </c>
      <c r="F36" s="6" t="s">
        <v>114</v>
      </c>
      <c r="G36" s="6" t="s">
        <v>11</v>
      </c>
      <c r="H36" s="6" t="s">
        <v>15</v>
      </c>
      <c r="I36" s="6" t="s">
        <v>12</v>
      </c>
      <c r="J36" s="6" t="s">
        <v>56</v>
      </c>
      <c r="K36" s="6" t="s">
        <v>60</v>
      </c>
    </row>
    <row r="37" spans="2:11" hidden="1" x14ac:dyDescent="0.3">
      <c r="C37" t="s">
        <v>45</v>
      </c>
      <c r="D37">
        <v>550</v>
      </c>
      <c r="F37" s="6" t="s">
        <v>114</v>
      </c>
      <c r="G37" s="6" t="s">
        <v>11</v>
      </c>
      <c r="H37" s="6" t="s">
        <v>14</v>
      </c>
      <c r="I37" s="6" t="s">
        <v>12</v>
      </c>
      <c r="J37" s="6" t="s">
        <v>56</v>
      </c>
      <c r="K37" s="6" t="s">
        <v>60</v>
      </c>
    </row>
    <row r="38" spans="2:11" hidden="1" x14ac:dyDescent="0.3">
      <c r="C38" t="s">
        <v>9</v>
      </c>
      <c r="D38">
        <v>40</v>
      </c>
      <c r="F38" s="6" t="s">
        <v>114</v>
      </c>
      <c r="G38" s="6" t="s">
        <v>11</v>
      </c>
      <c r="H38" s="6" t="s">
        <v>16</v>
      </c>
      <c r="I38" s="6" t="s">
        <v>12</v>
      </c>
      <c r="J38" s="6" t="s">
        <v>56</v>
      </c>
      <c r="K38" s="6" t="s">
        <v>60</v>
      </c>
    </row>
    <row r="39" spans="2:11" hidden="1" x14ac:dyDescent="0.3">
      <c r="C39" t="s">
        <v>27</v>
      </c>
      <c r="D39">
        <v>120</v>
      </c>
      <c r="F39" s="6" t="s">
        <v>114</v>
      </c>
      <c r="G39" s="6" t="s">
        <v>11</v>
      </c>
      <c r="H39" s="6" t="s">
        <v>16</v>
      </c>
      <c r="I39" s="6" t="s">
        <v>12</v>
      </c>
      <c r="J39" s="6" t="s">
        <v>56</v>
      </c>
      <c r="K39" s="6" t="s">
        <v>60</v>
      </c>
    </row>
    <row r="40" spans="2:11" hidden="1" x14ac:dyDescent="0.3">
      <c r="C40" t="s">
        <v>8</v>
      </c>
      <c r="D40">
        <v>85</v>
      </c>
      <c r="F40" s="6" t="s">
        <v>114</v>
      </c>
      <c r="G40" s="6" t="s">
        <v>11</v>
      </c>
      <c r="H40" s="6" t="s">
        <v>16</v>
      </c>
      <c r="I40" s="6" t="s">
        <v>12</v>
      </c>
      <c r="J40" s="6" t="s">
        <v>56</v>
      </c>
      <c r="K40" s="6" t="s">
        <v>60</v>
      </c>
    </row>
    <row r="41" spans="2:11" hidden="1" x14ac:dyDescent="0.3">
      <c r="C41" t="s">
        <v>182</v>
      </c>
      <c r="D41">
        <v>157</v>
      </c>
      <c r="F41" s="6" t="s">
        <v>44</v>
      </c>
      <c r="G41" s="6" t="s">
        <v>11</v>
      </c>
      <c r="H41" s="6" t="s">
        <v>15</v>
      </c>
      <c r="I41" s="6" t="s">
        <v>12</v>
      </c>
      <c r="J41" s="6" t="s">
        <v>56</v>
      </c>
      <c r="K41" s="6" t="s">
        <v>44</v>
      </c>
    </row>
    <row r="42" spans="2:11" hidden="1" x14ac:dyDescent="0.3">
      <c r="C42" t="s">
        <v>31</v>
      </c>
      <c r="D42">
        <f>230+215</f>
        <v>445</v>
      </c>
      <c r="F42" s="6" t="s">
        <v>29</v>
      </c>
      <c r="G42" s="6" t="s">
        <v>11</v>
      </c>
      <c r="H42" s="6" t="s">
        <v>16</v>
      </c>
      <c r="I42" s="6" t="s">
        <v>12</v>
      </c>
      <c r="J42" s="6" t="s">
        <v>56</v>
      </c>
      <c r="K42" s="6" t="s">
        <v>60</v>
      </c>
    </row>
    <row r="43" spans="2:11" hidden="1" x14ac:dyDescent="0.3">
      <c r="C43" t="s">
        <v>28</v>
      </c>
      <c r="D43">
        <v>65</v>
      </c>
      <c r="F43" s="6" t="s">
        <v>29</v>
      </c>
      <c r="G43" s="6" t="s">
        <v>11</v>
      </c>
      <c r="H43" s="6" t="s">
        <v>16</v>
      </c>
      <c r="I43" s="6" t="s">
        <v>12</v>
      </c>
      <c r="J43" s="6" t="s">
        <v>56</v>
      </c>
      <c r="K43" s="6" t="s">
        <v>60</v>
      </c>
    </row>
    <row r="44" spans="2:11" x14ac:dyDescent="0.3">
      <c r="C44" t="s">
        <v>24</v>
      </c>
      <c r="D44">
        <v>90</v>
      </c>
      <c r="F44" s="6" t="s">
        <v>50</v>
      </c>
      <c r="G44" s="6" t="s">
        <v>11</v>
      </c>
      <c r="H44" s="6" t="s">
        <v>16</v>
      </c>
      <c r="I44" s="6" t="s">
        <v>12</v>
      </c>
      <c r="J44" s="6" t="s">
        <v>56</v>
      </c>
      <c r="K44" s="6" t="s">
        <v>205</v>
      </c>
    </row>
    <row r="45" spans="2:11" x14ac:dyDescent="0.3">
      <c r="C45" t="s">
        <v>23</v>
      </c>
      <c r="D45">
        <v>240</v>
      </c>
      <c r="F45" s="6" t="s">
        <v>50</v>
      </c>
      <c r="G45" s="6" t="s">
        <v>11</v>
      </c>
      <c r="H45" s="6" t="s">
        <v>16</v>
      </c>
      <c r="I45" s="6" t="s">
        <v>12</v>
      </c>
      <c r="J45" s="6" t="s">
        <v>56</v>
      </c>
      <c r="K45" s="6" t="s">
        <v>205</v>
      </c>
    </row>
    <row r="46" spans="2:11" x14ac:dyDescent="0.3">
      <c r="C46" t="s">
        <v>235</v>
      </c>
      <c r="D46">
        <v>1110</v>
      </c>
      <c r="F46" s="6" t="s">
        <v>50</v>
      </c>
      <c r="G46" s="6" t="s">
        <v>10</v>
      </c>
      <c r="H46" s="6" t="s">
        <v>15</v>
      </c>
      <c r="I46" s="6" t="s">
        <v>12</v>
      </c>
      <c r="J46" s="6" t="s">
        <v>56</v>
      </c>
      <c r="K46" s="6" t="s">
        <v>205</v>
      </c>
    </row>
    <row r="47" spans="2:11" x14ac:dyDescent="0.3">
      <c r="C47" t="s">
        <v>236</v>
      </c>
      <c r="D47">
        <v>500</v>
      </c>
      <c r="F47" s="6" t="s">
        <v>50</v>
      </c>
      <c r="G47" s="6" t="s">
        <v>11</v>
      </c>
      <c r="H47" s="6" t="s">
        <v>15</v>
      </c>
      <c r="I47" s="6" t="s">
        <v>12</v>
      </c>
      <c r="J47" s="6" t="s">
        <v>56</v>
      </c>
      <c r="K47" s="6" t="s">
        <v>205</v>
      </c>
    </row>
    <row r="48" spans="2:11" x14ac:dyDescent="0.3">
      <c r="C48" t="s">
        <v>8</v>
      </c>
      <c r="D48">
        <v>200</v>
      </c>
      <c r="F48" s="6" t="s">
        <v>50</v>
      </c>
      <c r="G48" s="6" t="s">
        <v>11</v>
      </c>
      <c r="H48" s="6" t="s">
        <v>16</v>
      </c>
      <c r="I48" s="6" t="s">
        <v>12</v>
      </c>
      <c r="J48" s="6" t="s">
        <v>56</v>
      </c>
      <c r="K48" s="6" t="s">
        <v>205</v>
      </c>
    </row>
    <row r="49" spans="2:11" x14ac:dyDescent="0.3">
      <c r="C49" t="s">
        <v>27</v>
      </c>
      <c r="D49">
        <v>280</v>
      </c>
      <c r="F49" s="6" t="s">
        <v>50</v>
      </c>
      <c r="G49" s="6" t="s">
        <v>11</v>
      </c>
      <c r="H49" s="6" t="s">
        <v>16</v>
      </c>
      <c r="I49" s="6" t="s">
        <v>12</v>
      </c>
      <c r="J49" s="6" t="s">
        <v>56</v>
      </c>
      <c r="K49" s="6" t="s">
        <v>205</v>
      </c>
    </row>
    <row r="50" spans="2:11" x14ac:dyDescent="0.3">
      <c r="C50" t="s">
        <v>237</v>
      </c>
      <c r="D50">
        <v>5800</v>
      </c>
      <c r="F50" s="6" t="s">
        <v>50</v>
      </c>
      <c r="G50" s="6" t="s">
        <v>11</v>
      </c>
      <c r="H50" s="6" t="s">
        <v>15</v>
      </c>
      <c r="I50" s="6" t="s">
        <v>12</v>
      </c>
      <c r="J50" s="6" t="s">
        <v>56</v>
      </c>
      <c r="K50" s="6" t="s">
        <v>205</v>
      </c>
    </row>
    <row r="51" spans="2:11" hidden="1" x14ac:dyDescent="0.3">
      <c r="B51" s="13">
        <v>44686</v>
      </c>
      <c r="C51" t="s">
        <v>28</v>
      </c>
      <c r="D51">
        <v>90</v>
      </c>
      <c r="F51" s="6" t="s">
        <v>114</v>
      </c>
      <c r="G51" s="6" t="s">
        <v>11</v>
      </c>
      <c r="H51" s="6" t="s">
        <v>16</v>
      </c>
      <c r="I51" s="6" t="s">
        <v>12</v>
      </c>
      <c r="J51" s="6" t="s">
        <v>56</v>
      </c>
      <c r="K51" s="6" t="s">
        <v>60</v>
      </c>
    </row>
    <row r="52" spans="2:11" hidden="1" x14ac:dyDescent="0.3">
      <c r="C52" t="s">
        <v>178</v>
      </c>
      <c r="D52">
        <v>30</v>
      </c>
      <c r="F52" s="6" t="s">
        <v>114</v>
      </c>
      <c r="G52" s="6" t="s">
        <v>11</v>
      </c>
      <c r="H52" s="6" t="s">
        <v>16</v>
      </c>
      <c r="I52" s="6" t="s">
        <v>12</v>
      </c>
      <c r="J52" s="6" t="s">
        <v>56</v>
      </c>
      <c r="K52" s="6" t="s">
        <v>60</v>
      </c>
    </row>
    <row r="53" spans="2:11" hidden="1" x14ac:dyDescent="0.3">
      <c r="C53" t="s">
        <v>179</v>
      </c>
      <c r="D53">
        <v>102</v>
      </c>
      <c r="F53" s="6" t="s">
        <v>114</v>
      </c>
      <c r="G53" s="6" t="s">
        <v>11</v>
      </c>
      <c r="H53" s="6" t="s">
        <v>16</v>
      </c>
      <c r="I53" s="6" t="s">
        <v>12</v>
      </c>
      <c r="J53" s="6" t="s">
        <v>56</v>
      </c>
      <c r="K53" s="6" t="s">
        <v>60</v>
      </c>
    </row>
    <row r="54" spans="2:11" x14ac:dyDescent="0.3">
      <c r="C54" t="s">
        <v>24</v>
      </c>
      <c r="D54">
        <v>150</v>
      </c>
      <c r="F54" s="6" t="s">
        <v>50</v>
      </c>
      <c r="G54" s="6" t="s">
        <v>11</v>
      </c>
      <c r="H54" s="6" t="s">
        <v>16</v>
      </c>
      <c r="I54" s="6" t="s">
        <v>12</v>
      </c>
      <c r="J54" s="6" t="s">
        <v>56</v>
      </c>
      <c r="K54" s="6" t="s">
        <v>205</v>
      </c>
    </row>
    <row r="55" spans="2:11" x14ac:dyDescent="0.3">
      <c r="C55" t="s">
        <v>238</v>
      </c>
      <c r="D55">
        <v>2000</v>
      </c>
      <c r="F55" s="6" t="s">
        <v>50</v>
      </c>
      <c r="G55" s="6" t="s">
        <v>11</v>
      </c>
      <c r="H55" s="6" t="s">
        <v>15</v>
      </c>
      <c r="I55" s="6" t="s">
        <v>12</v>
      </c>
      <c r="J55" s="6" t="s">
        <v>56</v>
      </c>
      <c r="K55" s="6" t="s">
        <v>205</v>
      </c>
    </row>
    <row r="56" spans="2:11" x14ac:dyDescent="0.3">
      <c r="C56" t="s">
        <v>239</v>
      </c>
      <c r="D56">
        <v>140</v>
      </c>
      <c r="F56" s="6" t="s">
        <v>50</v>
      </c>
      <c r="G56" s="6" t="s">
        <v>11</v>
      </c>
      <c r="H56" s="6" t="s">
        <v>15</v>
      </c>
      <c r="I56" s="6" t="s">
        <v>12</v>
      </c>
      <c r="J56" s="6" t="s">
        <v>56</v>
      </c>
      <c r="K56" s="6" t="s">
        <v>205</v>
      </c>
    </row>
    <row r="57" spans="2:11" x14ac:dyDescent="0.3">
      <c r="C57" t="s">
        <v>8</v>
      </c>
      <c r="D57">
        <v>350</v>
      </c>
      <c r="F57" s="6" t="s">
        <v>50</v>
      </c>
      <c r="G57" s="6" t="s">
        <v>11</v>
      </c>
      <c r="H57" s="6" t="s">
        <v>16</v>
      </c>
      <c r="I57" s="6" t="s">
        <v>12</v>
      </c>
      <c r="J57" s="6" t="s">
        <v>56</v>
      </c>
      <c r="K57" s="6" t="s">
        <v>205</v>
      </c>
    </row>
    <row r="58" spans="2:11" x14ac:dyDescent="0.3">
      <c r="C58" t="s">
        <v>27</v>
      </c>
      <c r="D58">
        <v>530</v>
      </c>
      <c r="F58" s="6" t="s">
        <v>50</v>
      </c>
      <c r="G58" s="6" t="s">
        <v>10</v>
      </c>
      <c r="H58" s="6" t="s">
        <v>16</v>
      </c>
      <c r="I58" s="6" t="s">
        <v>12</v>
      </c>
      <c r="J58" s="6" t="s">
        <v>56</v>
      </c>
      <c r="K58" s="6" t="s">
        <v>205</v>
      </c>
    </row>
    <row r="59" spans="2:11" x14ac:dyDescent="0.3">
      <c r="C59" t="s">
        <v>75</v>
      </c>
      <c r="D59">
        <v>3000</v>
      </c>
      <c r="F59" s="6" t="s">
        <v>50</v>
      </c>
      <c r="G59" s="6" t="s">
        <v>10</v>
      </c>
      <c r="H59" s="6" t="s">
        <v>76</v>
      </c>
      <c r="I59" s="6" t="s">
        <v>12</v>
      </c>
      <c r="J59" s="6" t="s">
        <v>56</v>
      </c>
      <c r="K59" s="6" t="s">
        <v>205</v>
      </c>
    </row>
    <row r="60" spans="2:11" hidden="1" x14ac:dyDescent="0.3">
      <c r="B60" s="13">
        <v>44687</v>
      </c>
      <c r="C60" t="s">
        <v>186</v>
      </c>
      <c r="D60">
        <v>160</v>
      </c>
      <c r="F60" s="6" t="s">
        <v>114</v>
      </c>
      <c r="G60" s="6" t="s">
        <v>11</v>
      </c>
      <c r="H60" s="6" t="s">
        <v>16</v>
      </c>
      <c r="I60" s="6" t="s">
        <v>12</v>
      </c>
      <c r="J60" s="6" t="s">
        <v>56</v>
      </c>
      <c r="K60" s="6" t="s">
        <v>60</v>
      </c>
    </row>
    <row r="61" spans="2:11" hidden="1" x14ac:dyDescent="0.3">
      <c r="C61" t="s">
        <v>66</v>
      </c>
      <c r="D61">
        <v>110</v>
      </c>
      <c r="F61" s="6" t="s">
        <v>114</v>
      </c>
      <c r="G61" s="6" t="s">
        <v>11</v>
      </c>
      <c r="H61" s="6" t="s">
        <v>16</v>
      </c>
      <c r="I61" s="6" t="s">
        <v>12</v>
      </c>
      <c r="J61" s="6" t="s">
        <v>56</v>
      </c>
      <c r="K61" s="6" t="s">
        <v>60</v>
      </c>
    </row>
    <row r="62" spans="2:11" hidden="1" x14ac:dyDescent="0.3">
      <c r="C62" t="s">
        <v>31</v>
      </c>
      <c r="D62">
        <v>273</v>
      </c>
      <c r="F62" s="6" t="s">
        <v>29</v>
      </c>
      <c r="G62" s="6" t="s">
        <v>11</v>
      </c>
      <c r="H62" s="6" t="s">
        <v>16</v>
      </c>
      <c r="I62" s="6" t="s">
        <v>12</v>
      </c>
      <c r="J62" s="6" t="s">
        <v>56</v>
      </c>
      <c r="K62" s="6" t="s">
        <v>60</v>
      </c>
    </row>
    <row r="63" spans="2:11" hidden="1" x14ac:dyDescent="0.3">
      <c r="C63" t="s">
        <v>95</v>
      </c>
      <c r="D63">
        <v>180</v>
      </c>
      <c r="F63" s="6" t="s">
        <v>29</v>
      </c>
      <c r="G63" s="6" t="s">
        <v>11</v>
      </c>
      <c r="H63" s="6" t="s">
        <v>16</v>
      </c>
      <c r="I63" s="6" t="s">
        <v>12</v>
      </c>
      <c r="J63" s="6" t="s">
        <v>56</v>
      </c>
      <c r="K63" s="6" t="s">
        <v>60</v>
      </c>
    </row>
    <row r="64" spans="2:11" x14ac:dyDescent="0.3">
      <c r="C64" t="s">
        <v>24</v>
      </c>
      <c r="D64">
        <v>130</v>
      </c>
      <c r="F64" s="6" t="s">
        <v>50</v>
      </c>
      <c r="G64" s="6" t="s">
        <v>11</v>
      </c>
      <c r="H64" s="6" t="s">
        <v>16</v>
      </c>
      <c r="I64" s="6" t="s">
        <v>12</v>
      </c>
      <c r="J64" s="6" t="s">
        <v>56</v>
      </c>
      <c r="K64" s="6" t="s">
        <v>205</v>
      </c>
    </row>
    <row r="65" spans="2:11" x14ac:dyDescent="0.3">
      <c r="C65" t="s">
        <v>239</v>
      </c>
      <c r="D65">
        <v>140</v>
      </c>
      <c r="F65" s="6" t="s">
        <v>50</v>
      </c>
      <c r="G65" s="6" t="s">
        <v>11</v>
      </c>
      <c r="H65" s="6" t="s">
        <v>15</v>
      </c>
      <c r="I65" s="6" t="s">
        <v>12</v>
      </c>
      <c r="J65" s="6" t="s">
        <v>56</v>
      </c>
      <c r="K65" s="6" t="s">
        <v>205</v>
      </c>
    </row>
    <row r="66" spans="2:11" x14ac:dyDescent="0.3">
      <c r="C66" t="s">
        <v>23</v>
      </c>
      <c r="D66">
        <v>240</v>
      </c>
      <c r="F66" s="6" t="s">
        <v>50</v>
      </c>
      <c r="G66" s="6" t="s">
        <v>11</v>
      </c>
      <c r="H66" s="6" t="s">
        <v>16</v>
      </c>
      <c r="I66" s="6" t="s">
        <v>12</v>
      </c>
      <c r="J66" s="6" t="s">
        <v>56</v>
      </c>
      <c r="K66" s="6" t="s">
        <v>205</v>
      </c>
    </row>
    <row r="67" spans="2:11" x14ac:dyDescent="0.3">
      <c r="C67" t="s">
        <v>240</v>
      </c>
      <c r="D67">
        <v>140</v>
      </c>
      <c r="F67" s="6" t="s">
        <v>50</v>
      </c>
      <c r="G67" s="6" t="s">
        <v>11</v>
      </c>
      <c r="H67" s="6" t="s">
        <v>15</v>
      </c>
      <c r="I67" s="6" t="s">
        <v>12</v>
      </c>
      <c r="J67" s="6" t="s">
        <v>56</v>
      </c>
      <c r="K67" s="6" t="s">
        <v>205</v>
      </c>
    </row>
    <row r="68" spans="2:11" x14ac:dyDescent="0.3">
      <c r="C68" t="s">
        <v>8</v>
      </c>
      <c r="D68">
        <v>240</v>
      </c>
      <c r="F68" s="6" t="s">
        <v>50</v>
      </c>
      <c r="G68" s="6" t="s">
        <v>11</v>
      </c>
      <c r="H68" s="6" t="s">
        <v>16</v>
      </c>
      <c r="I68" s="6" t="s">
        <v>12</v>
      </c>
      <c r="J68" s="6" t="s">
        <v>56</v>
      </c>
      <c r="K68" s="6" t="s">
        <v>205</v>
      </c>
    </row>
    <row r="69" spans="2:11" x14ac:dyDescent="0.3">
      <c r="C69" t="s">
        <v>241</v>
      </c>
      <c r="D69">
        <v>1730</v>
      </c>
      <c r="F69" s="6" t="s">
        <v>50</v>
      </c>
      <c r="G69" s="6" t="s">
        <v>10</v>
      </c>
      <c r="H69" s="6" t="s">
        <v>15</v>
      </c>
      <c r="I69" s="6" t="s">
        <v>12</v>
      </c>
      <c r="J69" s="6" t="s">
        <v>56</v>
      </c>
      <c r="K69" s="6" t="s">
        <v>205</v>
      </c>
    </row>
    <row r="70" spans="2:11" x14ac:dyDescent="0.3">
      <c r="C70" t="s">
        <v>27</v>
      </c>
      <c r="D70">
        <v>220</v>
      </c>
      <c r="F70" s="6" t="s">
        <v>50</v>
      </c>
      <c r="G70" s="6" t="s">
        <v>11</v>
      </c>
      <c r="H70" s="6" t="s">
        <v>16</v>
      </c>
      <c r="I70" s="6" t="s">
        <v>12</v>
      </c>
      <c r="J70" s="6" t="s">
        <v>56</v>
      </c>
      <c r="K70" s="6" t="s">
        <v>205</v>
      </c>
    </row>
    <row r="71" spans="2:11" hidden="1" x14ac:dyDescent="0.3">
      <c r="C71" t="s">
        <v>214</v>
      </c>
      <c r="D71">
        <v>85</v>
      </c>
      <c r="F71" s="6" t="s">
        <v>114</v>
      </c>
      <c r="G71" s="6" t="s">
        <v>11</v>
      </c>
      <c r="H71" s="6" t="s">
        <v>16</v>
      </c>
      <c r="I71" s="6" t="s">
        <v>12</v>
      </c>
      <c r="J71" s="6" t="s">
        <v>56</v>
      </c>
      <c r="K71" s="6" t="s">
        <v>60</v>
      </c>
    </row>
    <row r="72" spans="2:11" hidden="1" x14ac:dyDescent="0.3">
      <c r="C72" t="s">
        <v>55</v>
      </c>
      <c r="D72">
        <v>50</v>
      </c>
      <c r="F72" s="6" t="s">
        <v>114</v>
      </c>
      <c r="G72" s="6" t="s">
        <v>11</v>
      </c>
      <c r="H72" s="6" t="s">
        <v>16</v>
      </c>
      <c r="I72" s="6" t="s">
        <v>12</v>
      </c>
      <c r="J72" s="6" t="s">
        <v>56</v>
      </c>
      <c r="K72" s="6" t="s">
        <v>60</v>
      </c>
    </row>
    <row r="73" spans="2:11" hidden="1" x14ac:dyDescent="0.3">
      <c r="B73" s="13">
        <v>44688</v>
      </c>
      <c r="C73" t="s">
        <v>28</v>
      </c>
      <c r="D73">
        <v>56</v>
      </c>
      <c r="F73" s="6" t="s">
        <v>29</v>
      </c>
      <c r="G73" s="6" t="s">
        <v>11</v>
      </c>
      <c r="H73" s="6" t="s">
        <v>16</v>
      </c>
      <c r="I73" s="6" t="s">
        <v>12</v>
      </c>
      <c r="J73" s="6" t="s">
        <v>56</v>
      </c>
      <c r="K73" s="6" t="s">
        <v>60</v>
      </c>
    </row>
    <row r="74" spans="2:11" hidden="1" x14ac:dyDescent="0.3">
      <c r="B74" s="13"/>
      <c r="C74" t="s">
        <v>30</v>
      </c>
      <c r="D74">
        <v>110</v>
      </c>
      <c r="F74" s="6" t="s">
        <v>114</v>
      </c>
      <c r="G74" s="6" t="s">
        <v>11</v>
      </c>
      <c r="H74" s="6" t="s">
        <v>16</v>
      </c>
      <c r="I74" s="6" t="s">
        <v>12</v>
      </c>
      <c r="J74" s="6" t="s">
        <v>56</v>
      </c>
      <c r="K74" s="6" t="s">
        <v>60</v>
      </c>
    </row>
    <row r="75" spans="2:11" hidden="1" x14ac:dyDescent="0.3">
      <c r="B75" s="13"/>
      <c r="C75" t="s">
        <v>179</v>
      </c>
      <c r="D75">
        <v>70</v>
      </c>
      <c r="F75" s="6" t="s">
        <v>114</v>
      </c>
      <c r="G75" s="6" t="s">
        <v>11</v>
      </c>
      <c r="H75" s="6" t="s">
        <v>16</v>
      </c>
      <c r="I75" s="6" t="s">
        <v>12</v>
      </c>
      <c r="J75" s="6" t="s">
        <v>56</v>
      </c>
      <c r="K75" s="6" t="s">
        <v>60</v>
      </c>
    </row>
    <row r="76" spans="2:11" hidden="1" x14ac:dyDescent="0.3">
      <c r="C76" t="s">
        <v>31</v>
      </c>
      <c r="D76">
        <v>257</v>
      </c>
      <c r="F76" s="6" t="s">
        <v>29</v>
      </c>
      <c r="G76" s="6" t="s">
        <v>11</v>
      </c>
      <c r="H76" s="6" t="s">
        <v>16</v>
      </c>
      <c r="I76" s="6" t="s">
        <v>12</v>
      </c>
      <c r="J76" s="6" t="s">
        <v>56</v>
      </c>
      <c r="K76" s="6" t="s">
        <v>60</v>
      </c>
    </row>
    <row r="77" spans="2:11" x14ac:dyDescent="0.3">
      <c r="C77" t="s">
        <v>24</v>
      </c>
      <c r="D77">
        <v>120</v>
      </c>
      <c r="F77" s="6" t="s">
        <v>50</v>
      </c>
      <c r="G77" s="6" t="s">
        <v>11</v>
      </c>
      <c r="H77" s="6" t="s">
        <v>16</v>
      </c>
      <c r="I77" s="6" t="s">
        <v>12</v>
      </c>
      <c r="J77" s="6" t="s">
        <v>56</v>
      </c>
      <c r="K77" s="6" t="s">
        <v>205</v>
      </c>
    </row>
    <row r="78" spans="2:11" x14ac:dyDescent="0.3">
      <c r="C78" t="s">
        <v>143</v>
      </c>
      <c r="D78">
        <v>720</v>
      </c>
      <c r="F78" s="6" t="s">
        <v>50</v>
      </c>
      <c r="G78" s="6" t="s">
        <v>10</v>
      </c>
      <c r="H78" s="6" t="s">
        <v>15</v>
      </c>
      <c r="I78" s="6" t="s">
        <v>12</v>
      </c>
      <c r="J78" s="6" t="s">
        <v>56</v>
      </c>
      <c r="K78" s="6" t="s">
        <v>205</v>
      </c>
    </row>
    <row r="79" spans="2:11" x14ac:dyDescent="0.3">
      <c r="C79" t="s">
        <v>20</v>
      </c>
      <c r="D79">
        <v>1175</v>
      </c>
      <c r="F79" s="6" t="s">
        <v>50</v>
      </c>
      <c r="G79" s="6" t="s">
        <v>11</v>
      </c>
      <c r="H79" s="6" t="s">
        <v>15</v>
      </c>
      <c r="I79" s="6" t="s">
        <v>12</v>
      </c>
      <c r="J79" s="6" t="s">
        <v>56</v>
      </c>
      <c r="K79" s="6" t="s">
        <v>205</v>
      </c>
    </row>
    <row r="80" spans="2:11" x14ac:dyDescent="0.3">
      <c r="C80" t="s">
        <v>23</v>
      </c>
      <c r="D80">
        <v>240</v>
      </c>
      <c r="F80" s="6" t="s">
        <v>50</v>
      </c>
      <c r="G80" s="6" t="s">
        <v>11</v>
      </c>
      <c r="H80" s="6" t="s">
        <v>16</v>
      </c>
      <c r="I80" s="6" t="s">
        <v>12</v>
      </c>
      <c r="J80" s="6" t="s">
        <v>56</v>
      </c>
      <c r="K80" s="6" t="s">
        <v>205</v>
      </c>
    </row>
    <row r="81" spans="2:11" x14ac:dyDescent="0.3">
      <c r="C81" t="s">
        <v>8</v>
      </c>
      <c r="D81">
        <v>270</v>
      </c>
      <c r="F81" s="6" t="s">
        <v>50</v>
      </c>
      <c r="G81" s="6" t="s">
        <v>11</v>
      </c>
      <c r="H81" s="6" t="s">
        <v>16</v>
      </c>
      <c r="I81" s="6" t="s">
        <v>12</v>
      </c>
      <c r="J81" s="6" t="s">
        <v>56</v>
      </c>
      <c r="K81" s="6" t="s">
        <v>205</v>
      </c>
    </row>
    <row r="82" spans="2:11" x14ac:dyDescent="0.3">
      <c r="C82" t="s">
        <v>242</v>
      </c>
      <c r="D82">
        <v>187</v>
      </c>
      <c r="F82" s="6" t="s">
        <v>50</v>
      </c>
      <c r="G82" s="6" t="s">
        <v>11</v>
      </c>
      <c r="H82" s="6" t="s">
        <v>15</v>
      </c>
      <c r="I82" s="6" t="s">
        <v>12</v>
      </c>
      <c r="J82" s="6" t="s">
        <v>56</v>
      </c>
      <c r="K82" s="6" t="s">
        <v>205</v>
      </c>
    </row>
    <row r="83" spans="2:11" x14ac:dyDescent="0.3">
      <c r="C83" t="s">
        <v>27</v>
      </c>
      <c r="D83">
        <v>190</v>
      </c>
      <c r="F83" s="6" t="s">
        <v>50</v>
      </c>
      <c r="G83" s="6" t="s">
        <v>11</v>
      </c>
      <c r="H83" s="6" t="s">
        <v>16</v>
      </c>
      <c r="I83" s="6" t="s">
        <v>12</v>
      </c>
      <c r="J83" s="6" t="s">
        <v>56</v>
      </c>
      <c r="K83" s="6" t="s">
        <v>205</v>
      </c>
    </row>
    <row r="84" spans="2:11" hidden="1" x14ac:dyDescent="0.3">
      <c r="B84" s="13">
        <v>44689</v>
      </c>
      <c r="C84" t="s">
        <v>28</v>
      </c>
      <c r="D84">
        <v>66</v>
      </c>
      <c r="F84" s="6" t="s">
        <v>29</v>
      </c>
      <c r="G84" s="6" t="s">
        <v>11</v>
      </c>
      <c r="H84" s="6" t="s">
        <v>16</v>
      </c>
      <c r="I84" s="6" t="s">
        <v>12</v>
      </c>
      <c r="J84" s="6" t="s">
        <v>56</v>
      </c>
      <c r="K84" s="6" t="s">
        <v>60</v>
      </c>
    </row>
    <row r="85" spans="2:11" hidden="1" x14ac:dyDescent="0.3">
      <c r="B85" s="13"/>
      <c r="C85" t="s">
        <v>66</v>
      </c>
      <c r="D85">
        <v>70</v>
      </c>
      <c r="F85" s="6" t="s">
        <v>114</v>
      </c>
      <c r="G85" s="6" t="s">
        <v>11</v>
      </c>
      <c r="H85" s="6" t="s">
        <v>16</v>
      </c>
      <c r="I85" s="6" t="s">
        <v>12</v>
      </c>
      <c r="J85" s="6" t="s">
        <v>56</v>
      </c>
      <c r="K85" s="6" t="s">
        <v>60</v>
      </c>
    </row>
    <row r="86" spans="2:11" hidden="1" x14ac:dyDescent="0.3">
      <c r="B86" s="13"/>
      <c r="C86" t="s">
        <v>212</v>
      </c>
      <c r="D86">
        <v>452</v>
      </c>
      <c r="F86" s="6" t="s">
        <v>44</v>
      </c>
      <c r="G86" s="6" t="s">
        <v>11</v>
      </c>
      <c r="H86" s="6" t="s">
        <v>15</v>
      </c>
      <c r="I86" s="6" t="s">
        <v>12</v>
      </c>
      <c r="J86" s="6" t="s">
        <v>56</v>
      </c>
      <c r="K86" s="6" t="s">
        <v>44</v>
      </c>
    </row>
    <row r="87" spans="2:11" x14ac:dyDescent="0.3">
      <c r="B87" s="13"/>
      <c r="C87" t="s">
        <v>24</v>
      </c>
      <c r="D87">
        <v>110</v>
      </c>
      <c r="F87" s="6" t="s">
        <v>50</v>
      </c>
      <c r="G87" s="6" t="s">
        <v>11</v>
      </c>
      <c r="H87" s="6" t="s">
        <v>16</v>
      </c>
      <c r="I87" s="6" t="s">
        <v>12</v>
      </c>
      <c r="J87" s="6" t="s">
        <v>56</v>
      </c>
      <c r="K87" s="6" t="s">
        <v>205</v>
      </c>
    </row>
    <row r="88" spans="2:11" x14ac:dyDescent="0.3">
      <c r="B88" s="13"/>
      <c r="C88" t="s">
        <v>20</v>
      </c>
      <c r="D88">
        <v>1130</v>
      </c>
      <c r="F88" s="6" t="s">
        <v>50</v>
      </c>
      <c r="G88" s="6" t="s">
        <v>10</v>
      </c>
      <c r="H88" s="6" t="s">
        <v>15</v>
      </c>
      <c r="I88" s="6" t="s">
        <v>12</v>
      </c>
      <c r="J88" s="6" t="s">
        <v>56</v>
      </c>
      <c r="K88" s="6" t="s">
        <v>205</v>
      </c>
    </row>
    <row r="89" spans="2:11" x14ac:dyDescent="0.3">
      <c r="B89" s="13"/>
      <c r="C89" t="s">
        <v>20</v>
      </c>
      <c r="D89">
        <v>1261</v>
      </c>
      <c r="F89" s="6" t="s">
        <v>50</v>
      </c>
      <c r="G89" s="6" t="s">
        <v>10</v>
      </c>
      <c r="H89" s="6" t="s">
        <v>15</v>
      </c>
      <c r="I89" s="6" t="s">
        <v>12</v>
      </c>
      <c r="J89" s="6" t="s">
        <v>56</v>
      </c>
      <c r="K89" s="6" t="s">
        <v>205</v>
      </c>
    </row>
    <row r="90" spans="2:11" x14ac:dyDescent="0.3">
      <c r="B90" s="13"/>
      <c r="C90" t="s">
        <v>23</v>
      </c>
      <c r="D90">
        <v>240</v>
      </c>
      <c r="F90" s="6" t="s">
        <v>50</v>
      </c>
      <c r="G90" s="6" t="s">
        <v>11</v>
      </c>
      <c r="H90" s="6" t="s">
        <v>16</v>
      </c>
      <c r="I90" s="6" t="s">
        <v>12</v>
      </c>
      <c r="J90" s="6" t="s">
        <v>56</v>
      </c>
      <c r="K90" s="6" t="s">
        <v>205</v>
      </c>
    </row>
    <row r="91" spans="2:11" x14ac:dyDescent="0.3">
      <c r="B91" s="13"/>
      <c r="C91" t="s">
        <v>8</v>
      </c>
      <c r="D91">
        <v>256</v>
      </c>
      <c r="F91" s="6" t="s">
        <v>50</v>
      </c>
      <c r="G91" s="6" t="s">
        <v>11</v>
      </c>
      <c r="H91" s="6" t="s">
        <v>16</v>
      </c>
      <c r="I91" s="6" t="s">
        <v>12</v>
      </c>
      <c r="J91" s="6" t="s">
        <v>56</v>
      </c>
      <c r="K91" s="6" t="s">
        <v>205</v>
      </c>
    </row>
    <row r="92" spans="2:11" x14ac:dyDescent="0.3">
      <c r="B92" s="13"/>
      <c r="C92" t="s">
        <v>27</v>
      </c>
      <c r="D92">
        <v>320</v>
      </c>
      <c r="F92" s="6" t="s">
        <v>50</v>
      </c>
      <c r="G92" s="6" t="s">
        <v>11</v>
      </c>
      <c r="H92" s="6" t="s">
        <v>16</v>
      </c>
      <c r="I92" s="6" t="s">
        <v>12</v>
      </c>
      <c r="J92" s="6" t="s">
        <v>56</v>
      </c>
      <c r="K92" s="6" t="s">
        <v>205</v>
      </c>
    </row>
    <row r="93" spans="2:11" x14ac:dyDescent="0.3">
      <c r="B93" s="13"/>
      <c r="C93" t="s">
        <v>243</v>
      </c>
      <c r="D93">
        <v>3100</v>
      </c>
      <c r="F93" s="6" t="s">
        <v>50</v>
      </c>
      <c r="G93" s="6" t="s">
        <v>11</v>
      </c>
      <c r="H93" s="6" t="s">
        <v>15</v>
      </c>
      <c r="I93" s="6" t="s">
        <v>12</v>
      </c>
      <c r="J93" s="6" t="s">
        <v>56</v>
      </c>
      <c r="K93" s="6" t="s">
        <v>205</v>
      </c>
    </row>
    <row r="94" spans="2:11" hidden="1" x14ac:dyDescent="0.3">
      <c r="B94" s="13">
        <v>44690</v>
      </c>
      <c r="C94" t="s">
        <v>34</v>
      </c>
      <c r="D94">
        <v>200</v>
      </c>
      <c r="F94" s="6" t="s">
        <v>114</v>
      </c>
      <c r="G94" s="6" t="s">
        <v>191</v>
      </c>
      <c r="H94" s="6" t="s">
        <v>15</v>
      </c>
      <c r="I94" s="6" t="s">
        <v>12</v>
      </c>
      <c r="J94" s="6" t="s">
        <v>56</v>
      </c>
      <c r="K94" s="6" t="s">
        <v>60</v>
      </c>
    </row>
    <row r="95" spans="2:11" hidden="1" x14ac:dyDescent="0.3">
      <c r="C95" t="s">
        <v>78</v>
      </c>
      <c r="D95">
        <v>60</v>
      </c>
      <c r="F95" s="6" t="s">
        <v>114</v>
      </c>
      <c r="G95" s="6" t="s">
        <v>11</v>
      </c>
      <c r="H95" s="6" t="s">
        <v>16</v>
      </c>
      <c r="I95" s="6" t="s">
        <v>12</v>
      </c>
      <c r="J95" s="6" t="s">
        <v>56</v>
      </c>
      <c r="K95" s="6" t="s">
        <v>60</v>
      </c>
    </row>
    <row r="96" spans="2:11" hidden="1" x14ac:dyDescent="0.3">
      <c r="C96" t="s">
        <v>188</v>
      </c>
      <c r="D96">
        <v>110</v>
      </c>
      <c r="F96" s="6" t="s">
        <v>114</v>
      </c>
      <c r="G96" s="6" t="s">
        <v>11</v>
      </c>
      <c r="H96" s="6" t="s">
        <v>16</v>
      </c>
      <c r="I96" s="6" t="s">
        <v>12</v>
      </c>
      <c r="J96" s="6" t="s">
        <v>56</v>
      </c>
      <c r="K96" s="6" t="s">
        <v>60</v>
      </c>
    </row>
    <row r="97" spans="2:11" hidden="1" x14ac:dyDescent="0.3">
      <c r="C97" t="s">
        <v>189</v>
      </c>
      <c r="D97">
        <v>680</v>
      </c>
      <c r="F97" s="6" t="s">
        <v>114</v>
      </c>
      <c r="G97" s="6" t="s">
        <v>11</v>
      </c>
      <c r="H97" s="6" t="s">
        <v>16</v>
      </c>
      <c r="I97" s="6" t="s">
        <v>12</v>
      </c>
      <c r="J97" s="6" t="s">
        <v>56</v>
      </c>
      <c r="K97" s="6" t="s">
        <v>60</v>
      </c>
    </row>
    <row r="98" spans="2:11" x14ac:dyDescent="0.3">
      <c r="C98" t="s">
        <v>24</v>
      </c>
      <c r="D98">
        <v>120</v>
      </c>
      <c r="F98" s="6" t="s">
        <v>50</v>
      </c>
      <c r="G98" s="6" t="s">
        <v>11</v>
      </c>
      <c r="H98" s="6" t="s">
        <v>16</v>
      </c>
      <c r="I98" s="6" t="s">
        <v>12</v>
      </c>
      <c r="J98" s="6" t="s">
        <v>56</v>
      </c>
      <c r="K98" s="6" t="s">
        <v>205</v>
      </c>
    </row>
    <row r="99" spans="2:11" x14ac:dyDescent="0.3">
      <c r="C99" t="s">
        <v>23</v>
      </c>
      <c r="D99">
        <v>240</v>
      </c>
      <c r="F99" s="6" t="s">
        <v>50</v>
      </c>
      <c r="G99" s="6" t="s">
        <v>11</v>
      </c>
      <c r="H99" s="6" t="s">
        <v>16</v>
      </c>
      <c r="I99" s="6" t="s">
        <v>12</v>
      </c>
      <c r="J99" s="6" t="s">
        <v>56</v>
      </c>
      <c r="K99" s="6" t="s">
        <v>205</v>
      </c>
    </row>
    <row r="100" spans="2:11" x14ac:dyDescent="0.3">
      <c r="C100" t="s">
        <v>20</v>
      </c>
      <c r="D100">
        <v>1148</v>
      </c>
      <c r="F100" s="6" t="s">
        <v>50</v>
      </c>
      <c r="G100" s="6" t="s">
        <v>10</v>
      </c>
      <c r="H100" s="6" t="s">
        <v>15</v>
      </c>
      <c r="I100" s="6" t="s">
        <v>12</v>
      </c>
      <c r="J100" s="6" t="s">
        <v>56</v>
      </c>
      <c r="K100" s="6" t="s">
        <v>205</v>
      </c>
    </row>
    <row r="101" spans="2:11" x14ac:dyDescent="0.3">
      <c r="C101" t="s">
        <v>27</v>
      </c>
      <c r="D101">
        <v>616</v>
      </c>
      <c r="F101" s="6" t="s">
        <v>50</v>
      </c>
      <c r="G101" s="6" t="s">
        <v>10</v>
      </c>
      <c r="H101" s="6" t="s">
        <v>16</v>
      </c>
      <c r="I101" s="6" t="s">
        <v>12</v>
      </c>
      <c r="J101" s="6" t="s">
        <v>56</v>
      </c>
      <c r="K101" s="6" t="s">
        <v>205</v>
      </c>
    </row>
    <row r="102" spans="2:11" x14ac:dyDescent="0.3">
      <c r="C102" t="s">
        <v>8</v>
      </c>
      <c r="D102">
        <v>250</v>
      </c>
      <c r="F102" s="6" t="s">
        <v>50</v>
      </c>
      <c r="G102" s="6" t="s">
        <v>11</v>
      </c>
      <c r="H102" s="6" t="s">
        <v>16</v>
      </c>
      <c r="I102" s="6" t="s">
        <v>12</v>
      </c>
      <c r="J102" s="6" t="s">
        <v>56</v>
      </c>
      <c r="K102" s="6" t="s">
        <v>205</v>
      </c>
    </row>
    <row r="103" spans="2:11" hidden="1" x14ac:dyDescent="0.3">
      <c r="C103" t="s">
        <v>20</v>
      </c>
      <c r="D103">
        <v>1000</v>
      </c>
      <c r="F103" s="6" t="s">
        <v>29</v>
      </c>
      <c r="G103" s="6" t="s">
        <v>11</v>
      </c>
      <c r="H103" s="6" t="s">
        <v>15</v>
      </c>
      <c r="I103" s="6" t="s">
        <v>12</v>
      </c>
      <c r="J103" s="6" t="s">
        <v>56</v>
      </c>
      <c r="K103" s="6" t="s">
        <v>60</v>
      </c>
    </row>
    <row r="104" spans="2:11" hidden="1" x14ac:dyDescent="0.3">
      <c r="B104" s="13">
        <v>44691</v>
      </c>
      <c r="C104" t="s">
        <v>78</v>
      </c>
      <c r="D104">
        <v>60</v>
      </c>
      <c r="F104" s="6" t="s">
        <v>114</v>
      </c>
      <c r="G104" s="6" t="s">
        <v>11</v>
      </c>
      <c r="H104" s="6" t="s">
        <v>16</v>
      </c>
      <c r="I104" s="6" t="s">
        <v>12</v>
      </c>
      <c r="J104" s="6" t="s">
        <v>56</v>
      </c>
      <c r="K104" s="6" t="s">
        <v>60</v>
      </c>
    </row>
    <row r="105" spans="2:11" hidden="1" x14ac:dyDescent="0.3">
      <c r="C105" t="s">
        <v>187</v>
      </c>
      <c r="D105">
        <v>240</v>
      </c>
      <c r="F105" s="6" t="s">
        <v>114</v>
      </c>
      <c r="G105" s="6" t="s">
        <v>11</v>
      </c>
      <c r="H105" s="6" t="s">
        <v>16</v>
      </c>
      <c r="I105" s="6" t="s">
        <v>12</v>
      </c>
      <c r="J105" s="6" t="s">
        <v>56</v>
      </c>
      <c r="K105" s="6" t="s">
        <v>60</v>
      </c>
    </row>
    <row r="106" spans="2:11" hidden="1" x14ac:dyDescent="0.3">
      <c r="C106" t="s">
        <v>188</v>
      </c>
      <c r="D106">
        <v>90</v>
      </c>
      <c r="F106" s="6" t="s">
        <v>114</v>
      </c>
      <c r="G106" s="6" t="s">
        <v>11</v>
      </c>
      <c r="H106" s="6" t="s">
        <v>16</v>
      </c>
      <c r="I106" s="6" t="s">
        <v>12</v>
      </c>
      <c r="J106" s="6" t="s">
        <v>56</v>
      </c>
      <c r="K106" s="6" t="s">
        <v>60</v>
      </c>
    </row>
    <row r="107" spans="2:11" hidden="1" x14ac:dyDescent="0.3">
      <c r="C107" t="s">
        <v>210</v>
      </c>
      <c r="D107">
        <v>7720</v>
      </c>
      <c r="F107" s="6" t="s">
        <v>44</v>
      </c>
      <c r="G107" s="6" t="s">
        <v>11</v>
      </c>
      <c r="H107" s="6" t="s">
        <v>15</v>
      </c>
      <c r="I107" s="6" t="s">
        <v>12</v>
      </c>
      <c r="J107" s="6" t="s">
        <v>56</v>
      </c>
      <c r="K107" s="6" t="s">
        <v>163</v>
      </c>
    </row>
    <row r="108" spans="2:11" hidden="1" x14ac:dyDescent="0.3">
      <c r="C108" t="s">
        <v>23</v>
      </c>
      <c r="D108">
        <v>640</v>
      </c>
      <c r="F108" s="6" t="s">
        <v>44</v>
      </c>
      <c r="G108" s="6" t="s">
        <v>11</v>
      </c>
      <c r="H108" s="6" t="s">
        <v>15</v>
      </c>
      <c r="I108" s="6" t="s">
        <v>12</v>
      </c>
      <c r="J108" s="6" t="s">
        <v>56</v>
      </c>
      <c r="K108" s="6" t="s">
        <v>44</v>
      </c>
    </row>
    <row r="109" spans="2:11" hidden="1" x14ac:dyDescent="0.3">
      <c r="C109" t="s">
        <v>211</v>
      </c>
      <c r="D109">
        <v>650</v>
      </c>
      <c r="F109" s="6" t="s">
        <v>44</v>
      </c>
      <c r="G109" s="6" t="s">
        <v>11</v>
      </c>
      <c r="H109" s="6" t="s">
        <v>15</v>
      </c>
      <c r="I109" s="6" t="s">
        <v>12</v>
      </c>
      <c r="J109" s="6" t="s">
        <v>56</v>
      </c>
      <c r="K109" s="6" t="s">
        <v>44</v>
      </c>
    </row>
    <row r="110" spans="2:11" hidden="1" x14ac:dyDescent="0.3">
      <c r="C110" t="s">
        <v>61</v>
      </c>
      <c r="D110">
        <v>100</v>
      </c>
      <c r="F110" s="6" t="s">
        <v>44</v>
      </c>
      <c r="G110" s="6" t="s">
        <v>11</v>
      </c>
      <c r="H110" s="6" t="s">
        <v>15</v>
      </c>
      <c r="I110" s="6" t="s">
        <v>12</v>
      </c>
      <c r="J110" s="6" t="s">
        <v>56</v>
      </c>
      <c r="K110" s="6" t="s">
        <v>44</v>
      </c>
    </row>
    <row r="111" spans="2:11" x14ac:dyDescent="0.3">
      <c r="C111" t="s">
        <v>24</v>
      </c>
      <c r="D111">
        <v>190</v>
      </c>
      <c r="F111" s="6" t="s">
        <v>50</v>
      </c>
      <c r="G111" s="6" t="s">
        <v>11</v>
      </c>
      <c r="H111" s="6" t="s">
        <v>16</v>
      </c>
      <c r="I111" s="6" t="s">
        <v>12</v>
      </c>
      <c r="J111" s="6" t="s">
        <v>56</v>
      </c>
      <c r="K111" s="6" t="s">
        <v>205</v>
      </c>
    </row>
    <row r="112" spans="2:11" x14ac:dyDescent="0.3">
      <c r="C112" t="s">
        <v>23</v>
      </c>
      <c r="D112">
        <v>240</v>
      </c>
      <c r="F112" s="6" t="s">
        <v>50</v>
      </c>
      <c r="G112" s="6" t="s">
        <v>11</v>
      </c>
      <c r="H112" s="6" t="s">
        <v>16</v>
      </c>
      <c r="I112" s="6" t="s">
        <v>12</v>
      </c>
      <c r="J112" s="6" t="s">
        <v>56</v>
      </c>
      <c r="K112" s="6" t="s">
        <v>205</v>
      </c>
    </row>
    <row r="113" spans="2:11" x14ac:dyDescent="0.3">
      <c r="C113" t="s">
        <v>8</v>
      </c>
      <c r="D113">
        <v>290</v>
      </c>
      <c r="F113" s="6" t="s">
        <v>50</v>
      </c>
      <c r="G113" s="6" t="s">
        <v>11</v>
      </c>
      <c r="H113" s="6" t="s">
        <v>16</v>
      </c>
      <c r="I113" s="6" t="s">
        <v>12</v>
      </c>
      <c r="J113" s="6" t="s">
        <v>56</v>
      </c>
      <c r="K113" s="6" t="s">
        <v>205</v>
      </c>
    </row>
    <row r="114" spans="2:11" x14ac:dyDescent="0.3">
      <c r="C114" t="s">
        <v>20</v>
      </c>
      <c r="D114">
        <v>600</v>
      </c>
      <c r="F114" s="6" t="s">
        <v>50</v>
      </c>
      <c r="G114" s="6" t="s">
        <v>11</v>
      </c>
      <c r="H114" s="6" t="s">
        <v>15</v>
      </c>
      <c r="I114" s="6" t="s">
        <v>12</v>
      </c>
      <c r="J114" s="6" t="s">
        <v>56</v>
      </c>
      <c r="K114" s="6" t="s">
        <v>205</v>
      </c>
    </row>
    <row r="115" spans="2:11" x14ac:dyDescent="0.3">
      <c r="C115" t="s">
        <v>27</v>
      </c>
      <c r="D115">
        <v>480</v>
      </c>
      <c r="F115" s="6" t="s">
        <v>50</v>
      </c>
      <c r="G115" s="6" t="s">
        <v>10</v>
      </c>
      <c r="H115" s="6" t="s">
        <v>16</v>
      </c>
      <c r="I115" s="6" t="s">
        <v>12</v>
      </c>
      <c r="J115" s="6" t="s">
        <v>56</v>
      </c>
      <c r="K115" s="6" t="s">
        <v>205</v>
      </c>
    </row>
    <row r="116" spans="2:11" x14ac:dyDescent="0.3">
      <c r="C116" t="s">
        <v>100</v>
      </c>
      <c r="D116">
        <v>600</v>
      </c>
      <c r="F116" s="6" t="s">
        <v>50</v>
      </c>
      <c r="G116" s="6" t="s">
        <v>11</v>
      </c>
      <c r="H116" s="6" t="s">
        <v>14</v>
      </c>
      <c r="I116" s="6" t="s">
        <v>12</v>
      </c>
      <c r="J116" s="6" t="s">
        <v>56</v>
      </c>
      <c r="K116" s="6" t="s">
        <v>205</v>
      </c>
    </row>
    <row r="117" spans="2:11" hidden="1" x14ac:dyDescent="0.3">
      <c r="B117" s="13">
        <v>44692</v>
      </c>
      <c r="C117" t="s">
        <v>190</v>
      </c>
      <c r="D117">
        <v>50</v>
      </c>
      <c r="F117" s="6" t="s">
        <v>114</v>
      </c>
      <c r="G117" s="6" t="s">
        <v>11</v>
      </c>
      <c r="H117" s="6" t="s">
        <v>16</v>
      </c>
      <c r="I117" s="6" t="s">
        <v>12</v>
      </c>
      <c r="J117" s="6" t="s">
        <v>56</v>
      </c>
      <c r="K117" s="6" t="s">
        <v>60</v>
      </c>
    </row>
    <row r="118" spans="2:11" hidden="1" x14ac:dyDescent="0.3">
      <c r="C118" t="s">
        <v>8</v>
      </c>
      <c r="D118">
        <v>90</v>
      </c>
      <c r="F118" s="6" t="s">
        <v>29</v>
      </c>
      <c r="G118" s="6" t="s">
        <v>11</v>
      </c>
      <c r="H118" s="6" t="s">
        <v>16</v>
      </c>
      <c r="I118" s="6" t="s">
        <v>12</v>
      </c>
      <c r="J118" s="6" t="s">
        <v>56</v>
      </c>
      <c r="K118" s="6" t="s">
        <v>163</v>
      </c>
    </row>
    <row r="119" spans="2:11" hidden="1" x14ac:dyDescent="0.3">
      <c r="C119" t="s">
        <v>26</v>
      </c>
      <c r="D119">
        <v>20</v>
      </c>
      <c r="F119" s="6" t="s">
        <v>29</v>
      </c>
      <c r="G119" s="6" t="s">
        <v>11</v>
      </c>
      <c r="H119" s="6" t="s">
        <v>16</v>
      </c>
      <c r="I119" s="6" t="s">
        <v>12</v>
      </c>
      <c r="J119" s="6" t="s">
        <v>56</v>
      </c>
      <c r="K119" s="6" t="s">
        <v>163</v>
      </c>
    </row>
    <row r="120" spans="2:11" hidden="1" x14ac:dyDescent="0.3">
      <c r="C120" t="s">
        <v>27</v>
      </c>
      <c r="D120">
        <v>260</v>
      </c>
      <c r="F120" s="6" t="s">
        <v>29</v>
      </c>
      <c r="G120" s="6" t="s">
        <v>11</v>
      </c>
      <c r="H120" s="6" t="s">
        <v>16</v>
      </c>
      <c r="I120" s="6" t="s">
        <v>12</v>
      </c>
      <c r="J120" s="6" t="s">
        <v>56</v>
      </c>
      <c r="K120" s="6" t="s">
        <v>163</v>
      </c>
    </row>
    <row r="121" spans="2:11" x14ac:dyDescent="0.3">
      <c r="C121" t="s">
        <v>208</v>
      </c>
      <c r="D121">
        <v>11184</v>
      </c>
      <c r="F121" s="6" t="s">
        <v>44</v>
      </c>
      <c r="G121" s="6" t="s">
        <v>11</v>
      </c>
      <c r="H121" s="6" t="s">
        <v>15</v>
      </c>
      <c r="I121" s="6" t="s">
        <v>12</v>
      </c>
      <c r="J121" s="6" t="s">
        <v>56</v>
      </c>
      <c r="K121" s="6" t="s">
        <v>205</v>
      </c>
    </row>
    <row r="122" spans="2:11" x14ac:dyDescent="0.3">
      <c r="C122" t="s">
        <v>209</v>
      </c>
      <c r="D122">
        <v>6750</v>
      </c>
      <c r="F122" s="6" t="s">
        <v>44</v>
      </c>
      <c r="G122" s="6" t="s">
        <v>11</v>
      </c>
      <c r="H122" s="6" t="s">
        <v>15</v>
      </c>
      <c r="I122" s="6" t="s">
        <v>12</v>
      </c>
      <c r="J122" s="6" t="s">
        <v>56</v>
      </c>
      <c r="K122" s="6" t="s">
        <v>205</v>
      </c>
    </row>
    <row r="123" spans="2:11" x14ac:dyDescent="0.3">
      <c r="C123" t="s">
        <v>218</v>
      </c>
      <c r="D123">
        <v>3100</v>
      </c>
      <c r="F123" s="6" t="s">
        <v>41</v>
      </c>
      <c r="G123" s="6" t="s">
        <v>11</v>
      </c>
      <c r="H123" s="6" t="s">
        <v>15</v>
      </c>
      <c r="I123" s="6" t="s">
        <v>12</v>
      </c>
      <c r="J123" s="6" t="s">
        <v>56</v>
      </c>
      <c r="K123" s="6" t="s">
        <v>205</v>
      </c>
    </row>
    <row r="124" spans="2:11" x14ac:dyDescent="0.3">
      <c r="C124" t="s">
        <v>219</v>
      </c>
      <c r="D124">
        <v>600</v>
      </c>
      <c r="F124" s="6" t="s">
        <v>41</v>
      </c>
      <c r="G124" s="6" t="s">
        <v>11</v>
      </c>
      <c r="H124" s="6" t="s">
        <v>15</v>
      </c>
      <c r="I124" s="6" t="s">
        <v>12</v>
      </c>
      <c r="J124" s="6" t="s">
        <v>56</v>
      </c>
      <c r="K124" s="6" t="s">
        <v>205</v>
      </c>
    </row>
    <row r="125" spans="2:11" x14ac:dyDescent="0.3">
      <c r="C125" t="s">
        <v>221</v>
      </c>
      <c r="D125">
        <v>4950</v>
      </c>
      <c r="F125" s="6" t="s">
        <v>41</v>
      </c>
      <c r="G125" s="6" t="s">
        <v>11</v>
      </c>
      <c r="H125" s="6" t="s">
        <v>15</v>
      </c>
      <c r="I125" s="6" t="s">
        <v>12</v>
      </c>
      <c r="J125" s="6" t="s">
        <v>56</v>
      </c>
      <c r="K125" s="6" t="s">
        <v>205</v>
      </c>
    </row>
    <row r="126" spans="2:11" x14ac:dyDescent="0.3">
      <c r="C126" t="s">
        <v>220</v>
      </c>
      <c r="D126">
        <v>560</v>
      </c>
      <c r="F126" s="6" t="s">
        <v>41</v>
      </c>
      <c r="G126" s="6" t="s">
        <v>11</v>
      </c>
      <c r="H126" s="6" t="s">
        <v>15</v>
      </c>
      <c r="I126" s="6" t="s">
        <v>12</v>
      </c>
      <c r="J126" s="6" t="s">
        <v>56</v>
      </c>
      <c r="K126" s="6" t="s">
        <v>205</v>
      </c>
    </row>
    <row r="127" spans="2:11" x14ac:dyDescent="0.3">
      <c r="C127" t="s">
        <v>24</v>
      </c>
      <c r="D127">
        <v>180</v>
      </c>
      <c r="F127" s="6" t="s">
        <v>50</v>
      </c>
      <c r="G127" s="6" t="s">
        <v>11</v>
      </c>
      <c r="H127" s="6" t="s">
        <v>16</v>
      </c>
      <c r="I127" s="6" t="s">
        <v>12</v>
      </c>
      <c r="J127" s="6" t="s">
        <v>56</v>
      </c>
      <c r="K127" s="6" t="s">
        <v>205</v>
      </c>
    </row>
    <row r="128" spans="2:11" x14ac:dyDescent="0.3">
      <c r="C128" t="s">
        <v>23</v>
      </c>
      <c r="D128">
        <v>240</v>
      </c>
      <c r="F128" s="6" t="s">
        <v>50</v>
      </c>
      <c r="G128" s="6" t="s">
        <v>11</v>
      </c>
      <c r="H128" s="6" t="s">
        <v>16</v>
      </c>
      <c r="I128" s="6" t="s">
        <v>12</v>
      </c>
      <c r="J128" s="6" t="s">
        <v>56</v>
      </c>
      <c r="K128" s="6" t="s">
        <v>205</v>
      </c>
    </row>
    <row r="129" spans="2:11" x14ac:dyDescent="0.3">
      <c r="C129" t="s">
        <v>20</v>
      </c>
      <c r="D129">
        <v>801</v>
      </c>
      <c r="F129" s="6" t="s">
        <v>50</v>
      </c>
      <c r="G129" s="6" t="s">
        <v>10</v>
      </c>
      <c r="H129" s="6" t="s">
        <v>15</v>
      </c>
      <c r="I129" s="6" t="s">
        <v>12</v>
      </c>
      <c r="J129" s="6" t="s">
        <v>56</v>
      </c>
      <c r="K129" s="6" t="s">
        <v>205</v>
      </c>
    </row>
    <row r="130" spans="2:11" x14ac:dyDescent="0.3">
      <c r="C130" t="s">
        <v>8</v>
      </c>
      <c r="D130">
        <v>140</v>
      </c>
      <c r="F130" s="6" t="s">
        <v>50</v>
      </c>
      <c r="G130" s="6" t="s">
        <v>11</v>
      </c>
      <c r="H130" s="6" t="s">
        <v>16</v>
      </c>
      <c r="I130" s="6" t="s">
        <v>12</v>
      </c>
      <c r="J130" s="6" t="s">
        <v>56</v>
      </c>
      <c r="K130" s="6" t="s">
        <v>205</v>
      </c>
    </row>
    <row r="131" spans="2:11" x14ac:dyDescent="0.3">
      <c r="C131" t="s">
        <v>244</v>
      </c>
      <c r="D131">
        <v>800</v>
      </c>
      <c r="F131" s="6" t="s">
        <v>50</v>
      </c>
      <c r="G131" s="6" t="s">
        <v>11</v>
      </c>
      <c r="H131" s="6" t="s">
        <v>15</v>
      </c>
      <c r="I131" s="6" t="s">
        <v>12</v>
      </c>
      <c r="J131" s="6" t="s">
        <v>56</v>
      </c>
      <c r="K131" s="6" t="s">
        <v>205</v>
      </c>
    </row>
    <row r="132" spans="2:11" x14ac:dyDescent="0.3">
      <c r="C132" t="s">
        <v>27</v>
      </c>
      <c r="D132">
        <v>280</v>
      </c>
      <c r="F132" s="6" t="s">
        <v>50</v>
      </c>
      <c r="G132" s="6" t="s">
        <v>11</v>
      </c>
      <c r="H132" s="6" t="s">
        <v>16</v>
      </c>
      <c r="I132" s="6" t="s">
        <v>12</v>
      </c>
      <c r="J132" s="6" t="s">
        <v>56</v>
      </c>
      <c r="K132" s="6" t="s">
        <v>205</v>
      </c>
    </row>
    <row r="133" spans="2:11" hidden="1" x14ac:dyDescent="0.3">
      <c r="B133" s="13">
        <v>44693</v>
      </c>
      <c r="C133" t="s">
        <v>192</v>
      </c>
      <c r="D133">
        <v>323</v>
      </c>
      <c r="F133" s="6" t="s">
        <v>29</v>
      </c>
      <c r="G133" s="6" t="s">
        <v>11</v>
      </c>
      <c r="H133" s="6" t="s">
        <v>15</v>
      </c>
      <c r="I133" s="6" t="s">
        <v>12</v>
      </c>
      <c r="J133" s="6" t="s">
        <v>56</v>
      </c>
      <c r="K133" s="6" t="s">
        <v>163</v>
      </c>
    </row>
    <row r="134" spans="2:11" hidden="1" x14ac:dyDescent="0.3">
      <c r="C134" t="s">
        <v>75</v>
      </c>
      <c r="D134">
        <v>1680</v>
      </c>
      <c r="F134" s="6" t="s">
        <v>29</v>
      </c>
      <c r="G134" s="6" t="s">
        <v>10</v>
      </c>
      <c r="H134" s="6" t="s">
        <v>76</v>
      </c>
      <c r="I134" s="6" t="s">
        <v>12</v>
      </c>
      <c r="J134" s="6" t="s">
        <v>56</v>
      </c>
      <c r="K134" s="6" t="s">
        <v>163</v>
      </c>
    </row>
    <row r="135" spans="2:11" hidden="1" x14ac:dyDescent="0.3">
      <c r="C135" t="s">
        <v>22</v>
      </c>
      <c r="D135">
        <v>88</v>
      </c>
      <c r="F135" s="6" t="s">
        <v>29</v>
      </c>
      <c r="G135" s="6" t="s">
        <v>11</v>
      </c>
      <c r="H135" s="6" t="s">
        <v>16</v>
      </c>
      <c r="I135" s="6" t="s">
        <v>12</v>
      </c>
      <c r="J135" s="6" t="s">
        <v>56</v>
      </c>
      <c r="K135" s="6" t="s">
        <v>163</v>
      </c>
    </row>
    <row r="136" spans="2:11" hidden="1" x14ac:dyDescent="0.3">
      <c r="C136" t="s">
        <v>23</v>
      </c>
      <c r="D136">
        <v>440</v>
      </c>
      <c r="F136" s="6" t="s">
        <v>29</v>
      </c>
      <c r="G136" s="6" t="s">
        <v>11</v>
      </c>
      <c r="H136" s="6" t="s">
        <v>16</v>
      </c>
      <c r="I136" s="6" t="s">
        <v>12</v>
      </c>
      <c r="J136" s="6" t="s">
        <v>56</v>
      </c>
      <c r="K136" s="6" t="s">
        <v>163</v>
      </c>
    </row>
    <row r="137" spans="2:11" hidden="1" x14ac:dyDescent="0.3">
      <c r="C137" t="s">
        <v>193</v>
      </c>
      <c r="D137">
        <v>80</v>
      </c>
      <c r="F137" s="6" t="s">
        <v>29</v>
      </c>
      <c r="G137" s="6" t="s">
        <v>11</v>
      </c>
      <c r="H137" s="6" t="s">
        <v>16</v>
      </c>
      <c r="I137" s="6" t="s">
        <v>12</v>
      </c>
      <c r="J137" s="6" t="s">
        <v>56</v>
      </c>
      <c r="K137" s="6" t="s">
        <v>163</v>
      </c>
    </row>
    <row r="138" spans="2:11" hidden="1" x14ac:dyDescent="0.3">
      <c r="C138" t="s">
        <v>194</v>
      </c>
      <c r="D138">
        <v>40</v>
      </c>
      <c r="F138" s="6" t="s">
        <v>29</v>
      </c>
      <c r="G138" s="6" t="s">
        <v>11</v>
      </c>
      <c r="H138" s="6" t="s">
        <v>16</v>
      </c>
      <c r="I138" s="6" t="s">
        <v>12</v>
      </c>
      <c r="J138" s="6" t="s">
        <v>56</v>
      </c>
      <c r="K138" s="6" t="s">
        <v>163</v>
      </c>
    </row>
    <row r="139" spans="2:11" hidden="1" x14ac:dyDescent="0.3">
      <c r="C139" t="s">
        <v>195</v>
      </c>
      <c r="D139">
        <v>50</v>
      </c>
      <c r="F139" s="6" t="s">
        <v>29</v>
      </c>
      <c r="G139" s="6" t="s">
        <v>11</v>
      </c>
      <c r="H139" s="6" t="s">
        <v>16</v>
      </c>
      <c r="I139" s="6" t="s">
        <v>12</v>
      </c>
      <c r="J139" s="6" t="s">
        <v>56</v>
      </c>
      <c r="K139" s="6" t="s">
        <v>163</v>
      </c>
    </row>
    <row r="140" spans="2:11" hidden="1" x14ac:dyDescent="0.3">
      <c r="C140" t="s">
        <v>27</v>
      </c>
      <c r="D140">
        <v>546</v>
      </c>
      <c r="F140" s="6" t="s">
        <v>29</v>
      </c>
      <c r="G140" s="6" t="s">
        <v>11</v>
      </c>
      <c r="H140" s="6" t="s">
        <v>16</v>
      </c>
      <c r="I140" s="6" t="s">
        <v>12</v>
      </c>
      <c r="J140" s="6" t="s">
        <v>56</v>
      </c>
      <c r="K140" s="6" t="s">
        <v>163</v>
      </c>
    </row>
    <row r="141" spans="2:11" hidden="1" x14ac:dyDescent="0.3">
      <c r="C141" t="s">
        <v>206</v>
      </c>
      <c r="D141">
        <v>5918</v>
      </c>
      <c r="F141" s="6" t="s">
        <v>44</v>
      </c>
      <c r="G141" s="6" t="s">
        <v>11</v>
      </c>
      <c r="H141" s="6" t="s">
        <v>15</v>
      </c>
      <c r="I141" s="6" t="s">
        <v>12</v>
      </c>
      <c r="J141" s="6" t="s">
        <v>56</v>
      </c>
      <c r="K141" s="6" t="s">
        <v>207</v>
      </c>
    </row>
    <row r="142" spans="2:11" hidden="1" x14ac:dyDescent="0.3">
      <c r="C142" t="s">
        <v>222</v>
      </c>
      <c r="D142">
        <v>900</v>
      </c>
      <c r="F142" s="6" t="s">
        <v>41</v>
      </c>
      <c r="G142" s="6" t="s">
        <v>11</v>
      </c>
      <c r="H142" s="6" t="s">
        <v>15</v>
      </c>
      <c r="I142" s="6" t="s">
        <v>12</v>
      </c>
      <c r="J142" s="6" t="s">
        <v>56</v>
      </c>
      <c r="K142" s="6" t="s">
        <v>207</v>
      </c>
    </row>
    <row r="143" spans="2:11" hidden="1" x14ac:dyDescent="0.3">
      <c r="C143" t="s">
        <v>223</v>
      </c>
      <c r="D143">
        <v>210</v>
      </c>
      <c r="F143" s="6" t="s">
        <v>41</v>
      </c>
      <c r="G143" s="6" t="s">
        <v>11</v>
      </c>
      <c r="H143" s="6" t="s">
        <v>15</v>
      </c>
      <c r="I143" s="6" t="s">
        <v>12</v>
      </c>
      <c r="J143" s="6" t="s">
        <v>56</v>
      </c>
      <c r="K143" s="6" t="s">
        <v>207</v>
      </c>
    </row>
    <row r="144" spans="2:11" hidden="1" x14ac:dyDescent="0.3">
      <c r="C144" t="s">
        <v>8</v>
      </c>
      <c r="D144">
        <f>60+80+60</f>
        <v>200</v>
      </c>
      <c r="F144" s="6" t="s">
        <v>41</v>
      </c>
      <c r="G144" s="6" t="s">
        <v>11</v>
      </c>
      <c r="H144" s="6" t="s">
        <v>16</v>
      </c>
      <c r="I144" s="6" t="s">
        <v>12</v>
      </c>
      <c r="J144" s="6" t="s">
        <v>56</v>
      </c>
      <c r="K144" s="6" t="s">
        <v>207</v>
      </c>
    </row>
    <row r="145" spans="2:11" hidden="1" x14ac:dyDescent="0.3">
      <c r="C145" t="s">
        <v>23</v>
      </c>
      <c r="D145">
        <v>210</v>
      </c>
      <c r="F145" s="6" t="s">
        <v>41</v>
      </c>
      <c r="G145" s="6" t="s">
        <v>11</v>
      </c>
      <c r="H145" s="6" t="s">
        <v>16</v>
      </c>
      <c r="I145" s="6" t="s">
        <v>12</v>
      </c>
      <c r="J145" s="6" t="s">
        <v>56</v>
      </c>
      <c r="K145" s="6" t="s">
        <v>207</v>
      </c>
    </row>
    <row r="146" spans="2:11" hidden="1" x14ac:dyDescent="0.3">
      <c r="C146" t="s">
        <v>27</v>
      </c>
      <c r="D146">
        <v>450</v>
      </c>
      <c r="F146" s="6" t="s">
        <v>41</v>
      </c>
      <c r="G146" s="6" t="s">
        <v>11</v>
      </c>
      <c r="H146" s="6" t="s">
        <v>16</v>
      </c>
      <c r="I146" s="6" t="s">
        <v>12</v>
      </c>
      <c r="J146" s="6" t="s">
        <v>56</v>
      </c>
      <c r="K146" s="6" t="s">
        <v>207</v>
      </c>
    </row>
    <row r="147" spans="2:11" x14ac:dyDescent="0.3">
      <c r="C147" t="s">
        <v>24</v>
      </c>
      <c r="D147">
        <v>75</v>
      </c>
      <c r="F147" s="6" t="s">
        <v>50</v>
      </c>
      <c r="G147" s="6" t="s">
        <v>11</v>
      </c>
      <c r="H147" s="6" t="s">
        <v>16</v>
      </c>
      <c r="I147" s="6" t="s">
        <v>12</v>
      </c>
      <c r="J147" s="6" t="s">
        <v>56</v>
      </c>
      <c r="K147" s="6" t="s">
        <v>205</v>
      </c>
    </row>
    <row r="148" spans="2:11" x14ac:dyDescent="0.3">
      <c r="C148" t="s">
        <v>23</v>
      </c>
      <c r="D148">
        <v>120</v>
      </c>
      <c r="F148" s="6" t="s">
        <v>50</v>
      </c>
      <c r="G148" s="6" t="s">
        <v>11</v>
      </c>
      <c r="H148" s="6" t="s">
        <v>16</v>
      </c>
      <c r="I148" s="6" t="s">
        <v>12</v>
      </c>
      <c r="J148" s="6" t="s">
        <v>56</v>
      </c>
      <c r="K148" s="6" t="s">
        <v>205</v>
      </c>
    </row>
    <row r="149" spans="2:11" x14ac:dyDescent="0.3">
      <c r="C149" t="s">
        <v>8</v>
      </c>
      <c r="D149">
        <v>120</v>
      </c>
      <c r="F149" s="6" t="s">
        <v>50</v>
      </c>
      <c r="G149" s="6" t="s">
        <v>11</v>
      </c>
      <c r="H149" s="6" t="s">
        <v>16</v>
      </c>
      <c r="I149" s="6" t="s">
        <v>12</v>
      </c>
      <c r="J149" s="6" t="s">
        <v>56</v>
      </c>
      <c r="K149" s="6" t="s">
        <v>205</v>
      </c>
    </row>
    <row r="150" spans="2:11" x14ac:dyDescent="0.3">
      <c r="C150" t="s">
        <v>27</v>
      </c>
      <c r="D150">
        <v>110</v>
      </c>
      <c r="F150" s="6" t="s">
        <v>50</v>
      </c>
      <c r="G150" s="6" t="s">
        <v>11</v>
      </c>
      <c r="H150" s="6" t="s">
        <v>16</v>
      </c>
      <c r="I150" s="6" t="s">
        <v>12</v>
      </c>
      <c r="J150" s="6" t="s">
        <v>56</v>
      </c>
      <c r="K150" s="6" t="s">
        <v>205</v>
      </c>
    </row>
    <row r="151" spans="2:11" x14ac:dyDescent="0.3">
      <c r="C151" t="s">
        <v>84</v>
      </c>
      <c r="D151">
        <v>800</v>
      </c>
      <c r="F151" s="6" t="s">
        <v>50</v>
      </c>
      <c r="G151" s="6" t="s">
        <v>11</v>
      </c>
      <c r="H151" s="6" t="s">
        <v>14</v>
      </c>
      <c r="I151" s="6" t="s">
        <v>12</v>
      </c>
      <c r="J151" s="6" t="s">
        <v>56</v>
      </c>
      <c r="K151" s="6" t="s">
        <v>205</v>
      </c>
    </row>
    <row r="152" spans="2:11" hidden="1" x14ac:dyDescent="0.3">
      <c r="B152" s="13">
        <v>44694</v>
      </c>
      <c r="C152" t="s">
        <v>24</v>
      </c>
      <c r="D152">
        <v>414</v>
      </c>
      <c r="F152" s="6" t="s">
        <v>29</v>
      </c>
      <c r="G152" s="6" t="s">
        <v>10</v>
      </c>
      <c r="H152" s="6" t="s">
        <v>16</v>
      </c>
      <c r="I152" s="6" t="s">
        <v>12</v>
      </c>
      <c r="J152" s="6" t="s">
        <v>56</v>
      </c>
      <c r="K152" s="6" t="s">
        <v>163</v>
      </c>
    </row>
    <row r="153" spans="2:11" hidden="1" x14ac:dyDescent="0.3">
      <c r="C153" t="s">
        <v>23</v>
      </c>
      <c r="D153">
        <v>1800</v>
      </c>
      <c r="F153" s="6" t="s">
        <v>29</v>
      </c>
      <c r="G153" s="6" t="s">
        <v>10</v>
      </c>
      <c r="H153" s="6" t="s">
        <v>16</v>
      </c>
      <c r="I153" s="6" t="s">
        <v>12</v>
      </c>
      <c r="J153" s="6" t="s">
        <v>56</v>
      </c>
      <c r="K153" s="6" t="s">
        <v>163</v>
      </c>
    </row>
    <row r="154" spans="2:11" hidden="1" x14ac:dyDescent="0.3">
      <c r="C154" t="s">
        <v>27</v>
      </c>
      <c r="D154">
        <v>2283</v>
      </c>
      <c r="F154" s="6" t="s">
        <v>29</v>
      </c>
      <c r="G154" s="6" t="s">
        <v>10</v>
      </c>
      <c r="H154" s="6" t="s">
        <v>16</v>
      </c>
      <c r="I154" s="6" t="s">
        <v>12</v>
      </c>
      <c r="J154" s="6" t="s">
        <v>56</v>
      </c>
      <c r="K154" s="6" t="s">
        <v>163</v>
      </c>
    </row>
    <row r="155" spans="2:11" hidden="1" x14ac:dyDescent="0.3">
      <c r="C155" t="s">
        <v>8</v>
      </c>
      <c r="D155">
        <f>100+30+100+100+60</f>
        <v>390</v>
      </c>
      <c r="F155" s="6" t="s">
        <v>41</v>
      </c>
      <c r="G155" s="6" t="s">
        <v>11</v>
      </c>
      <c r="H155" s="6" t="s">
        <v>16</v>
      </c>
      <c r="I155" s="6" t="s">
        <v>12</v>
      </c>
      <c r="J155" s="6" t="s">
        <v>56</v>
      </c>
      <c r="K155" s="6" t="s">
        <v>207</v>
      </c>
    </row>
    <row r="156" spans="2:11" hidden="1" x14ac:dyDescent="0.3">
      <c r="C156" t="s">
        <v>224</v>
      </c>
      <c r="D156">
        <v>600</v>
      </c>
      <c r="F156" s="6" t="s">
        <v>41</v>
      </c>
      <c r="G156" s="6" t="s">
        <v>11</v>
      </c>
      <c r="H156" s="6" t="s">
        <v>15</v>
      </c>
      <c r="I156" s="6" t="s">
        <v>12</v>
      </c>
      <c r="J156" s="6" t="s">
        <v>56</v>
      </c>
      <c r="K156" s="6" t="s">
        <v>207</v>
      </c>
    </row>
    <row r="157" spans="2:11" hidden="1" x14ac:dyDescent="0.3">
      <c r="C157" t="s">
        <v>100</v>
      </c>
      <c r="D157">
        <v>150</v>
      </c>
      <c r="F157" s="6" t="s">
        <v>41</v>
      </c>
      <c r="G157" s="6" t="s">
        <v>11</v>
      </c>
      <c r="H157" s="6" t="s">
        <v>14</v>
      </c>
      <c r="I157" s="6" t="s">
        <v>12</v>
      </c>
      <c r="J157" s="6" t="s">
        <v>56</v>
      </c>
      <c r="K157" s="6" t="s">
        <v>207</v>
      </c>
    </row>
    <row r="158" spans="2:11" x14ac:dyDescent="0.3">
      <c r="C158" t="s">
        <v>24</v>
      </c>
      <c r="D158">
        <v>80</v>
      </c>
      <c r="F158" s="6" t="s">
        <v>50</v>
      </c>
      <c r="G158" s="6" t="s">
        <v>11</v>
      </c>
      <c r="H158" s="6" t="s">
        <v>16</v>
      </c>
      <c r="I158" s="6" t="s">
        <v>12</v>
      </c>
      <c r="J158" s="6" t="s">
        <v>56</v>
      </c>
      <c r="K158" s="6" t="s">
        <v>205</v>
      </c>
    </row>
    <row r="159" spans="2:11" x14ac:dyDescent="0.3">
      <c r="C159" t="s">
        <v>20</v>
      </c>
      <c r="D159">
        <v>230</v>
      </c>
      <c r="F159" s="6" t="s">
        <v>50</v>
      </c>
      <c r="G159" s="6" t="s">
        <v>11</v>
      </c>
      <c r="H159" s="6" t="s">
        <v>15</v>
      </c>
      <c r="I159" s="6" t="s">
        <v>12</v>
      </c>
      <c r="J159" s="6" t="s">
        <v>56</v>
      </c>
      <c r="K159" s="6" t="s">
        <v>205</v>
      </c>
    </row>
    <row r="160" spans="2:11" x14ac:dyDescent="0.3">
      <c r="C160" t="s">
        <v>23</v>
      </c>
      <c r="D160">
        <v>120</v>
      </c>
      <c r="F160" s="6" t="s">
        <v>50</v>
      </c>
      <c r="G160" s="6" t="s">
        <v>11</v>
      </c>
      <c r="H160" s="6" t="s">
        <v>16</v>
      </c>
      <c r="I160" s="6" t="s">
        <v>12</v>
      </c>
      <c r="J160" s="6" t="s">
        <v>56</v>
      </c>
      <c r="K160" s="6" t="s">
        <v>205</v>
      </c>
    </row>
    <row r="161" spans="2:11" x14ac:dyDescent="0.3">
      <c r="C161" t="s">
        <v>8</v>
      </c>
      <c r="D161">
        <v>90</v>
      </c>
      <c r="F161" s="6" t="s">
        <v>50</v>
      </c>
      <c r="G161" s="6" t="s">
        <v>11</v>
      </c>
      <c r="H161" s="6" t="s">
        <v>16</v>
      </c>
      <c r="I161" s="6" t="s">
        <v>12</v>
      </c>
      <c r="J161" s="6" t="s">
        <v>56</v>
      </c>
      <c r="K161" s="6" t="s">
        <v>205</v>
      </c>
    </row>
    <row r="162" spans="2:11" x14ac:dyDescent="0.3">
      <c r="C162" t="s">
        <v>245</v>
      </c>
      <c r="D162">
        <v>4800</v>
      </c>
      <c r="F162" s="6" t="s">
        <v>50</v>
      </c>
      <c r="G162" s="6" t="s">
        <v>11</v>
      </c>
      <c r="H162" s="6" t="s">
        <v>15</v>
      </c>
      <c r="I162" s="6" t="s">
        <v>12</v>
      </c>
      <c r="J162" s="6" t="s">
        <v>56</v>
      </c>
      <c r="K162" s="6" t="s">
        <v>205</v>
      </c>
    </row>
    <row r="163" spans="2:11" x14ac:dyDescent="0.3">
      <c r="C163" t="s">
        <v>84</v>
      </c>
      <c r="D163">
        <v>800</v>
      </c>
      <c r="F163" s="6" t="s">
        <v>50</v>
      </c>
      <c r="G163" s="6" t="s">
        <v>11</v>
      </c>
      <c r="H163" s="6" t="s">
        <v>14</v>
      </c>
      <c r="I163" s="6" t="s">
        <v>12</v>
      </c>
      <c r="J163" s="6" t="s">
        <v>56</v>
      </c>
      <c r="K163" s="6" t="s">
        <v>205</v>
      </c>
    </row>
    <row r="164" spans="2:11" x14ac:dyDescent="0.3">
      <c r="C164" t="s">
        <v>27</v>
      </c>
      <c r="D164">
        <v>140</v>
      </c>
      <c r="F164" s="6" t="s">
        <v>50</v>
      </c>
      <c r="G164" s="6" t="s">
        <v>11</v>
      </c>
      <c r="H164" s="6" t="s">
        <v>16</v>
      </c>
      <c r="I164" s="6" t="s">
        <v>12</v>
      </c>
      <c r="J164" s="6" t="s">
        <v>56</v>
      </c>
      <c r="K164" s="6" t="s">
        <v>205</v>
      </c>
    </row>
    <row r="165" spans="2:11" hidden="1" x14ac:dyDescent="0.3">
      <c r="B165" s="13">
        <v>44695</v>
      </c>
      <c r="C165" t="s">
        <v>196</v>
      </c>
      <c r="D165">
        <v>2310</v>
      </c>
      <c r="F165" s="6" t="s">
        <v>29</v>
      </c>
      <c r="G165" s="6" t="s">
        <v>10</v>
      </c>
      <c r="H165" s="6" t="s">
        <v>76</v>
      </c>
      <c r="I165" s="6" t="s">
        <v>12</v>
      </c>
      <c r="J165" s="6" t="s">
        <v>56</v>
      </c>
      <c r="K165" s="6" t="s">
        <v>163</v>
      </c>
    </row>
    <row r="166" spans="2:11" hidden="1" x14ac:dyDescent="0.3">
      <c r="C166" t="s">
        <v>23</v>
      </c>
      <c r="D166">
        <v>1000</v>
      </c>
      <c r="F166" s="6" t="s">
        <v>29</v>
      </c>
      <c r="G166" s="6" t="s">
        <v>10</v>
      </c>
      <c r="H166" s="6" t="s">
        <v>16</v>
      </c>
      <c r="I166" s="6" t="s">
        <v>12</v>
      </c>
      <c r="J166" s="6" t="s">
        <v>56</v>
      </c>
      <c r="K166" s="6" t="s">
        <v>163</v>
      </c>
    </row>
    <row r="167" spans="2:11" hidden="1" x14ac:dyDescent="0.3">
      <c r="C167" t="s">
        <v>8</v>
      </c>
      <c r="D167">
        <v>80</v>
      </c>
      <c r="F167" s="6" t="s">
        <v>29</v>
      </c>
      <c r="G167" s="6" t="s">
        <v>11</v>
      </c>
      <c r="H167" s="6" t="s">
        <v>16</v>
      </c>
      <c r="I167" s="6" t="s">
        <v>12</v>
      </c>
      <c r="J167" s="6" t="s">
        <v>56</v>
      </c>
      <c r="K167" s="6" t="s">
        <v>163</v>
      </c>
    </row>
    <row r="168" spans="2:11" hidden="1" x14ac:dyDescent="0.3">
      <c r="C168" t="s">
        <v>197</v>
      </c>
      <c r="D168">
        <v>3600</v>
      </c>
      <c r="F168" s="6" t="s">
        <v>29</v>
      </c>
      <c r="G168" s="6" t="s">
        <v>10</v>
      </c>
      <c r="H168" s="6" t="s">
        <v>15</v>
      </c>
      <c r="I168" s="6" t="s">
        <v>12</v>
      </c>
      <c r="J168" s="6" t="s">
        <v>56</v>
      </c>
      <c r="K168" s="6" t="s">
        <v>163</v>
      </c>
    </row>
    <row r="169" spans="2:11" hidden="1" x14ac:dyDescent="0.3">
      <c r="C169" t="s">
        <v>27</v>
      </c>
      <c r="D169">
        <v>300</v>
      </c>
      <c r="F169" s="6" t="s">
        <v>29</v>
      </c>
      <c r="G169" s="6" t="s">
        <v>11</v>
      </c>
      <c r="H169" s="6" t="s">
        <v>16</v>
      </c>
      <c r="I169" s="6" t="s">
        <v>12</v>
      </c>
      <c r="J169" s="6" t="s">
        <v>56</v>
      </c>
      <c r="K169" s="6" t="s">
        <v>163</v>
      </c>
    </row>
    <row r="170" spans="2:11" hidden="1" x14ac:dyDescent="0.3">
      <c r="C170" t="s">
        <v>18</v>
      </c>
      <c r="D170">
        <v>40</v>
      </c>
      <c r="F170" s="6" t="s">
        <v>29</v>
      </c>
      <c r="G170" s="6" t="s">
        <v>11</v>
      </c>
      <c r="H170" s="6" t="s">
        <v>16</v>
      </c>
      <c r="I170" s="6" t="s">
        <v>12</v>
      </c>
      <c r="J170" s="6" t="s">
        <v>56</v>
      </c>
      <c r="K170" s="6" t="s">
        <v>163</v>
      </c>
    </row>
    <row r="171" spans="2:11" hidden="1" x14ac:dyDescent="0.3">
      <c r="C171" t="s">
        <v>8</v>
      </c>
      <c r="D171">
        <v>40</v>
      </c>
      <c r="F171" s="6" t="s">
        <v>29</v>
      </c>
      <c r="G171" s="6" t="s">
        <v>11</v>
      </c>
      <c r="H171" s="6" t="s">
        <v>16</v>
      </c>
      <c r="I171" s="6" t="s">
        <v>12</v>
      </c>
      <c r="J171" s="6" t="s">
        <v>56</v>
      </c>
      <c r="K171" s="6" t="s">
        <v>163</v>
      </c>
    </row>
    <row r="172" spans="2:11" hidden="1" x14ac:dyDescent="0.3">
      <c r="C172" t="s">
        <v>24</v>
      </c>
      <c r="D172">
        <v>200</v>
      </c>
      <c r="F172" s="6" t="s">
        <v>41</v>
      </c>
      <c r="G172" s="6" t="s">
        <v>11</v>
      </c>
      <c r="H172" s="6" t="s">
        <v>16</v>
      </c>
      <c r="I172" s="6" t="s">
        <v>12</v>
      </c>
      <c r="J172" s="6" t="s">
        <v>56</v>
      </c>
      <c r="K172" s="6" t="s">
        <v>207</v>
      </c>
    </row>
    <row r="173" spans="2:11" hidden="1" x14ac:dyDescent="0.3">
      <c r="C173" t="s">
        <v>9</v>
      </c>
      <c r="D173">
        <v>40</v>
      </c>
      <c r="F173" s="6" t="s">
        <v>41</v>
      </c>
      <c r="G173" s="6" t="s">
        <v>11</v>
      </c>
      <c r="H173" s="6" t="s">
        <v>16</v>
      </c>
      <c r="I173" s="6" t="s">
        <v>12</v>
      </c>
      <c r="J173" s="6" t="s">
        <v>56</v>
      </c>
      <c r="K173" s="6" t="s">
        <v>207</v>
      </c>
    </row>
    <row r="174" spans="2:11" hidden="1" x14ac:dyDescent="0.3">
      <c r="C174" t="s">
        <v>8</v>
      </c>
      <c r="D174">
        <f>125+75+70</f>
        <v>270</v>
      </c>
      <c r="F174" s="6" t="s">
        <v>41</v>
      </c>
      <c r="G174" s="6" t="s">
        <v>11</v>
      </c>
      <c r="H174" s="6" t="s">
        <v>16</v>
      </c>
      <c r="I174" s="6" t="s">
        <v>12</v>
      </c>
      <c r="J174" s="6" t="s">
        <v>56</v>
      </c>
      <c r="K174" s="6" t="s">
        <v>207</v>
      </c>
    </row>
    <row r="175" spans="2:11" hidden="1" x14ac:dyDescent="0.3">
      <c r="C175" t="s">
        <v>225</v>
      </c>
      <c r="D175">
        <v>100</v>
      </c>
      <c r="F175" s="6" t="s">
        <v>41</v>
      </c>
      <c r="G175" s="6" t="s">
        <v>11</v>
      </c>
      <c r="H175" s="6" t="s">
        <v>14</v>
      </c>
      <c r="I175" s="6" t="s">
        <v>12</v>
      </c>
      <c r="J175" s="6" t="s">
        <v>56</v>
      </c>
      <c r="K175" s="6" t="s">
        <v>207</v>
      </c>
    </row>
    <row r="176" spans="2:11" hidden="1" x14ac:dyDescent="0.3">
      <c r="C176" t="s">
        <v>224</v>
      </c>
      <c r="D176">
        <v>1800</v>
      </c>
      <c r="F176" s="6" t="s">
        <v>41</v>
      </c>
      <c r="G176" s="6" t="s">
        <v>11</v>
      </c>
      <c r="H176" s="6" t="s">
        <v>15</v>
      </c>
      <c r="I176" s="6" t="s">
        <v>12</v>
      </c>
      <c r="J176" s="6" t="s">
        <v>56</v>
      </c>
      <c r="K176" s="6" t="s">
        <v>207</v>
      </c>
    </row>
    <row r="177" spans="2:11" hidden="1" x14ac:dyDescent="0.3">
      <c r="C177" t="s">
        <v>27</v>
      </c>
      <c r="D177">
        <v>570</v>
      </c>
      <c r="F177" s="6" t="s">
        <v>41</v>
      </c>
      <c r="G177" s="6" t="s">
        <v>10</v>
      </c>
      <c r="H177" s="6" t="s">
        <v>16</v>
      </c>
      <c r="I177" s="6" t="s">
        <v>12</v>
      </c>
      <c r="J177" s="6" t="s">
        <v>56</v>
      </c>
      <c r="K177" s="6" t="s">
        <v>207</v>
      </c>
    </row>
    <row r="178" spans="2:11" hidden="1" x14ac:dyDescent="0.3">
      <c r="C178" t="s">
        <v>75</v>
      </c>
      <c r="D178">
        <v>2814</v>
      </c>
      <c r="F178" s="6" t="s">
        <v>41</v>
      </c>
      <c r="G178" s="6" t="s">
        <v>10</v>
      </c>
      <c r="H178" s="6" t="s">
        <v>76</v>
      </c>
      <c r="I178" s="6" t="s">
        <v>12</v>
      </c>
      <c r="J178" s="6" t="s">
        <v>56</v>
      </c>
      <c r="K178" s="6" t="s">
        <v>207</v>
      </c>
    </row>
    <row r="179" spans="2:11" x14ac:dyDescent="0.3">
      <c r="C179" t="s">
        <v>24</v>
      </c>
      <c r="D179">
        <v>80</v>
      </c>
      <c r="F179" s="6" t="s">
        <v>50</v>
      </c>
      <c r="G179" s="6" t="s">
        <v>11</v>
      </c>
      <c r="H179" s="6" t="s">
        <v>16</v>
      </c>
      <c r="I179" s="6" t="s">
        <v>12</v>
      </c>
      <c r="J179" s="6" t="s">
        <v>56</v>
      </c>
      <c r="K179" s="6" t="s">
        <v>205</v>
      </c>
    </row>
    <row r="180" spans="2:11" x14ac:dyDescent="0.3">
      <c r="C180" t="s">
        <v>23</v>
      </c>
      <c r="D180">
        <v>120</v>
      </c>
      <c r="F180" s="6" t="s">
        <v>50</v>
      </c>
      <c r="G180" s="6" t="s">
        <v>11</v>
      </c>
      <c r="H180" s="6" t="s">
        <v>16</v>
      </c>
      <c r="I180" s="6" t="s">
        <v>12</v>
      </c>
      <c r="J180" s="6" t="s">
        <v>56</v>
      </c>
      <c r="K180" s="6" t="s">
        <v>205</v>
      </c>
    </row>
    <row r="181" spans="2:11" x14ac:dyDescent="0.3">
      <c r="C181" t="s">
        <v>18</v>
      </c>
      <c r="D181">
        <v>40</v>
      </c>
      <c r="F181" s="6" t="s">
        <v>50</v>
      </c>
      <c r="G181" s="6" t="s">
        <v>11</v>
      </c>
      <c r="H181" s="6" t="s">
        <v>16</v>
      </c>
      <c r="I181" s="6" t="s">
        <v>12</v>
      </c>
      <c r="J181" s="6" t="s">
        <v>56</v>
      </c>
      <c r="K181" s="6" t="s">
        <v>205</v>
      </c>
    </row>
    <row r="182" spans="2:11" x14ac:dyDescent="0.3">
      <c r="C182" t="s">
        <v>27</v>
      </c>
      <c r="D182">
        <v>105</v>
      </c>
      <c r="F182" s="6" t="s">
        <v>50</v>
      </c>
      <c r="G182" s="6" t="s">
        <v>11</v>
      </c>
      <c r="H182" s="6" t="s">
        <v>16</v>
      </c>
      <c r="I182" s="6" t="s">
        <v>12</v>
      </c>
      <c r="J182" s="6" t="s">
        <v>56</v>
      </c>
      <c r="K182" s="6" t="s">
        <v>205</v>
      </c>
    </row>
    <row r="183" spans="2:11" x14ac:dyDescent="0.3">
      <c r="C183" t="s">
        <v>118</v>
      </c>
      <c r="D183">
        <v>140</v>
      </c>
      <c r="F183" s="6" t="s">
        <v>50</v>
      </c>
      <c r="G183" s="6" t="s">
        <v>11</v>
      </c>
      <c r="H183" s="6" t="s">
        <v>14</v>
      </c>
      <c r="I183" s="6" t="s">
        <v>12</v>
      </c>
      <c r="J183" s="6" t="s">
        <v>56</v>
      </c>
      <c r="K183" s="6" t="s">
        <v>205</v>
      </c>
    </row>
    <row r="184" spans="2:11" x14ac:dyDescent="0.3">
      <c r="C184" t="s">
        <v>248</v>
      </c>
      <c r="D184">
        <v>5000</v>
      </c>
      <c r="F184" s="6" t="s">
        <v>50</v>
      </c>
      <c r="G184" s="6" t="s">
        <v>10</v>
      </c>
      <c r="H184" s="6" t="s">
        <v>76</v>
      </c>
      <c r="I184" s="6" t="s">
        <v>12</v>
      </c>
      <c r="J184" s="6" t="s">
        <v>56</v>
      </c>
      <c r="K184" s="6" t="s">
        <v>205</v>
      </c>
    </row>
    <row r="185" spans="2:11" hidden="1" x14ac:dyDescent="0.3">
      <c r="B185" s="13">
        <v>44696</v>
      </c>
      <c r="C185" t="s">
        <v>198</v>
      </c>
      <c r="D185">
        <v>550</v>
      </c>
      <c r="F185" s="6" t="s">
        <v>29</v>
      </c>
      <c r="G185" s="6" t="s">
        <v>11</v>
      </c>
      <c r="H185" s="6" t="s">
        <v>16</v>
      </c>
      <c r="I185" s="6" t="s">
        <v>12</v>
      </c>
      <c r="J185" s="6" t="s">
        <v>56</v>
      </c>
      <c r="K185" s="6" t="s">
        <v>163</v>
      </c>
    </row>
    <row r="186" spans="2:11" hidden="1" x14ac:dyDescent="0.3">
      <c r="B186" s="13">
        <v>44696</v>
      </c>
      <c r="C186" t="s">
        <v>199</v>
      </c>
      <c r="D186">
        <v>1395</v>
      </c>
      <c r="F186" s="6" t="s">
        <v>29</v>
      </c>
      <c r="G186" s="6" t="s">
        <v>10</v>
      </c>
      <c r="H186" s="6" t="s">
        <v>15</v>
      </c>
      <c r="I186" s="6" t="s">
        <v>12</v>
      </c>
      <c r="J186" s="6" t="s">
        <v>56</v>
      </c>
      <c r="K186" s="6" t="s">
        <v>163</v>
      </c>
    </row>
    <row r="187" spans="2:11" hidden="1" x14ac:dyDescent="0.3">
      <c r="B187" s="13">
        <v>44696</v>
      </c>
      <c r="C187" t="s">
        <v>24</v>
      </c>
      <c r="D187">
        <v>390</v>
      </c>
      <c r="F187" s="6" t="s">
        <v>29</v>
      </c>
      <c r="G187" s="6" t="s">
        <v>11</v>
      </c>
      <c r="H187" s="6" t="s">
        <v>16</v>
      </c>
      <c r="I187" s="6" t="s">
        <v>12</v>
      </c>
      <c r="J187" s="6" t="s">
        <v>56</v>
      </c>
      <c r="K187" s="6" t="s">
        <v>163</v>
      </c>
    </row>
    <row r="188" spans="2:11" hidden="1" x14ac:dyDescent="0.3">
      <c r="B188" s="13">
        <v>44696</v>
      </c>
      <c r="C188" t="s">
        <v>8</v>
      </c>
      <c r="D188">
        <v>270</v>
      </c>
      <c r="F188" s="6" t="s">
        <v>29</v>
      </c>
      <c r="G188" s="6" t="s">
        <v>11</v>
      </c>
      <c r="H188" s="6" t="s">
        <v>16</v>
      </c>
      <c r="I188" s="6" t="s">
        <v>12</v>
      </c>
      <c r="J188" s="6" t="s">
        <v>56</v>
      </c>
      <c r="K188" s="6" t="s">
        <v>163</v>
      </c>
    </row>
    <row r="189" spans="2:11" hidden="1" x14ac:dyDescent="0.3">
      <c r="B189" s="13">
        <v>44696</v>
      </c>
      <c r="C189" t="s">
        <v>27</v>
      </c>
      <c r="D189">
        <v>526</v>
      </c>
      <c r="F189" s="6" t="s">
        <v>29</v>
      </c>
      <c r="G189" s="6" t="s">
        <v>11</v>
      </c>
      <c r="H189" s="6" t="s">
        <v>16</v>
      </c>
      <c r="I189" s="6" t="s">
        <v>12</v>
      </c>
      <c r="J189" s="6" t="s">
        <v>56</v>
      </c>
      <c r="K189" s="6" t="s">
        <v>163</v>
      </c>
    </row>
    <row r="190" spans="2:11" hidden="1" x14ac:dyDescent="0.3">
      <c r="B190" s="13">
        <v>44696</v>
      </c>
      <c r="C190" t="s">
        <v>28</v>
      </c>
      <c r="D190">
        <v>30</v>
      </c>
      <c r="F190" s="6" t="s">
        <v>29</v>
      </c>
      <c r="G190" s="6" t="s">
        <v>11</v>
      </c>
      <c r="H190" s="6" t="s">
        <v>16</v>
      </c>
      <c r="I190" s="6" t="s">
        <v>12</v>
      </c>
      <c r="J190" s="6" t="s">
        <v>56</v>
      </c>
      <c r="K190" s="6" t="s">
        <v>60</v>
      </c>
    </row>
    <row r="191" spans="2:11" x14ac:dyDescent="0.3">
      <c r="B191" s="13">
        <v>44696</v>
      </c>
      <c r="C191" t="s">
        <v>203</v>
      </c>
      <c r="D191">
        <v>2974</v>
      </c>
      <c r="F191" s="6" t="s">
        <v>44</v>
      </c>
      <c r="G191" s="6" t="s">
        <v>11</v>
      </c>
      <c r="H191" s="6" t="s">
        <v>15</v>
      </c>
      <c r="I191" s="6" t="s">
        <v>12</v>
      </c>
      <c r="J191" s="6" t="s">
        <v>56</v>
      </c>
      <c r="K191" s="6" t="s">
        <v>205</v>
      </c>
    </row>
    <row r="192" spans="2:11" hidden="1" x14ac:dyDescent="0.3">
      <c r="B192" s="13">
        <v>44696</v>
      </c>
      <c r="C192" t="s">
        <v>204</v>
      </c>
      <c r="D192">
        <v>12225</v>
      </c>
      <c r="F192" s="6" t="s">
        <v>44</v>
      </c>
      <c r="G192" s="6" t="s">
        <v>11</v>
      </c>
      <c r="H192" s="6" t="s">
        <v>15</v>
      </c>
      <c r="I192" s="6" t="s">
        <v>12</v>
      </c>
      <c r="J192" s="6" t="s">
        <v>56</v>
      </c>
      <c r="K192" s="6" t="s">
        <v>163</v>
      </c>
    </row>
    <row r="193" spans="2:11" hidden="1" x14ac:dyDescent="0.3">
      <c r="B193" s="13">
        <v>44696</v>
      </c>
      <c r="C193" t="s">
        <v>23</v>
      </c>
      <c r="D193">
        <v>300</v>
      </c>
      <c r="F193" s="6" t="s">
        <v>41</v>
      </c>
      <c r="G193" s="6" t="s">
        <v>11</v>
      </c>
      <c r="H193" s="6" t="s">
        <v>16</v>
      </c>
      <c r="I193" s="6" t="s">
        <v>12</v>
      </c>
      <c r="J193" s="6" t="s">
        <v>56</v>
      </c>
      <c r="K193" s="6" t="s">
        <v>207</v>
      </c>
    </row>
    <row r="194" spans="2:11" hidden="1" x14ac:dyDescent="0.3">
      <c r="B194" s="13">
        <v>44696</v>
      </c>
      <c r="C194" t="s">
        <v>8</v>
      </c>
      <c r="D194">
        <v>20</v>
      </c>
      <c r="F194" s="6" t="s">
        <v>41</v>
      </c>
      <c r="G194" s="6" t="s">
        <v>11</v>
      </c>
      <c r="H194" s="6" t="s">
        <v>16</v>
      </c>
      <c r="I194" s="6" t="s">
        <v>12</v>
      </c>
      <c r="J194" s="6" t="s">
        <v>56</v>
      </c>
      <c r="K194" s="6" t="s">
        <v>207</v>
      </c>
    </row>
    <row r="195" spans="2:11" hidden="1" x14ac:dyDescent="0.3">
      <c r="B195" s="13">
        <v>44696</v>
      </c>
      <c r="C195" t="s">
        <v>9</v>
      </c>
      <c r="D195">
        <v>80</v>
      </c>
      <c r="F195" s="6" t="s">
        <v>41</v>
      </c>
      <c r="G195" s="6" t="s">
        <v>11</v>
      </c>
      <c r="H195" s="6" t="s">
        <v>16</v>
      </c>
      <c r="I195" s="6" t="s">
        <v>12</v>
      </c>
      <c r="J195" s="6" t="s">
        <v>56</v>
      </c>
      <c r="K195" s="6" t="s">
        <v>207</v>
      </c>
    </row>
    <row r="196" spans="2:11" hidden="1" x14ac:dyDescent="0.3">
      <c r="B196" s="13">
        <v>44696</v>
      </c>
      <c r="C196" t="s">
        <v>226</v>
      </c>
      <c r="D196">
        <v>200</v>
      </c>
      <c r="F196" s="6" t="s">
        <v>41</v>
      </c>
      <c r="G196" s="6" t="s">
        <v>11</v>
      </c>
      <c r="H196" s="6" t="s">
        <v>15</v>
      </c>
      <c r="I196" s="6" t="s">
        <v>12</v>
      </c>
      <c r="J196" s="6" t="s">
        <v>56</v>
      </c>
      <c r="K196" s="6" t="s">
        <v>207</v>
      </c>
    </row>
    <row r="197" spans="2:11" hidden="1" x14ac:dyDescent="0.3">
      <c r="B197" s="13">
        <v>44696</v>
      </c>
      <c r="C197" t="s">
        <v>227</v>
      </c>
      <c r="D197">
        <v>4700</v>
      </c>
      <c r="F197" s="6" t="s">
        <v>41</v>
      </c>
      <c r="G197" s="6" t="s">
        <v>11</v>
      </c>
      <c r="H197" s="6" t="s">
        <v>15</v>
      </c>
      <c r="I197" s="6" t="s">
        <v>12</v>
      </c>
      <c r="J197" s="6" t="s">
        <v>56</v>
      </c>
      <c r="K197" s="6" t="s">
        <v>207</v>
      </c>
    </row>
    <row r="198" spans="2:11" hidden="1" x14ac:dyDescent="0.3">
      <c r="B198" s="13">
        <v>44696</v>
      </c>
      <c r="C198" t="s">
        <v>27</v>
      </c>
      <c r="D198">
        <f>180+180+200</f>
        <v>560</v>
      </c>
      <c r="F198" s="6" t="s">
        <v>41</v>
      </c>
      <c r="G198" s="6" t="s">
        <v>11</v>
      </c>
      <c r="H198" s="6" t="s">
        <v>16</v>
      </c>
      <c r="I198" s="6" t="s">
        <v>12</v>
      </c>
      <c r="J198" s="6" t="s">
        <v>56</v>
      </c>
      <c r="K198" s="6" t="s">
        <v>207</v>
      </c>
    </row>
    <row r="199" spans="2:11" hidden="1" x14ac:dyDescent="0.3">
      <c r="B199" s="13">
        <v>44696</v>
      </c>
      <c r="C199" t="s">
        <v>228</v>
      </c>
      <c r="D199">
        <v>40</v>
      </c>
      <c r="F199" s="6" t="s">
        <v>41</v>
      </c>
      <c r="G199" s="6" t="s">
        <v>11</v>
      </c>
      <c r="H199" s="6" t="s">
        <v>15</v>
      </c>
      <c r="I199" s="6" t="s">
        <v>12</v>
      </c>
      <c r="J199" s="6" t="s">
        <v>56</v>
      </c>
      <c r="K199" s="6" t="s">
        <v>207</v>
      </c>
    </row>
    <row r="200" spans="2:11" x14ac:dyDescent="0.3">
      <c r="B200" s="13">
        <v>44696</v>
      </c>
      <c r="C200" t="s">
        <v>24</v>
      </c>
      <c r="D200">
        <v>72</v>
      </c>
      <c r="F200" s="6" t="s">
        <v>50</v>
      </c>
      <c r="G200" s="6" t="s">
        <v>11</v>
      </c>
      <c r="H200" s="6" t="s">
        <v>16</v>
      </c>
      <c r="I200" s="6" t="s">
        <v>12</v>
      </c>
      <c r="J200" s="6" t="s">
        <v>56</v>
      </c>
      <c r="K200" s="6" t="s">
        <v>205</v>
      </c>
    </row>
    <row r="201" spans="2:11" x14ac:dyDescent="0.3">
      <c r="B201" s="13">
        <v>44696</v>
      </c>
      <c r="C201" t="s">
        <v>8</v>
      </c>
      <c r="D201">
        <v>140</v>
      </c>
      <c r="F201" s="6" t="s">
        <v>50</v>
      </c>
      <c r="G201" s="6" t="s">
        <v>11</v>
      </c>
      <c r="H201" s="6" t="s">
        <v>16</v>
      </c>
      <c r="I201" s="6" t="s">
        <v>12</v>
      </c>
      <c r="J201" s="6" t="s">
        <v>56</v>
      </c>
      <c r="K201" s="6" t="s">
        <v>205</v>
      </c>
    </row>
    <row r="202" spans="2:11" x14ac:dyDescent="0.3">
      <c r="B202" s="13">
        <v>44696</v>
      </c>
      <c r="C202" t="s">
        <v>246</v>
      </c>
      <c r="D202">
        <v>6500</v>
      </c>
      <c r="F202" s="6" t="s">
        <v>50</v>
      </c>
      <c r="G202" s="6" t="s">
        <v>11</v>
      </c>
      <c r="H202" s="6" t="s">
        <v>15</v>
      </c>
      <c r="I202" s="6" t="s">
        <v>12</v>
      </c>
      <c r="J202" s="6" t="s">
        <v>56</v>
      </c>
      <c r="K202" s="6" t="s">
        <v>205</v>
      </c>
    </row>
    <row r="203" spans="2:11" x14ac:dyDescent="0.3">
      <c r="B203" s="13">
        <v>44696</v>
      </c>
      <c r="C203" t="s">
        <v>233</v>
      </c>
      <c r="D203">
        <v>800</v>
      </c>
      <c r="F203" s="6" t="s">
        <v>50</v>
      </c>
      <c r="G203" s="6" t="s">
        <v>11</v>
      </c>
      <c r="H203" s="6" t="s">
        <v>15</v>
      </c>
      <c r="I203" s="6" t="s">
        <v>12</v>
      </c>
      <c r="J203" s="6" t="s">
        <v>56</v>
      </c>
      <c r="K203" s="6" t="s">
        <v>205</v>
      </c>
    </row>
    <row r="204" spans="2:11" x14ac:dyDescent="0.3">
      <c r="B204" s="13">
        <v>44696</v>
      </c>
      <c r="C204" t="s">
        <v>247</v>
      </c>
      <c r="D204">
        <v>3050</v>
      </c>
      <c r="F204" s="6" t="s">
        <v>50</v>
      </c>
      <c r="G204" s="6" t="s">
        <v>10</v>
      </c>
      <c r="H204" s="6" t="s">
        <v>15</v>
      </c>
      <c r="I204" s="6" t="s">
        <v>12</v>
      </c>
      <c r="J204" s="6" t="s">
        <v>56</v>
      </c>
      <c r="K204" s="6" t="s">
        <v>205</v>
      </c>
    </row>
    <row r="205" spans="2:11" x14ac:dyDescent="0.3">
      <c r="B205" s="13">
        <v>44696</v>
      </c>
      <c r="C205" t="s">
        <v>249</v>
      </c>
      <c r="D205">
        <v>250</v>
      </c>
      <c r="F205" s="6" t="s">
        <v>50</v>
      </c>
      <c r="G205" s="6" t="s">
        <v>11</v>
      </c>
      <c r="H205" s="6" t="s">
        <v>15</v>
      </c>
      <c r="I205" s="6" t="s">
        <v>12</v>
      </c>
      <c r="J205" s="6" t="s">
        <v>56</v>
      </c>
      <c r="K205" s="6" t="s">
        <v>205</v>
      </c>
    </row>
    <row r="206" spans="2:11" x14ac:dyDescent="0.3">
      <c r="B206" s="13">
        <v>44696</v>
      </c>
      <c r="C206" t="s">
        <v>27</v>
      </c>
      <c r="D206">
        <v>200</v>
      </c>
      <c r="F206" s="6" t="s">
        <v>50</v>
      </c>
      <c r="G206" s="6" t="s">
        <v>11</v>
      </c>
      <c r="H206" s="6" t="s">
        <v>16</v>
      </c>
      <c r="I206" s="6" t="s">
        <v>12</v>
      </c>
      <c r="J206" s="6" t="s">
        <v>56</v>
      </c>
      <c r="K206" s="6" t="s">
        <v>205</v>
      </c>
    </row>
    <row r="207" spans="2:11" x14ac:dyDescent="0.3">
      <c r="B207" s="13">
        <v>44696</v>
      </c>
      <c r="C207" t="s">
        <v>75</v>
      </c>
      <c r="D207">
        <v>1300</v>
      </c>
      <c r="F207" s="6" t="s">
        <v>50</v>
      </c>
      <c r="G207" s="6" t="s">
        <v>10</v>
      </c>
      <c r="H207" s="6" t="s">
        <v>76</v>
      </c>
      <c r="I207" s="6" t="s">
        <v>12</v>
      </c>
      <c r="J207" s="6" t="s">
        <v>56</v>
      </c>
      <c r="K207" s="6" t="s">
        <v>205</v>
      </c>
    </row>
    <row r="208" spans="2:11" x14ac:dyDescent="0.3">
      <c r="B208" s="13">
        <v>44696</v>
      </c>
      <c r="C208" t="s">
        <v>100</v>
      </c>
      <c r="D208">
        <v>2400</v>
      </c>
      <c r="F208" s="6" t="s">
        <v>50</v>
      </c>
      <c r="G208" s="6" t="s">
        <v>11</v>
      </c>
      <c r="H208" s="6" t="s">
        <v>14</v>
      </c>
      <c r="I208" s="6" t="s">
        <v>12</v>
      </c>
      <c r="J208" s="6" t="s">
        <v>56</v>
      </c>
      <c r="K208" s="6" t="s">
        <v>205</v>
      </c>
    </row>
    <row r="209" spans="2:11" hidden="1" x14ac:dyDescent="0.3">
      <c r="B209" s="13">
        <v>44697</v>
      </c>
      <c r="C209" t="s">
        <v>190</v>
      </c>
      <c r="D209">
        <v>50</v>
      </c>
      <c r="F209" s="6" t="s">
        <v>29</v>
      </c>
      <c r="G209" s="6" t="s">
        <v>11</v>
      </c>
      <c r="H209" s="6" t="s">
        <v>16</v>
      </c>
      <c r="I209" s="6" t="s">
        <v>12</v>
      </c>
      <c r="J209" s="6" t="s">
        <v>56</v>
      </c>
      <c r="K209" s="6" t="s">
        <v>60</v>
      </c>
    </row>
    <row r="210" spans="2:11" hidden="1" x14ac:dyDescent="0.3">
      <c r="B210" s="13">
        <v>44697</v>
      </c>
      <c r="C210" t="s">
        <v>200</v>
      </c>
      <c r="D210">
        <v>350</v>
      </c>
      <c r="F210" s="6" t="s">
        <v>29</v>
      </c>
      <c r="G210" s="6" t="s">
        <v>11</v>
      </c>
      <c r="H210" s="6" t="s">
        <v>14</v>
      </c>
      <c r="I210" s="6" t="s">
        <v>12</v>
      </c>
      <c r="J210" s="6" t="s">
        <v>56</v>
      </c>
      <c r="K210" s="6" t="s">
        <v>60</v>
      </c>
    </row>
    <row r="211" spans="2:11" hidden="1" x14ac:dyDescent="0.3">
      <c r="B211" s="13">
        <v>44697</v>
      </c>
      <c r="C211" t="s">
        <v>201</v>
      </c>
      <c r="D211">
        <v>200</v>
      </c>
      <c r="F211" s="6" t="s">
        <v>29</v>
      </c>
      <c r="G211" s="6" t="s">
        <v>11</v>
      </c>
      <c r="H211" s="6" t="s">
        <v>14</v>
      </c>
      <c r="I211" s="6" t="s">
        <v>12</v>
      </c>
      <c r="J211" s="6" t="s">
        <v>56</v>
      </c>
      <c r="K211" s="6" t="s">
        <v>60</v>
      </c>
    </row>
    <row r="212" spans="2:11" hidden="1" x14ac:dyDescent="0.3">
      <c r="B212" s="13">
        <v>44697</v>
      </c>
      <c r="C212" t="s">
        <v>202</v>
      </c>
      <c r="D212">
        <v>70</v>
      </c>
      <c r="F212" s="6" t="s">
        <v>29</v>
      </c>
      <c r="G212" s="6" t="s">
        <v>11</v>
      </c>
      <c r="H212" s="6" t="s">
        <v>14</v>
      </c>
      <c r="I212" s="6" t="s">
        <v>12</v>
      </c>
      <c r="J212" s="6" t="s">
        <v>56</v>
      </c>
      <c r="K212" s="6" t="s">
        <v>60</v>
      </c>
    </row>
    <row r="213" spans="2:11" hidden="1" x14ac:dyDescent="0.3">
      <c r="B213" s="13">
        <v>44697</v>
      </c>
      <c r="C213" t="s">
        <v>213</v>
      </c>
      <c r="D213">
        <f>60+80</f>
        <v>140</v>
      </c>
      <c r="F213" s="6" t="s">
        <v>29</v>
      </c>
      <c r="G213" s="6" t="s">
        <v>11</v>
      </c>
      <c r="H213" s="6" t="s">
        <v>16</v>
      </c>
      <c r="I213" s="6" t="s">
        <v>12</v>
      </c>
      <c r="J213" s="6" t="s">
        <v>56</v>
      </c>
      <c r="K213" s="6" t="s">
        <v>60</v>
      </c>
    </row>
    <row r="214" spans="2:11" hidden="1" x14ac:dyDescent="0.3">
      <c r="B214" s="13">
        <v>44697</v>
      </c>
      <c r="C214" t="s">
        <v>23</v>
      </c>
      <c r="D214">
        <v>240</v>
      </c>
      <c r="F214" s="6" t="s">
        <v>41</v>
      </c>
      <c r="G214" s="6" t="s">
        <v>11</v>
      </c>
      <c r="H214" s="6" t="s">
        <v>16</v>
      </c>
      <c r="I214" s="6" t="s">
        <v>12</v>
      </c>
      <c r="J214" s="6" t="s">
        <v>56</v>
      </c>
      <c r="K214" s="6" t="s">
        <v>207</v>
      </c>
    </row>
    <row r="215" spans="2:11" hidden="1" x14ac:dyDescent="0.3">
      <c r="B215" s="13">
        <v>44697</v>
      </c>
      <c r="C215" t="s">
        <v>9</v>
      </c>
      <c r="D215">
        <v>20</v>
      </c>
      <c r="F215" s="6" t="s">
        <v>41</v>
      </c>
      <c r="G215" s="6" t="s">
        <v>11</v>
      </c>
      <c r="H215" s="6" t="s">
        <v>16</v>
      </c>
      <c r="I215" s="6" t="s">
        <v>12</v>
      </c>
      <c r="J215" s="6" t="s">
        <v>56</v>
      </c>
      <c r="K215" s="6" t="s">
        <v>207</v>
      </c>
    </row>
    <row r="216" spans="2:11" hidden="1" x14ac:dyDescent="0.3">
      <c r="B216" s="13">
        <v>44697</v>
      </c>
      <c r="C216" t="s">
        <v>86</v>
      </c>
      <c r="D216">
        <v>2912</v>
      </c>
      <c r="F216" s="6" t="s">
        <v>41</v>
      </c>
      <c r="G216" s="6" t="s">
        <v>191</v>
      </c>
      <c r="H216" s="6" t="s">
        <v>76</v>
      </c>
      <c r="I216" s="6" t="s">
        <v>12</v>
      </c>
      <c r="J216" s="6" t="s">
        <v>56</v>
      </c>
      <c r="K216" s="6" t="s">
        <v>207</v>
      </c>
    </row>
    <row r="217" spans="2:11" hidden="1" x14ac:dyDescent="0.3">
      <c r="B217" s="13">
        <v>44697</v>
      </c>
      <c r="C217" t="s">
        <v>226</v>
      </c>
      <c r="D217">
        <v>150</v>
      </c>
      <c r="F217" s="6" t="s">
        <v>41</v>
      </c>
      <c r="G217" s="6" t="s">
        <v>11</v>
      </c>
      <c r="H217" s="6" t="s">
        <v>15</v>
      </c>
      <c r="I217" s="6" t="s">
        <v>12</v>
      </c>
      <c r="J217" s="6" t="s">
        <v>56</v>
      </c>
      <c r="K217" s="6" t="s">
        <v>207</v>
      </c>
    </row>
    <row r="218" spans="2:11" hidden="1" x14ac:dyDescent="0.3">
      <c r="B218" s="13">
        <v>44697</v>
      </c>
      <c r="C218" t="s">
        <v>8</v>
      </c>
      <c r="D218">
        <v>130</v>
      </c>
      <c r="F218" s="6" t="s">
        <v>41</v>
      </c>
      <c r="G218" s="6" t="s">
        <v>11</v>
      </c>
      <c r="H218" s="6" t="s">
        <v>16</v>
      </c>
      <c r="I218" s="6" t="s">
        <v>12</v>
      </c>
      <c r="J218" s="6" t="s">
        <v>56</v>
      </c>
      <c r="K218" s="6" t="s">
        <v>207</v>
      </c>
    </row>
    <row r="219" spans="2:11" hidden="1" x14ac:dyDescent="0.3">
      <c r="B219" s="13">
        <v>44697</v>
      </c>
      <c r="C219" t="s">
        <v>23</v>
      </c>
      <c r="D219">
        <v>270</v>
      </c>
      <c r="F219" s="6" t="s">
        <v>41</v>
      </c>
      <c r="G219" s="6" t="s">
        <v>11</v>
      </c>
      <c r="H219" s="6" t="s">
        <v>16</v>
      </c>
      <c r="I219" s="6" t="s">
        <v>12</v>
      </c>
      <c r="J219" s="6" t="s">
        <v>56</v>
      </c>
      <c r="K219" s="6" t="s">
        <v>207</v>
      </c>
    </row>
    <row r="220" spans="2:11" hidden="1" x14ac:dyDescent="0.3">
      <c r="B220" s="13">
        <v>44697</v>
      </c>
      <c r="C220" t="s">
        <v>229</v>
      </c>
      <c r="D220">
        <v>600</v>
      </c>
      <c r="F220" s="6" t="s">
        <v>41</v>
      </c>
      <c r="G220" s="6" t="s">
        <v>11</v>
      </c>
      <c r="H220" s="6" t="s">
        <v>15</v>
      </c>
      <c r="I220" s="6" t="s">
        <v>12</v>
      </c>
      <c r="J220" s="6" t="s">
        <v>56</v>
      </c>
      <c r="K220" s="6" t="s">
        <v>207</v>
      </c>
    </row>
    <row r="221" spans="2:11" x14ac:dyDescent="0.3">
      <c r="B221" s="13">
        <v>44697</v>
      </c>
      <c r="C221" t="s">
        <v>24</v>
      </c>
      <c r="D221">
        <v>105</v>
      </c>
      <c r="F221" s="6" t="s">
        <v>50</v>
      </c>
      <c r="G221" s="6" t="s">
        <v>10</v>
      </c>
      <c r="H221" s="6" t="s">
        <v>16</v>
      </c>
      <c r="I221" s="6" t="s">
        <v>12</v>
      </c>
      <c r="J221" s="6" t="s">
        <v>56</v>
      </c>
      <c r="K221" s="6" t="s">
        <v>205</v>
      </c>
    </row>
    <row r="222" spans="2:11" x14ac:dyDescent="0.3">
      <c r="B222" s="13">
        <v>44697</v>
      </c>
      <c r="C222" t="s">
        <v>250</v>
      </c>
      <c r="D222">
        <v>50</v>
      </c>
      <c r="F222" s="6" t="s">
        <v>50</v>
      </c>
      <c r="G222" s="6" t="s">
        <v>11</v>
      </c>
      <c r="H222" s="6" t="s">
        <v>15</v>
      </c>
      <c r="I222" s="6" t="s">
        <v>12</v>
      </c>
      <c r="J222" s="6" t="s">
        <v>56</v>
      </c>
      <c r="K222" s="6" t="s">
        <v>205</v>
      </c>
    </row>
    <row r="223" spans="2:11" x14ac:dyDescent="0.3">
      <c r="B223" s="13">
        <v>44697</v>
      </c>
      <c r="C223" t="s">
        <v>23</v>
      </c>
      <c r="D223">
        <v>120</v>
      </c>
      <c r="F223" s="6" t="s">
        <v>50</v>
      </c>
      <c r="G223" s="6" t="s">
        <v>11</v>
      </c>
      <c r="H223" s="6" t="s">
        <v>16</v>
      </c>
      <c r="I223" s="6" t="s">
        <v>12</v>
      </c>
      <c r="J223" s="6" t="s">
        <v>56</v>
      </c>
      <c r="K223" s="6" t="s">
        <v>205</v>
      </c>
    </row>
    <row r="224" spans="2:11" x14ac:dyDescent="0.3">
      <c r="B224" s="13">
        <v>44697</v>
      </c>
      <c r="C224" t="s">
        <v>8</v>
      </c>
      <c r="D224">
        <v>80</v>
      </c>
      <c r="F224" s="6" t="s">
        <v>50</v>
      </c>
      <c r="G224" s="6" t="s">
        <v>11</v>
      </c>
      <c r="H224" s="6" t="s">
        <v>16</v>
      </c>
      <c r="I224" s="6" t="s">
        <v>12</v>
      </c>
      <c r="J224" s="6" t="s">
        <v>56</v>
      </c>
      <c r="K224" s="6" t="s">
        <v>205</v>
      </c>
    </row>
    <row r="225" spans="2:11" x14ac:dyDescent="0.3">
      <c r="B225" s="13">
        <v>44697</v>
      </c>
      <c r="C225" t="s">
        <v>27</v>
      </c>
      <c r="D225">
        <v>120</v>
      </c>
      <c r="F225" s="6" t="s">
        <v>50</v>
      </c>
      <c r="G225" s="6" t="s">
        <v>11</v>
      </c>
      <c r="H225" s="6" t="s">
        <v>16</v>
      </c>
      <c r="I225" s="6" t="s">
        <v>12</v>
      </c>
      <c r="J225" s="6" t="s">
        <v>56</v>
      </c>
      <c r="K225" s="6" t="s">
        <v>205</v>
      </c>
    </row>
    <row r="226" spans="2:11" hidden="1" x14ac:dyDescent="0.3">
      <c r="B226" s="13">
        <v>44698</v>
      </c>
      <c r="C226" t="s">
        <v>214</v>
      </c>
      <c r="D226">
        <v>80</v>
      </c>
      <c r="F226" s="6" t="s">
        <v>29</v>
      </c>
      <c r="G226" s="6" t="s">
        <v>11</v>
      </c>
      <c r="H226" s="6" t="s">
        <v>16</v>
      </c>
      <c r="I226" s="6" t="s">
        <v>12</v>
      </c>
      <c r="J226" s="6" t="s">
        <v>56</v>
      </c>
      <c r="K226" s="6" t="s">
        <v>60</v>
      </c>
    </row>
    <row r="227" spans="2:11" x14ac:dyDescent="0.3">
      <c r="B227" s="13">
        <v>44698</v>
      </c>
      <c r="C227" t="s">
        <v>24</v>
      </c>
      <c r="D227">
        <v>60</v>
      </c>
      <c r="F227" s="6" t="s">
        <v>50</v>
      </c>
      <c r="G227" s="6" t="s">
        <v>11</v>
      </c>
      <c r="H227" t="s">
        <v>16</v>
      </c>
      <c r="I227" s="6" t="s">
        <v>12</v>
      </c>
      <c r="J227" s="6" t="s">
        <v>56</v>
      </c>
      <c r="K227" s="6" t="s">
        <v>205</v>
      </c>
    </row>
    <row r="228" spans="2:11" x14ac:dyDescent="0.3">
      <c r="B228" s="13">
        <v>44698</v>
      </c>
      <c r="C228" t="s">
        <v>23</v>
      </c>
      <c r="D228">
        <v>120</v>
      </c>
      <c r="F228" s="6" t="s">
        <v>50</v>
      </c>
      <c r="G228" s="6" t="s">
        <v>11</v>
      </c>
      <c r="H228" t="s">
        <v>16</v>
      </c>
      <c r="I228" s="6" t="s">
        <v>12</v>
      </c>
      <c r="J228" s="6" t="s">
        <v>56</v>
      </c>
      <c r="K228" s="6" t="s">
        <v>205</v>
      </c>
    </row>
    <row r="229" spans="2:11" x14ac:dyDescent="0.3">
      <c r="B229" s="13">
        <v>44698</v>
      </c>
      <c r="C229" t="s">
        <v>8</v>
      </c>
      <c r="D229">
        <v>100</v>
      </c>
      <c r="F229" s="6" t="s">
        <v>50</v>
      </c>
      <c r="G229" s="6" t="s">
        <v>11</v>
      </c>
      <c r="H229" t="s">
        <v>16</v>
      </c>
      <c r="I229" s="6" t="s">
        <v>12</v>
      </c>
      <c r="J229" s="6" t="s">
        <v>56</v>
      </c>
      <c r="K229" s="6" t="s">
        <v>205</v>
      </c>
    </row>
    <row r="230" spans="2:11" x14ac:dyDescent="0.3">
      <c r="B230" s="13">
        <v>44698</v>
      </c>
      <c r="C230" t="s">
        <v>27</v>
      </c>
      <c r="D230">
        <v>100</v>
      </c>
      <c r="F230" s="6" t="s">
        <v>50</v>
      </c>
      <c r="G230" s="6" t="s">
        <v>11</v>
      </c>
      <c r="H230" t="s">
        <v>16</v>
      </c>
      <c r="I230" s="6" t="s">
        <v>12</v>
      </c>
      <c r="J230" s="6" t="s">
        <v>56</v>
      </c>
      <c r="K230" s="6" t="s">
        <v>205</v>
      </c>
    </row>
    <row r="231" spans="2:11" hidden="1" x14ac:dyDescent="0.3">
      <c r="B231" s="13">
        <v>44698</v>
      </c>
      <c r="C231" t="s">
        <v>255</v>
      </c>
      <c r="D231">
        <v>150</v>
      </c>
      <c r="F231" s="6" t="s">
        <v>29</v>
      </c>
      <c r="G231" s="6" t="s">
        <v>11</v>
      </c>
      <c r="H231" s="6" t="s">
        <v>14</v>
      </c>
      <c r="I231" s="6" t="s">
        <v>12</v>
      </c>
      <c r="J231" s="6" t="s">
        <v>56</v>
      </c>
      <c r="K231" s="6" t="s">
        <v>60</v>
      </c>
    </row>
    <row r="232" spans="2:11" hidden="1" x14ac:dyDescent="0.3">
      <c r="B232" s="13">
        <v>44698</v>
      </c>
      <c r="C232" t="s">
        <v>256</v>
      </c>
      <c r="D232">
        <v>160</v>
      </c>
      <c r="F232" s="6" t="s">
        <v>29</v>
      </c>
      <c r="G232" s="6" t="s">
        <v>11</v>
      </c>
      <c r="H232" s="6" t="s">
        <v>14</v>
      </c>
      <c r="I232" s="6" t="s">
        <v>12</v>
      </c>
      <c r="J232" s="6" t="s">
        <v>56</v>
      </c>
      <c r="K232" s="6" t="s">
        <v>60</v>
      </c>
    </row>
    <row r="233" spans="2:11" hidden="1" x14ac:dyDescent="0.3">
      <c r="B233" s="13">
        <v>44698</v>
      </c>
      <c r="C233" t="s">
        <v>30</v>
      </c>
      <c r="D233">
        <v>70</v>
      </c>
      <c r="F233" s="6" t="s">
        <v>29</v>
      </c>
      <c r="G233" s="6" t="s">
        <v>11</v>
      </c>
      <c r="H233" s="6" t="s">
        <v>16</v>
      </c>
      <c r="I233" s="6" t="s">
        <v>12</v>
      </c>
      <c r="J233" s="6" t="s">
        <v>56</v>
      </c>
      <c r="K233" s="6" t="s">
        <v>60</v>
      </c>
    </row>
    <row r="234" spans="2:11" hidden="1" x14ac:dyDescent="0.3">
      <c r="B234" s="13">
        <v>44698</v>
      </c>
      <c r="C234" t="s">
        <v>257</v>
      </c>
      <c r="D234">
        <v>50</v>
      </c>
      <c r="F234" s="6" t="s">
        <v>29</v>
      </c>
      <c r="G234" s="6" t="s">
        <v>11</v>
      </c>
      <c r="H234" s="6" t="s">
        <v>16</v>
      </c>
      <c r="I234" s="6" t="s">
        <v>12</v>
      </c>
      <c r="J234" s="6" t="s">
        <v>56</v>
      </c>
      <c r="K234" s="6" t="s">
        <v>60</v>
      </c>
    </row>
    <row r="235" spans="2:11" x14ac:dyDescent="0.3">
      <c r="B235" s="13">
        <v>44699</v>
      </c>
      <c r="C235" t="s">
        <v>24</v>
      </c>
      <c r="D235">
        <v>50</v>
      </c>
      <c r="F235" s="6" t="s">
        <v>50</v>
      </c>
      <c r="G235" s="6" t="s">
        <v>11</v>
      </c>
      <c r="H235" t="s">
        <v>16</v>
      </c>
      <c r="I235" s="6" t="s">
        <v>12</v>
      </c>
      <c r="J235" s="6" t="s">
        <v>56</v>
      </c>
      <c r="K235" s="6" t="s">
        <v>205</v>
      </c>
    </row>
    <row r="236" spans="2:11" x14ac:dyDescent="0.3">
      <c r="C236" t="s">
        <v>8</v>
      </c>
      <c r="D236">
        <v>50</v>
      </c>
      <c r="F236" s="6" t="s">
        <v>50</v>
      </c>
      <c r="G236" s="6" t="s">
        <v>11</v>
      </c>
      <c r="H236" t="s">
        <v>16</v>
      </c>
      <c r="I236" s="6" t="s">
        <v>12</v>
      </c>
      <c r="J236" s="6" t="s">
        <v>56</v>
      </c>
      <c r="K236" s="6" t="s">
        <v>205</v>
      </c>
    </row>
    <row r="237" spans="2:11" x14ac:dyDescent="0.3">
      <c r="C237" t="s">
        <v>251</v>
      </c>
      <c r="D237">
        <v>400</v>
      </c>
      <c r="F237" s="6" t="s">
        <v>50</v>
      </c>
      <c r="G237" s="6" t="s">
        <v>11</v>
      </c>
      <c r="H237" t="s">
        <v>15</v>
      </c>
      <c r="I237" s="6" t="s">
        <v>12</v>
      </c>
      <c r="J237" s="6" t="s">
        <v>56</v>
      </c>
      <c r="K237" s="6" t="s">
        <v>205</v>
      </c>
    </row>
    <row r="238" spans="2:11" x14ac:dyDescent="0.3">
      <c r="C238" t="s">
        <v>23</v>
      </c>
      <c r="D238">
        <v>150</v>
      </c>
      <c r="F238" s="6" t="s">
        <v>50</v>
      </c>
      <c r="G238" s="6" t="s">
        <v>11</v>
      </c>
      <c r="H238" t="s">
        <v>16</v>
      </c>
      <c r="I238" s="6" t="s">
        <v>12</v>
      </c>
      <c r="J238" s="6" t="s">
        <v>56</v>
      </c>
      <c r="K238" s="6" t="s">
        <v>205</v>
      </c>
    </row>
    <row r="239" spans="2:11" hidden="1" x14ac:dyDescent="0.3">
      <c r="C239" t="s">
        <v>102</v>
      </c>
      <c r="D239">
        <v>90</v>
      </c>
      <c r="F239" s="6" t="s">
        <v>29</v>
      </c>
      <c r="G239" s="6" t="s">
        <v>11</v>
      </c>
      <c r="H239" s="6" t="s">
        <v>16</v>
      </c>
      <c r="I239" s="6" t="s">
        <v>12</v>
      </c>
      <c r="J239" s="6" t="s">
        <v>56</v>
      </c>
      <c r="K239" s="6" t="s">
        <v>60</v>
      </c>
    </row>
    <row r="240" spans="2:11" hidden="1" x14ac:dyDescent="0.3">
      <c r="C240" t="s">
        <v>66</v>
      </c>
      <c r="D240">
        <v>160</v>
      </c>
      <c r="F240" s="6" t="s">
        <v>29</v>
      </c>
      <c r="G240" s="6" t="s">
        <v>11</v>
      </c>
      <c r="H240" s="6" t="s">
        <v>16</v>
      </c>
      <c r="I240" s="6" t="s">
        <v>12</v>
      </c>
      <c r="J240" s="6" t="s">
        <v>56</v>
      </c>
      <c r="K240" s="6" t="s">
        <v>60</v>
      </c>
    </row>
    <row r="241" spans="2:11" hidden="1" x14ac:dyDescent="0.3">
      <c r="C241" t="s">
        <v>8</v>
      </c>
      <c r="D241">
        <v>100</v>
      </c>
      <c r="F241" s="6" t="s">
        <v>29</v>
      </c>
      <c r="G241" s="6" t="s">
        <v>11</v>
      </c>
      <c r="H241" s="6" t="s">
        <v>16</v>
      </c>
      <c r="I241" s="6" t="s">
        <v>12</v>
      </c>
      <c r="J241" s="6" t="s">
        <v>56</v>
      </c>
      <c r="K241" s="6" t="s">
        <v>60</v>
      </c>
    </row>
    <row r="242" spans="2:11" hidden="1" x14ac:dyDescent="0.3">
      <c r="C242" t="s">
        <v>25</v>
      </c>
      <c r="D242">
        <v>40</v>
      </c>
      <c r="F242" s="6" t="s">
        <v>29</v>
      </c>
      <c r="G242" s="6" t="s">
        <v>11</v>
      </c>
      <c r="H242" s="6" t="s">
        <v>16</v>
      </c>
      <c r="I242" s="6" t="s">
        <v>12</v>
      </c>
      <c r="J242" s="6" t="s">
        <v>56</v>
      </c>
      <c r="K242" s="6" t="s">
        <v>60</v>
      </c>
    </row>
    <row r="243" spans="2:11" hidden="1" x14ac:dyDescent="0.3">
      <c r="C243" t="s">
        <v>20</v>
      </c>
      <c r="D243">
        <v>2000</v>
      </c>
      <c r="F243" s="6" t="s">
        <v>29</v>
      </c>
      <c r="G243" s="6" t="s">
        <v>11</v>
      </c>
      <c r="H243" s="6" t="s">
        <v>15</v>
      </c>
      <c r="I243" s="6" t="s">
        <v>12</v>
      </c>
      <c r="J243" s="6" t="s">
        <v>56</v>
      </c>
      <c r="K243" s="6" t="s">
        <v>60</v>
      </c>
    </row>
    <row r="244" spans="2:11" hidden="1" x14ac:dyDescent="0.3">
      <c r="C244" t="s">
        <v>8</v>
      </c>
      <c r="D244">
        <v>270</v>
      </c>
      <c r="F244" s="6" t="s">
        <v>29</v>
      </c>
      <c r="G244" s="6" t="s">
        <v>11</v>
      </c>
      <c r="H244" s="6" t="s">
        <v>16</v>
      </c>
      <c r="I244" s="6" t="s">
        <v>12</v>
      </c>
      <c r="J244" s="6" t="s">
        <v>56</v>
      </c>
      <c r="K244" s="6" t="s">
        <v>60</v>
      </c>
    </row>
    <row r="245" spans="2:11" x14ac:dyDescent="0.3">
      <c r="B245" s="13">
        <v>44700</v>
      </c>
      <c r="C245" t="s">
        <v>252</v>
      </c>
      <c r="D245">
        <v>60</v>
      </c>
      <c r="F245" s="6" t="s">
        <v>50</v>
      </c>
      <c r="G245" s="6" t="s">
        <v>11</v>
      </c>
      <c r="H245" t="s">
        <v>15</v>
      </c>
      <c r="I245" s="6" t="s">
        <v>12</v>
      </c>
      <c r="J245" s="6" t="s">
        <v>56</v>
      </c>
      <c r="K245" s="6" t="s">
        <v>205</v>
      </c>
    </row>
    <row r="246" spans="2:11" x14ac:dyDescent="0.3">
      <c r="C246" t="s">
        <v>77</v>
      </c>
      <c r="D246">
        <v>600</v>
      </c>
      <c r="F246" s="6" t="s">
        <v>50</v>
      </c>
      <c r="G246" s="6" t="s">
        <v>11</v>
      </c>
      <c r="H246" t="s">
        <v>15</v>
      </c>
      <c r="I246" s="6" t="s">
        <v>12</v>
      </c>
      <c r="J246" s="6" t="s">
        <v>56</v>
      </c>
      <c r="K246" s="6" t="s">
        <v>205</v>
      </c>
    </row>
    <row r="247" spans="2:11" x14ac:dyDescent="0.3">
      <c r="C247" t="s">
        <v>253</v>
      </c>
      <c r="D247">
        <v>1100</v>
      </c>
      <c r="F247" s="6" t="s">
        <v>50</v>
      </c>
      <c r="G247" s="6" t="s">
        <v>11</v>
      </c>
      <c r="H247" t="s">
        <v>15</v>
      </c>
      <c r="I247" s="6" t="s">
        <v>12</v>
      </c>
      <c r="J247" s="6" t="s">
        <v>56</v>
      </c>
      <c r="K247" s="6" t="s">
        <v>205</v>
      </c>
    </row>
    <row r="248" spans="2:11" x14ac:dyDescent="0.3">
      <c r="C248" t="s">
        <v>254</v>
      </c>
      <c r="D248">
        <v>55</v>
      </c>
      <c r="F248" s="6" t="s">
        <v>50</v>
      </c>
      <c r="G248" t="s">
        <v>10</v>
      </c>
      <c r="H248" t="s">
        <v>15</v>
      </c>
      <c r="I248" s="6" t="s">
        <v>12</v>
      </c>
      <c r="J248" s="6" t="s">
        <v>56</v>
      </c>
      <c r="K248" s="6" t="s">
        <v>205</v>
      </c>
    </row>
    <row r="249" spans="2:11" hidden="1" x14ac:dyDescent="0.3">
      <c r="C249" t="s">
        <v>258</v>
      </c>
      <c r="D249">
        <f>93+25</f>
        <v>118</v>
      </c>
      <c r="F249" s="6" t="s">
        <v>29</v>
      </c>
      <c r="G249" s="6" t="s">
        <v>11</v>
      </c>
      <c r="H249" s="6" t="s">
        <v>16</v>
      </c>
      <c r="I249" s="6" t="s">
        <v>12</v>
      </c>
      <c r="J249" s="6" t="s">
        <v>56</v>
      </c>
      <c r="K249" s="6" t="s">
        <v>60</v>
      </c>
    </row>
    <row r="250" spans="2:11" hidden="1" x14ac:dyDescent="0.3">
      <c r="C250" t="s">
        <v>8</v>
      </c>
      <c r="D250">
        <f>90+110+40</f>
        <v>240</v>
      </c>
      <c r="F250" s="6" t="s">
        <v>43</v>
      </c>
      <c r="G250" s="6" t="s">
        <v>11</v>
      </c>
      <c r="H250" s="6" t="s">
        <v>16</v>
      </c>
      <c r="I250" s="6" t="s">
        <v>12</v>
      </c>
      <c r="J250" s="6" t="s">
        <v>56</v>
      </c>
      <c r="K250" s="6" t="s">
        <v>264</v>
      </c>
    </row>
    <row r="251" spans="2:11" hidden="1" x14ac:dyDescent="0.3">
      <c r="C251" t="s">
        <v>20</v>
      </c>
      <c r="D251">
        <v>2000</v>
      </c>
      <c r="F251" s="6" t="s">
        <v>43</v>
      </c>
      <c r="G251" s="6" t="s">
        <v>11</v>
      </c>
      <c r="H251" s="6" t="s">
        <v>15</v>
      </c>
      <c r="I251" s="6" t="s">
        <v>12</v>
      </c>
      <c r="J251" s="6" t="s">
        <v>56</v>
      </c>
      <c r="K251" s="6" t="s">
        <v>264</v>
      </c>
    </row>
    <row r="252" spans="2:11" hidden="1" x14ac:dyDescent="0.3">
      <c r="C252" t="s">
        <v>263</v>
      </c>
      <c r="D252">
        <v>1500</v>
      </c>
      <c r="F252" s="6" t="s">
        <v>43</v>
      </c>
      <c r="G252" s="6" t="s">
        <v>11</v>
      </c>
      <c r="H252" s="6" t="s">
        <v>15</v>
      </c>
      <c r="I252" s="6" t="s">
        <v>12</v>
      </c>
      <c r="J252" s="6" t="s">
        <v>56</v>
      </c>
      <c r="K252" s="6" t="s">
        <v>264</v>
      </c>
    </row>
    <row r="253" spans="2:11" hidden="1" x14ac:dyDescent="0.3">
      <c r="B253" s="13">
        <v>44701</v>
      </c>
      <c r="C253" t="s">
        <v>36</v>
      </c>
      <c r="D253">
        <v>30</v>
      </c>
      <c r="F253" s="6" t="s">
        <v>29</v>
      </c>
      <c r="G253" s="6" t="s">
        <v>11</v>
      </c>
      <c r="H253" s="6" t="s">
        <v>16</v>
      </c>
      <c r="I253" s="6" t="s">
        <v>12</v>
      </c>
      <c r="J253" s="6" t="s">
        <v>56</v>
      </c>
      <c r="K253" s="6" t="s">
        <v>60</v>
      </c>
    </row>
    <row r="254" spans="2:11" hidden="1" x14ac:dyDescent="0.3">
      <c r="C254" t="s">
        <v>18</v>
      </c>
      <c r="D254">
        <v>20</v>
      </c>
      <c r="F254" s="6" t="s">
        <v>29</v>
      </c>
      <c r="G254" s="6" t="s">
        <v>11</v>
      </c>
      <c r="H254" s="6" t="s">
        <v>16</v>
      </c>
      <c r="I254" s="6" t="s">
        <v>12</v>
      </c>
      <c r="J254" s="6" t="s">
        <v>56</v>
      </c>
      <c r="K254" s="6" t="s">
        <v>60</v>
      </c>
    </row>
    <row r="255" spans="2:11" hidden="1" x14ac:dyDescent="0.3">
      <c r="C255" t="s">
        <v>259</v>
      </c>
      <c r="D255">
        <v>360</v>
      </c>
      <c r="F255" s="6" t="s">
        <v>44</v>
      </c>
      <c r="G255" s="6" t="s">
        <v>11</v>
      </c>
      <c r="H255" s="6" t="s">
        <v>15</v>
      </c>
      <c r="I255" s="6" t="s">
        <v>12</v>
      </c>
      <c r="J255" s="6" t="s">
        <v>56</v>
      </c>
      <c r="K255" s="6" t="s">
        <v>60</v>
      </c>
    </row>
    <row r="256" spans="2:11" hidden="1" x14ac:dyDescent="0.3">
      <c r="B256" s="13">
        <v>44702</v>
      </c>
      <c r="C256" t="s">
        <v>260</v>
      </c>
      <c r="D256">
        <v>1000</v>
      </c>
      <c r="F256" s="6" t="s">
        <v>44</v>
      </c>
      <c r="G256" s="6" t="s">
        <v>11</v>
      </c>
      <c r="H256" s="6" t="s">
        <v>14</v>
      </c>
      <c r="I256" s="6" t="s">
        <v>12</v>
      </c>
      <c r="J256" s="6" t="s">
        <v>56</v>
      </c>
      <c r="K256" s="6" t="s">
        <v>60</v>
      </c>
    </row>
    <row r="257" spans="2:11" hidden="1" x14ac:dyDescent="0.3">
      <c r="C257" t="s">
        <v>261</v>
      </c>
      <c r="D257">
        <v>680</v>
      </c>
      <c r="F257" s="6" t="s">
        <v>44</v>
      </c>
      <c r="G257" s="6" t="s">
        <v>10</v>
      </c>
      <c r="H257" s="6" t="s">
        <v>15</v>
      </c>
      <c r="I257" s="6" t="s">
        <v>12</v>
      </c>
      <c r="J257" s="6" t="s">
        <v>262</v>
      </c>
      <c r="K257" s="6" t="s">
        <v>60</v>
      </c>
    </row>
    <row r="258" spans="2:11" hidden="1" x14ac:dyDescent="0.3">
      <c r="B258" s="13">
        <v>44703</v>
      </c>
      <c r="C258" t="s">
        <v>286</v>
      </c>
      <c r="D258">
        <v>100</v>
      </c>
      <c r="F258" s="6" t="s">
        <v>29</v>
      </c>
      <c r="G258" s="6" t="s">
        <v>11</v>
      </c>
      <c r="H258" s="6" t="s">
        <v>16</v>
      </c>
      <c r="I258" s="6" t="s">
        <v>12</v>
      </c>
      <c r="J258" s="6" t="s">
        <v>56</v>
      </c>
      <c r="K258" s="6" t="s">
        <v>60</v>
      </c>
    </row>
    <row r="259" spans="2:11" hidden="1" x14ac:dyDescent="0.3">
      <c r="C259" t="s">
        <v>31</v>
      </c>
      <c r="D259">
        <v>400</v>
      </c>
      <c r="F259" s="6" t="s">
        <v>29</v>
      </c>
      <c r="G259" s="6" t="s">
        <v>11</v>
      </c>
      <c r="H259" s="6" t="s">
        <v>16</v>
      </c>
      <c r="I259" s="6" t="s">
        <v>12</v>
      </c>
      <c r="J259" s="6" t="s">
        <v>56</v>
      </c>
      <c r="K259" s="6" t="s">
        <v>60</v>
      </c>
    </row>
    <row r="260" spans="2:11" hidden="1" x14ac:dyDescent="0.3">
      <c r="C260" t="s">
        <v>171</v>
      </c>
      <c r="D260">
        <v>3100</v>
      </c>
      <c r="F260" s="6" t="s">
        <v>29</v>
      </c>
      <c r="G260" s="6" t="s">
        <v>11</v>
      </c>
      <c r="H260" s="6" t="s">
        <v>14</v>
      </c>
      <c r="I260" s="6" t="s">
        <v>12</v>
      </c>
      <c r="J260" s="6" t="s">
        <v>56</v>
      </c>
      <c r="K260" s="6" t="s">
        <v>60</v>
      </c>
    </row>
    <row r="261" spans="2:11" hidden="1" x14ac:dyDescent="0.3">
      <c r="B261" s="13">
        <v>44704</v>
      </c>
      <c r="C261" t="s">
        <v>20</v>
      </c>
      <c r="D261">
        <v>700</v>
      </c>
      <c r="F261" s="6" t="s">
        <v>29</v>
      </c>
      <c r="G261" s="6" t="s">
        <v>11</v>
      </c>
      <c r="H261" s="6" t="s">
        <v>15</v>
      </c>
      <c r="I261" s="6" t="s">
        <v>12</v>
      </c>
      <c r="J261" s="6" t="s">
        <v>56</v>
      </c>
      <c r="K261" s="6" t="s">
        <v>264</v>
      </c>
    </row>
    <row r="262" spans="2:11" hidden="1" x14ac:dyDescent="0.3">
      <c r="B262" s="13"/>
      <c r="C262" t="s">
        <v>24</v>
      </c>
      <c r="D262">
        <v>770</v>
      </c>
      <c r="F262" s="6" t="s">
        <v>29</v>
      </c>
      <c r="G262" s="6" t="s">
        <v>11</v>
      </c>
      <c r="H262" s="6" t="s">
        <v>16</v>
      </c>
      <c r="I262" s="6" t="s">
        <v>12</v>
      </c>
      <c r="J262" s="6" t="s">
        <v>56</v>
      </c>
      <c r="K262" s="6" t="s">
        <v>264</v>
      </c>
    </row>
    <row r="263" spans="2:11" hidden="1" x14ac:dyDescent="0.3">
      <c r="B263" s="13"/>
      <c r="C263" t="s">
        <v>8</v>
      </c>
      <c r="D263">
        <v>300</v>
      </c>
      <c r="F263" s="6" t="s">
        <v>29</v>
      </c>
      <c r="G263" s="6" t="s">
        <v>11</v>
      </c>
      <c r="H263" s="6" t="s">
        <v>16</v>
      </c>
      <c r="I263" s="6" t="s">
        <v>12</v>
      </c>
      <c r="J263" s="6" t="s">
        <v>56</v>
      </c>
      <c r="K263" s="6" t="s">
        <v>264</v>
      </c>
    </row>
    <row r="264" spans="2:11" hidden="1" x14ac:dyDescent="0.3">
      <c r="B264" s="13">
        <v>44705</v>
      </c>
      <c r="C264" t="s">
        <v>20</v>
      </c>
      <c r="D264">
        <v>1742</v>
      </c>
      <c r="F264" s="6" t="s">
        <v>41</v>
      </c>
      <c r="G264" s="6" t="s">
        <v>10</v>
      </c>
      <c r="H264" s="6" t="s">
        <v>15</v>
      </c>
      <c r="I264" s="6" t="s">
        <v>12</v>
      </c>
      <c r="J264" s="6" t="s">
        <v>56</v>
      </c>
      <c r="K264" s="6" t="s">
        <v>163</v>
      </c>
    </row>
    <row r="265" spans="2:11" hidden="1" x14ac:dyDescent="0.3">
      <c r="C265" t="s">
        <v>23</v>
      </c>
      <c r="D265">
        <v>798</v>
      </c>
      <c r="F265" s="6" t="s">
        <v>41</v>
      </c>
      <c r="G265" s="6" t="s">
        <v>10</v>
      </c>
      <c r="H265" s="6" t="s">
        <v>15</v>
      </c>
      <c r="I265" s="6" t="s">
        <v>12</v>
      </c>
      <c r="J265" s="6" t="s">
        <v>56</v>
      </c>
      <c r="K265" s="6" t="s">
        <v>163</v>
      </c>
    </row>
    <row r="266" spans="2:11" hidden="1" x14ac:dyDescent="0.3">
      <c r="C266" t="s">
        <v>8</v>
      </c>
      <c r="D266">
        <f>50+65+60</f>
        <v>175</v>
      </c>
      <c r="F266" s="6" t="s">
        <v>41</v>
      </c>
      <c r="G266" s="6" t="s">
        <v>11</v>
      </c>
      <c r="H266" s="6" t="s">
        <v>16</v>
      </c>
      <c r="I266" s="6" t="s">
        <v>12</v>
      </c>
      <c r="J266" s="6" t="s">
        <v>56</v>
      </c>
      <c r="K266" s="6" t="s">
        <v>163</v>
      </c>
    </row>
    <row r="267" spans="2:11" hidden="1" x14ac:dyDescent="0.3">
      <c r="C267" t="s">
        <v>20</v>
      </c>
      <c r="D267">
        <v>1730</v>
      </c>
      <c r="F267" s="6" t="s">
        <v>41</v>
      </c>
      <c r="G267" s="6" t="s">
        <v>10</v>
      </c>
      <c r="H267" s="6" t="s">
        <v>15</v>
      </c>
      <c r="I267" s="6" t="s">
        <v>12</v>
      </c>
      <c r="J267" s="6" t="s">
        <v>56</v>
      </c>
      <c r="K267" s="6" t="s">
        <v>163</v>
      </c>
    </row>
    <row r="268" spans="2:11" hidden="1" x14ac:dyDescent="0.3">
      <c r="C268" t="s">
        <v>20</v>
      </c>
      <c r="D268">
        <v>1500</v>
      </c>
      <c r="F268" s="6" t="s">
        <v>41</v>
      </c>
      <c r="G268" s="6" t="s">
        <v>10</v>
      </c>
      <c r="H268" s="6" t="s">
        <v>15</v>
      </c>
      <c r="I268" s="6" t="s">
        <v>12</v>
      </c>
      <c r="J268" s="6" t="s">
        <v>56</v>
      </c>
      <c r="K268" s="6" t="s">
        <v>163</v>
      </c>
    </row>
    <row r="269" spans="2:11" hidden="1" x14ac:dyDescent="0.3">
      <c r="C269" t="s">
        <v>265</v>
      </c>
      <c r="D269">
        <v>800</v>
      </c>
      <c r="F269" s="6" t="s">
        <v>50</v>
      </c>
      <c r="G269" s="6" t="s">
        <v>11</v>
      </c>
      <c r="H269" s="6" t="s">
        <v>39</v>
      </c>
      <c r="I269" s="6" t="s">
        <v>12</v>
      </c>
      <c r="J269" s="6" t="s">
        <v>56</v>
      </c>
      <c r="K269" s="6" t="s">
        <v>163</v>
      </c>
    </row>
    <row r="270" spans="2:11" hidden="1" x14ac:dyDescent="0.3">
      <c r="C270" t="s">
        <v>266</v>
      </c>
      <c r="D270">
        <v>1050</v>
      </c>
      <c r="F270" s="6" t="s">
        <v>50</v>
      </c>
      <c r="G270" s="6" t="s">
        <v>11</v>
      </c>
      <c r="H270" s="6" t="s">
        <v>15</v>
      </c>
      <c r="I270" s="6" t="s">
        <v>12</v>
      </c>
      <c r="J270" s="6" t="s">
        <v>56</v>
      </c>
      <c r="K270" s="6" t="s">
        <v>163</v>
      </c>
    </row>
    <row r="271" spans="2:11" hidden="1" x14ac:dyDescent="0.3">
      <c r="C271" t="s">
        <v>8</v>
      </c>
      <c r="D271">
        <v>150</v>
      </c>
      <c r="F271" s="6" t="s">
        <v>50</v>
      </c>
      <c r="G271" s="6" t="s">
        <v>11</v>
      </c>
      <c r="H271" s="6" t="s">
        <v>16</v>
      </c>
      <c r="I271" s="6" t="s">
        <v>12</v>
      </c>
      <c r="J271" s="6" t="s">
        <v>56</v>
      </c>
      <c r="K271" s="6" t="s">
        <v>163</v>
      </c>
    </row>
    <row r="272" spans="2:11" hidden="1" x14ac:dyDescent="0.3">
      <c r="C272" t="s">
        <v>267</v>
      </c>
      <c r="D272">
        <v>470</v>
      </c>
      <c r="F272" s="6" t="s">
        <v>50</v>
      </c>
      <c r="G272" s="6" t="s">
        <v>11</v>
      </c>
      <c r="H272" s="6" t="s">
        <v>16</v>
      </c>
      <c r="I272" s="6" t="s">
        <v>12</v>
      </c>
      <c r="J272" s="6" t="s">
        <v>56</v>
      </c>
      <c r="K272" s="6" t="s">
        <v>163</v>
      </c>
    </row>
    <row r="273" spans="2:11" hidden="1" x14ac:dyDescent="0.3">
      <c r="C273" t="s">
        <v>284</v>
      </c>
      <c r="D273">
        <v>120</v>
      </c>
      <c r="F273" s="6" t="s">
        <v>29</v>
      </c>
      <c r="G273" s="6" t="s">
        <v>11</v>
      </c>
      <c r="H273" s="6" t="s">
        <v>15</v>
      </c>
      <c r="I273" s="6" t="s">
        <v>12</v>
      </c>
      <c r="J273" s="6" t="s">
        <v>56</v>
      </c>
      <c r="K273" s="6" t="s">
        <v>163</v>
      </c>
    </row>
    <row r="274" spans="2:11" hidden="1" x14ac:dyDescent="0.3">
      <c r="C274" t="s">
        <v>285</v>
      </c>
      <c r="D274">
        <v>140</v>
      </c>
      <c r="F274" s="6" t="s">
        <v>29</v>
      </c>
      <c r="G274" s="6" t="s">
        <v>11</v>
      </c>
      <c r="H274" s="6" t="s">
        <v>15</v>
      </c>
      <c r="I274" s="6" t="s">
        <v>12</v>
      </c>
      <c r="J274" s="6" t="s">
        <v>56</v>
      </c>
      <c r="K274" s="6" t="s">
        <v>163</v>
      </c>
    </row>
    <row r="275" spans="2:11" hidden="1" x14ac:dyDescent="0.3">
      <c r="C275" t="s">
        <v>75</v>
      </c>
      <c r="D275">
        <v>1800</v>
      </c>
      <c r="F275" s="6" t="s">
        <v>29</v>
      </c>
      <c r="G275" s="6" t="s">
        <v>11</v>
      </c>
      <c r="H275" s="6" t="s">
        <v>17</v>
      </c>
      <c r="I275" s="6" t="s">
        <v>12</v>
      </c>
      <c r="J275" s="6" t="s">
        <v>56</v>
      </c>
      <c r="K275" s="6" t="s">
        <v>163</v>
      </c>
    </row>
    <row r="276" spans="2:11" hidden="1" x14ac:dyDescent="0.3">
      <c r="C276" t="s">
        <v>27</v>
      </c>
      <c r="D276">
        <v>200</v>
      </c>
      <c r="F276" s="6" t="s">
        <v>29</v>
      </c>
      <c r="G276" s="6" t="s">
        <v>11</v>
      </c>
      <c r="H276" s="6" t="s">
        <v>16</v>
      </c>
      <c r="I276" s="6" t="s">
        <v>12</v>
      </c>
      <c r="J276" s="6" t="s">
        <v>56</v>
      </c>
      <c r="K276" s="6" t="s">
        <v>163</v>
      </c>
    </row>
    <row r="277" spans="2:11" hidden="1" x14ac:dyDescent="0.3">
      <c r="C277" t="s">
        <v>359</v>
      </c>
      <c r="D277">
        <v>5028</v>
      </c>
      <c r="F277" s="6" t="s">
        <v>44</v>
      </c>
      <c r="G277" s="6" t="s">
        <v>11</v>
      </c>
      <c r="H277" s="6" t="s">
        <v>15</v>
      </c>
      <c r="I277" s="6" t="s">
        <v>12</v>
      </c>
      <c r="J277" s="6" t="s">
        <v>56</v>
      </c>
      <c r="K277" s="6" t="s">
        <v>264</v>
      </c>
    </row>
    <row r="278" spans="2:11" hidden="1" x14ac:dyDescent="0.3">
      <c r="B278" s="13">
        <v>44706</v>
      </c>
      <c r="C278" t="s">
        <v>20</v>
      </c>
      <c r="D278">
        <v>1150</v>
      </c>
      <c r="F278" s="6" t="s">
        <v>41</v>
      </c>
      <c r="G278" s="6" t="s">
        <v>10</v>
      </c>
      <c r="H278" s="6" t="s">
        <v>15</v>
      </c>
      <c r="I278" s="6" t="s">
        <v>12</v>
      </c>
      <c r="J278" s="6" t="s">
        <v>56</v>
      </c>
      <c r="K278" s="6" t="s">
        <v>163</v>
      </c>
    </row>
    <row r="279" spans="2:11" hidden="1" x14ac:dyDescent="0.3">
      <c r="C279" t="s">
        <v>23</v>
      </c>
      <c r="D279">
        <v>430</v>
      </c>
      <c r="F279" s="6" t="s">
        <v>41</v>
      </c>
      <c r="G279" s="6" t="s">
        <v>10</v>
      </c>
      <c r="H279" s="6" t="s">
        <v>16</v>
      </c>
      <c r="I279" s="6" t="s">
        <v>12</v>
      </c>
      <c r="J279" s="6" t="s">
        <v>56</v>
      </c>
      <c r="K279" s="6" t="s">
        <v>163</v>
      </c>
    </row>
    <row r="280" spans="2:11" hidden="1" x14ac:dyDescent="0.3">
      <c r="B280" s="13"/>
      <c r="C280" t="s">
        <v>20</v>
      </c>
      <c r="D280">
        <v>1234</v>
      </c>
      <c r="F280" s="6" t="s">
        <v>41</v>
      </c>
      <c r="G280" s="6" t="s">
        <v>10</v>
      </c>
      <c r="H280" s="6" t="s">
        <v>15</v>
      </c>
      <c r="I280" s="6" t="s">
        <v>12</v>
      </c>
      <c r="J280" s="6" t="s">
        <v>56</v>
      </c>
      <c r="K280" s="6" t="s">
        <v>163</v>
      </c>
    </row>
    <row r="281" spans="2:11" hidden="1" x14ac:dyDescent="0.3">
      <c r="C281" t="s">
        <v>8</v>
      </c>
      <c r="D281">
        <f>80+60+65</f>
        <v>205</v>
      </c>
      <c r="F281" s="6" t="s">
        <v>41</v>
      </c>
      <c r="G281" s="6" t="s">
        <v>11</v>
      </c>
      <c r="H281" s="6" t="s">
        <v>16</v>
      </c>
      <c r="I281" s="6" t="s">
        <v>12</v>
      </c>
      <c r="J281" s="6" t="s">
        <v>56</v>
      </c>
      <c r="K281" s="6" t="s">
        <v>163</v>
      </c>
    </row>
    <row r="282" spans="2:11" hidden="1" x14ac:dyDescent="0.3">
      <c r="C282" t="s">
        <v>75</v>
      </c>
      <c r="D282">
        <v>1200</v>
      </c>
      <c r="F282" s="6" t="s">
        <v>41</v>
      </c>
      <c r="G282" s="6" t="s">
        <v>10</v>
      </c>
      <c r="H282" s="6" t="s">
        <v>17</v>
      </c>
      <c r="I282" s="6" t="s">
        <v>12</v>
      </c>
      <c r="J282" s="6" t="s">
        <v>56</v>
      </c>
      <c r="K282" s="6" t="s">
        <v>163</v>
      </c>
    </row>
    <row r="283" spans="2:11" hidden="1" x14ac:dyDescent="0.3">
      <c r="C283" t="s">
        <v>27</v>
      </c>
      <c r="D283">
        <v>630</v>
      </c>
      <c r="F283" s="6" t="s">
        <v>41</v>
      </c>
      <c r="G283" s="6" t="s">
        <v>10</v>
      </c>
      <c r="H283" s="6" t="s">
        <v>16</v>
      </c>
      <c r="I283" s="6" t="s">
        <v>12</v>
      </c>
      <c r="J283" s="6" t="s">
        <v>56</v>
      </c>
      <c r="K283" s="6" t="s">
        <v>163</v>
      </c>
    </row>
    <row r="284" spans="2:11" hidden="1" x14ac:dyDescent="0.3">
      <c r="C284" t="s">
        <v>20</v>
      </c>
      <c r="D284">
        <v>1531</v>
      </c>
      <c r="F284" s="6" t="s">
        <v>41</v>
      </c>
      <c r="G284" s="6" t="s">
        <v>11</v>
      </c>
      <c r="H284" s="6" t="s">
        <v>15</v>
      </c>
      <c r="I284" s="6" t="s">
        <v>12</v>
      </c>
      <c r="J284" s="6" t="s">
        <v>56</v>
      </c>
      <c r="K284" s="6" t="s">
        <v>163</v>
      </c>
    </row>
    <row r="285" spans="2:11" hidden="1" x14ac:dyDescent="0.3">
      <c r="C285" t="s">
        <v>268</v>
      </c>
      <c r="D285">
        <v>1500</v>
      </c>
      <c r="F285" s="6" t="s">
        <v>50</v>
      </c>
      <c r="G285" s="6" t="s">
        <v>11</v>
      </c>
      <c r="H285" s="6" t="s">
        <v>15</v>
      </c>
      <c r="I285" s="6" t="s">
        <v>12</v>
      </c>
      <c r="J285" s="6" t="s">
        <v>56</v>
      </c>
      <c r="K285" s="6" t="s">
        <v>163</v>
      </c>
    </row>
    <row r="286" spans="2:11" hidden="1" x14ac:dyDescent="0.3">
      <c r="C286" t="s">
        <v>269</v>
      </c>
      <c r="D286">
        <v>300</v>
      </c>
      <c r="F286" s="6" t="s">
        <v>50</v>
      </c>
      <c r="G286" s="6" t="s">
        <v>11</v>
      </c>
      <c r="H286" s="6" t="s">
        <v>15</v>
      </c>
      <c r="I286" s="6" t="s">
        <v>12</v>
      </c>
      <c r="J286" s="6" t="s">
        <v>56</v>
      </c>
      <c r="K286" s="6" t="s">
        <v>163</v>
      </c>
    </row>
    <row r="287" spans="2:11" hidden="1" x14ac:dyDescent="0.3">
      <c r="C287" t="s">
        <v>75</v>
      </c>
      <c r="D287">
        <v>700</v>
      </c>
      <c r="F287" s="6" t="s">
        <v>50</v>
      </c>
      <c r="G287" s="6" t="s">
        <v>10</v>
      </c>
      <c r="H287" s="6" t="s">
        <v>76</v>
      </c>
      <c r="I287" s="6" t="s">
        <v>12</v>
      </c>
      <c r="J287" s="6" t="s">
        <v>56</v>
      </c>
      <c r="K287" s="6" t="s">
        <v>163</v>
      </c>
    </row>
    <row r="288" spans="2:11" hidden="1" x14ac:dyDescent="0.3">
      <c r="C288" t="s">
        <v>270</v>
      </c>
      <c r="D288">
        <v>2100</v>
      </c>
      <c r="F288" s="6" t="s">
        <v>50</v>
      </c>
      <c r="G288" s="6" t="s">
        <v>10</v>
      </c>
      <c r="H288" s="6" t="s">
        <v>15</v>
      </c>
      <c r="I288" s="6" t="s">
        <v>12</v>
      </c>
      <c r="J288" s="6" t="s">
        <v>56</v>
      </c>
      <c r="K288" s="6" t="s">
        <v>163</v>
      </c>
    </row>
    <row r="289" spans="2:11" hidden="1" x14ac:dyDescent="0.3">
      <c r="C289" t="s">
        <v>271</v>
      </c>
      <c r="D289">
        <v>900</v>
      </c>
      <c r="F289" s="6" t="s">
        <v>50</v>
      </c>
      <c r="G289" s="6" t="s">
        <v>10</v>
      </c>
      <c r="H289" s="6" t="s">
        <v>15</v>
      </c>
      <c r="I289" s="6" t="s">
        <v>12</v>
      </c>
      <c r="J289" s="6" t="s">
        <v>56</v>
      </c>
      <c r="K289" s="6" t="s">
        <v>163</v>
      </c>
    </row>
    <row r="290" spans="2:11" hidden="1" x14ac:dyDescent="0.3">
      <c r="C290" t="s">
        <v>23</v>
      </c>
      <c r="D290">
        <v>435</v>
      </c>
      <c r="F290" s="6" t="s">
        <v>50</v>
      </c>
      <c r="G290" s="6" t="s">
        <v>10</v>
      </c>
      <c r="H290" s="6" t="s">
        <v>16</v>
      </c>
      <c r="I290" s="6" t="s">
        <v>12</v>
      </c>
      <c r="J290" s="6" t="s">
        <v>56</v>
      </c>
      <c r="K290" s="6" t="s">
        <v>163</v>
      </c>
    </row>
    <row r="291" spans="2:11" hidden="1" x14ac:dyDescent="0.3">
      <c r="C291" t="s">
        <v>27</v>
      </c>
      <c r="D291">
        <v>435</v>
      </c>
      <c r="F291" s="6" t="s">
        <v>50</v>
      </c>
      <c r="G291" s="6" t="s">
        <v>10</v>
      </c>
      <c r="H291" s="6" t="s">
        <v>16</v>
      </c>
      <c r="I291" s="6" t="s">
        <v>12</v>
      </c>
      <c r="J291" s="6" t="s">
        <v>56</v>
      </c>
      <c r="K291" s="6" t="s">
        <v>163</v>
      </c>
    </row>
    <row r="292" spans="2:11" hidden="1" x14ac:dyDescent="0.3">
      <c r="C292" t="s">
        <v>8</v>
      </c>
      <c r="D292">
        <v>250</v>
      </c>
      <c r="F292" s="6" t="s">
        <v>50</v>
      </c>
      <c r="G292" s="6" t="s">
        <v>11</v>
      </c>
      <c r="H292" s="6" t="s">
        <v>16</v>
      </c>
      <c r="I292" s="6" t="s">
        <v>12</v>
      </c>
      <c r="J292" s="6" t="s">
        <v>56</v>
      </c>
      <c r="K292" s="6" t="s">
        <v>163</v>
      </c>
    </row>
    <row r="293" spans="2:11" hidden="1" x14ac:dyDescent="0.3">
      <c r="C293" t="s">
        <v>24</v>
      </c>
      <c r="D293">
        <v>90</v>
      </c>
      <c r="F293" s="6" t="s">
        <v>29</v>
      </c>
      <c r="G293" s="6" t="s">
        <v>11</v>
      </c>
      <c r="H293" s="6" t="s">
        <v>16</v>
      </c>
      <c r="I293" s="6" t="s">
        <v>12</v>
      </c>
      <c r="J293" s="6" t="s">
        <v>56</v>
      </c>
      <c r="K293" s="6" t="s">
        <v>163</v>
      </c>
    </row>
    <row r="294" spans="2:11" hidden="1" x14ac:dyDescent="0.3">
      <c r="C294" s="26" t="s">
        <v>477</v>
      </c>
      <c r="D294" s="26">
        <v>5500</v>
      </c>
      <c r="E294" s="26"/>
      <c r="F294" s="27" t="s">
        <v>50</v>
      </c>
      <c r="G294" s="27" t="s">
        <v>11</v>
      </c>
      <c r="H294" s="27" t="s">
        <v>15</v>
      </c>
      <c r="I294" s="27" t="s">
        <v>12</v>
      </c>
      <c r="J294" s="27" t="s">
        <v>56</v>
      </c>
      <c r="K294" s="27"/>
    </row>
    <row r="295" spans="2:11" hidden="1" x14ac:dyDescent="0.3">
      <c r="C295" s="26" t="s">
        <v>478</v>
      </c>
      <c r="D295" s="26">
        <v>6500</v>
      </c>
      <c r="E295" s="26"/>
      <c r="F295" s="27" t="s">
        <v>50</v>
      </c>
      <c r="G295" s="27" t="s">
        <v>11</v>
      </c>
      <c r="H295" s="27" t="s">
        <v>15</v>
      </c>
      <c r="I295" s="27" t="s">
        <v>12</v>
      </c>
      <c r="J295" s="27" t="s">
        <v>56</v>
      </c>
      <c r="K295" s="27"/>
    </row>
    <row r="296" spans="2:11" hidden="1" x14ac:dyDescent="0.3">
      <c r="B296" s="13">
        <v>44707</v>
      </c>
      <c r="C296" t="s">
        <v>20</v>
      </c>
      <c r="D296">
        <v>1420</v>
      </c>
      <c r="F296" s="6" t="s">
        <v>41</v>
      </c>
      <c r="G296" s="6" t="s">
        <v>10</v>
      </c>
      <c r="H296" s="6" t="s">
        <v>15</v>
      </c>
      <c r="I296" s="6" t="s">
        <v>12</v>
      </c>
      <c r="J296" s="6" t="s">
        <v>56</v>
      </c>
      <c r="K296" s="6" t="s">
        <v>163</v>
      </c>
    </row>
    <row r="297" spans="2:11" hidden="1" x14ac:dyDescent="0.3">
      <c r="C297" t="s">
        <v>8</v>
      </c>
      <c r="D297">
        <v>170</v>
      </c>
      <c r="F297" s="6" t="s">
        <v>41</v>
      </c>
      <c r="G297" s="6" t="s">
        <v>11</v>
      </c>
      <c r="H297" s="6" t="s">
        <v>15</v>
      </c>
      <c r="I297" s="6" t="s">
        <v>12</v>
      </c>
      <c r="J297" s="6" t="s">
        <v>56</v>
      </c>
      <c r="K297" s="6" t="s">
        <v>163</v>
      </c>
    </row>
    <row r="298" spans="2:11" hidden="1" x14ac:dyDescent="0.3">
      <c r="C298" t="s">
        <v>23</v>
      </c>
      <c r="D298">
        <v>400</v>
      </c>
      <c r="F298" s="6" t="s">
        <v>41</v>
      </c>
      <c r="G298" s="6" t="s">
        <v>11</v>
      </c>
      <c r="H298" s="6" t="s">
        <v>15</v>
      </c>
      <c r="I298" s="6" t="s">
        <v>12</v>
      </c>
      <c r="J298" s="6" t="s">
        <v>56</v>
      </c>
      <c r="K298" s="6" t="s">
        <v>163</v>
      </c>
    </row>
    <row r="299" spans="2:11" hidden="1" x14ac:dyDescent="0.3">
      <c r="C299" t="s">
        <v>24</v>
      </c>
      <c r="D299">
        <v>200</v>
      </c>
      <c r="F299" s="6" t="s">
        <v>41</v>
      </c>
      <c r="G299" s="6" t="s">
        <v>11</v>
      </c>
      <c r="H299" s="6" t="s">
        <v>15</v>
      </c>
      <c r="I299" s="6" t="s">
        <v>12</v>
      </c>
      <c r="J299" s="6" t="s">
        <v>56</v>
      </c>
      <c r="K299" s="6" t="s">
        <v>163</v>
      </c>
    </row>
    <row r="300" spans="2:11" hidden="1" x14ac:dyDescent="0.3">
      <c r="C300" t="s">
        <v>27</v>
      </c>
      <c r="D300">
        <v>400</v>
      </c>
      <c r="F300" s="6" t="s">
        <v>41</v>
      </c>
      <c r="G300" s="6" t="s">
        <v>11</v>
      </c>
      <c r="H300" s="6" t="s">
        <v>15</v>
      </c>
      <c r="I300" s="6" t="s">
        <v>12</v>
      </c>
      <c r="J300" s="6" t="s">
        <v>56</v>
      </c>
      <c r="K300" s="6" t="s">
        <v>163</v>
      </c>
    </row>
    <row r="301" spans="2:11" hidden="1" x14ac:dyDescent="0.3">
      <c r="C301" t="s">
        <v>272</v>
      </c>
      <c r="D301">
        <v>150</v>
      </c>
      <c r="F301" s="6" t="s">
        <v>50</v>
      </c>
      <c r="G301" s="6" t="s">
        <v>11</v>
      </c>
      <c r="H301" s="6" t="s">
        <v>16</v>
      </c>
      <c r="I301" s="6" t="s">
        <v>12</v>
      </c>
      <c r="J301" s="6" t="s">
        <v>56</v>
      </c>
      <c r="K301" s="6" t="s">
        <v>163</v>
      </c>
    </row>
    <row r="302" spans="2:11" hidden="1" x14ac:dyDescent="0.3">
      <c r="C302" t="s">
        <v>24</v>
      </c>
      <c r="D302">
        <v>80</v>
      </c>
      <c r="F302" s="6" t="s">
        <v>50</v>
      </c>
      <c r="G302" s="6" t="s">
        <v>11</v>
      </c>
      <c r="H302" s="6" t="s">
        <v>16</v>
      </c>
      <c r="I302" s="6" t="s">
        <v>12</v>
      </c>
      <c r="J302" s="6" t="s">
        <v>56</v>
      </c>
      <c r="K302" s="6" t="s">
        <v>163</v>
      </c>
    </row>
    <row r="303" spans="2:11" hidden="1" x14ac:dyDescent="0.3">
      <c r="C303" t="s">
        <v>8</v>
      </c>
      <c r="D303">
        <f>140+80</f>
        <v>220</v>
      </c>
      <c r="F303" s="6" t="s">
        <v>50</v>
      </c>
      <c r="G303" s="6" t="s">
        <v>11</v>
      </c>
      <c r="H303" s="6" t="s">
        <v>16</v>
      </c>
      <c r="I303" s="6" t="s">
        <v>12</v>
      </c>
      <c r="J303" s="6" t="s">
        <v>56</v>
      </c>
      <c r="K303" s="6" t="s">
        <v>163</v>
      </c>
    </row>
    <row r="304" spans="2:11" hidden="1" x14ac:dyDescent="0.3">
      <c r="C304" t="s">
        <v>9</v>
      </c>
      <c r="D304">
        <v>60</v>
      </c>
      <c r="F304" s="6" t="s">
        <v>50</v>
      </c>
      <c r="G304" s="6" t="s">
        <v>11</v>
      </c>
      <c r="H304" s="6" t="s">
        <v>16</v>
      </c>
      <c r="I304" s="6" t="s">
        <v>12</v>
      </c>
      <c r="J304" s="6" t="s">
        <v>56</v>
      </c>
      <c r="K304" s="6" t="s">
        <v>163</v>
      </c>
    </row>
    <row r="305" spans="2:11" hidden="1" x14ac:dyDescent="0.3">
      <c r="C305" t="s">
        <v>280</v>
      </c>
      <c r="D305">
        <v>1750</v>
      </c>
      <c r="F305" s="6" t="s">
        <v>41</v>
      </c>
      <c r="G305" s="6" t="s">
        <v>11</v>
      </c>
      <c r="H305" s="6" t="s">
        <v>17</v>
      </c>
      <c r="I305" s="6" t="s">
        <v>12</v>
      </c>
      <c r="J305" s="6" t="s">
        <v>56</v>
      </c>
      <c r="K305" s="6" t="s">
        <v>163</v>
      </c>
    </row>
    <row r="306" spans="2:11" hidden="1" x14ac:dyDescent="0.3">
      <c r="C306" t="s">
        <v>281</v>
      </c>
      <c r="D306">
        <v>400</v>
      </c>
      <c r="F306" s="6" t="s">
        <v>41</v>
      </c>
      <c r="G306" s="6" t="s">
        <v>11</v>
      </c>
      <c r="H306" s="6" t="s">
        <v>15</v>
      </c>
      <c r="I306" s="6" t="s">
        <v>12</v>
      </c>
      <c r="J306" s="6" t="s">
        <v>56</v>
      </c>
      <c r="K306" s="6" t="s">
        <v>163</v>
      </c>
    </row>
    <row r="307" spans="2:11" hidden="1" x14ac:dyDescent="0.3">
      <c r="C307" t="s">
        <v>282</v>
      </c>
      <c r="D307">
        <v>700</v>
      </c>
      <c r="F307" s="6" t="s">
        <v>41</v>
      </c>
      <c r="G307" s="6" t="s">
        <v>11</v>
      </c>
      <c r="H307" s="6" t="s">
        <v>14</v>
      </c>
      <c r="I307" s="6" t="s">
        <v>12</v>
      </c>
      <c r="J307" s="6" t="s">
        <v>56</v>
      </c>
      <c r="K307" s="6" t="s">
        <v>163</v>
      </c>
    </row>
    <row r="308" spans="2:11" hidden="1" x14ac:dyDescent="0.3">
      <c r="C308" t="s">
        <v>283</v>
      </c>
      <c r="D308">
        <v>650</v>
      </c>
      <c r="F308" s="6" t="s">
        <v>41</v>
      </c>
      <c r="G308" s="6" t="s">
        <v>11</v>
      </c>
      <c r="H308" s="6" t="s">
        <v>14</v>
      </c>
      <c r="I308" s="6" t="s">
        <v>12</v>
      </c>
      <c r="J308" s="6" t="s">
        <v>56</v>
      </c>
      <c r="K308" s="6" t="s">
        <v>163</v>
      </c>
    </row>
    <row r="309" spans="2:11" hidden="1" x14ac:dyDescent="0.3">
      <c r="C309" t="s">
        <v>273</v>
      </c>
      <c r="D309">
        <v>510</v>
      </c>
      <c r="F309" s="6" t="s">
        <v>50</v>
      </c>
      <c r="G309" s="6" t="s">
        <v>11</v>
      </c>
      <c r="H309" s="6" t="s">
        <v>14</v>
      </c>
      <c r="I309" s="6" t="s">
        <v>12</v>
      </c>
      <c r="J309" s="6" t="s">
        <v>56</v>
      </c>
      <c r="K309" s="6" t="s">
        <v>163</v>
      </c>
    </row>
    <row r="310" spans="2:11" hidden="1" x14ac:dyDescent="0.3">
      <c r="B310" s="13">
        <v>44708</v>
      </c>
      <c r="C310" t="s">
        <v>274</v>
      </c>
      <c r="D310">
        <v>6000</v>
      </c>
      <c r="F310" s="6" t="s">
        <v>50</v>
      </c>
      <c r="G310" s="6" t="s">
        <v>11</v>
      </c>
      <c r="H310" s="6" t="s">
        <v>17</v>
      </c>
      <c r="I310" s="6" t="s">
        <v>12</v>
      </c>
      <c r="J310" s="6" t="s">
        <v>56</v>
      </c>
      <c r="K310" s="6" t="s">
        <v>163</v>
      </c>
    </row>
    <row r="311" spans="2:11" hidden="1" x14ac:dyDescent="0.3">
      <c r="C311" t="s">
        <v>8</v>
      </c>
      <c r="D311">
        <v>160</v>
      </c>
      <c r="F311" s="6" t="s">
        <v>50</v>
      </c>
      <c r="G311" s="6" t="s">
        <v>11</v>
      </c>
      <c r="H311" s="6" t="s">
        <v>16</v>
      </c>
      <c r="I311" s="6" t="s">
        <v>12</v>
      </c>
      <c r="J311" s="6" t="s">
        <v>56</v>
      </c>
      <c r="K311" s="6" t="s">
        <v>163</v>
      </c>
    </row>
    <row r="312" spans="2:11" hidden="1" x14ac:dyDescent="0.3">
      <c r="C312" t="s">
        <v>24</v>
      </c>
      <c r="D312">
        <v>240</v>
      </c>
      <c r="F312" s="6" t="s">
        <v>50</v>
      </c>
      <c r="G312" s="6" t="s">
        <v>11</v>
      </c>
      <c r="H312" s="6" t="s">
        <v>16</v>
      </c>
      <c r="I312" s="6" t="s">
        <v>12</v>
      </c>
      <c r="J312" s="6" t="s">
        <v>56</v>
      </c>
      <c r="K312" s="6" t="s">
        <v>163</v>
      </c>
    </row>
    <row r="313" spans="2:11" hidden="1" x14ac:dyDescent="0.3">
      <c r="C313" t="s">
        <v>23</v>
      </c>
      <c r="D313">
        <v>440</v>
      </c>
      <c r="F313" s="6" t="s">
        <v>50</v>
      </c>
      <c r="G313" s="6" t="s">
        <v>11</v>
      </c>
      <c r="H313" s="6" t="s">
        <v>16</v>
      </c>
      <c r="I313" s="6" t="s">
        <v>12</v>
      </c>
      <c r="J313" s="6" t="s">
        <v>56</v>
      </c>
      <c r="K313" s="6" t="s">
        <v>163</v>
      </c>
    </row>
    <row r="314" spans="2:11" hidden="1" x14ac:dyDescent="0.3">
      <c r="C314" t="s">
        <v>27</v>
      </c>
      <c r="D314">
        <v>520</v>
      </c>
      <c r="F314" s="6" t="s">
        <v>50</v>
      </c>
      <c r="G314" s="6" t="s">
        <v>11</v>
      </c>
      <c r="H314" s="6" t="s">
        <v>16</v>
      </c>
      <c r="I314" s="6" t="s">
        <v>12</v>
      </c>
      <c r="J314" s="6" t="s">
        <v>56</v>
      </c>
      <c r="K314" s="6" t="s">
        <v>163</v>
      </c>
    </row>
    <row r="315" spans="2:11" hidden="1" x14ac:dyDescent="0.3">
      <c r="C315" t="s">
        <v>360</v>
      </c>
      <c r="D315">
        <v>5000</v>
      </c>
      <c r="F315" s="6" t="s">
        <v>44</v>
      </c>
      <c r="G315" s="6" t="s">
        <v>11</v>
      </c>
      <c r="H315" s="6" t="s">
        <v>15</v>
      </c>
      <c r="I315" s="6" t="s">
        <v>12</v>
      </c>
      <c r="J315" s="6" t="s">
        <v>56</v>
      </c>
      <c r="K315" s="6" t="s">
        <v>44</v>
      </c>
    </row>
    <row r="316" spans="2:11" hidden="1" x14ac:dyDescent="0.3">
      <c r="C316" t="s">
        <v>361</v>
      </c>
      <c r="D316">
        <v>580</v>
      </c>
      <c r="F316" s="6" t="s">
        <v>44</v>
      </c>
      <c r="G316" s="6" t="s">
        <v>11</v>
      </c>
      <c r="H316" s="6" t="s">
        <v>14</v>
      </c>
      <c r="I316" s="6" t="s">
        <v>12</v>
      </c>
      <c r="J316" s="6" t="s">
        <v>56</v>
      </c>
      <c r="K316" s="6" t="s">
        <v>44</v>
      </c>
    </row>
    <row r="317" spans="2:11" hidden="1" x14ac:dyDescent="0.3">
      <c r="B317" s="13">
        <v>44709</v>
      </c>
      <c r="C317" t="s">
        <v>32</v>
      </c>
      <c r="D317">
        <v>80</v>
      </c>
      <c r="F317" s="6" t="s">
        <v>50</v>
      </c>
      <c r="G317" s="6" t="s">
        <v>11</v>
      </c>
      <c r="H317" s="6" t="s">
        <v>16</v>
      </c>
      <c r="I317" s="6" t="s">
        <v>12</v>
      </c>
      <c r="J317" s="6" t="s">
        <v>56</v>
      </c>
      <c r="K317" s="6" t="s">
        <v>163</v>
      </c>
    </row>
    <row r="318" spans="2:11" hidden="1" x14ac:dyDescent="0.3">
      <c r="C318" t="s">
        <v>23</v>
      </c>
      <c r="D318">
        <v>430</v>
      </c>
      <c r="F318" s="6" t="s">
        <v>50</v>
      </c>
      <c r="G318" s="6" t="s">
        <v>11</v>
      </c>
      <c r="H318" s="6" t="s">
        <v>16</v>
      </c>
      <c r="I318" s="6" t="s">
        <v>12</v>
      </c>
      <c r="J318" s="6" t="s">
        <v>56</v>
      </c>
      <c r="K318" s="6" t="s">
        <v>163</v>
      </c>
    </row>
    <row r="319" spans="2:11" hidden="1" x14ac:dyDescent="0.3">
      <c r="C319" t="s">
        <v>9</v>
      </c>
      <c r="D319">
        <v>60</v>
      </c>
      <c r="F319" s="6" t="s">
        <v>50</v>
      </c>
      <c r="G319" s="6" t="s">
        <v>11</v>
      </c>
      <c r="H319" s="6" t="s">
        <v>16</v>
      </c>
      <c r="I319" s="6" t="s">
        <v>12</v>
      </c>
      <c r="J319" s="6" t="s">
        <v>56</v>
      </c>
      <c r="K319" s="6" t="s">
        <v>163</v>
      </c>
    </row>
    <row r="320" spans="2:11" hidden="1" x14ac:dyDescent="0.3">
      <c r="C320" t="s">
        <v>275</v>
      </c>
      <c r="D320">
        <v>1450</v>
      </c>
      <c r="F320" s="6" t="s">
        <v>50</v>
      </c>
      <c r="G320" s="6" t="s">
        <v>10</v>
      </c>
      <c r="H320" s="6" t="s">
        <v>14</v>
      </c>
      <c r="I320" s="6" t="s">
        <v>12</v>
      </c>
      <c r="J320" s="6" t="s">
        <v>56</v>
      </c>
      <c r="K320" s="6" t="s">
        <v>163</v>
      </c>
    </row>
    <row r="321" spans="2:11" hidden="1" x14ac:dyDescent="0.3">
      <c r="C321" t="s">
        <v>27</v>
      </c>
      <c r="D321">
        <v>460</v>
      </c>
      <c r="F321" s="6" t="s">
        <v>50</v>
      </c>
      <c r="G321" s="6" t="s">
        <v>11</v>
      </c>
      <c r="H321" s="6" t="s">
        <v>16</v>
      </c>
      <c r="I321" s="6" t="s">
        <v>12</v>
      </c>
      <c r="J321" s="6" t="s">
        <v>56</v>
      </c>
      <c r="K321" s="6" t="s">
        <v>163</v>
      </c>
    </row>
    <row r="322" spans="2:11" hidden="1" x14ac:dyDescent="0.3">
      <c r="C322" t="s">
        <v>8</v>
      </c>
      <c r="D322">
        <v>130</v>
      </c>
      <c r="F322" s="6" t="s">
        <v>50</v>
      </c>
      <c r="G322" s="6" t="s">
        <v>11</v>
      </c>
      <c r="H322" s="6" t="s">
        <v>16</v>
      </c>
      <c r="I322" s="6" t="s">
        <v>12</v>
      </c>
      <c r="J322" s="6" t="s">
        <v>56</v>
      </c>
      <c r="K322" s="6" t="s">
        <v>163</v>
      </c>
    </row>
    <row r="323" spans="2:11" hidden="1" x14ac:dyDescent="0.3">
      <c r="C323" t="s">
        <v>20</v>
      </c>
      <c r="D323">
        <v>1320</v>
      </c>
      <c r="F323" s="6" t="s">
        <v>50</v>
      </c>
      <c r="G323" s="6" t="s">
        <v>10</v>
      </c>
      <c r="H323" s="6" t="s">
        <v>15</v>
      </c>
      <c r="I323" s="6" t="s">
        <v>12</v>
      </c>
      <c r="J323" s="6" t="s">
        <v>56</v>
      </c>
      <c r="K323" s="6" t="s">
        <v>163</v>
      </c>
    </row>
    <row r="324" spans="2:11" hidden="1" x14ac:dyDescent="0.3">
      <c r="C324" t="s">
        <v>20</v>
      </c>
      <c r="D324">
        <v>1000</v>
      </c>
      <c r="F324" s="6" t="s">
        <v>50</v>
      </c>
      <c r="G324" s="6" t="s">
        <v>10</v>
      </c>
      <c r="H324" s="6" t="s">
        <v>15</v>
      </c>
      <c r="I324" s="6" t="s">
        <v>12</v>
      </c>
      <c r="J324" s="6" t="s">
        <v>56</v>
      </c>
      <c r="K324" s="6" t="s">
        <v>163</v>
      </c>
    </row>
    <row r="325" spans="2:11" hidden="1" x14ac:dyDescent="0.3">
      <c r="C325" t="s">
        <v>242</v>
      </c>
      <c r="D325">
        <v>120</v>
      </c>
      <c r="F325" s="6" t="s">
        <v>50</v>
      </c>
      <c r="G325" s="6" t="s">
        <v>11</v>
      </c>
      <c r="H325" s="6" t="s">
        <v>16</v>
      </c>
      <c r="I325" s="6" t="s">
        <v>12</v>
      </c>
      <c r="J325" s="6" t="s">
        <v>56</v>
      </c>
      <c r="K325" s="6" t="s">
        <v>163</v>
      </c>
    </row>
    <row r="326" spans="2:11" hidden="1" x14ac:dyDescent="0.3">
      <c r="C326" t="s">
        <v>276</v>
      </c>
      <c r="D326">
        <v>65</v>
      </c>
      <c r="F326" s="6" t="s">
        <v>50</v>
      </c>
      <c r="G326" s="6" t="s">
        <v>11</v>
      </c>
      <c r="H326" s="6" t="s">
        <v>16</v>
      </c>
      <c r="I326" s="6" t="s">
        <v>12</v>
      </c>
      <c r="J326" s="6" t="s">
        <v>56</v>
      </c>
      <c r="K326" s="6" t="s">
        <v>163</v>
      </c>
    </row>
    <row r="327" spans="2:11" hidden="1" x14ac:dyDescent="0.3">
      <c r="C327" t="s">
        <v>8</v>
      </c>
      <c r="D327">
        <v>75</v>
      </c>
      <c r="F327" s="6" t="s">
        <v>41</v>
      </c>
      <c r="G327" s="6" t="s">
        <v>11</v>
      </c>
      <c r="H327" s="6" t="s">
        <v>16</v>
      </c>
      <c r="I327" s="6" t="s">
        <v>12</v>
      </c>
      <c r="J327" s="6" t="s">
        <v>56</v>
      </c>
      <c r="K327" s="6" t="s">
        <v>163</v>
      </c>
    </row>
    <row r="328" spans="2:11" hidden="1" x14ac:dyDescent="0.3">
      <c r="C328" t="s">
        <v>362</v>
      </c>
      <c r="D328">
        <v>5400</v>
      </c>
      <c r="F328" s="6" t="s">
        <v>44</v>
      </c>
      <c r="G328" s="6" t="s">
        <v>11</v>
      </c>
      <c r="H328" s="6" t="s">
        <v>14</v>
      </c>
      <c r="I328" s="6" t="s">
        <v>12</v>
      </c>
      <c r="J328" s="6" t="s">
        <v>56</v>
      </c>
      <c r="K328" s="6" t="s">
        <v>163</v>
      </c>
    </row>
    <row r="329" spans="2:11" hidden="1" x14ac:dyDescent="0.3">
      <c r="C329" t="s">
        <v>363</v>
      </c>
      <c r="D329">
        <v>500</v>
      </c>
      <c r="F329" s="6" t="s">
        <v>44</v>
      </c>
      <c r="G329" s="6" t="s">
        <v>11</v>
      </c>
      <c r="H329" s="6" t="s">
        <v>14</v>
      </c>
      <c r="I329" s="6" t="s">
        <v>12</v>
      </c>
      <c r="J329" s="6" t="s">
        <v>56</v>
      </c>
      <c r="K329" s="6" t="s">
        <v>44</v>
      </c>
    </row>
    <row r="330" spans="2:11" hidden="1" x14ac:dyDescent="0.3">
      <c r="B330" s="13">
        <v>44710</v>
      </c>
      <c r="C330" t="s">
        <v>24</v>
      </c>
      <c r="D330">
        <v>90</v>
      </c>
      <c r="F330" s="6" t="s">
        <v>50</v>
      </c>
      <c r="G330" s="6" t="s">
        <v>11</v>
      </c>
      <c r="H330" s="6" t="s">
        <v>16</v>
      </c>
      <c r="I330" s="6" t="s">
        <v>12</v>
      </c>
      <c r="J330" s="6" t="s">
        <v>56</v>
      </c>
      <c r="K330" s="6" t="s">
        <v>163</v>
      </c>
    </row>
    <row r="331" spans="2:11" hidden="1" x14ac:dyDescent="0.3">
      <c r="C331" t="s">
        <v>8</v>
      </c>
      <c r="D331">
        <v>260</v>
      </c>
      <c r="F331" s="6" t="s">
        <v>50</v>
      </c>
      <c r="G331" s="6" t="s">
        <v>11</v>
      </c>
      <c r="H331" s="6" t="s">
        <v>16</v>
      </c>
      <c r="I331" s="6" t="s">
        <v>12</v>
      </c>
      <c r="J331" s="6" t="s">
        <v>56</v>
      </c>
      <c r="K331" s="6" t="s">
        <v>163</v>
      </c>
    </row>
    <row r="332" spans="2:11" hidden="1" x14ac:dyDescent="0.3">
      <c r="C332" t="s">
        <v>27</v>
      </c>
      <c r="D332">
        <v>400</v>
      </c>
      <c r="F332" s="6" t="s">
        <v>50</v>
      </c>
      <c r="G332" s="6" t="s">
        <v>11</v>
      </c>
      <c r="H332" s="6" t="s">
        <v>16</v>
      </c>
      <c r="I332" s="6" t="s">
        <v>12</v>
      </c>
      <c r="J332" s="6" t="s">
        <v>56</v>
      </c>
      <c r="K332" s="6" t="s">
        <v>163</v>
      </c>
    </row>
    <row r="333" spans="2:11" hidden="1" x14ac:dyDescent="0.3">
      <c r="C333" t="s">
        <v>9</v>
      </c>
      <c r="D333">
        <v>40</v>
      </c>
      <c r="F333" s="6" t="s">
        <v>50</v>
      </c>
      <c r="G333" s="6" t="s">
        <v>11</v>
      </c>
      <c r="H333" s="6" t="s">
        <v>16</v>
      </c>
      <c r="I333" s="6" t="s">
        <v>12</v>
      </c>
      <c r="J333" s="6" t="s">
        <v>56</v>
      </c>
      <c r="K333" s="6" t="s">
        <v>163</v>
      </c>
    </row>
    <row r="334" spans="2:11" hidden="1" x14ac:dyDescent="0.3">
      <c r="C334" t="s">
        <v>32</v>
      </c>
      <c r="D334">
        <v>60</v>
      </c>
      <c r="F334" s="6" t="s">
        <v>50</v>
      </c>
      <c r="G334" s="6" t="s">
        <v>11</v>
      </c>
      <c r="H334" s="6" t="s">
        <v>16</v>
      </c>
      <c r="I334" s="6" t="s">
        <v>12</v>
      </c>
      <c r="J334" s="6" t="s">
        <v>56</v>
      </c>
      <c r="K334" s="6" t="s">
        <v>163</v>
      </c>
    </row>
    <row r="335" spans="2:11" hidden="1" x14ac:dyDescent="0.3">
      <c r="C335" t="s">
        <v>20</v>
      </c>
      <c r="D335">
        <v>550</v>
      </c>
      <c r="F335" s="6" t="s">
        <v>29</v>
      </c>
      <c r="G335" s="6" t="s">
        <v>11</v>
      </c>
      <c r="H335" s="6" t="s">
        <v>15</v>
      </c>
      <c r="I335" s="6" t="s">
        <v>12</v>
      </c>
      <c r="J335" s="6" t="s">
        <v>56</v>
      </c>
      <c r="K335" s="6" t="s">
        <v>163</v>
      </c>
    </row>
    <row r="336" spans="2:11" hidden="1" x14ac:dyDescent="0.3">
      <c r="C336" t="s">
        <v>23</v>
      </c>
      <c r="D336">
        <v>500</v>
      </c>
      <c r="F336" s="6" t="s">
        <v>29</v>
      </c>
      <c r="G336" s="6" t="s">
        <v>11</v>
      </c>
      <c r="H336" s="6" t="s">
        <v>16</v>
      </c>
      <c r="I336" s="6" t="s">
        <v>12</v>
      </c>
      <c r="J336" s="6" t="s">
        <v>56</v>
      </c>
      <c r="K336" s="6" t="s">
        <v>163</v>
      </c>
    </row>
    <row r="337" spans="2:11" hidden="1" x14ac:dyDescent="0.3">
      <c r="C337" t="s">
        <v>20</v>
      </c>
      <c r="D337">
        <v>1250</v>
      </c>
      <c r="F337" s="6" t="s">
        <v>29</v>
      </c>
      <c r="G337" s="6" t="s">
        <v>11</v>
      </c>
      <c r="H337" s="6" t="s">
        <v>15</v>
      </c>
      <c r="I337" s="6" t="s">
        <v>12</v>
      </c>
      <c r="J337" s="6" t="s">
        <v>56</v>
      </c>
      <c r="K337" s="6" t="s">
        <v>163</v>
      </c>
    </row>
    <row r="338" spans="2:11" hidden="1" x14ac:dyDescent="0.3">
      <c r="C338" t="s">
        <v>242</v>
      </c>
      <c r="D338">
        <v>120</v>
      </c>
      <c r="F338" s="6" t="s">
        <v>29</v>
      </c>
      <c r="G338" s="6" t="s">
        <v>11</v>
      </c>
      <c r="H338" s="6" t="s">
        <v>15</v>
      </c>
      <c r="I338" s="6" t="s">
        <v>12</v>
      </c>
      <c r="J338" s="6" t="s">
        <v>56</v>
      </c>
      <c r="K338" s="6" t="s">
        <v>163</v>
      </c>
    </row>
    <row r="339" spans="2:11" hidden="1" x14ac:dyDescent="0.3">
      <c r="C339" t="s">
        <v>8</v>
      </c>
      <c r="D339">
        <v>150</v>
      </c>
      <c r="F339" s="6" t="s">
        <v>29</v>
      </c>
      <c r="G339" s="6" t="s">
        <v>11</v>
      </c>
      <c r="H339" s="6" t="s">
        <v>16</v>
      </c>
      <c r="I339" s="6" t="s">
        <v>12</v>
      </c>
      <c r="J339" s="6" t="s">
        <v>56</v>
      </c>
      <c r="K339" s="6" t="s">
        <v>163</v>
      </c>
    </row>
    <row r="340" spans="2:11" hidden="1" x14ac:dyDescent="0.3">
      <c r="C340" t="s">
        <v>289</v>
      </c>
      <c r="D340">
        <v>75</v>
      </c>
      <c r="F340" s="6" t="s">
        <v>50</v>
      </c>
      <c r="G340" s="6" t="s">
        <v>11</v>
      </c>
      <c r="H340" s="6" t="s">
        <v>14</v>
      </c>
      <c r="I340" s="6" t="s">
        <v>12</v>
      </c>
      <c r="J340" s="6" t="s">
        <v>56</v>
      </c>
      <c r="K340" s="6" t="s">
        <v>163</v>
      </c>
    </row>
    <row r="341" spans="2:11" hidden="1" x14ac:dyDescent="0.3">
      <c r="B341" s="13">
        <v>44711</v>
      </c>
      <c r="C341" t="s">
        <v>277</v>
      </c>
      <c r="D341">
        <v>280</v>
      </c>
      <c r="F341" s="6" t="s">
        <v>50</v>
      </c>
      <c r="G341" s="6" t="s">
        <v>11</v>
      </c>
      <c r="H341" s="6" t="s">
        <v>14</v>
      </c>
      <c r="I341" s="6" t="s">
        <v>12</v>
      </c>
      <c r="J341" s="6" t="s">
        <v>56</v>
      </c>
      <c r="K341" s="6" t="s">
        <v>163</v>
      </c>
    </row>
    <row r="342" spans="2:11" hidden="1" x14ac:dyDescent="0.3">
      <c r="C342" t="s">
        <v>23</v>
      </c>
      <c r="D342">
        <v>360</v>
      </c>
      <c r="F342" s="6" t="s">
        <v>50</v>
      </c>
      <c r="G342" s="6" t="s">
        <v>11</v>
      </c>
      <c r="H342" s="6" t="s">
        <v>16</v>
      </c>
      <c r="I342" s="6" t="s">
        <v>12</v>
      </c>
      <c r="J342" s="6" t="s">
        <v>56</v>
      </c>
      <c r="K342" s="6" t="s">
        <v>163</v>
      </c>
    </row>
    <row r="343" spans="2:11" hidden="1" x14ac:dyDescent="0.3">
      <c r="C343" t="s">
        <v>24</v>
      </c>
      <c r="D343">
        <v>120</v>
      </c>
      <c r="F343" s="6" t="s">
        <v>50</v>
      </c>
      <c r="G343" s="6" t="s">
        <v>11</v>
      </c>
      <c r="H343" s="6" t="s">
        <v>16</v>
      </c>
      <c r="I343" s="6" t="s">
        <v>12</v>
      </c>
      <c r="J343" s="6" t="s">
        <v>56</v>
      </c>
      <c r="K343" s="6" t="s">
        <v>163</v>
      </c>
    </row>
    <row r="344" spans="2:11" hidden="1" x14ac:dyDescent="0.3">
      <c r="C344" t="s">
        <v>27</v>
      </c>
      <c r="D344">
        <v>400</v>
      </c>
      <c r="F344" s="6" t="s">
        <v>50</v>
      </c>
      <c r="G344" s="6" t="s">
        <v>11</v>
      </c>
      <c r="H344" s="6" t="s">
        <v>16</v>
      </c>
      <c r="I344" s="6" t="s">
        <v>12</v>
      </c>
      <c r="J344" s="6" t="s">
        <v>56</v>
      </c>
      <c r="K344" s="6" t="s">
        <v>163</v>
      </c>
    </row>
    <row r="345" spans="2:11" hidden="1" x14ac:dyDescent="0.3">
      <c r="C345" t="s">
        <v>8</v>
      </c>
      <c r="D345">
        <v>270</v>
      </c>
      <c r="F345" s="6" t="s">
        <v>50</v>
      </c>
      <c r="G345" s="6" t="s">
        <v>11</v>
      </c>
      <c r="H345" s="6" t="s">
        <v>16</v>
      </c>
      <c r="I345" s="6" t="s">
        <v>12</v>
      </c>
      <c r="J345" s="6" t="s">
        <v>56</v>
      </c>
      <c r="K345" s="6" t="s">
        <v>163</v>
      </c>
    </row>
    <row r="346" spans="2:11" hidden="1" x14ac:dyDescent="0.3">
      <c r="C346" t="s">
        <v>9</v>
      </c>
      <c r="D346">
        <v>40</v>
      </c>
      <c r="F346" s="6" t="s">
        <v>50</v>
      </c>
      <c r="G346" s="6" t="s">
        <v>11</v>
      </c>
      <c r="H346" s="6" t="s">
        <v>16</v>
      </c>
      <c r="I346" s="6" t="s">
        <v>12</v>
      </c>
      <c r="J346" s="6" t="s">
        <v>56</v>
      </c>
      <c r="K346" s="6" t="s">
        <v>163</v>
      </c>
    </row>
    <row r="347" spans="2:11" hidden="1" x14ac:dyDescent="0.3">
      <c r="C347" t="s">
        <v>20</v>
      </c>
      <c r="D347">
        <v>1370</v>
      </c>
      <c r="F347" s="6" t="s">
        <v>29</v>
      </c>
      <c r="G347" s="6" t="s">
        <v>10</v>
      </c>
      <c r="H347" s="6" t="s">
        <v>15</v>
      </c>
      <c r="I347" s="6" t="s">
        <v>12</v>
      </c>
      <c r="J347" s="6" t="s">
        <v>56</v>
      </c>
      <c r="K347" s="6" t="s">
        <v>163</v>
      </c>
    </row>
    <row r="348" spans="2:11" hidden="1" x14ac:dyDescent="0.3">
      <c r="C348" t="s">
        <v>8</v>
      </c>
      <c r="D348">
        <v>65</v>
      </c>
      <c r="F348" s="6" t="s">
        <v>41</v>
      </c>
      <c r="G348" s="6" t="s">
        <v>11</v>
      </c>
      <c r="H348" s="6" t="s">
        <v>16</v>
      </c>
      <c r="I348" s="6" t="s">
        <v>12</v>
      </c>
      <c r="J348" s="6" t="s">
        <v>56</v>
      </c>
      <c r="K348" s="6" t="s">
        <v>163</v>
      </c>
    </row>
    <row r="349" spans="2:11" hidden="1" x14ac:dyDescent="0.3">
      <c r="B349" s="13"/>
      <c r="C349" t="s">
        <v>20</v>
      </c>
      <c r="D349">
        <v>850</v>
      </c>
      <c r="F349" s="6" t="s">
        <v>29</v>
      </c>
      <c r="G349" s="6" t="s">
        <v>10</v>
      </c>
      <c r="H349" s="6" t="s">
        <v>15</v>
      </c>
      <c r="I349" s="6" t="s">
        <v>12</v>
      </c>
      <c r="J349" s="6" t="s">
        <v>56</v>
      </c>
      <c r="K349" s="6" t="s">
        <v>163</v>
      </c>
    </row>
    <row r="350" spans="2:11" hidden="1" x14ac:dyDescent="0.3">
      <c r="C350" t="s">
        <v>572</v>
      </c>
      <c r="D350">
        <v>42</v>
      </c>
      <c r="F350" t="s">
        <v>547</v>
      </c>
      <c r="G350" t="s">
        <v>10</v>
      </c>
      <c r="H350" t="s">
        <v>512</v>
      </c>
      <c r="I350" t="s">
        <v>548</v>
      </c>
      <c r="J350" t="s">
        <v>573</v>
      </c>
      <c r="K350" t="s">
        <v>512</v>
      </c>
    </row>
    <row r="351" spans="2:11" hidden="1" x14ac:dyDescent="0.3">
      <c r="C351" t="s">
        <v>574</v>
      </c>
      <c r="D351">
        <v>80</v>
      </c>
      <c r="F351" t="s">
        <v>547</v>
      </c>
      <c r="G351" t="s">
        <v>10</v>
      </c>
      <c r="H351" t="s">
        <v>512</v>
      </c>
      <c r="I351" t="s">
        <v>548</v>
      </c>
      <c r="J351" t="s">
        <v>573</v>
      </c>
      <c r="K351" t="s">
        <v>512</v>
      </c>
    </row>
    <row r="352" spans="2:11" hidden="1" x14ac:dyDescent="0.3">
      <c r="C352" t="s">
        <v>575</v>
      </c>
      <c r="D352">
        <v>60</v>
      </c>
      <c r="F352" t="s">
        <v>547</v>
      </c>
      <c r="G352" t="s">
        <v>10</v>
      </c>
      <c r="H352" t="s">
        <v>512</v>
      </c>
      <c r="I352" t="s">
        <v>548</v>
      </c>
      <c r="J352" t="s">
        <v>573</v>
      </c>
      <c r="K352" t="s">
        <v>512</v>
      </c>
    </row>
    <row r="353" spans="2:11" hidden="1" x14ac:dyDescent="0.3">
      <c r="C353" t="s">
        <v>576</v>
      </c>
      <c r="D353">
        <v>250</v>
      </c>
      <c r="F353" t="s">
        <v>547</v>
      </c>
      <c r="G353" t="s">
        <v>10</v>
      </c>
      <c r="H353" t="s">
        <v>512</v>
      </c>
      <c r="I353" t="s">
        <v>548</v>
      </c>
      <c r="J353" t="s">
        <v>573</v>
      </c>
      <c r="K353" t="s">
        <v>512</v>
      </c>
    </row>
    <row r="354" spans="2:11" hidden="1" x14ac:dyDescent="0.3">
      <c r="B354" s="13">
        <v>44712</v>
      </c>
      <c r="C354" t="s">
        <v>24</v>
      </c>
      <c r="D354">
        <v>90</v>
      </c>
      <c r="F354" s="6" t="s">
        <v>50</v>
      </c>
      <c r="G354" s="6" t="s">
        <v>11</v>
      </c>
      <c r="H354" s="6" t="s">
        <v>15</v>
      </c>
      <c r="I354" s="6" t="s">
        <v>12</v>
      </c>
      <c r="J354" s="6" t="s">
        <v>56</v>
      </c>
      <c r="K354" s="6" t="s">
        <v>163</v>
      </c>
    </row>
    <row r="355" spans="2:11" hidden="1" x14ac:dyDescent="0.3">
      <c r="C355" t="s">
        <v>23</v>
      </c>
      <c r="D355">
        <v>360</v>
      </c>
      <c r="F355" s="6" t="s">
        <v>50</v>
      </c>
      <c r="G355" s="6" t="s">
        <v>11</v>
      </c>
      <c r="H355" s="6" t="s">
        <v>15</v>
      </c>
      <c r="I355" s="6" t="s">
        <v>12</v>
      </c>
      <c r="J355" s="6" t="s">
        <v>56</v>
      </c>
      <c r="K355" s="6" t="s">
        <v>163</v>
      </c>
    </row>
    <row r="356" spans="2:11" hidden="1" x14ac:dyDescent="0.3">
      <c r="C356" t="s">
        <v>27</v>
      </c>
      <c r="D356">
        <v>400</v>
      </c>
      <c r="F356" s="6" t="s">
        <v>50</v>
      </c>
      <c r="G356" s="6" t="s">
        <v>11</v>
      </c>
      <c r="H356" s="6" t="s">
        <v>15</v>
      </c>
      <c r="I356" s="6" t="s">
        <v>12</v>
      </c>
    </row>
    <row r="357" spans="2:11" hidden="1" x14ac:dyDescent="0.3">
      <c r="C357" t="s">
        <v>8</v>
      </c>
      <c r="D357">
        <v>180</v>
      </c>
      <c r="F357" s="6" t="s">
        <v>50</v>
      </c>
      <c r="G357" s="6" t="s">
        <v>11</v>
      </c>
      <c r="H357" s="6" t="s">
        <v>15</v>
      </c>
      <c r="I357" s="6" t="s">
        <v>12</v>
      </c>
    </row>
    <row r="358" spans="2:11" hidden="1" x14ac:dyDescent="0.3">
      <c r="C358" t="s">
        <v>20</v>
      </c>
      <c r="D358">
        <v>2400</v>
      </c>
      <c r="F358" s="6" t="s">
        <v>50</v>
      </c>
      <c r="G358" s="6" t="s">
        <v>10</v>
      </c>
      <c r="H358" s="6" t="s">
        <v>15</v>
      </c>
      <c r="I358" s="6" t="s">
        <v>12</v>
      </c>
    </row>
    <row r="359" spans="2:11" ht="15" hidden="1" customHeight="1" x14ac:dyDescent="0.3">
      <c r="C359" t="s">
        <v>9</v>
      </c>
      <c r="D359">
        <v>80</v>
      </c>
      <c r="F359" s="6" t="s">
        <v>50</v>
      </c>
      <c r="G359" s="6" t="s">
        <v>11</v>
      </c>
      <c r="H359" s="6" t="s">
        <v>15</v>
      </c>
      <c r="I359" s="6" t="s">
        <v>12</v>
      </c>
    </row>
    <row r="360" spans="2:11" ht="15.75" customHeight="1" x14ac:dyDescent="0.3"/>
    <row r="362" spans="2:11" ht="15" thickBot="1" x14ac:dyDescent="0.35"/>
    <row r="363" spans="2:11" x14ac:dyDescent="0.3">
      <c r="C363" s="197" t="s">
        <v>79</v>
      </c>
      <c r="D363" s="208" t="s">
        <v>82</v>
      </c>
      <c r="E363" s="195" t="s">
        <v>64</v>
      </c>
      <c r="F363" s="202" t="s">
        <v>80</v>
      </c>
      <c r="G363" s="202" t="s">
        <v>83</v>
      </c>
      <c r="H363" s="193" t="s">
        <v>81</v>
      </c>
    </row>
    <row r="364" spans="2:11" ht="15" thickBot="1" x14ac:dyDescent="0.35">
      <c r="C364" s="198"/>
      <c r="D364" s="209"/>
      <c r="E364" s="196"/>
      <c r="F364" s="207"/>
      <c r="G364" s="203"/>
      <c r="H364" s="194"/>
    </row>
    <row r="365" spans="2:11" x14ac:dyDescent="0.3">
      <c r="C365" s="204" t="s">
        <v>41</v>
      </c>
      <c r="D365" s="199">
        <f>SUMIF(F2:F362,C365,D2:D362)</f>
        <v>46891</v>
      </c>
      <c r="E365" s="7"/>
      <c r="F365" s="9"/>
      <c r="G365" s="204">
        <f>SUM(F365:F370)</f>
        <v>0</v>
      </c>
      <c r="H365" s="210">
        <f>D365-G365</f>
        <v>46891</v>
      </c>
    </row>
    <row r="366" spans="2:11" x14ac:dyDescent="0.3">
      <c r="C366" s="205"/>
      <c r="D366" s="200"/>
      <c r="E366" s="7"/>
      <c r="F366" s="9"/>
      <c r="G366" s="205"/>
      <c r="H366" s="211"/>
    </row>
    <row r="367" spans="2:11" x14ac:dyDescent="0.3">
      <c r="C367" s="205"/>
      <c r="D367" s="200"/>
      <c r="E367" s="7"/>
      <c r="F367" s="9"/>
      <c r="G367" s="205"/>
      <c r="H367" s="211"/>
    </row>
    <row r="368" spans="2:11" x14ac:dyDescent="0.3">
      <c r="C368" s="205"/>
      <c r="D368" s="200"/>
      <c r="E368" s="7"/>
      <c r="F368" s="9"/>
      <c r="G368" s="205"/>
      <c r="H368" s="211"/>
    </row>
    <row r="369" spans="3:8" x14ac:dyDescent="0.3">
      <c r="C369" s="205"/>
      <c r="D369" s="200"/>
      <c r="E369" s="7"/>
      <c r="F369" s="9"/>
      <c r="G369" s="205"/>
      <c r="H369" s="211"/>
    </row>
    <row r="370" spans="3:8" ht="15" thickBot="1" x14ac:dyDescent="0.35">
      <c r="C370" s="205"/>
      <c r="D370" s="201"/>
      <c r="E370" s="7"/>
      <c r="F370" s="9"/>
      <c r="G370" s="206"/>
      <c r="H370" s="212"/>
    </row>
    <row r="371" spans="3:8" x14ac:dyDescent="0.3">
      <c r="C371" s="204" t="s">
        <v>29</v>
      </c>
      <c r="D371" s="199">
        <f>SUMIF(F8:F368,C371,D8:D368)</f>
        <v>37775</v>
      </c>
      <c r="E371" s="7"/>
      <c r="F371" s="9"/>
      <c r="G371" s="204">
        <f>SUM(F371:F376)</f>
        <v>0</v>
      </c>
      <c r="H371" s="210">
        <f>D371-G371</f>
        <v>37775</v>
      </c>
    </row>
    <row r="372" spans="3:8" x14ac:dyDescent="0.3">
      <c r="C372" s="205"/>
      <c r="D372" s="200"/>
      <c r="E372" s="7"/>
      <c r="F372" s="9"/>
      <c r="G372" s="205"/>
      <c r="H372" s="211"/>
    </row>
    <row r="373" spans="3:8" x14ac:dyDescent="0.3">
      <c r="C373" s="205"/>
      <c r="D373" s="200"/>
      <c r="E373" s="7"/>
      <c r="F373" s="9"/>
      <c r="G373" s="205"/>
      <c r="H373" s="211"/>
    </row>
    <row r="374" spans="3:8" x14ac:dyDescent="0.3">
      <c r="C374" s="205"/>
      <c r="D374" s="200"/>
      <c r="E374" s="7"/>
      <c r="F374" s="9"/>
      <c r="G374" s="205"/>
      <c r="H374" s="211"/>
    </row>
    <row r="375" spans="3:8" x14ac:dyDescent="0.3">
      <c r="C375" s="205"/>
      <c r="D375" s="200"/>
      <c r="E375" s="7"/>
      <c r="F375" s="9"/>
      <c r="G375" s="205"/>
      <c r="H375" s="211"/>
    </row>
    <row r="376" spans="3:8" ht="15" thickBot="1" x14ac:dyDescent="0.35">
      <c r="C376" s="206"/>
      <c r="D376" s="201"/>
      <c r="E376" s="7"/>
      <c r="F376" s="9"/>
      <c r="G376" s="206"/>
      <c r="H376" s="212"/>
    </row>
    <row r="377" spans="3:8" x14ac:dyDescent="0.3">
      <c r="C377" s="204" t="s">
        <v>44</v>
      </c>
      <c r="D377" s="199">
        <f>SUMIF(F1:F362,C377,D1:D362)</f>
        <v>76142</v>
      </c>
      <c r="E377" s="7"/>
      <c r="F377" s="9"/>
      <c r="G377" s="204">
        <f>SUM(F377:F379)</f>
        <v>0</v>
      </c>
      <c r="H377" s="210">
        <f>D377-G377</f>
        <v>76142</v>
      </c>
    </row>
    <row r="378" spans="3:8" x14ac:dyDescent="0.3">
      <c r="C378" s="205"/>
      <c r="D378" s="200"/>
      <c r="E378" s="7"/>
      <c r="F378" s="9"/>
      <c r="G378" s="205"/>
      <c r="H378" s="211"/>
    </row>
    <row r="379" spans="3:8" ht="15" thickBot="1" x14ac:dyDescent="0.35">
      <c r="C379" s="206"/>
      <c r="D379" s="201"/>
      <c r="E379" s="7"/>
      <c r="F379" s="9"/>
      <c r="G379" s="206"/>
      <c r="H379" s="212"/>
    </row>
    <row r="380" spans="3:8" x14ac:dyDescent="0.3">
      <c r="C380" s="204" t="s">
        <v>43</v>
      </c>
      <c r="D380" s="199">
        <f>SUMIF(F4:F365,C380,D4:D365)</f>
        <v>4740</v>
      </c>
      <c r="E380" s="7"/>
      <c r="F380" s="9"/>
      <c r="G380" s="204">
        <f>SUM(F380:F382)</f>
        <v>0</v>
      </c>
      <c r="H380" s="210">
        <f>D380-G380</f>
        <v>4740</v>
      </c>
    </row>
    <row r="381" spans="3:8" x14ac:dyDescent="0.3">
      <c r="C381" s="205"/>
      <c r="D381" s="200"/>
      <c r="E381" s="7"/>
      <c r="F381" s="9"/>
      <c r="G381" s="205"/>
      <c r="H381" s="211"/>
    </row>
    <row r="382" spans="3:8" ht="15" thickBot="1" x14ac:dyDescent="0.35">
      <c r="C382" s="206"/>
      <c r="D382" s="201"/>
      <c r="E382" s="7"/>
      <c r="F382" s="9"/>
      <c r="G382" s="206"/>
      <c r="H382" s="212"/>
    </row>
    <row r="383" spans="3:8" x14ac:dyDescent="0.3">
      <c r="C383" s="204" t="s">
        <v>50</v>
      </c>
      <c r="D383" s="199">
        <f>SUMIF(F7:F368,C383,D7:D368)</f>
        <v>113630</v>
      </c>
      <c r="E383" s="7"/>
      <c r="F383" s="9"/>
      <c r="G383" s="204">
        <f>SUM(F383:F385)</f>
        <v>0</v>
      </c>
      <c r="H383" s="210">
        <f>D383-G383</f>
        <v>113630</v>
      </c>
    </row>
    <row r="384" spans="3:8" x14ac:dyDescent="0.3">
      <c r="C384" s="205"/>
      <c r="D384" s="200"/>
      <c r="E384" s="7"/>
      <c r="F384" s="9"/>
      <c r="G384" s="205"/>
      <c r="H384" s="211"/>
    </row>
    <row r="385" spans="3:8" ht="15" thickBot="1" x14ac:dyDescent="0.35">
      <c r="C385" s="205"/>
      <c r="D385" s="201"/>
      <c r="E385" s="7"/>
      <c r="F385" s="9"/>
      <c r="G385" s="206"/>
      <c r="H385" s="212"/>
    </row>
    <row r="386" spans="3:8" x14ac:dyDescent="0.3">
      <c r="C386" s="204" t="s">
        <v>63</v>
      </c>
      <c r="D386" s="199">
        <f>SUMIF(F1:F362,C386,D1:D362)</f>
        <v>0</v>
      </c>
      <c r="E386" s="7"/>
      <c r="F386" s="9"/>
      <c r="G386" s="204">
        <f>SUM(F386:F387)</f>
        <v>0</v>
      </c>
      <c r="H386" s="210">
        <f>D386-G386</f>
        <v>0</v>
      </c>
    </row>
    <row r="387" spans="3:8" ht="15" thickBot="1" x14ac:dyDescent="0.35">
      <c r="C387" s="206"/>
      <c r="D387" s="201"/>
      <c r="E387" s="7"/>
      <c r="F387" s="9"/>
      <c r="G387" s="206"/>
      <c r="H387" s="212"/>
    </row>
    <row r="388" spans="3:8" x14ac:dyDescent="0.3">
      <c r="C388" s="204" t="s">
        <v>114</v>
      </c>
      <c r="D388" s="199">
        <f>SUMIF(F3:F364,C388,D3:D364)</f>
        <v>4072</v>
      </c>
      <c r="E388" s="7"/>
      <c r="F388" s="9"/>
      <c r="G388" s="204">
        <f>SUM(F388:F389)</f>
        <v>0</v>
      </c>
      <c r="H388" s="210">
        <f>D388-G388</f>
        <v>4072</v>
      </c>
    </row>
    <row r="389" spans="3:8" ht="15" thickBot="1" x14ac:dyDescent="0.35">
      <c r="C389" s="206"/>
      <c r="D389" s="201"/>
      <c r="E389" s="8"/>
      <c r="F389" s="10"/>
      <c r="G389" s="206"/>
      <c r="H389" s="212"/>
    </row>
    <row r="390" spans="3:8" ht="15" thickBot="1" x14ac:dyDescent="0.35">
      <c r="C390" s="17"/>
      <c r="D390" s="19"/>
      <c r="E390" s="12"/>
      <c r="F390" s="11"/>
      <c r="G390" s="17"/>
      <c r="H390" s="18"/>
    </row>
  </sheetData>
  <autoFilter ref="A1:K359">
    <filterColumn colId="10">
      <filters>
        <filter val="Pallakad Survey"/>
      </filters>
    </filterColumn>
  </autoFilter>
  <mergeCells count="34">
    <mergeCell ref="H363:H364"/>
    <mergeCell ref="C388:C389"/>
    <mergeCell ref="D388:D389"/>
    <mergeCell ref="C383:C385"/>
    <mergeCell ref="D383:D385"/>
    <mergeCell ref="C365:C370"/>
    <mergeCell ref="D365:D370"/>
    <mergeCell ref="C363:C364"/>
    <mergeCell ref="D363:D364"/>
    <mergeCell ref="E363:E364"/>
    <mergeCell ref="F363:F364"/>
    <mergeCell ref="G363:G364"/>
    <mergeCell ref="G365:G370"/>
    <mergeCell ref="H365:H370"/>
    <mergeCell ref="C371:C376"/>
    <mergeCell ref="D371:D376"/>
    <mergeCell ref="G371:G376"/>
    <mergeCell ref="H371:H376"/>
    <mergeCell ref="C377:C379"/>
    <mergeCell ref="D377:D379"/>
    <mergeCell ref="G377:G379"/>
    <mergeCell ref="H377:H379"/>
    <mergeCell ref="C380:C382"/>
    <mergeCell ref="D380:D382"/>
    <mergeCell ref="G380:G382"/>
    <mergeCell ref="H380:H382"/>
    <mergeCell ref="G383:G385"/>
    <mergeCell ref="H383:H385"/>
    <mergeCell ref="C386:C387"/>
    <mergeCell ref="D386:D387"/>
    <mergeCell ref="G386:G387"/>
    <mergeCell ref="H386:H387"/>
    <mergeCell ref="G388:G389"/>
    <mergeCell ref="H388:H389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9"/>
  <sheetViews>
    <sheetView topLeftCell="A30" workbookViewId="0">
      <selection activeCell="D9" sqref="D9:D159"/>
    </sheetView>
  </sheetViews>
  <sheetFormatPr defaultColWidth="12.6640625" defaultRowHeight="13.8" x14ac:dyDescent="0.25"/>
  <cols>
    <col min="1" max="2" width="12.6640625" style="93"/>
    <col min="3" max="3" width="35" style="93" bestFit="1" customWidth="1"/>
    <col min="4" max="4" width="12.6640625" style="98"/>
    <col min="5" max="7" width="12.6640625" style="93"/>
    <col min="8" max="8" width="15.109375" style="93" customWidth="1"/>
    <col min="9" max="10" width="12.6640625" style="93"/>
    <col min="11" max="11" width="23.6640625" style="93" bestFit="1" customWidth="1"/>
    <col min="12" max="16384" width="12.6640625" style="93"/>
  </cols>
  <sheetData>
    <row r="1" spans="1:11" ht="31.2" x14ac:dyDescent="0.25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ht="14.4" hidden="1" x14ac:dyDescent="0.3">
      <c r="B2" s="5">
        <v>45139</v>
      </c>
      <c r="C2" s="93" t="s">
        <v>1277</v>
      </c>
      <c r="D2" s="98">
        <v>300</v>
      </c>
      <c r="F2" t="s">
        <v>62</v>
      </c>
      <c r="G2" t="s">
        <v>11</v>
      </c>
      <c r="H2" t="s">
        <v>14</v>
      </c>
      <c r="I2" s="64" t="s">
        <v>12</v>
      </c>
      <c r="J2" t="s">
        <v>13</v>
      </c>
      <c r="K2" s="93" t="s">
        <v>512</v>
      </c>
    </row>
    <row r="3" spans="1:11" ht="14.4" hidden="1" x14ac:dyDescent="0.3">
      <c r="C3" s="93" t="s">
        <v>27</v>
      </c>
      <c r="D3" s="98">
        <v>560</v>
      </c>
      <c r="F3" t="s">
        <v>62</v>
      </c>
      <c r="G3" t="s">
        <v>11</v>
      </c>
      <c r="H3" t="s">
        <v>16</v>
      </c>
      <c r="I3" s="64" t="s">
        <v>12</v>
      </c>
      <c r="J3" t="s">
        <v>13</v>
      </c>
      <c r="K3" s="93" t="s">
        <v>512</v>
      </c>
    </row>
    <row r="4" spans="1:11" ht="14.4" hidden="1" x14ac:dyDescent="0.3">
      <c r="C4" s="93" t="s">
        <v>9</v>
      </c>
      <c r="D4" s="98">
        <v>40</v>
      </c>
      <c r="F4" t="s">
        <v>62</v>
      </c>
      <c r="G4" t="s">
        <v>11</v>
      </c>
      <c r="H4" t="s">
        <v>16</v>
      </c>
      <c r="I4" s="64" t="s">
        <v>12</v>
      </c>
      <c r="J4" t="s">
        <v>13</v>
      </c>
      <c r="K4" s="93" t="s">
        <v>512</v>
      </c>
    </row>
    <row r="5" spans="1:11" ht="14.4" hidden="1" x14ac:dyDescent="0.3">
      <c r="C5" s="93" t="s">
        <v>143</v>
      </c>
      <c r="D5" s="95">
        <v>3357</v>
      </c>
      <c r="F5" t="s">
        <v>43</v>
      </c>
      <c r="G5" t="s">
        <v>10</v>
      </c>
      <c r="H5" t="s">
        <v>15</v>
      </c>
      <c r="I5" s="64" t="s">
        <v>12</v>
      </c>
      <c r="J5" t="s">
        <v>13</v>
      </c>
      <c r="K5" s="93" t="s">
        <v>512</v>
      </c>
    </row>
    <row r="6" spans="1:11" ht="14.4" hidden="1" x14ac:dyDescent="0.3">
      <c r="B6" s="104">
        <v>45139</v>
      </c>
      <c r="C6" s="102" t="s">
        <v>27</v>
      </c>
      <c r="D6" s="103">
        <v>235</v>
      </c>
      <c r="F6" t="s">
        <v>1457</v>
      </c>
      <c r="G6" t="s">
        <v>11</v>
      </c>
      <c r="H6" t="s">
        <v>16</v>
      </c>
      <c r="I6" s="64" t="s">
        <v>12</v>
      </c>
      <c r="J6" t="s">
        <v>13</v>
      </c>
    </row>
    <row r="7" spans="1:11" ht="14.4" hidden="1" x14ac:dyDescent="0.3">
      <c r="B7" s="126"/>
      <c r="C7" s="125" t="s">
        <v>1650</v>
      </c>
      <c r="D7" s="127">
        <v>500</v>
      </c>
      <c r="F7" t="s">
        <v>1625</v>
      </c>
      <c r="G7" t="s">
        <v>11</v>
      </c>
      <c r="H7" t="s">
        <v>17</v>
      </c>
      <c r="I7" s="64" t="s">
        <v>12</v>
      </c>
      <c r="J7" t="s">
        <v>13</v>
      </c>
      <c r="K7" s="93" t="s">
        <v>512</v>
      </c>
    </row>
    <row r="8" spans="1:11" ht="14.4" hidden="1" x14ac:dyDescent="0.3">
      <c r="B8" s="5">
        <v>45140</v>
      </c>
      <c r="C8" s="93" t="s">
        <v>9</v>
      </c>
      <c r="D8" s="98">
        <v>20</v>
      </c>
      <c r="F8" t="s">
        <v>62</v>
      </c>
      <c r="G8" t="s">
        <v>11</v>
      </c>
      <c r="H8" t="s">
        <v>16</v>
      </c>
      <c r="I8" s="64" t="s">
        <v>12</v>
      </c>
      <c r="J8" t="s">
        <v>13</v>
      </c>
      <c r="K8" s="93" t="s">
        <v>512</v>
      </c>
    </row>
    <row r="9" spans="1:11" ht="14.4" x14ac:dyDescent="0.3">
      <c r="B9" s="5"/>
      <c r="C9" t="s">
        <v>1027</v>
      </c>
      <c r="D9" s="95">
        <v>90</v>
      </c>
      <c r="F9" t="s">
        <v>50</v>
      </c>
      <c r="G9" t="s">
        <v>11</v>
      </c>
      <c r="H9" t="s">
        <v>16</v>
      </c>
      <c r="I9" s="64" t="s">
        <v>12</v>
      </c>
      <c r="J9" t="s">
        <v>13</v>
      </c>
      <c r="K9" s="93" t="s">
        <v>1401</v>
      </c>
    </row>
    <row r="10" spans="1:11" ht="14.4" hidden="1" x14ac:dyDescent="0.3">
      <c r="B10" s="5"/>
      <c r="C10" t="s">
        <v>1651</v>
      </c>
      <c r="D10" s="95">
        <v>370</v>
      </c>
      <c r="F10" t="s">
        <v>1625</v>
      </c>
      <c r="G10" t="s">
        <v>10</v>
      </c>
      <c r="H10" t="s">
        <v>16</v>
      </c>
      <c r="I10" s="64" t="s">
        <v>12</v>
      </c>
      <c r="J10" t="s">
        <v>13</v>
      </c>
      <c r="K10" s="93" t="s">
        <v>512</v>
      </c>
    </row>
    <row r="11" spans="1:11" ht="14.4" hidden="1" x14ac:dyDescent="0.3">
      <c r="B11" s="5"/>
      <c r="C11" t="s">
        <v>1652</v>
      </c>
      <c r="D11" s="95">
        <v>120</v>
      </c>
      <c r="F11" t="s">
        <v>1625</v>
      </c>
      <c r="G11" t="s">
        <v>10</v>
      </c>
      <c r="H11" t="s">
        <v>16</v>
      </c>
      <c r="I11" s="64" t="s">
        <v>12</v>
      </c>
      <c r="J11" t="s">
        <v>13</v>
      </c>
      <c r="K11" s="93" t="s">
        <v>512</v>
      </c>
    </row>
    <row r="12" spans="1:11" ht="14.4" hidden="1" x14ac:dyDescent="0.3">
      <c r="B12" s="5">
        <v>45141</v>
      </c>
      <c r="C12" s="93" t="s">
        <v>35</v>
      </c>
      <c r="D12" s="98">
        <v>160</v>
      </c>
      <c r="F12" t="s">
        <v>62</v>
      </c>
      <c r="G12" t="s">
        <v>11</v>
      </c>
      <c r="H12" t="s">
        <v>16</v>
      </c>
      <c r="I12" s="64" t="s">
        <v>12</v>
      </c>
      <c r="J12" t="s">
        <v>13</v>
      </c>
      <c r="K12" s="93" t="s">
        <v>512</v>
      </c>
    </row>
    <row r="13" spans="1:11" ht="14.4" hidden="1" x14ac:dyDescent="0.3">
      <c r="C13" s="93" t="s">
        <v>9</v>
      </c>
      <c r="D13" s="98">
        <v>40</v>
      </c>
      <c r="F13" t="s">
        <v>62</v>
      </c>
      <c r="G13" t="s">
        <v>11</v>
      </c>
      <c r="H13" t="s">
        <v>16</v>
      </c>
      <c r="I13" s="64" t="s">
        <v>12</v>
      </c>
      <c r="J13" t="s">
        <v>13</v>
      </c>
      <c r="K13" s="93" t="s">
        <v>512</v>
      </c>
    </row>
    <row r="14" spans="1:11" ht="14.4" hidden="1" x14ac:dyDescent="0.3">
      <c r="B14" s="5"/>
      <c r="C14" s="93" t="s">
        <v>8</v>
      </c>
      <c r="D14" s="98">
        <v>350</v>
      </c>
      <c r="F14" t="s">
        <v>62</v>
      </c>
      <c r="G14" t="s">
        <v>11</v>
      </c>
      <c r="H14" t="s">
        <v>16</v>
      </c>
      <c r="I14" s="64" t="s">
        <v>12</v>
      </c>
      <c r="J14" t="s">
        <v>13</v>
      </c>
      <c r="K14" s="93" t="s">
        <v>512</v>
      </c>
    </row>
    <row r="15" spans="1:11" ht="14.4" x14ac:dyDescent="0.3">
      <c r="B15" s="5"/>
      <c r="C15" s="93" t="s">
        <v>1406</v>
      </c>
      <c r="D15" s="98">
        <v>10000</v>
      </c>
      <c r="F15" t="s">
        <v>50</v>
      </c>
      <c r="G15" t="s">
        <v>11</v>
      </c>
      <c r="H15" t="s">
        <v>14</v>
      </c>
      <c r="I15" s="64" t="s">
        <v>12</v>
      </c>
      <c r="J15" t="s">
        <v>13</v>
      </c>
      <c r="K15" s="93" t="s">
        <v>512</v>
      </c>
    </row>
    <row r="16" spans="1:11" ht="14.4" x14ac:dyDescent="0.3">
      <c r="B16" s="5">
        <v>45142</v>
      </c>
      <c r="C16" t="s">
        <v>1027</v>
      </c>
      <c r="D16" s="95">
        <v>110</v>
      </c>
      <c r="F16" t="s">
        <v>50</v>
      </c>
      <c r="G16" t="s">
        <v>11</v>
      </c>
      <c r="H16" t="s">
        <v>16</v>
      </c>
      <c r="I16" s="64" t="s">
        <v>12</v>
      </c>
      <c r="J16" t="s">
        <v>13</v>
      </c>
      <c r="K16" s="93" t="s">
        <v>1401</v>
      </c>
    </row>
    <row r="17" spans="2:11" ht="14.4" hidden="1" x14ac:dyDescent="0.3">
      <c r="B17" s="5"/>
      <c r="C17" s="93" t="s">
        <v>686</v>
      </c>
      <c r="D17" s="95">
        <v>50</v>
      </c>
      <c r="F17" t="s">
        <v>43</v>
      </c>
      <c r="G17" t="s">
        <v>10</v>
      </c>
      <c r="H17" t="s">
        <v>15</v>
      </c>
      <c r="I17" s="64" t="s">
        <v>12</v>
      </c>
      <c r="J17" t="s">
        <v>13</v>
      </c>
      <c r="K17" s="93" t="s">
        <v>512</v>
      </c>
    </row>
    <row r="18" spans="2:11" ht="14.4" hidden="1" x14ac:dyDescent="0.3">
      <c r="B18" s="5"/>
      <c r="C18" s="93" t="s">
        <v>143</v>
      </c>
      <c r="D18" s="95">
        <v>1429</v>
      </c>
      <c r="F18" t="s">
        <v>43</v>
      </c>
      <c r="G18" t="s">
        <v>10</v>
      </c>
      <c r="H18" t="s">
        <v>15</v>
      </c>
      <c r="I18" s="64" t="s">
        <v>12</v>
      </c>
      <c r="J18" t="s">
        <v>13</v>
      </c>
      <c r="K18" s="93" t="s">
        <v>512</v>
      </c>
    </row>
    <row r="19" spans="2:11" ht="14.4" hidden="1" x14ac:dyDescent="0.3">
      <c r="B19" s="5"/>
      <c r="C19" s="93" t="s">
        <v>143</v>
      </c>
      <c r="D19" s="95">
        <v>476</v>
      </c>
      <c r="F19" t="s">
        <v>43</v>
      </c>
      <c r="G19" t="s">
        <v>10</v>
      </c>
      <c r="H19" t="s">
        <v>15</v>
      </c>
      <c r="I19" s="64" t="s">
        <v>12</v>
      </c>
      <c r="J19" t="s">
        <v>13</v>
      </c>
      <c r="K19" s="93" t="s">
        <v>512</v>
      </c>
    </row>
    <row r="20" spans="2:11" ht="14.4" hidden="1" x14ac:dyDescent="0.3">
      <c r="B20" s="104">
        <v>45142</v>
      </c>
      <c r="C20" s="102" t="s">
        <v>20</v>
      </c>
      <c r="D20" s="103">
        <v>2000</v>
      </c>
      <c r="F20" t="s">
        <v>1457</v>
      </c>
      <c r="G20" t="s">
        <v>10</v>
      </c>
      <c r="H20" t="s">
        <v>15</v>
      </c>
      <c r="I20" s="64" t="s">
        <v>12</v>
      </c>
      <c r="J20" t="s">
        <v>13</v>
      </c>
    </row>
    <row r="21" spans="2:11" ht="14.4" hidden="1" x14ac:dyDescent="0.3">
      <c r="B21" s="104">
        <v>45143</v>
      </c>
      <c r="C21" s="102" t="s">
        <v>1240</v>
      </c>
      <c r="D21" s="103">
        <v>3850</v>
      </c>
      <c r="F21" t="s">
        <v>1457</v>
      </c>
      <c r="G21" t="s">
        <v>10</v>
      </c>
      <c r="H21" t="s">
        <v>15</v>
      </c>
      <c r="I21" s="64" t="s">
        <v>12</v>
      </c>
      <c r="J21" t="s">
        <v>13</v>
      </c>
    </row>
    <row r="22" spans="2:11" ht="14.4" hidden="1" x14ac:dyDescent="0.3">
      <c r="B22" s="5">
        <v>45143</v>
      </c>
      <c r="C22" s="93" t="s">
        <v>9</v>
      </c>
      <c r="D22" s="98">
        <v>40</v>
      </c>
      <c r="F22" t="s">
        <v>62</v>
      </c>
      <c r="G22" t="s">
        <v>11</v>
      </c>
      <c r="H22" t="s">
        <v>16</v>
      </c>
      <c r="I22" s="64" t="s">
        <v>12</v>
      </c>
      <c r="J22" t="s">
        <v>13</v>
      </c>
      <c r="K22" s="93" t="s">
        <v>512</v>
      </c>
    </row>
    <row r="23" spans="2:11" ht="14.4" x14ac:dyDescent="0.3">
      <c r="B23" s="5"/>
      <c r="C23" t="s">
        <v>1027</v>
      </c>
      <c r="D23" s="95">
        <v>100</v>
      </c>
      <c r="F23" t="s">
        <v>50</v>
      </c>
      <c r="G23" t="s">
        <v>11</v>
      </c>
      <c r="H23" t="s">
        <v>16</v>
      </c>
      <c r="I23" s="64" t="s">
        <v>12</v>
      </c>
      <c r="J23" t="s">
        <v>13</v>
      </c>
      <c r="K23" s="93" t="s">
        <v>1401</v>
      </c>
    </row>
    <row r="24" spans="2:11" ht="14.4" hidden="1" x14ac:dyDescent="0.3">
      <c r="B24" s="5"/>
      <c r="C24" t="s">
        <v>1653</v>
      </c>
      <c r="D24" s="95">
        <v>3850</v>
      </c>
      <c r="F24" t="s">
        <v>1625</v>
      </c>
      <c r="G24" t="s">
        <v>10</v>
      </c>
      <c r="H24" t="s">
        <v>15</v>
      </c>
      <c r="I24" s="64" t="s">
        <v>12</v>
      </c>
      <c r="J24" t="s">
        <v>13</v>
      </c>
      <c r="K24" s="93" t="s">
        <v>512</v>
      </c>
    </row>
    <row r="25" spans="2:11" ht="14.4" hidden="1" x14ac:dyDescent="0.3">
      <c r="B25" s="5"/>
      <c r="C25" t="s">
        <v>1761</v>
      </c>
      <c r="D25" s="95">
        <v>2500</v>
      </c>
      <c r="F25" t="s">
        <v>43</v>
      </c>
      <c r="G25" t="s">
        <v>11</v>
      </c>
      <c r="H25" t="s">
        <v>15</v>
      </c>
      <c r="I25" s="64" t="s">
        <v>12</v>
      </c>
      <c r="J25" t="s">
        <v>13</v>
      </c>
    </row>
    <row r="26" spans="2:11" ht="14.4" hidden="1" x14ac:dyDescent="0.3">
      <c r="B26" s="5"/>
      <c r="C26" t="s">
        <v>42</v>
      </c>
      <c r="D26" s="95">
        <v>1066</v>
      </c>
      <c r="F26" t="s">
        <v>1625</v>
      </c>
      <c r="G26" t="s">
        <v>10</v>
      </c>
      <c r="H26" t="s">
        <v>15</v>
      </c>
      <c r="I26" s="64" t="s">
        <v>12</v>
      </c>
      <c r="J26" t="s">
        <v>13</v>
      </c>
      <c r="K26" s="93" t="s">
        <v>512</v>
      </c>
    </row>
    <row r="27" spans="2:11" customFormat="1" ht="14.4" hidden="1" x14ac:dyDescent="0.3">
      <c r="B27" s="5">
        <v>45146</v>
      </c>
      <c r="C27" t="s">
        <v>1245</v>
      </c>
      <c r="D27" s="95">
        <v>7500</v>
      </c>
      <c r="F27" t="s">
        <v>62</v>
      </c>
      <c r="G27" t="s">
        <v>11</v>
      </c>
      <c r="H27" t="s">
        <v>15</v>
      </c>
      <c r="I27" s="64" t="s">
        <v>12</v>
      </c>
      <c r="J27" t="s">
        <v>13</v>
      </c>
      <c r="K27" t="s">
        <v>1296</v>
      </c>
    </row>
    <row r="28" spans="2:11" ht="14.4" hidden="1" x14ac:dyDescent="0.3">
      <c r="B28" s="5">
        <v>45145</v>
      </c>
      <c r="C28" t="s">
        <v>1027</v>
      </c>
      <c r="D28" s="98">
        <v>210</v>
      </c>
      <c r="F28" t="s">
        <v>62</v>
      </c>
      <c r="G28" t="s">
        <v>11</v>
      </c>
      <c r="H28" t="s">
        <v>16</v>
      </c>
      <c r="I28" s="64" t="s">
        <v>12</v>
      </c>
      <c r="J28" t="s">
        <v>13</v>
      </c>
      <c r="K28" s="93" t="s">
        <v>512</v>
      </c>
    </row>
    <row r="29" spans="2:11" ht="14.4" hidden="1" x14ac:dyDescent="0.3">
      <c r="B29" s="5"/>
      <c r="C29" s="93" t="s">
        <v>9</v>
      </c>
      <c r="D29" s="98">
        <v>40</v>
      </c>
      <c r="F29" t="s">
        <v>62</v>
      </c>
      <c r="G29" t="s">
        <v>11</v>
      </c>
      <c r="H29" t="s">
        <v>16</v>
      </c>
      <c r="I29" s="64" t="s">
        <v>12</v>
      </c>
      <c r="J29" t="s">
        <v>13</v>
      </c>
      <c r="K29" s="93" t="s">
        <v>512</v>
      </c>
    </row>
    <row r="30" spans="2:11" ht="14.4" x14ac:dyDescent="0.3">
      <c r="B30" s="5"/>
      <c r="C30" t="s">
        <v>1027</v>
      </c>
      <c r="D30" s="95">
        <v>80</v>
      </c>
      <c r="F30" t="s">
        <v>50</v>
      </c>
      <c r="G30" t="s">
        <v>11</v>
      </c>
      <c r="H30" t="s">
        <v>16</v>
      </c>
      <c r="I30" s="64" t="s">
        <v>12</v>
      </c>
      <c r="J30" t="s">
        <v>13</v>
      </c>
      <c r="K30" s="93" t="s">
        <v>1401</v>
      </c>
    </row>
    <row r="31" spans="2:11" ht="14.4" hidden="1" x14ac:dyDescent="0.3">
      <c r="B31" s="5">
        <v>45147</v>
      </c>
      <c r="C31" s="93" t="s">
        <v>8</v>
      </c>
      <c r="D31" s="98">
        <v>260</v>
      </c>
      <c r="F31" t="s">
        <v>62</v>
      </c>
      <c r="G31" t="s">
        <v>11</v>
      </c>
      <c r="H31" t="s">
        <v>16</v>
      </c>
      <c r="I31" s="64" t="s">
        <v>12</v>
      </c>
      <c r="J31" t="s">
        <v>13</v>
      </c>
      <c r="K31" s="93" t="s">
        <v>512</v>
      </c>
    </row>
    <row r="32" spans="2:11" ht="14.4" hidden="1" x14ac:dyDescent="0.3">
      <c r="B32" s="5"/>
      <c r="C32" s="93" t="s">
        <v>9</v>
      </c>
      <c r="D32" s="98">
        <v>40</v>
      </c>
      <c r="F32" t="s">
        <v>62</v>
      </c>
      <c r="G32" t="s">
        <v>11</v>
      </c>
      <c r="H32" t="s">
        <v>16</v>
      </c>
      <c r="I32" s="64" t="s">
        <v>12</v>
      </c>
      <c r="J32" t="s">
        <v>13</v>
      </c>
      <c r="K32" s="93" t="s">
        <v>512</v>
      </c>
    </row>
    <row r="33" spans="2:11" ht="14.4" x14ac:dyDescent="0.3">
      <c r="B33" s="5"/>
      <c r="C33" t="s">
        <v>1027</v>
      </c>
      <c r="D33" s="95">
        <v>150</v>
      </c>
      <c r="F33" t="s">
        <v>50</v>
      </c>
      <c r="G33" t="s">
        <v>11</v>
      </c>
      <c r="H33" t="s">
        <v>16</v>
      </c>
      <c r="I33" s="64" t="s">
        <v>12</v>
      </c>
      <c r="J33" t="s">
        <v>13</v>
      </c>
      <c r="K33" s="93" t="s">
        <v>1401</v>
      </c>
    </row>
    <row r="34" spans="2:11" ht="14.4" hidden="1" x14ac:dyDescent="0.3">
      <c r="B34" s="5"/>
      <c r="C34" s="93" t="s">
        <v>1654</v>
      </c>
      <c r="D34" s="95">
        <v>500</v>
      </c>
      <c r="F34" t="s">
        <v>1625</v>
      </c>
      <c r="G34" t="s">
        <v>11</v>
      </c>
      <c r="H34" t="s">
        <v>15</v>
      </c>
      <c r="I34" s="64" t="s">
        <v>12</v>
      </c>
      <c r="J34" t="s">
        <v>13</v>
      </c>
      <c r="K34" s="93" t="s">
        <v>512</v>
      </c>
    </row>
    <row r="35" spans="2:11" ht="14.4" hidden="1" x14ac:dyDescent="0.3">
      <c r="B35" s="5"/>
      <c r="C35" s="93" t="s">
        <v>1655</v>
      </c>
      <c r="D35" s="95">
        <v>3500</v>
      </c>
      <c r="F35" t="s">
        <v>1625</v>
      </c>
      <c r="G35" t="s">
        <v>11</v>
      </c>
      <c r="H35" t="s">
        <v>15</v>
      </c>
      <c r="I35" s="64" t="s">
        <v>12</v>
      </c>
      <c r="J35" t="s">
        <v>13</v>
      </c>
      <c r="K35" s="93" t="s">
        <v>512</v>
      </c>
    </row>
    <row r="36" spans="2:11" ht="14.4" hidden="1" x14ac:dyDescent="0.3">
      <c r="B36" s="5">
        <v>45148</v>
      </c>
      <c r="C36" s="93" t="s">
        <v>1656</v>
      </c>
      <c r="D36" s="95">
        <v>150</v>
      </c>
      <c r="F36" t="s">
        <v>1625</v>
      </c>
      <c r="G36" t="s">
        <v>11</v>
      </c>
      <c r="H36" t="s">
        <v>15</v>
      </c>
      <c r="I36" s="64" t="s">
        <v>12</v>
      </c>
      <c r="J36" t="s">
        <v>13</v>
      </c>
      <c r="K36" s="93" t="s">
        <v>512</v>
      </c>
    </row>
    <row r="37" spans="2:11" ht="14.4" hidden="1" x14ac:dyDescent="0.3">
      <c r="B37" s="5"/>
      <c r="C37" s="93" t="s">
        <v>1657</v>
      </c>
      <c r="D37" s="95">
        <v>15</v>
      </c>
      <c r="F37" t="s">
        <v>1625</v>
      </c>
      <c r="G37" t="s">
        <v>11</v>
      </c>
      <c r="H37" t="s">
        <v>15</v>
      </c>
      <c r="I37" s="64" t="s">
        <v>12</v>
      </c>
      <c r="J37" t="s">
        <v>13</v>
      </c>
      <c r="K37" s="93" t="s">
        <v>512</v>
      </c>
    </row>
    <row r="38" spans="2:11" ht="14.4" hidden="1" x14ac:dyDescent="0.3">
      <c r="B38" s="5"/>
      <c r="C38" s="93" t="s">
        <v>1658</v>
      </c>
      <c r="D38" s="95">
        <v>200</v>
      </c>
      <c r="F38" t="s">
        <v>1625</v>
      </c>
      <c r="G38" t="s">
        <v>11</v>
      </c>
      <c r="H38" t="s">
        <v>15</v>
      </c>
      <c r="I38" s="64" t="s">
        <v>12</v>
      </c>
      <c r="J38" t="s">
        <v>13</v>
      </c>
      <c r="K38" s="93" t="s">
        <v>512</v>
      </c>
    </row>
    <row r="39" spans="2:11" ht="14.4" hidden="1" x14ac:dyDescent="0.3">
      <c r="B39" s="5"/>
      <c r="C39" s="93" t="s">
        <v>931</v>
      </c>
      <c r="D39" s="95">
        <v>30</v>
      </c>
      <c r="F39" t="s">
        <v>1625</v>
      </c>
      <c r="G39" t="s">
        <v>11</v>
      </c>
      <c r="H39" t="s">
        <v>15</v>
      </c>
      <c r="I39" s="64" t="s">
        <v>12</v>
      </c>
      <c r="J39" t="s">
        <v>13</v>
      </c>
      <c r="K39" s="93" t="s">
        <v>512</v>
      </c>
    </row>
    <row r="40" spans="2:11" ht="14.4" x14ac:dyDescent="0.3">
      <c r="B40" s="5">
        <v>45148</v>
      </c>
      <c r="C40" t="s">
        <v>1027</v>
      </c>
      <c r="D40" s="95">
        <v>90</v>
      </c>
      <c r="F40" t="s">
        <v>50</v>
      </c>
      <c r="G40" t="s">
        <v>11</v>
      </c>
      <c r="H40" t="s">
        <v>16</v>
      </c>
      <c r="I40" s="64" t="s">
        <v>12</v>
      </c>
      <c r="J40" t="s">
        <v>13</v>
      </c>
      <c r="K40" s="93" t="s">
        <v>1401</v>
      </c>
    </row>
    <row r="41" spans="2:11" ht="14.4" x14ac:dyDescent="0.3">
      <c r="B41" s="5"/>
      <c r="C41" t="s">
        <v>1391</v>
      </c>
      <c r="D41" s="95">
        <v>600</v>
      </c>
      <c r="F41" t="s">
        <v>50</v>
      </c>
      <c r="G41" t="s">
        <v>10</v>
      </c>
      <c r="H41" t="s">
        <v>15</v>
      </c>
      <c r="I41" s="64" t="s">
        <v>12</v>
      </c>
      <c r="J41" t="s">
        <v>13</v>
      </c>
      <c r="K41" s="93" t="s">
        <v>1401</v>
      </c>
    </row>
    <row r="42" spans="2:11" ht="14.4" x14ac:dyDescent="0.3">
      <c r="B42" s="5"/>
      <c r="C42" t="s">
        <v>27</v>
      </c>
      <c r="D42" s="95">
        <v>180</v>
      </c>
      <c r="F42" t="s">
        <v>50</v>
      </c>
      <c r="G42" t="s">
        <v>11</v>
      </c>
      <c r="H42" t="s">
        <v>16</v>
      </c>
      <c r="I42" s="64" t="s">
        <v>12</v>
      </c>
      <c r="J42" t="s">
        <v>13</v>
      </c>
      <c r="K42" s="93" t="s">
        <v>1401</v>
      </c>
    </row>
    <row r="43" spans="2:11" ht="14.4" hidden="1" x14ac:dyDescent="0.3">
      <c r="B43" s="5">
        <v>45149</v>
      </c>
      <c r="C43" s="93" t="s">
        <v>35</v>
      </c>
      <c r="D43" s="98">
        <v>140</v>
      </c>
      <c r="F43" t="s">
        <v>62</v>
      </c>
      <c r="G43" t="s">
        <v>11</v>
      </c>
      <c r="H43" t="s">
        <v>16</v>
      </c>
      <c r="I43" s="64" t="s">
        <v>12</v>
      </c>
      <c r="J43" t="s">
        <v>13</v>
      </c>
      <c r="K43" s="93" t="s">
        <v>512</v>
      </c>
    </row>
    <row r="44" spans="2:11" ht="14.4" hidden="1" x14ac:dyDescent="0.3">
      <c r="C44" s="93" t="s">
        <v>9</v>
      </c>
      <c r="D44" s="98">
        <v>40</v>
      </c>
      <c r="F44" t="s">
        <v>62</v>
      </c>
      <c r="G44" t="s">
        <v>11</v>
      </c>
      <c r="H44" t="s">
        <v>16</v>
      </c>
      <c r="I44" s="64" t="s">
        <v>12</v>
      </c>
      <c r="J44" t="s">
        <v>13</v>
      </c>
      <c r="K44" s="93" t="s">
        <v>512</v>
      </c>
    </row>
    <row r="45" spans="2:11" ht="14.4" x14ac:dyDescent="0.3">
      <c r="C45" s="93" t="s">
        <v>1027</v>
      </c>
      <c r="D45" s="98">
        <v>90</v>
      </c>
      <c r="F45" t="s">
        <v>50</v>
      </c>
      <c r="G45" t="s">
        <v>11</v>
      </c>
      <c r="H45" t="s">
        <v>16</v>
      </c>
      <c r="I45" s="64" t="s">
        <v>12</v>
      </c>
      <c r="J45" t="s">
        <v>13</v>
      </c>
      <c r="K45" s="93" t="s">
        <v>1401</v>
      </c>
    </row>
    <row r="46" spans="2:11" ht="14.4" hidden="1" x14ac:dyDescent="0.3">
      <c r="C46" s="93" t="s">
        <v>1658</v>
      </c>
      <c r="D46" s="98">
        <v>500</v>
      </c>
      <c r="F46" t="s">
        <v>1625</v>
      </c>
      <c r="G46" t="s">
        <v>11</v>
      </c>
      <c r="H46" t="s">
        <v>15</v>
      </c>
      <c r="I46" s="64" t="s">
        <v>12</v>
      </c>
      <c r="J46" t="s">
        <v>13</v>
      </c>
      <c r="K46" s="93" t="s">
        <v>512</v>
      </c>
    </row>
    <row r="47" spans="2:11" ht="14.4" hidden="1" x14ac:dyDescent="0.3">
      <c r="C47" s="93" t="s">
        <v>1659</v>
      </c>
      <c r="D47" s="98">
        <v>700</v>
      </c>
      <c r="F47" t="s">
        <v>1625</v>
      </c>
      <c r="G47" t="s">
        <v>11</v>
      </c>
      <c r="H47" t="s">
        <v>15</v>
      </c>
      <c r="I47" s="64" t="s">
        <v>12</v>
      </c>
      <c r="J47" t="s">
        <v>13</v>
      </c>
      <c r="K47" s="93" t="s">
        <v>512</v>
      </c>
    </row>
    <row r="48" spans="2:11" ht="14.4" hidden="1" x14ac:dyDescent="0.3">
      <c r="B48" s="5">
        <v>45150</v>
      </c>
      <c r="C48" s="93" t="s">
        <v>1177</v>
      </c>
      <c r="D48" s="98">
        <v>4725</v>
      </c>
      <c r="F48" t="s">
        <v>62</v>
      </c>
      <c r="G48" t="s">
        <v>11</v>
      </c>
      <c r="H48" t="s">
        <v>1304</v>
      </c>
      <c r="I48" s="64" t="s">
        <v>12</v>
      </c>
      <c r="J48" t="s">
        <v>13</v>
      </c>
      <c r="K48" s="93" t="s">
        <v>1306</v>
      </c>
    </row>
    <row r="49" spans="2:11" ht="14.4" hidden="1" x14ac:dyDescent="0.3">
      <c r="C49" s="93" t="s">
        <v>1282</v>
      </c>
      <c r="D49" s="98">
        <v>900</v>
      </c>
      <c r="F49" t="s">
        <v>62</v>
      </c>
      <c r="G49" t="s">
        <v>11</v>
      </c>
      <c r="H49" t="s">
        <v>1304</v>
      </c>
      <c r="I49" s="64" t="s">
        <v>12</v>
      </c>
      <c r="J49" t="s">
        <v>13</v>
      </c>
      <c r="K49" s="93" t="s">
        <v>1306</v>
      </c>
    </row>
    <row r="50" spans="2:11" ht="14.4" hidden="1" x14ac:dyDescent="0.3">
      <c r="C50" s="93" t="s">
        <v>1283</v>
      </c>
      <c r="D50" s="98">
        <v>45</v>
      </c>
      <c r="F50" t="s">
        <v>62</v>
      </c>
      <c r="G50" t="s">
        <v>11</v>
      </c>
      <c r="H50" t="s">
        <v>15</v>
      </c>
      <c r="I50" s="64" t="s">
        <v>12</v>
      </c>
      <c r="J50" t="s">
        <v>13</v>
      </c>
      <c r="K50" s="93" t="s">
        <v>1306</v>
      </c>
    </row>
    <row r="51" spans="2:11" ht="14.4" hidden="1" x14ac:dyDescent="0.3">
      <c r="C51" s="93" t="s">
        <v>93</v>
      </c>
      <c r="D51" s="98">
        <v>80</v>
      </c>
      <c r="F51" t="s">
        <v>62</v>
      </c>
      <c r="G51" t="s">
        <v>11</v>
      </c>
      <c r="H51" t="s">
        <v>14</v>
      </c>
      <c r="I51" s="64" t="s">
        <v>12</v>
      </c>
      <c r="J51" t="s">
        <v>13</v>
      </c>
      <c r="K51" s="93" t="s">
        <v>1306</v>
      </c>
    </row>
    <row r="52" spans="2:11" ht="14.4" hidden="1" x14ac:dyDescent="0.3">
      <c r="C52" s="93" t="s">
        <v>1284</v>
      </c>
      <c r="D52" s="98">
        <v>400</v>
      </c>
      <c r="F52" t="s">
        <v>62</v>
      </c>
      <c r="G52" t="s">
        <v>11</v>
      </c>
      <c r="H52" t="s">
        <v>15</v>
      </c>
      <c r="I52" s="64" t="s">
        <v>12</v>
      </c>
      <c r="J52" t="s">
        <v>13</v>
      </c>
      <c r="K52" s="93" t="s">
        <v>1306</v>
      </c>
    </row>
    <row r="53" spans="2:11" ht="14.4" hidden="1" x14ac:dyDescent="0.3">
      <c r="C53" s="93" t="s">
        <v>27</v>
      </c>
      <c r="D53" s="98">
        <v>600</v>
      </c>
      <c r="F53" t="s">
        <v>62</v>
      </c>
      <c r="G53" t="s">
        <v>11</v>
      </c>
      <c r="H53" t="s">
        <v>16</v>
      </c>
      <c r="I53" s="64" t="s">
        <v>12</v>
      </c>
      <c r="J53" t="s">
        <v>13</v>
      </c>
      <c r="K53" s="93" t="s">
        <v>1306</v>
      </c>
    </row>
    <row r="54" spans="2:11" ht="14.4" x14ac:dyDescent="0.3">
      <c r="C54" t="s">
        <v>1027</v>
      </c>
      <c r="D54" s="95">
        <v>60</v>
      </c>
      <c r="F54" t="s">
        <v>50</v>
      </c>
      <c r="G54" t="s">
        <v>11</v>
      </c>
      <c r="H54" t="s">
        <v>16</v>
      </c>
      <c r="I54" s="64" t="s">
        <v>12</v>
      </c>
      <c r="J54" t="s">
        <v>13</v>
      </c>
      <c r="K54" s="93" t="s">
        <v>1401</v>
      </c>
    </row>
    <row r="55" spans="2:11" ht="14.4" x14ac:dyDescent="0.3">
      <c r="C55" t="s">
        <v>1392</v>
      </c>
      <c r="D55" s="95">
        <v>664</v>
      </c>
      <c r="F55" t="s">
        <v>50</v>
      </c>
      <c r="G55" t="s">
        <v>10</v>
      </c>
      <c r="H55" t="s">
        <v>15</v>
      </c>
      <c r="I55" s="64" t="s">
        <v>12</v>
      </c>
      <c r="J55" t="s">
        <v>13</v>
      </c>
      <c r="K55" s="93" t="s">
        <v>1401</v>
      </c>
    </row>
    <row r="56" spans="2:11" ht="14.4" x14ac:dyDescent="0.3">
      <c r="C56" t="s">
        <v>23</v>
      </c>
      <c r="D56" s="95">
        <v>150</v>
      </c>
      <c r="F56" t="s">
        <v>50</v>
      </c>
      <c r="G56" t="s">
        <v>11</v>
      </c>
      <c r="H56" t="s">
        <v>16</v>
      </c>
      <c r="I56" s="64" t="s">
        <v>12</v>
      </c>
      <c r="J56" t="s">
        <v>13</v>
      </c>
      <c r="K56" s="93" t="s">
        <v>1401</v>
      </c>
    </row>
    <row r="57" spans="2:11" ht="14.4" hidden="1" x14ac:dyDescent="0.3">
      <c r="B57" s="5">
        <v>45151</v>
      </c>
      <c r="C57" s="93" t="s">
        <v>8</v>
      </c>
      <c r="D57" s="98">
        <f>280+50</f>
        <v>330</v>
      </c>
      <c r="F57" t="s">
        <v>62</v>
      </c>
      <c r="G57" t="s">
        <v>11</v>
      </c>
      <c r="H57" t="s">
        <v>16</v>
      </c>
      <c r="I57" s="64" t="s">
        <v>12</v>
      </c>
      <c r="J57" t="s">
        <v>13</v>
      </c>
      <c r="K57" s="93" t="s">
        <v>1306</v>
      </c>
    </row>
    <row r="58" spans="2:11" ht="14.4" x14ac:dyDescent="0.3">
      <c r="B58" s="5"/>
      <c r="C58" t="s">
        <v>118</v>
      </c>
      <c r="D58" s="95">
        <v>160</v>
      </c>
      <c r="F58" t="s">
        <v>50</v>
      </c>
      <c r="G58" t="s">
        <v>11</v>
      </c>
      <c r="H58" t="s">
        <v>14</v>
      </c>
      <c r="I58" s="64" t="s">
        <v>12</v>
      </c>
      <c r="J58" t="s">
        <v>13</v>
      </c>
      <c r="K58" s="93" t="s">
        <v>1401</v>
      </c>
    </row>
    <row r="59" spans="2:11" ht="14.4" x14ac:dyDescent="0.3">
      <c r="B59" s="5"/>
      <c r="C59" t="s">
        <v>1393</v>
      </c>
      <c r="D59" s="95">
        <v>8000</v>
      </c>
      <c r="F59" t="s">
        <v>50</v>
      </c>
      <c r="G59" t="s">
        <v>11</v>
      </c>
      <c r="H59" t="s">
        <v>14</v>
      </c>
      <c r="I59" s="64" t="s">
        <v>12</v>
      </c>
      <c r="J59" t="s">
        <v>13</v>
      </c>
      <c r="K59" s="93" t="s">
        <v>1401</v>
      </c>
    </row>
    <row r="60" spans="2:11" ht="14.4" x14ac:dyDescent="0.3">
      <c r="B60" s="5"/>
      <c r="C60" t="s">
        <v>1027</v>
      </c>
      <c r="D60" s="95">
        <v>60</v>
      </c>
      <c r="F60" t="s">
        <v>50</v>
      </c>
      <c r="G60" t="s">
        <v>11</v>
      </c>
      <c r="H60" t="s">
        <v>16</v>
      </c>
      <c r="I60" s="64" t="s">
        <v>12</v>
      </c>
      <c r="J60" t="s">
        <v>13</v>
      </c>
      <c r="K60" s="93" t="s">
        <v>1401</v>
      </c>
    </row>
    <row r="61" spans="2:11" ht="14.4" x14ac:dyDescent="0.3">
      <c r="B61" s="5">
        <v>45152</v>
      </c>
      <c r="C61" t="s">
        <v>1027</v>
      </c>
      <c r="D61" s="95">
        <v>110</v>
      </c>
      <c r="F61" t="s">
        <v>50</v>
      </c>
      <c r="G61" t="s">
        <v>11</v>
      </c>
      <c r="H61" t="s">
        <v>16</v>
      </c>
      <c r="I61" s="64" t="s">
        <v>12</v>
      </c>
      <c r="J61" t="s">
        <v>13</v>
      </c>
      <c r="K61" s="93" t="s">
        <v>1401</v>
      </c>
    </row>
    <row r="62" spans="2:11" ht="14.4" x14ac:dyDescent="0.3">
      <c r="B62" s="5"/>
      <c r="C62" t="s">
        <v>1394</v>
      </c>
      <c r="D62" s="95">
        <v>110</v>
      </c>
      <c r="F62" t="s">
        <v>50</v>
      </c>
      <c r="G62" t="s">
        <v>11</v>
      </c>
      <c r="H62" t="s">
        <v>14</v>
      </c>
      <c r="I62" s="64" t="s">
        <v>12</v>
      </c>
      <c r="J62" t="s">
        <v>13</v>
      </c>
      <c r="K62" s="93" t="s">
        <v>1401</v>
      </c>
    </row>
    <row r="63" spans="2:11" ht="14.4" hidden="1" x14ac:dyDescent="0.3">
      <c r="B63" s="5"/>
      <c r="C63" t="s">
        <v>1660</v>
      </c>
      <c r="D63" s="95">
        <v>830</v>
      </c>
      <c r="F63" t="s">
        <v>1625</v>
      </c>
      <c r="G63" t="s">
        <v>10</v>
      </c>
      <c r="H63" t="s">
        <v>17</v>
      </c>
      <c r="I63" s="64" t="s">
        <v>12</v>
      </c>
      <c r="J63" t="s">
        <v>13</v>
      </c>
      <c r="K63" s="93" t="s">
        <v>599</v>
      </c>
    </row>
    <row r="64" spans="2:11" ht="14.4" hidden="1" x14ac:dyDescent="0.3">
      <c r="B64" s="5">
        <v>45153</v>
      </c>
      <c r="C64" t="s">
        <v>1661</v>
      </c>
      <c r="D64" s="95">
        <v>2124</v>
      </c>
      <c r="F64" t="s">
        <v>1625</v>
      </c>
      <c r="G64" t="s">
        <v>10</v>
      </c>
      <c r="H64" t="s">
        <v>15</v>
      </c>
      <c r="I64" s="64" t="s">
        <v>12</v>
      </c>
      <c r="J64" t="s">
        <v>13</v>
      </c>
      <c r="K64" s="93" t="s">
        <v>599</v>
      </c>
    </row>
    <row r="65" spans="1:11" ht="14.4" hidden="1" x14ac:dyDescent="0.3">
      <c r="B65" s="5"/>
      <c r="C65" t="s">
        <v>1662</v>
      </c>
      <c r="D65" s="95">
        <v>4054</v>
      </c>
      <c r="F65" t="s">
        <v>1625</v>
      </c>
      <c r="G65" t="s">
        <v>10</v>
      </c>
      <c r="H65" t="s">
        <v>15</v>
      </c>
      <c r="I65" s="64" t="s">
        <v>12</v>
      </c>
      <c r="J65" t="s">
        <v>13</v>
      </c>
      <c r="K65" s="93" t="s">
        <v>599</v>
      </c>
    </row>
    <row r="66" spans="1:11" ht="14.4" hidden="1" x14ac:dyDescent="0.3">
      <c r="B66" s="5"/>
      <c r="C66" t="s">
        <v>1627</v>
      </c>
      <c r="D66" s="95">
        <v>1000</v>
      </c>
      <c r="F66" t="s">
        <v>1625</v>
      </c>
      <c r="G66" t="s">
        <v>11</v>
      </c>
      <c r="H66" t="s">
        <v>15</v>
      </c>
      <c r="I66" s="64" t="s">
        <v>12</v>
      </c>
      <c r="J66" t="s">
        <v>13</v>
      </c>
      <c r="K66" s="93" t="s">
        <v>599</v>
      </c>
    </row>
    <row r="67" spans="1:11" ht="14.4" hidden="1" x14ac:dyDescent="0.3">
      <c r="B67" s="5">
        <v>45153</v>
      </c>
      <c r="C67" s="93" t="s">
        <v>1301</v>
      </c>
      <c r="D67" s="98">
        <v>600</v>
      </c>
      <c r="F67" t="s">
        <v>62</v>
      </c>
      <c r="G67" t="s">
        <v>11</v>
      </c>
      <c r="H67" t="s">
        <v>16</v>
      </c>
      <c r="I67" s="64" t="s">
        <v>12</v>
      </c>
      <c r="J67" t="s">
        <v>13</v>
      </c>
      <c r="K67" s="93" t="s">
        <v>1306</v>
      </c>
    </row>
    <row r="68" spans="1:11" ht="14.4" hidden="1" x14ac:dyDescent="0.3">
      <c r="B68" s="105" t="s">
        <v>1469</v>
      </c>
      <c r="C68" s="102" t="s">
        <v>1460</v>
      </c>
      <c r="D68" s="103">
        <v>666</v>
      </c>
      <c r="F68" t="s">
        <v>1457</v>
      </c>
      <c r="G68" t="s">
        <v>10</v>
      </c>
      <c r="H68" t="s">
        <v>15</v>
      </c>
      <c r="I68" s="64" t="s">
        <v>12</v>
      </c>
      <c r="J68" t="s">
        <v>13</v>
      </c>
    </row>
    <row r="69" spans="1:11" ht="14.4" hidden="1" x14ac:dyDescent="0.3">
      <c r="A69" s="93" t="s">
        <v>953</v>
      </c>
      <c r="B69" s="5">
        <v>45154</v>
      </c>
      <c r="C69" s="93" t="s">
        <v>1278</v>
      </c>
      <c r="D69" s="98">
        <v>370</v>
      </c>
      <c r="F69" t="s">
        <v>62</v>
      </c>
      <c r="G69" t="s">
        <v>11</v>
      </c>
      <c r="H69" t="s">
        <v>14</v>
      </c>
      <c r="I69" s="64" t="s">
        <v>12</v>
      </c>
      <c r="J69" t="s">
        <v>13</v>
      </c>
      <c r="K69" s="93" t="s">
        <v>1306</v>
      </c>
    </row>
    <row r="70" spans="1:11" ht="14.4" hidden="1" x14ac:dyDescent="0.3">
      <c r="C70" s="93" t="s">
        <v>1279</v>
      </c>
      <c r="D70" s="98">
        <v>1300</v>
      </c>
      <c r="F70" t="s">
        <v>62</v>
      </c>
      <c r="G70" t="s">
        <v>11</v>
      </c>
      <c r="H70" t="s">
        <v>15</v>
      </c>
      <c r="I70" s="64" t="s">
        <v>12</v>
      </c>
      <c r="J70" t="s">
        <v>13</v>
      </c>
      <c r="K70" s="93" t="s">
        <v>1306</v>
      </c>
    </row>
    <row r="71" spans="1:11" ht="14.4" hidden="1" x14ac:dyDescent="0.3">
      <c r="C71" s="93" t="s">
        <v>20</v>
      </c>
      <c r="D71" s="98">
        <v>240</v>
      </c>
      <c r="F71" t="s">
        <v>1625</v>
      </c>
      <c r="G71" t="s">
        <v>11</v>
      </c>
      <c r="H71" t="s">
        <v>15</v>
      </c>
      <c r="I71" s="64" t="s">
        <v>12</v>
      </c>
      <c r="J71" t="s">
        <v>13</v>
      </c>
    </row>
    <row r="72" spans="1:11" ht="14.4" hidden="1" x14ac:dyDescent="0.3">
      <c r="C72" s="93" t="s">
        <v>1280</v>
      </c>
      <c r="D72" s="98">
        <v>7000</v>
      </c>
      <c r="F72" t="s">
        <v>62</v>
      </c>
      <c r="G72" t="s">
        <v>11</v>
      </c>
      <c r="H72" t="s">
        <v>15</v>
      </c>
      <c r="I72" s="64" t="s">
        <v>12</v>
      </c>
      <c r="J72" t="s">
        <v>13</v>
      </c>
      <c r="K72" s="93" t="s">
        <v>1306</v>
      </c>
    </row>
    <row r="73" spans="1:11" ht="14.4" hidden="1" x14ac:dyDescent="0.3">
      <c r="C73" s="93" t="s">
        <v>1281</v>
      </c>
      <c r="D73" s="98">
        <v>608</v>
      </c>
      <c r="F73" t="s">
        <v>62</v>
      </c>
      <c r="G73" t="s">
        <v>11</v>
      </c>
      <c r="H73" t="s">
        <v>15</v>
      </c>
      <c r="I73" s="64" t="s">
        <v>12</v>
      </c>
      <c r="J73" t="s">
        <v>13</v>
      </c>
      <c r="K73" s="93" t="s">
        <v>1306</v>
      </c>
    </row>
    <row r="74" spans="1:11" ht="14.4" hidden="1" x14ac:dyDescent="0.3">
      <c r="C74" s="93" t="s">
        <v>8</v>
      </c>
      <c r="D74" s="98">
        <v>220</v>
      </c>
      <c r="F74" t="s">
        <v>62</v>
      </c>
      <c r="G74" t="s">
        <v>11</v>
      </c>
      <c r="H74" t="s">
        <v>16</v>
      </c>
      <c r="I74" s="64" t="s">
        <v>12</v>
      </c>
      <c r="J74" t="s">
        <v>13</v>
      </c>
      <c r="K74" s="93" t="s">
        <v>1306</v>
      </c>
    </row>
    <row r="75" spans="1:11" ht="14.4" hidden="1" x14ac:dyDescent="0.3">
      <c r="C75" s="93" t="s">
        <v>1285</v>
      </c>
      <c r="D75" s="98">
        <v>100</v>
      </c>
      <c r="F75" t="s">
        <v>62</v>
      </c>
      <c r="G75" t="s">
        <v>11</v>
      </c>
      <c r="H75" t="s">
        <v>15</v>
      </c>
      <c r="I75" s="64" t="s">
        <v>12</v>
      </c>
      <c r="J75" t="s">
        <v>13</v>
      </c>
      <c r="K75" s="93" t="s">
        <v>1306</v>
      </c>
    </row>
    <row r="76" spans="1:11" ht="14.4" hidden="1" x14ac:dyDescent="0.3">
      <c r="C76" s="93" t="s">
        <v>27</v>
      </c>
      <c r="D76" s="98">
        <v>310</v>
      </c>
      <c r="F76" t="s">
        <v>62</v>
      </c>
      <c r="G76" t="s">
        <v>11</v>
      </c>
      <c r="H76" t="s">
        <v>16</v>
      </c>
      <c r="I76" s="64" t="s">
        <v>12</v>
      </c>
      <c r="J76" t="s">
        <v>13</v>
      </c>
      <c r="K76" s="93" t="s">
        <v>1306</v>
      </c>
    </row>
    <row r="77" spans="1:11" ht="14.4" hidden="1" x14ac:dyDescent="0.3">
      <c r="C77" s="93" t="s">
        <v>1290</v>
      </c>
      <c r="D77" s="98">
        <v>2000</v>
      </c>
      <c r="F77" t="s">
        <v>62</v>
      </c>
      <c r="G77" t="s">
        <v>11</v>
      </c>
      <c r="H77" t="s">
        <v>16</v>
      </c>
      <c r="I77" s="64" t="s">
        <v>12</v>
      </c>
      <c r="J77" t="s">
        <v>13</v>
      </c>
      <c r="K77" s="93" t="s">
        <v>1306</v>
      </c>
    </row>
    <row r="78" spans="1:11" ht="14.4" x14ac:dyDescent="0.3">
      <c r="C78" t="s">
        <v>1027</v>
      </c>
      <c r="D78" s="95">
        <v>100</v>
      </c>
      <c r="F78" t="s">
        <v>50</v>
      </c>
      <c r="G78" t="s">
        <v>11</v>
      </c>
      <c r="H78" t="s">
        <v>16</v>
      </c>
      <c r="I78" s="64" t="s">
        <v>12</v>
      </c>
      <c r="J78" t="s">
        <v>13</v>
      </c>
      <c r="K78" s="93" t="s">
        <v>1401</v>
      </c>
    </row>
    <row r="79" spans="1:11" customFormat="1" ht="14.4" hidden="1" x14ac:dyDescent="0.3">
      <c r="B79" s="5">
        <v>45154</v>
      </c>
      <c r="C79" t="s">
        <v>1426</v>
      </c>
      <c r="D79" s="95">
        <v>7500</v>
      </c>
      <c r="F79" t="s">
        <v>62</v>
      </c>
      <c r="G79" t="s">
        <v>11</v>
      </c>
      <c r="H79" t="s">
        <v>15</v>
      </c>
      <c r="I79" s="64" t="s">
        <v>12</v>
      </c>
      <c r="J79" t="s">
        <v>13</v>
      </c>
      <c r="K79" t="s">
        <v>1296</v>
      </c>
    </row>
    <row r="80" spans="1:11" ht="14.4" hidden="1" x14ac:dyDescent="0.3">
      <c r="B80" s="5">
        <v>45155</v>
      </c>
      <c r="C80" s="93" t="s">
        <v>24</v>
      </c>
      <c r="D80" s="98">
        <v>190</v>
      </c>
      <c r="F80" t="s">
        <v>62</v>
      </c>
      <c r="G80" t="s">
        <v>11</v>
      </c>
      <c r="H80" t="s">
        <v>16</v>
      </c>
      <c r="I80" s="64" t="s">
        <v>12</v>
      </c>
      <c r="J80" t="s">
        <v>13</v>
      </c>
      <c r="K80" s="93" t="s">
        <v>1306</v>
      </c>
    </row>
    <row r="81" spans="2:11" ht="14.4" hidden="1" x14ac:dyDescent="0.3">
      <c r="C81" s="93" t="s">
        <v>23</v>
      </c>
      <c r="D81" s="98">
        <v>240</v>
      </c>
      <c r="F81" t="s">
        <v>62</v>
      </c>
      <c r="G81" t="s">
        <v>11</v>
      </c>
      <c r="H81" t="s">
        <v>16</v>
      </c>
      <c r="I81" s="64" t="s">
        <v>12</v>
      </c>
      <c r="J81" t="s">
        <v>13</v>
      </c>
      <c r="K81" s="93" t="s">
        <v>1306</v>
      </c>
    </row>
    <row r="82" spans="2:11" ht="14.4" hidden="1" x14ac:dyDescent="0.3">
      <c r="C82" s="93" t="s">
        <v>9</v>
      </c>
      <c r="D82" s="98">
        <v>60</v>
      </c>
      <c r="F82" t="s">
        <v>62</v>
      </c>
      <c r="G82" t="s">
        <v>11</v>
      </c>
      <c r="H82" t="s">
        <v>16</v>
      </c>
      <c r="I82" s="64" t="s">
        <v>12</v>
      </c>
      <c r="J82" t="s">
        <v>13</v>
      </c>
      <c r="K82" s="93" t="s">
        <v>1306</v>
      </c>
    </row>
    <row r="83" spans="2:11" ht="14.4" hidden="1" x14ac:dyDescent="0.3">
      <c r="C83" s="93" t="s">
        <v>8</v>
      </c>
      <c r="D83" s="98">
        <v>165</v>
      </c>
      <c r="F83" t="s">
        <v>62</v>
      </c>
      <c r="G83" t="s">
        <v>11</v>
      </c>
      <c r="H83" t="s">
        <v>16</v>
      </c>
      <c r="I83" s="64" t="s">
        <v>12</v>
      </c>
      <c r="J83" t="s">
        <v>13</v>
      </c>
      <c r="K83" s="93" t="s">
        <v>1306</v>
      </c>
    </row>
    <row r="84" spans="2:11" ht="14.4" hidden="1" x14ac:dyDescent="0.3">
      <c r="C84" s="93" t="s">
        <v>27</v>
      </c>
      <c r="D84" s="98">
        <v>360</v>
      </c>
      <c r="F84" t="s">
        <v>62</v>
      </c>
      <c r="G84" t="s">
        <v>11</v>
      </c>
      <c r="H84" t="s">
        <v>16</v>
      </c>
      <c r="I84" s="64" t="s">
        <v>12</v>
      </c>
      <c r="J84" t="s">
        <v>13</v>
      </c>
      <c r="K84" s="93" t="s">
        <v>1306</v>
      </c>
    </row>
    <row r="85" spans="2:11" ht="14.4" hidden="1" x14ac:dyDescent="0.3">
      <c r="C85" s="93" t="s">
        <v>75</v>
      </c>
      <c r="D85" s="98">
        <v>1700</v>
      </c>
      <c r="F85" t="s">
        <v>62</v>
      </c>
      <c r="G85" t="s">
        <v>11</v>
      </c>
      <c r="H85" t="s">
        <v>17</v>
      </c>
      <c r="I85" s="64" t="s">
        <v>12</v>
      </c>
      <c r="J85" t="s">
        <v>13</v>
      </c>
      <c r="K85" s="93" t="s">
        <v>1306</v>
      </c>
    </row>
    <row r="86" spans="2:11" ht="14.4" hidden="1" x14ac:dyDescent="0.3">
      <c r="B86" s="5">
        <v>45156</v>
      </c>
      <c r="C86" s="93" t="s">
        <v>24</v>
      </c>
      <c r="D86" s="98">
        <v>140</v>
      </c>
      <c r="F86" t="s">
        <v>62</v>
      </c>
      <c r="G86" t="s">
        <v>11</v>
      </c>
      <c r="H86" t="s">
        <v>16</v>
      </c>
      <c r="I86" s="64" t="s">
        <v>12</v>
      </c>
      <c r="J86" t="s">
        <v>13</v>
      </c>
      <c r="K86" s="93" t="s">
        <v>1306</v>
      </c>
    </row>
    <row r="87" spans="2:11" ht="14.4" hidden="1" x14ac:dyDescent="0.3">
      <c r="C87" s="93" t="s">
        <v>23</v>
      </c>
      <c r="D87" s="98">
        <v>320</v>
      </c>
      <c r="F87" t="s">
        <v>62</v>
      </c>
      <c r="G87" t="s">
        <v>11</v>
      </c>
      <c r="H87" t="s">
        <v>16</v>
      </c>
      <c r="I87" s="64" t="s">
        <v>12</v>
      </c>
      <c r="J87" t="s">
        <v>13</v>
      </c>
      <c r="K87" s="93" t="s">
        <v>1306</v>
      </c>
    </row>
    <row r="88" spans="2:11" ht="14.4" hidden="1" x14ac:dyDescent="0.3">
      <c r="C88" s="93" t="s">
        <v>9</v>
      </c>
      <c r="D88" s="98">
        <v>60</v>
      </c>
      <c r="F88" t="s">
        <v>62</v>
      </c>
      <c r="G88" t="s">
        <v>11</v>
      </c>
      <c r="H88" t="s">
        <v>16</v>
      </c>
      <c r="I88" s="64" t="s">
        <v>12</v>
      </c>
      <c r="J88" t="s">
        <v>13</v>
      </c>
      <c r="K88" s="93" t="s">
        <v>1306</v>
      </c>
    </row>
    <row r="89" spans="2:11" ht="14.4" hidden="1" x14ac:dyDescent="0.3">
      <c r="C89" s="93" t="s">
        <v>8</v>
      </c>
      <c r="D89" s="98">
        <v>150</v>
      </c>
      <c r="F89" t="s">
        <v>62</v>
      </c>
      <c r="G89" t="s">
        <v>11</v>
      </c>
      <c r="H89" t="s">
        <v>16</v>
      </c>
      <c r="I89" s="64" t="s">
        <v>12</v>
      </c>
      <c r="J89" t="s">
        <v>13</v>
      </c>
      <c r="K89" s="93" t="s">
        <v>1306</v>
      </c>
    </row>
    <row r="90" spans="2:11" ht="14.4" hidden="1" x14ac:dyDescent="0.3">
      <c r="C90" s="93" t="s">
        <v>27</v>
      </c>
      <c r="D90" s="98">
        <v>350</v>
      </c>
      <c r="F90" t="s">
        <v>62</v>
      </c>
      <c r="G90" t="s">
        <v>11</v>
      </c>
      <c r="H90" t="s">
        <v>16</v>
      </c>
      <c r="I90" s="64" t="s">
        <v>12</v>
      </c>
      <c r="J90" t="s">
        <v>13</v>
      </c>
      <c r="K90" s="93" t="s">
        <v>1306</v>
      </c>
    </row>
    <row r="91" spans="2:11" ht="14.4" hidden="1" x14ac:dyDescent="0.3">
      <c r="C91" s="93" t="s">
        <v>75</v>
      </c>
      <c r="D91" s="98">
        <v>1500</v>
      </c>
      <c r="F91" t="s">
        <v>62</v>
      </c>
      <c r="G91" t="s">
        <v>11</v>
      </c>
      <c r="H91" t="s">
        <v>17</v>
      </c>
      <c r="I91" s="64" t="s">
        <v>12</v>
      </c>
      <c r="J91" t="s">
        <v>13</v>
      </c>
      <c r="K91" s="93" t="s">
        <v>1306</v>
      </c>
    </row>
    <row r="92" spans="2:11" ht="14.4" x14ac:dyDescent="0.3">
      <c r="C92" t="s">
        <v>1027</v>
      </c>
      <c r="D92" s="95">
        <v>110</v>
      </c>
      <c r="F92" t="s">
        <v>50</v>
      </c>
      <c r="G92" t="s">
        <v>11</v>
      </c>
      <c r="H92" t="s">
        <v>16</v>
      </c>
      <c r="I92" s="64" t="s">
        <v>12</v>
      </c>
      <c r="J92" t="s">
        <v>13</v>
      </c>
      <c r="K92" s="93" t="s">
        <v>1401</v>
      </c>
    </row>
    <row r="93" spans="2:11" ht="14.4" x14ac:dyDescent="0.3">
      <c r="C93" t="s">
        <v>1395</v>
      </c>
      <c r="D93" s="95">
        <v>165</v>
      </c>
      <c r="F93" t="s">
        <v>50</v>
      </c>
      <c r="G93" t="s">
        <v>11</v>
      </c>
      <c r="H93" t="s">
        <v>14</v>
      </c>
      <c r="I93" s="64" t="s">
        <v>12</v>
      </c>
      <c r="J93" t="s">
        <v>13</v>
      </c>
      <c r="K93" s="93" t="s">
        <v>1401</v>
      </c>
    </row>
    <row r="94" spans="2:11" ht="14.4" hidden="1" x14ac:dyDescent="0.3">
      <c r="C94" s="93" t="s">
        <v>1663</v>
      </c>
      <c r="D94" s="95">
        <v>50</v>
      </c>
      <c r="F94" t="s">
        <v>1625</v>
      </c>
      <c r="G94" t="s">
        <v>11</v>
      </c>
      <c r="H94" t="s">
        <v>17</v>
      </c>
      <c r="I94" s="64" t="s">
        <v>12</v>
      </c>
      <c r="J94" t="s">
        <v>13</v>
      </c>
    </row>
    <row r="95" spans="2:11" ht="14.4" hidden="1" x14ac:dyDescent="0.3">
      <c r="B95" s="5">
        <v>45157</v>
      </c>
      <c r="C95" s="93" t="s">
        <v>1664</v>
      </c>
      <c r="D95" s="95">
        <v>499</v>
      </c>
      <c r="F95" t="s">
        <v>1625</v>
      </c>
      <c r="G95" t="s">
        <v>11</v>
      </c>
      <c r="H95" t="s">
        <v>17</v>
      </c>
      <c r="I95" s="64" t="s">
        <v>12</v>
      </c>
      <c r="J95" t="s">
        <v>13</v>
      </c>
    </row>
    <row r="96" spans="2:11" ht="14.4" hidden="1" x14ac:dyDescent="0.3">
      <c r="B96" s="5">
        <v>45157</v>
      </c>
      <c r="C96" s="93" t="s">
        <v>1286</v>
      </c>
      <c r="D96" s="98">
        <f>40+50</f>
        <v>90</v>
      </c>
      <c r="F96" t="s">
        <v>62</v>
      </c>
      <c r="G96" t="s">
        <v>11</v>
      </c>
      <c r="H96" t="s">
        <v>16</v>
      </c>
      <c r="I96" s="64" t="s">
        <v>12</v>
      </c>
      <c r="J96" t="s">
        <v>13</v>
      </c>
      <c r="K96" s="93" t="s">
        <v>1306</v>
      </c>
    </row>
    <row r="97" spans="2:11" ht="14.4" hidden="1" x14ac:dyDescent="0.3">
      <c r="C97" s="93" t="s">
        <v>23</v>
      </c>
      <c r="D97" s="98">
        <v>210</v>
      </c>
      <c r="F97" t="s">
        <v>62</v>
      </c>
      <c r="G97" t="s">
        <v>11</v>
      </c>
      <c r="H97" t="s">
        <v>16</v>
      </c>
      <c r="I97" s="64" t="s">
        <v>12</v>
      </c>
      <c r="J97" t="s">
        <v>13</v>
      </c>
      <c r="K97" s="93" t="s">
        <v>1306</v>
      </c>
    </row>
    <row r="98" spans="2:11" ht="14.4" hidden="1" x14ac:dyDescent="0.3">
      <c r="C98" s="93" t="s">
        <v>8</v>
      </c>
      <c r="D98" s="98">
        <v>160</v>
      </c>
      <c r="F98" t="s">
        <v>62</v>
      </c>
      <c r="G98" t="s">
        <v>11</v>
      </c>
      <c r="H98" t="s">
        <v>16</v>
      </c>
      <c r="I98" s="64" t="s">
        <v>12</v>
      </c>
      <c r="J98" t="s">
        <v>13</v>
      </c>
      <c r="K98" s="93" t="s">
        <v>1306</v>
      </c>
    </row>
    <row r="99" spans="2:11" ht="14.4" hidden="1" x14ac:dyDescent="0.3">
      <c r="C99" s="93" t="s">
        <v>9</v>
      </c>
      <c r="D99" s="98">
        <v>80</v>
      </c>
      <c r="F99" t="s">
        <v>62</v>
      </c>
      <c r="G99" t="s">
        <v>11</v>
      </c>
      <c r="H99" t="s">
        <v>16</v>
      </c>
      <c r="I99" s="64" t="s">
        <v>12</v>
      </c>
      <c r="J99" t="s">
        <v>13</v>
      </c>
      <c r="K99" s="93" t="s">
        <v>1306</v>
      </c>
    </row>
    <row r="100" spans="2:11" ht="14.4" hidden="1" x14ac:dyDescent="0.3">
      <c r="C100" s="93" t="s">
        <v>24</v>
      </c>
      <c r="D100" s="98">
        <v>150</v>
      </c>
      <c r="F100" t="s">
        <v>62</v>
      </c>
      <c r="G100" t="s">
        <v>11</v>
      </c>
      <c r="H100" t="s">
        <v>16</v>
      </c>
      <c r="I100" s="64" t="s">
        <v>12</v>
      </c>
      <c r="J100" t="s">
        <v>13</v>
      </c>
      <c r="K100" s="93" t="s">
        <v>1306</v>
      </c>
    </row>
    <row r="101" spans="2:11" ht="14.4" hidden="1" x14ac:dyDescent="0.3">
      <c r="C101" s="93" t="s">
        <v>1287</v>
      </c>
      <c r="D101" s="98">
        <v>40</v>
      </c>
      <c r="F101" t="s">
        <v>62</v>
      </c>
      <c r="G101" t="s">
        <v>11</v>
      </c>
      <c r="H101" t="s">
        <v>16</v>
      </c>
      <c r="I101" s="64" t="s">
        <v>12</v>
      </c>
      <c r="J101" t="s">
        <v>13</v>
      </c>
      <c r="K101" s="93" t="s">
        <v>1306</v>
      </c>
    </row>
    <row r="102" spans="2:11" ht="14.4" hidden="1" x14ac:dyDescent="0.3">
      <c r="C102" s="93" t="s">
        <v>23</v>
      </c>
      <c r="D102" s="98">
        <v>280</v>
      </c>
      <c r="F102" t="s">
        <v>62</v>
      </c>
      <c r="G102" t="s">
        <v>11</v>
      </c>
      <c r="H102" t="s">
        <v>16</v>
      </c>
      <c r="I102" s="64" t="s">
        <v>12</v>
      </c>
      <c r="J102" t="s">
        <v>13</v>
      </c>
      <c r="K102" s="93" t="s">
        <v>1306</v>
      </c>
    </row>
    <row r="103" spans="2:11" ht="14.4" hidden="1" x14ac:dyDescent="0.3">
      <c r="C103" s="93" t="s">
        <v>9</v>
      </c>
      <c r="D103" s="98">
        <v>60</v>
      </c>
      <c r="F103" t="s">
        <v>62</v>
      </c>
      <c r="G103" t="s">
        <v>11</v>
      </c>
      <c r="H103" t="s">
        <v>16</v>
      </c>
      <c r="I103" s="64" t="s">
        <v>12</v>
      </c>
      <c r="J103" t="s">
        <v>13</v>
      </c>
      <c r="K103" s="93" t="s">
        <v>1306</v>
      </c>
    </row>
    <row r="104" spans="2:11" ht="14.4" hidden="1" x14ac:dyDescent="0.3">
      <c r="C104" s="93" t="s">
        <v>27</v>
      </c>
      <c r="D104" s="98">
        <f>350+120</f>
        <v>470</v>
      </c>
      <c r="F104" t="s">
        <v>62</v>
      </c>
      <c r="G104" t="s">
        <v>11</v>
      </c>
      <c r="H104" t="s">
        <v>16</v>
      </c>
      <c r="I104" s="64" t="s">
        <v>12</v>
      </c>
      <c r="J104" t="s">
        <v>13</v>
      </c>
      <c r="K104" s="93" t="s">
        <v>1306</v>
      </c>
    </row>
    <row r="105" spans="2:11" ht="14.4" hidden="1" x14ac:dyDescent="0.3">
      <c r="C105" s="93" t="s">
        <v>75</v>
      </c>
      <c r="D105" s="98">
        <v>1500</v>
      </c>
      <c r="F105" t="s">
        <v>62</v>
      </c>
      <c r="G105" t="s">
        <v>11</v>
      </c>
      <c r="H105" t="s">
        <v>17</v>
      </c>
      <c r="I105" s="64" t="s">
        <v>12</v>
      </c>
      <c r="J105" t="s">
        <v>13</v>
      </c>
      <c r="K105" s="93" t="s">
        <v>1306</v>
      </c>
    </row>
    <row r="106" spans="2:11" ht="14.4" hidden="1" x14ac:dyDescent="0.3">
      <c r="B106" s="5">
        <v>45158</v>
      </c>
      <c r="C106" s="93" t="s">
        <v>24</v>
      </c>
      <c r="D106" s="98">
        <v>120</v>
      </c>
      <c r="F106" t="s">
        <v>62</v>
      </c>
      <c r="G106" t="s">
        <v>11</v>
      </c>
      <c r="H106" t="s">
        <v>16</v>
      </c>
      <c r="I106" s="64" t="s">
        <v>12</v>
      </c>
      <c r="J106" t="s">
        <v>13</v>
      </c>
      <c r="K106" s="93" t="s">
        <v>1306</v>
      </c>
    </row>
    <row r="107" spans="2:11" ht="14.4" hidden="1" x14ac:dyDescent="0.3">
      <c r="C107" s="93" t="s">
        <v>23</v>
      </c>
      <c r="D107" s="98">
        <v>360</v>
      </c>
      <c r="F107" t="s">
        <v>62</v>
      </c>
      <c r="G107" t="s">
        <v>11</v>
      </c>
      <c r="H107" t="s">
        <v>16</v>
      </c>
      <c r="I107" s="64" t="s">
        <v>12</v>
      </c>
      <c r="J107" t="s">
        <v>13</v>
      </c>
      <c r="K107" s="93" t="s">
        <v>1306</v>
      </c>
    </row>
    <row r="108" spans="2:11" ht="14.4" hidden="1" x14ac:dyDescent="0.3">
      <c r="C108" s="93" t="s">
        <v>9</v>
      </c>
      <c r="D108" s="98">
        <v>60</v>
      </c>
      <c r="F108" t="s">
        <v>62</v>
      </c>
      <c r="G108" t="s">
        <v>11</v>
      </c>
      <c r="H108" t="s">
        <v>16</v>
      </c>
      <c r="I108" s="64" t="s">
        <v>12</v>
      </c>
      <c r="J108" t="s">
        <v>13</v>
      </c>
      <c r="K108" s="93" t="s">
        <v>1306</v>
      </c>
    </row>
    <row r="109" spans="2:11" ht="14.4" hidden="1" x14ac:dyDescent="0.3">
      <c r="C109" s="93" t="s">
        <v>27</v>
      </c>
      <c r="D109" s="98">
        <f>380+120</f>
        <v>500</v>
      </c>
      <c r="F109" t="s">
        <v>62</v>
      </c>
      <c r="G109" t="s">
        <v>11</v>
      </c>
      <c r="H109" t="s">
        <v>16</v>
      </c>
      <c r="I109" s="64" t="s">
        <v>12</v>
      </c>
      <c r="J109" t="s">
        <v>13</v>
      </c>
      <c r="K109" s="93" t="s">
        <v>1306</v>
      </c>
    </row>
    <row r="110" spans="2:11" ht="14.4" hidden="1" x14ac:dyDescent="0.3">
      <c r="C110" s="93" t="s">
        <v>75</v>
      </c>
      <c r="D110" s="98">
        <v>1500</v>
      </c>
      <c r="F110" t="s">
        <v>62</v>
      </c>
      <c r="G110" t="s">
        <v>11</v>
      </c>
      <c r="H110" t="s">
        <v>17</v>
      </c>
      <c r="I110" s="64" t="s">
        <v>12</v>
      </c>
      <c r="J110" t="s">
        <v>13</v>
      </c>
      <c r="K110" s="93" t="s">
        <v>1306</v>
      </c>
    </row>
    <row r="111" spans="2:11" ht="14.4" hidden="1" x14ac:dyDescent="0.3">
      <c r="C111" s="93" t="s">
        <v>40</v>
      </c>
      <c r="D111" s="98">
        <v>749</v>
      </c>
      <c r="F111" t="s">
        <v>62</v>
      </c>
      <c r="G111" t="s">
        <v>11</v>
      </c>
      <c r="H111" t="s">
        <v>1305</v>
      </c>
      <c r="I111" s="64" t="s">
        <v>12</v>
      </c>
      <c r="J111" t="s">
        <v>13</v>
      </c>
      <c r="K111" s="93" t="s">
        <v>1306</v>
      </c>
    </row>
    <row r="112" spans="2:11" ht="14.4" x14ac:dyDescent="0.3">
      <c r="C112" t="s">
        <v>1027</v>
      </c>
      <c r="D112" s="95">
        <v>60</v>
      </c>
      <c r="F112" t="s">
        <v>50</v>
      </c>
      <c r="G112" t="s">
        <v>11</v>
      </c>
      <c r="H112" t="s">
        <v>16</v>
      </c>
      <c r="I112" s="64" t="s">
        <v>12</v>
      </c>
      <c r="J112" t="s">
        <v>13</v>
      </c>
      <c r="K112" s="93" t="s">
        <v>1401</v>
      </c>
    </row>
    <row r="113" spans="2:11" ht="14.4" x14ac:dyDescent="0.3">
      <c r="C113" s="93" t="s">
        <v>18</v>
      </c>
      <c r="D113" s="95">
        <v>60</v>
      </c>
      <c r="F113" t="s">
        <v>50</v>
      </c>
      <c r="G113" t="s">
        <v>11</v>
      </c>
      <c r="H113" t="s">
        <v>16</v>
      </c>
      <c r="I113" s="64" t="s">
        <v>12</v>
      </c>
      <c r="J113" t="s">
        <v>13</v>
      </c>
      <c r="K113" s="93" t="s">
        <v>1401</v>
      </c>
    </row>
    <row r="114" spans="2:11" ht="14.4" hidden="1" x14ac:dyDescent="0.3">
      <c r="B114" s="5">
        <v>45159</v>
      </c>
      <c r="C114" s="93" t="s">
        <v>24</v>
      </c>
      <c r="D114" s="98">
        <v>120</v>
      </c>
      <c r="F114" t="s">
        <v>62</v>
      </c>
      <c r="G114" t="s">
        <v>11</v>
      </c>
      <c r="H114" t="s">
        <v>16</v>
      </c>
      <c r="I114" s="64" t="s">
        <v>12</v>
      </c>
      <c r="J114" t="s">
        <v>13</v>
      </c>
      <c r="K114" s="93" t="s">
        <v>1306</v>
      </c>
    </row>
    <row r="115" spans="2:11" ht="14.4" hidden="1" x14ac:dyDescent="0.3">
      <c r="C115" s="93" t="s">
        <v>23</v>
      </c>
      <c r="D115" s="98">
        <v>520</v>
      </c>
      <c r="F115" t="s">
        <v>62</v>
      </c>
      <c r="G115" t="s">
        <v>11</v>
      </c>
      <c r="H115" t="s">
        <v>16</v>
      </c>
      <c r="I115" s="64" t="s">
        <v>12</v>
      </c>
      <c r="J115" t="s">
        <v>13</v>
      </c>
      <c r="K115" s="93" t="s">
        <v>1306</v>
      </c>
    </row>
    <row r="116" spans="2:11" ht="14.4" hidden="1" x14ac:dyDescent="0.3">
      <c r="C116" s="93" t="s">
        <v>27</v>
      </c>
      <c r="D116" s="98">
        <v>380</v>
      </c>
      <c r="F116" t="s">
        <v>62</v>
      </c>
      <c r="G116" t="s">
        <v>11</v>
      </c>
      <c r="H116" t="s">
        <v>16</v>
      </c>
      <c r="I116" s="64" t="s">
        <v>12</v>
      </c>
      <c r="J116" t="s">
        <v>13</v>
      </c>
      <c r="K116" s="93" t="s">
        <v>1306</v>
      </c>
    </row>
    <row r="117" spans="2:11" ht="14.4" hidden="1" x14ac:dyDescent="0.3">
      <c r="C117" s="93" t="s">
        <v>18</v>
      </c>
      <c r="D117" s="98">
        <v>80</v>
      </c>
      <c r="F117" t="s">
        <v>62</v>
      </c>
      <c r="G117" t="s">
        <v>11</v>
      </c>
      <c r="H117" t="s">
        <v>16</v>
      </c>
      <c r="I117" s="64" t="s">
        <v>12</v>
      </c>
      <c r="J117" t="s">
        <v>13</v>
      </c>
      <c r="K117" s="93" t="s">
        <v>1306</v>
      </c>
    </row>
    <row r="118" spans="2:11" ht="14.4" hidden="1" x14ac:dyDescent="0.3">
      <c r="C118" s="93" t="s">
        <v>1302</v>
      </c>
      <c r="D118" s="98">
        <f>1500+744</f>
        <v>2244</v>
      </c>
      <c r="F118" t="s">
        <v>62</v>
      </c>
      <c r="G118" t="s">
        <v>11</v>
      </c>
      <c r="H118" t="s">
        <v>17</v>
      </c>
      <c r="I118" s="64" t="s">
        <v>12</v>
      </c>
      <c r="J118" t="s">
        <v>13</v>
      </c>
      <c r="K118" s="93" t="s">
        <v>1306</v>
      </c>
    </row>
    <row r="119" spans="2:11" ht="14.4" hidden="1" x14ac:dyDescent="0.3">
      <c r="C119" s="93" t="s">
        <v>89</v>
      </c>
      <c r="D119" s="98">
        <v>2000</v>
      </c>
      <c r="F119" t="s">
        <v>62</v>
      </c>
      <c r="G119" t="s">
        <v>11</v>
      </c>
      <c r="H119" t="s">
        <v>15</v>
      </c>
      <c r="I119" s="64" t="s">
        <v>12</v>
      </c>
      <c r="J119" t="s">
        <v>13</v>
      </c>
      <c r="K119" s="93" t="s">
        <v>1306</v>
      </c>
    </row>
    <row r="120" spans="2:11" ht="14.4" hidden="1" x14ac:dyDescent="0.3">
      <c r="C120" s="93" t="s">
        <v>1288</v>
      </c>
      <c r="D120" s="98">
        <v>200</v>
      </c>
      <c r="F120" t="s">
        <v>62</v>
      </c>
      <c r="G120" t="s">
        <v>11</v>
      </c>
      <c r="H120" t="s">
        <v>15</v>
      </c>
      <c r="I120" s="64" t="s">
        <v>12</v>
      </c>
      <c r="J120" t="s">
        <v>13</v>
      </c>
      <c r="K120" s="93" t="s">
        <v>1306</v>
      </c>
    </row>
    <row r="121" spans="2:11" ht="14.4" hidden="1" x14ac:dyDescent="0.3">
      <c r="C121" s="93" t="s">
        <v>1761</v>
      </c>
      <c r="D121" s="98">
        <v>2500</v>
      </c>
      <c r="F121" t="s">
        <v>43</v>
      </c>
      <c r="G121" t="s">
        <v>11</v>
      </c>
      <c r="H121" t="s">
        <v>15</v>
      </c>
      <c r="I121" s="64" t="s">
        <v>12</v>
      </c>
      <c r="J121" t="s">
        <v>13</v>
      </c>
    </row>
    <row r="122" spans="2:11" ht="14.4" hidden="1" x14ac:dyDescent="0.3">
      <c r="C122" s="93" t="s">
        <v>1292</v>
      </c>
      <c r="D122" s="98">
        <v>14170</v>
      </c>
      <c r="F122" t="s">
        <v>62</v>
      </c>
      <c r="G122" t="s">
        <v>11</v>
      </c>
      <c r="H122" t="s">
        <v>15</v>
      </c>
      <c r="I122" s="64" t="s">
        <v>12</v>
      </c>
      <c r="J122" t="s">
        <v>13</v>
      </c>
      <c r="K122" s="93" t="s">
        <v>1328</v>
      </c>
    </row>
    <row r="123" spans="2:11" ht="14.4" x14ac:dyDescent="0.3">
      <c r="C123" t="s">
        <v>1027</v>
      </c>
      <c r="D123" s="95">
        <v>80</v>
      </c>
      <c r="F123" t="s">
        <v>50</v>
      </c>
      <c r="G123" t="s">
        <v>11</v>
      </c>
      <c r="H123" t="s">
        <v>16</v>
      </c>
      <c r="I123" s="64" t="s">
        <v>12</v>
      </c>
      <c r="J123" t="s">
        <v>13</v>
      </c>
      <c r="K123" s="93" t="s">
        <v>1401</v>
      </c>
    </row>
    <row r="124" spans="2:11" ht="14.4" hidden="1" x14ac:dyDescent="0.3">
      <c r="B124" s="5">
        <v>45160</v>
      </c>
      <c r="C124" s="93" t="s">
        <v>1303</v>
      </c>
      <c r="D124" s="98">
        <v>600</v>
      </c>
      <c r="F124" t="s">
        <v>62</v>
      </c>
      <c r="G124" t="s">
        <v>11</v>
      </c>
      <c r="H124" t="s">
        <v>14</v>
      </c>
      <c r="I124" s="64" t="s">
        <v>12</v>
      </c>
      <c r="J124" t="s">
        <v>13</v>
      </c>
      <c r="K124" s="93" t="s">
        <v>1306</v>
      </c>
    </row>
    <row r="125" spans="2:11" ht="14.4" x14ac:dyDescent="0.3">
      <c r="B125" s="5">
        <v>45161</v>
      </c>
      <c r="C125" t="s">
        <v>1027</v>
      </c>
      <c r="D125" s="95">
        <v>80</v>
      </c>
      <c r="F125" t="s">
        <v>50</v>
      </c>
      <c r="G125" t="s">
        <v>11</v>
      </c>
      <c r="H125" t="s">
        <v>16</v>
      </c>
      <c r="I125" s="64" t="s">
        <v>12</v>
      </c>
      <c r="J125" t="s">
        <v>13</v>
      </c>
      <c r="K125" s="93" t="s">
        <v>1402</v>
      </c>
    </row>
    <row r="126" spans="2:11" ht="14.4" hidden="1" x14ac:dyDescent="0.3">
      <c r="B126" s="5"/>
      <c r="C126" s="93" t="s">
        <v>20</v>
      </c>
      <c r="D126" s="95">
        <v>240</v>
      </c>
      <c r="F126" t="s">
        <v>1625</v>
      </c>
      <c r="G126" t="s">
        <v>11</v>
      </c>
      <c r="H126" t="s">
        <v>15</v>
      </c>
      <c r="I126" s="64" t="s">
        <v>12</v>
      </c>
      <c r="J126" t="s">
        <v>13</v>
      </c>
      <c r="K126" s="93" t="s">
        <v>599</v>
      </c>
    </row>
    <row r="127" spans="2:11" ht="14.4" hidden="1" x14ac:dyDescent="0.3">
      <c r="B127" s="5">
        <v>45162</v>
      </c>
      <c r="C127" t="s">
        <v>20</v>
      </c>
      <c r="D127" s="95">
        <v>1400</v>
      </c>
      <c r="F127" t="s">
        <v>1625</v>
      </c>
      <c r="G127" t="s">
        <v>10</v>
      </c>
      <c r="H127" t="s">
        <v>15</v>
      </c>
      <c r="I127" s="64" t="s">
        <v>12</v>
      </c>
      <c r="J127" t="s">
        <v>13</v>
      </c>
      <c r="K127" s="93" t="s">
        <v>599</v>
      </c>
    </row>
    <row r="128" spans="2:11" ht="14.4" hidden="1" x14ac:dyDescent="0.3">
      <c r="B128" s="5">
        <v>45162</v>
      </c>
      <c r="C128" s="93" t="s">
        <v>9</v>
      </c>
      <c r="D128" s="98">
        <v>100</v>
      </c>
      <c r="F128" t="s">
        <v>62</v>
      </c>
      <c r="G128" t="s">
        <v>11</v>
      </c>
      <c r="H128" t="s">
        <v>16</v>
      </c>
      <c r="I128" s="64" t="s">
        <v>12</v>
      </c>
      <c r="J128" t="s">
        <v>13</v>
      </c>
      <c r="K128" s="93" t="s">
        <v>1306</v>
      </c>
    </row>
    <row r="129" spans="2:11" ht="14.4" hidden="1" x14ac:dyDescent="0.3">
      <c r="C129" s="93" t="s">
        <v>8</v>
      </c>
      <c r="D129" s="98">
        <f>150+30+150</f>
        <v>330</v>
      </c>
      <c r="F129" t="s">
        <v>62</v>
      </c>
      <c r="G129" t="s">
        <v>11</v>
      </c>
      <c r="H129" t="s">
        <v>16</v>
      </c>
      <c r="I129" s="64" t="s">
        <v>12</v>
      </c>
      <c r="J129" t="s">
        <v>13</v>
      </c>
      <c r="K129" s="93" t="s">
        <v>1306</v>
      </c>
    </row>
    <row r="130" spans="2:11" ht="14.4" hidden="1" x14ac:dyDescent="0.3">
      <c r="C130" s="93" t="s">
        <v>39</v>
      </c>
      <c r="D130" s="98">
        <v>100</v>
      </c>
      <c r="F130" t="s">
        <v>62</v>
      </c>
      <c r="G130" t="s">
        <v>11</v>
      </c>
      <c r="H130" t="s">
        <v>16</v>
      </c>
      <c r="I130" s="64" t="s">
        <v>12</v>
      </c>
      <c r="J130" t="s">
        <v>13</v>
      </c>
      <c r="K130" s="93" t="s">
        <v>1306</v>
      </c>
    </row>
    <row r="131" spans="2:11" ht="14.4" x14ac:dyDescent="0.3">
      <c r="C131" t="s">
        <v>1027</v>
      </c>
      <c r="D131" s="95">
        <v>75</v>
      </c>
      <c r="F131" t="s">
        <v>50</v>
      </c>
      <c r="G131" t="s">
        <v>11</v>
      </c>
      <c r="H131" t="s">
        <v>16</v>
      </c>
      <c r="I131" s="64" t="s">
        <v>12</v>
      </c>
      <c r="J131" t="s">
        <v>13</v>
      </c>
      <c r="K131" s="93" t="s">
        <v>1401</v>
      </c>
    </row>
    <row r="132" spans="2:11" ht="14.4" x14ac:dyDescent="0.3">
      <c r="C132" t="s">
        <v>1024</v>
      </c>
      <c r="D132" s="95">
        <v>285</v>
      </c>
      <c r="F132" t="s">
        <v>50</v>
      </c>
      <c r="G132" t="s">
        <v>11</v>
      </c>
      <c r="H132" t="s">
        <v>656</v>
      </c>
      <c r="I132" s="64" t="s">
        <v>12</v>
      </c>
      <c r="J132" t="s">
        <v>13</v>
      </c>
      <c r="K132" s="93" t="s">
        <v>1401</v>
      </c>
    </row>
    <row r="133" spans="2:11" ht="14.4" hidden="1" x14ac:dyDescent="0.3">
      <c r="B133" s="5">
        <v>45163</v>
      </c>
      <c r="C133" s="93" t="s">
        <v>23</v>
      </c>
      <c r="D133" s="98">
        <v>350</v>
      </c>
      <c r="F133" t="s">
        <v>62</v>
      </c>
      <c r="G133" t="s">
        <v>11</v>
      </c>
      <c r="H133" t="s">
        <v>16</v>
      </c>
      <c r="I133" s="64" t="s">
        <v>12</v>
      </c>
      <c r="J133" t="s">
        <v>13</v>
      </c>
      <c r="K133" s="93" t="s">
        <v>1306</v>
      </c>
    </row>
    <row r="134" spans="2:11" ht="14.4" hidden="1" x14ac:dyDescent="0.3">
      <c r="C134" s="93" t="s">
        <v>27</v>
      </c>
      <c r="D134" s="98">
        <v>400</v>
      </c>
      <c r="F134" t="s">
        <v>62</v>
      </c>
      <c r="G134" t="s">
        <v>11</v>
      </c>
      <c r="H134" t="s">
        <v>16</v>
      </c>
      <c r="I134" s="64" t="s">
        <v>12</v>
      </c>
      <c r="J134" t="s">
        <v>13</v>
      </c>
      <c r="K134" s="93" t="s">
        <v>1306</v>
      </c>
    </row>
    <row r="135" spans="2:11" ht="14.4" hidden="1" x14ac:dyDescent="0.3">
      <c r="C135" s="93" t="s">
        <v>8</v>
      </c>
      <c r="D135" s="98">
        <f>50+120+100</f>
        <v>270</v>
      </c>
      <c r="F135" t="s">
        <v>62</v>
      </c>
      <c r="G135" t="s">
        <v>11</v>
      </c>
      <c r="H135" t="s">
        <v>16</v>
      </c>
      <c r="I135" s="64" t="s">
        <v>12</v>
      </c>
      <c r="J135" t="s">
        <v>13</v>
      </c>
      <c r="K135" s="93" t="s">
        <v>1306</v>
      </c>
    </row>
    <row r="136" spans="2:11" ht="14.4" hidden="1" x14ac:dyDescent="0.3">
      <c r="C136" s="93" t="s">
        <v>24</v>
      </c>
      <c r="D136" s="98">
        <v>350</v>
      </c>
      <c r="F136" t="s">
        <v>62</v>
      </c>
      <c r="G136" t="s">
        <v>11</v>
      </c>
      <c r="H136" t="s">
        <v>16</v>
      </c>
      <c r="I136" s="64" t="s">
        <v>12</v>
      </c>
      <c r="J136" t="s">
        <v>13</v>
      </c>
      <c r="K136" s="93" t="s">
        <v>1306</v>
      </c>
    </row>
    <row r="137" spans="2:11" ht="14.4" x14ac:dyDescent="0.3">
      <c r="C137" s="93" t="s">
        <v>276</v>
      </c>
      <c r="D137" s="95">
        <v>60</v>
      </c>
      <c r="F137" t="s">
        <v>50</v>
      </c>
      <c r="G137" t="s">
        <v>11</v>
      </c>
      <c r="H137" t="s">
        <v>16</v>
      </c>
      <c r="I137" s="64" t="s">
        <v>12</v>
      </c>
      <c r="J137" t="s">
        <v>13</v>
      </c>
      <c r="K137" s="93" t="s">
        <v>1401</v>
      </c>
    </row>
    <row r="138" spans="2:11" ht="14.4" hidden="1" x14ac:dyDescent="0.3">
      <c r="B138" s="5">
        <v>45164</v>
      </c>
      <c r="C138" s="93" t="s">
        <v>23</v>
      </c>
      <c r="D138" s="98">
        <v>350</v>
      </c>
      <c r="F138" t="s">
        <v>62</v>
      </c>
      <c r="G138" t="s">
        <v>11</v>
      </c>
      <c r="H138" t="s">
        <v>16</v>
      </c>
      <c r="I138" s="64" t="s">
        <v>12</v>
      </c>
      <c r="J138" t="s">
        <v>13</v>
      </c>
      <c r="K138" s="93" t="s">
        <v>1306</v>
      </c>
    </row>
    <row r="139" spans="2:11" ht="14.4" hidden="1" x14ac:dyDescent="0.3">
      <c r="C139" s="93" t="s">
        <v>1289</v>
      </c>
      <c r="D139" s="98">
        <v>1491</v>
      </c>
      <c r="F139" t="s">
        <v>62</v>
      </c>
      <c r="G139" t="s">
        <v>11</v>
      </c>
      <c r="H139" t="s">
        <v>15</v>
      </c>
      <c r="I139" s="64" t="s">
        <v>12</v>
      </c>
      <c r="J139" t="s">
        <v>13</v>
      </c>
      <c r="K139" s="93" t="s">
        <v>1306</v>
      </c>
    </row>
    <row r="140" spans="2:11" ht="14.4" hidden="1" x14ac:dyDescent="0.3">
      <c r="C140" s="93" t="s">
        <v>1047</v>
      </c>
      <c r="D140" s="98">
        <v>150</v>
      </c>
      <c r="F140" t="s">
        <v>62</v>
      </c>
      <c r="G140" t="s">
        <v>11</v>
      </c>
      <c r="H140" t="s">
        <v>16</v>
      </c>
      <c r="I140" s="64" t="s">
        <v>12</v>
      </c>
      <c r="J140" t="s">
        <v>13</v>
      </c>
      <c r="K140" s="93" t="s">
        <v>1306</v>
      </c>
    </row>
    <row r="141" spans="2:11" ht="14.4" hidden="1" x14ac:dyDescent="0.3">
      <c r="C141" s="93" t="s">
        <v>20</v>
      </c>
      <c r="D141" s="98">
        <v>2701</v>
      </c>
      <c r="F141" t="s">
        <v>43</v>
      </c>
      <c r="G141" t="s">
        <v>10</v>
      </c>
      <c r="H141" t="s">
        <v>15</v>
      </c>
      <c r="I141" s="64" t="s">
        <v>12</v>
      </c>
      <c r="J141" t="s">
        <v>13</v>
      </c>
      <c r="K141" s="93" t="s">
        <v>599</v>
      </c>
    </row>
    <row r="142" spans="2:11" ht="14.4" hidden="1" x14ac:dyDescent="0.3">
      <c r="C142" s="93" t="s">
        <v>20</v>
      </c>
      <c r="D142" s="98">
        <v>500</v>
      </c>
      <c r="F142" t="s">
        <v>43</v>
      </c>
      <c r="G142" t="s">
        <v>10</v>
      </c>
      <c r="H142" t="s">
        <v>15</v>
      </c>
      <c r="I142" s="64" t="s">
        <v>12</v>
      </c>
      <c r="J142" t="s">
        <v>13</v>
      </c>
      <c r="K142" s="93" t="s">
        <v>599</v>
      </c>
    </row>
    <row r="143" spans="2:11" ht="14.4" x14ac:dyDescent="0.3">
      <c r="B143" s="97">
        <v>45165</v>
      </c>
      <c r="C143" t="s">
        <v>1027</v>
      </c>
      <c r="D143" s="95">
        <v>60</v>
      </c>
      <c r="F143" t="s">
        <v>50</v>
      </c>
      <c r="G143" t="s">
        <v>11</v>
      </c>
      <c r="H143" t="s">
        <v>16</v>
      </c>
      <c r="I143" s="64" t="s">
        <v>12</v>
      </c>
      <c r="J143" t="s">
        <v>13</v>
      </c>
      <c r="K143" s="93" t="s">
        <v>1401</v>
      </c>
    </row>
    <row r="144" spans="2:11" ht="14.4" x14ac:dyDescent="0.3">
      <c r="C144" t="s">
        <v>1396</v>
      </c>
      <c r="D144" s="95">
        <v>187</v>
      </c>
      <c r="F144" t="s">
        <v>50</v>
      </c>
      <c r="G144" t="s">
        <v>11</v>
      </c>
      <c r="H144" t="s">
        <v>39</v>
      </c>
      <c r="I144" s="64" t="s">
        <v>12</v>
      </c>
      <c r="J144" t="s">
        <v>13</v>
      </c>
      <c r="K144" s="93" t="s">
        <v>1401</v>
      </c>
    </row>
    <row r="145" spans="2:11" ht="14.4" x14ac:dyDescent="0.3">
      <c r="B145" s="97">
        <v>45166</v>
      </c>
      <c r="C145" t="s">
        <v>1027</v>
      </c>
      <c r="D145" s="95">
        <v>100</v>
      </c>
      <c r="F145" t="s">
        <v>50</v>
      </c>
      <c r="G145" t="s">
        <v>11</v>
      </c>
      <c r="H145" t="s">
        <v>16</v>
      </c>
      <c r="I145" s="64" t="s">
        <v>12</v>
      </c>
      <c r="J145" t="s">
        <v>13</v>
      </c>
      <c r="K145" s="93" t="s">
        <v>1401</v>
      </c>
    </row>
    <row r="146" spans="2:11" ht="14.4" hidden="1" x14ac:dyDescent="0.3">
      <c r="B146" s="97"/>
      <c r="C146" t="s">
        <v>20</v>
      </c>
      <c r="D146" s="95">
        <v>1238.54</v>
      </c>
      <c r="F146" t="s">
        <v>1625</v>
      </c>
      <c r="G146" t="s">
        <v>10</v>
      </c>
      <c r="H146" t="s">
        <v>15</v>
      </c>
      <c r="I146" s="64" t="s">
        <v>12</v>
      </c>
      <c r="J146" t="s">
        <v>13</v>
      </c>
      <c r="K146" s="93" t="s">
        <v>599</v>
      </c>
    </row>
    <row r="147" spans="2:11" ht="14.4" hidden="1" x14ac:dyDescent="0.3">
      <c r="B147" s="97"/>
      <c r="C147" t="s">
        <v>1627</v>
      </c>
      <c r="D147" s="95">
        <v>1000</v>
      </c>
      <c r="F147" t="s">
        <v>1625</v>
      </c>
      <c r="G147" t="s">
        <v>11</v>
      </c>
      <c r="H147" t="s">
        <v>15</v>
      </c>
      <c r="I147" s="64" t="s">
        <v>12</v>
      </c>
      <c r="J147" t="s">
        <v>13</v>
      </c>
      <c r="K147" s="93" t="s">
        <v>599</v>
      </c>
    </row>
    <row r="148" spans="2:11" ht="14.4" hidden="1" x14ac:dyDescent="0.3">
      <c r="B148" s="97"/>
      <c r="C148" t="s">
        <v>20</v>
      </c>
      <c r="D148" s="95">
        <v>1777.47</v>
      </c>
      <c r="F148"/>
      <c r="G148" t="s">
        <v>10</v>
      </c>
      <c r="H148" t="s">
        <v>15</v>
      </c>
      <c r="I148" s="64" t="s">
        <v>12</v>
      </c>
      <c r="J148" t="s">
        <v>13</v>
      </c>
      <c r="K148" s="93" t="s">
        <v>599</v>
      </c>
    </row>
    <row r="149" spans="2:11" ht="14.4" hidden="1" x14ac:dyDescent="0.3">
      <c r="B149" s="5">
        <v>45167</v>
      </c>
      <c r="C149" s="93" t="s">
        <v>1291</v>
      </c>
      <c r="D149" s="98">
        <v>7500</v>
      </c>
      <c r="F149" t="s">
        <v>62</v>
      </c>
      <c r="G149" t="s">
        <v>11</v>
      </c>
      <c r="H149" t="s">
        <v>16</v>
      </c>
      <c r="I149" s="64" t="s">
        <v>12</v>
      </c>
      <c r="J149" t="s">
        <v>13</v>
      </c>
      <c r="K149" s="93" t="s">
        <v>1306</v>
      </c>
    </row>
    <row r="150" spans="2:11" ht="14.4" hidden="1" x14ac:dyDescent="0.3">
      <c r="B150" s="5"/>
      <c r="C150" s="93" t="s">
        <v>1238</v>
      </c>
      <c r="D150" s="98">
        <v>209</v>
      </c>
      <c r="F150" t="s">
        <v>62</v>
      </c>
      <c r="G150" t="s">
        <v>11</v>
      </c>
      <c r="H150" t="s">
        <v>1305</v>
      </c>
      <c r="I150" s="64" t="s">
        <v>12</v>
      </c>
      <c r="J150" t="s">
        <v>13</v>
      </c>
      <c r="K150" s="93" t="s">
        <v>1306</v>
      </c>
    </row>
    <row r="151" spans="2:11" ht="14.4" x14ac:dyDescent="0.3">
      <c r="B151" s="5"/>
      <c r="C151" s="93" t="s">
        <v>1027</v>
      </c>
      <c r="D151" s="98">
        <v>60</v>
      </c>
      <c r="F151" t="s">
        <v>50</v>
      </c>
      <c r="G151" t="s">
        <v>11</v>
      </c>
      <c r="H151" t="s">
        <v>16</v>
      </c>
      <c r="I151" s="64" t="s">
        <v>12</v>
      </c>
      <c r="J151" t="s">
        <v>13</v>
      </c>
      <c r="K151" s="93" t="s">
        <v>1401</v>
      </c>
    </row>
    <row r="152" spans="2:11" ht="14.4" hidden="1" x14ac:dyDescent="0.3">
      <c r="B152" s="5">
        <v>45165</v>
      </c>
      <c r="C152" s="93" t="s">
        <v>8</v>
      </c>
      <c r="D152" s="98">
        <v>360</v>
      </c>
      <c r="F152" t="s">
        <v>62</v>
      </c>
      <c r="G152" t="s">
        <v>11</v>
      </c>
      <c r="H152" t="s">
        <v>16</v>
      </c>
      <c r="I152" s="64" t="s">
        <v>12</v>
      </c>
      <c r="J152" t="s">
        <v>13</v>
      </c>
      <c r="K152" s="93" t="s">
        <v>1306</v>
      </c>
    </row>
    <row r="153" spans="2:11" ht="14.4" hidden="1" x14ac:dyDescent="0.3">
      <c r="B153" s="5">
        <v>45166</v>
      </c>
      <c r="C153" s="93" t="s">
        <v>8</v>
      </c>
      <c r="D153" s="98">
        <v>240</v>
      </c>
      <c r="F153" t="s">
        <v>62</v>
      </c>
      <c r="G153" t="s">
        <v>11</v>
      </c>
      <c r="H153" t="s">
        <v>16</v>
      </c>
      <c r="I153" s="64" t="s">
        <v>12</v>
      </c>
      <c r="J153" t="s">
        <v>13</v>
      </c>
      <c r="K153" s="93" t="s">
        <v>1306</v>
      </c>
    </row>
    <row r="154" spans="2:11" ht="14.4" hidden="1" x14ac:dyDescent="0.3">
      <c r="B154" s="105" t="s">
        <v>1470</v>
      </c>
      <c r="C154" s="102" t="s">
        <v>20</v>
      </c>
      <c r="D154" s="103">
        <v>1000</v>
      </c>
      <c r="F154" t="s">
        <v>1457</v>
      </c>
      <c r="G154" t="s">
        <v>10</v>
      </c>
      <c r="H154" t="s">
        <v>15</v>
      </c>
      <c r="I154" s="64" t="s">
        <v>12</v>
      </c>
      <c r="J154" t="s">
        <v>13</v>
      </c>
    </row>
    <row r="155" spans="2:11" ht="14.4" hidden="1" x14ac:dyDescent="0.3">
      <c r="B155" s="105" t="s">
        <v>1470</v>
      </c>
      <c r="C155" s="102" t="s">
        <v>23</v>
      </c>
      <c r="D155" s="103">
        <v>320</v>
      </c>
      <c r="F155" t="s">
        <v>1457</v>
      </c>
      <c r="G155" t="s">
        <v>11</v>
      </c>
      <c r="H155" t="s">
        <v>16</v>
      </c>
      <c r="I155" s="64" t="s">
        <v>12</v>
      </c>
      <c r="J155" t="s">
        <v>13</v>
      </c>
    </row>
    <row r="156" spans="2:11" ht="14.4" hidden="1" x14ac:dyDescent="0.3">
      <c r="B156" s="5">
        <v>45169</v>
      </c>
      <c r="C156" s="93" t="s">
        <v>1238</v>
      </c>
      <c r="D156" s="98">
        <f>209+19+19</f>
        <v>247</v>
      </c>
      <c r="F156" t="s">
        <v>62</v>
      </c>
      <c r="G156" t="s">
        <v>11</v>
      </c>
      <c r="H156" t="s">
        <v>16</v>
      </c>
      <c r="I156" s="64" t="s">
        <v>12</v>
      </c>
      <c r="J156" t="s">
        <v>13</v>
      </c>
      <c r="K156" s="93" t="s">
        <v>1306</v>
      </c>
    </row>
    <row r="157" spans="2:11" ht="14.4" hidden="1" x14ac:dyDescent="0.3">
      <c r="C157" s="93" t="s">
        <v>74</v>
      </c>
      <c r="D157" s="98">
        <v>611</v>
      </c>
      <c r="F157" t="s">
        <v>62</v>
      </c>
      <c r="G157" t="s">
        <v>11</v>
      </c>
      <c r="H157" t="s">
        <v>16</v>
      </c>
      <c r="I157" s="64" t="s">
        <v>12</v>
      </c>
      <c r="J157" t="s">
        <v>13</v>
      </c>
      <c r="K157" s="93" t="s">
        <v>1306</v>
      </c>
    </row>
    <row r="158" spans="2:11" ht="14.4" hidden="1" x14ac:dyDescent="0.3">
      <c r="C158" s="93" t="s">
        <v>8</v>
      </c>
      <c r="D158" s="98">
        <v>130</v>
      </c>
      <c r="F158" t="s">
        <v>62</v>
      </c>
      <c r="G158" t="s">
        <v>11</v>
      </c>
      <c r="H158" t="s">
        <v>16</v>
      </c>
      <c r="I158" s="64" t="s">
        <v>12</v>
      </c>
      <c r="J158" t="s">
        <v>13</v>
      </c>
      <c r="K158" s="93" t="s">
        <v>1306</v>
      </c>
    </row>
    <row r="159" spans="2:11" ht="14.4" x14ac:dyDescent="0.3">
      <c r="C159" s="45" t="s">
        <v>1027</v>
      </c>
      <c r="D159" s="95">
        <v>60</v>
      </c>
      <c r="F159" s="93" t="s">
        <v>50</v>
      </c>
      <c r="G159" s="93" t="s">
        <v>11</v>
      </c>
      <c r="H159" s="93" t="s">
        <v>16</v>
      </c>
      <c r="I159" s="93" t="s">
        <v>12</v>
      </c>
      <c r="J159" s="93" t="s">
        <v>13</v>
      </c>
      <c r="K159" s="93" t="s">
        <v>1401</v>
      </c>
    </row>
  </sheetData>
  <autoFilter ref="A1:K159">
    <filterColumn colId="5">
      <filters>
        <filter val="Amit"/>
      </filters>
    </filterColumn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3"/>
  <sheetViews>
    <sheetView topLeftCell="A39" workbookViewId="0">
      <selection activeCell="H194" sqref="H194"/>
    </sheetView>
  </sheetViews>
  <sheetFormatPr defaultColWidth="16.109375" defaultRowHeight="14.4" x14ac:dyDescent="0.3"/>
  <cols>
    <col min="1" max="1" width="8.5546875" bestFit="1" customWidth="1"/>
    <col min="2" max="2" width="9.6640625" bestFit="1" customWidth="1"/>
    <col min="3" max="3" width="44.44140625" bestFit="1" customWidth="1"/>
    <col min="4" max="4" width="9.88671875" style="95" bestFit="1" customWidth="1"/>
    <col min="5" max="5" width="10.6640625" bestFit="1" customWidth="1"/>
    <col min="6" max="6" width="14.5546875" bestFit="1" customWidth="1"/>
    <col min="7" max="7" width="10.33203125" bestFit="1" customWidth="1"/>
    <col min="8" max="8" width="14.88671875" customWidth="1"/>
    <col min="9" max="9" width="11.33203125" bestFit="1" customWidth="1"/>
    <col min="10" max="10" width="10.88671875" bestFit="1" customWidth="1"/>
    <col min="11" max="11" width="23.6640625" bestFit="1" customWidth="1"/>
  </cols>
  <sheetData>
    <row r="1" spans="1:11" ht="31.2" x14ac:dyDescent="0.3">
      <c r="A1" s="1" t="s">
        <v>0</v>
      </c>
      <c r="B1" s="4" t="s">
        <v>64</v>
      </c>
      <c r="C1" s="48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ht="15.6" hidden="1" x14ac:dyDescent="0.3">
      <c r="A2" s="30"/>
      <c r="B2" s="5">
        <v>45170</v>
      </c>
      <c r="C2" t="s">
        <v>8</v>
      </c>
      <c r="D2" s="94">
        <v>150</v>
      </c>
      <c r="F2" t="s">
        <v>62</v>
      </c>
      <c r="G2" t="s">
        <v>11</v>
      </c>
      <c r="H2" t="s">
        <v>16</v>
      </c>
      <c r="I2" s="64" t="s">
        <v>12</v>
      </c>
      <c r="J2" t="s">
        <v>13</v>
      </c>
      <c r="K2" s="93" t="s">
        <v>1306</v>
      </c>
    </row>
    <row r="3" spans="1:11" ht="15.6" hidden="1" x14ac:dyDescent="0.3">
      <c r="A3" s="30"/>
      <c r="B3" s="5"/>
      <c r="C3" t="s">
        <v>1665</v>
      </c>
      <c r="D3" s="94">
        <v>950</v>
      </c>
      <c r="F3" t="s">
        <v>1625</v>
      </c>
      <c r="G3" t="s">
        <v>10</v>
      </c>
      <c r="H3" t="s">
        <v>17</v>
      </c>
      <c r="I3" s="64" t="s">
        <v>12</v>
      </c>
      <c r="J3" t="s">
        <v>13</v>
      </c>
      <c r="K3" s="93" t="s">
        <v>512</v>
      </c>
    </row>
    <row r="4" spans="1:11" ht="15.6" hidden="1" x14ac:dyDescent="0.3">
      <c r="A4" s="30"/>
      <c r="B4" s="5"/>
      <c r="C4" t="s">
        <v>1769</v>
      </c>
      <c r="D4" s="94">
        <v>3000</v>
      </c>
      <c r="F4" t="s">
        <v>1802</v>
      </c>
      <c r="G4" t="s">
        <v>11</v>
      </c>
      <c r="H4" t="s">
        <v>15</v>
      </c>
      <c r="I4" s="64" t="s">
        <v>12</v>
      </c>
      <c r="J4" t="s">
        <v>13</v>
      </c>
      <c r="K4" s="93" t="s">
        <v>512</v>
      </c>
    </row>
    <row r="5" spans="1:11" ht="15.6" x14ac:dyDescent="0.3">
      <c r="A5" s="30"/>
      <c r="B5" s="45">
        <v>45171</v>
      </c>
      <c r="C5" t="s">
        <v>1027</v>
      </c>
      <c r="D5" s="95">
        <v>80</v>
      </c>
      <c r="F5" t="s">
        <v>50</v>
      </c>
      <c r="G5" t="s">
        <v>11</v>
      </c>
      <c r="H5" t="s">
        <v>16</v>
      </c>
      <c r="I5" s="64" t="s">
        <v>12</v>
      </c>
      <c r="J5" t="s">
        <v>13</v>
      </c>
      <c r="K5" s="93" t="s">
        <v>1401</v>
      </c>
    </row>
    <row r="6" spans="1:11" ht="15.6" hidden="1" x14ac:dyDescent="0.3">
      <c r="A6" s="30"/>
      <c r="B6" s="45"/>
      <c r="C6" t="s">
        <v>1666</v>
      </c>
      <c r="D6" s="95">
        <v>500</v>
      </c>
      <c r="F6" t="s">
        <v>1625</v>
      </c>
      <c r="G6" t="s">
        <v>11</v>
      </c>
      <c r="H6" t="s">
        <v>17</v>
      </c>
      <c r="I6" s="64" t="s">
        <v>12</v>
      </c>
      <c r="J6" t="s">
        <v>13</v>
      </c>
      <c r="K6" s="93" t="s">
        <v>512</v>
      </c>
    </row>
    <row r="7" spans="1:11" ht="15.6" hidden="1" x14ac:dyDescent="0.3">
      <c r="A7" s="30"/>
      <c r="B7" s="5">
        <v>45172</v>
      </c>
      <c r="C7" t="s">
        <v>8</v>
      </c>
      <c r="D7" s="94">
        <v>240</v>
      </c>
      <c r="E7" s="30"/>
      <c r="F7" t="s">
        <v>62</v>
      </c>
      <c r="G7" t="s">
        <v>11</v>
      </c>
      <c r="H7" t="s">
        <v>16</v>
      </c>
      <c r="I7" s="64" t="s">
        <v>12</v>
      </c>
      <c r="J7" t="s">
        <v>13</v>
      </c>
      <c r="K7" s="93" t="s">
        <v>1306</v>
      </c>
    </row>
    <row r="8" spans="1:11" ht="15.6" x14ac:dyDescent="0.3">
      <c r="A8" s="30"/>
      <c r="B8" s="5">
        <v>45173</v>
      </c>
      <c r="C8" t="s">
        <v>1027</v>
      </c>
      <c r="D8" s="95">
        <v>60</v>
      </c>
      <c r="E8" s="30"/>
      <c r="F8" t="s">
        <v>50</v>
      </c>
      <c r="G8" t="s">
        <v>11</v>
      </c>
      <c r="H8" t="s">
        <v>16</v>
      </c>
      <c r="I8" s="64" t="s">
        <v>12</v>
      </c>
      <c r="J8" t="s">
        <v>13</v>
      </c>
      <c r="K8" s="93" t="s">
        <v>1401</v>
      </c>
    </row>
    <row r="9" spans="1:11" ht="15.6" hidden="1" x14ac:dyDescent="0.3">
      <c r="A9" s="30"/>
      <c r="B9" s="104">
        <v>45173</v>
      </c>
      <c r="C9" s="102" t="s">
        <v>27</v>
      </c>
      <c r="D9" s="103">
        <v>703</v>
      </c>
      <c r="E9" s="30"/>
      <c r="F9" t="s">
        <v>1457</v>
      </c>
      <c r="G9" t="s">
        <v>11</v>
      </c>
      <c r="H9" t="s">
        <v>16</v>
      </c>
      <c r="I9" s="64" t="s">
        <v>12</v>
      </c>
      <c r="J9" t="s">
        <v>13</v>
      </c>
      <c r="K9" s="93" t="s">
        <v>1471</v>
      </c>
    </row>
    <row r="10" spans="1:11" ht="15.6" hidden="1" x14ac:dyDescent="0.3">
      <c r="A10" s="30"/>
      <c r="B10" s="104"/>
      <c r="C10" s="102" t="s">
        <v>1762</v>
      </c>
      <c r="D10" s="103">
        <v>2500</v>
      </c>
      <c r="E10" s="30"/>
      <c r="F10" t="s">
        <v>43</v>
      </c>
      <c r="G10" t="s">
        <v>11</v>
      </c>
      <c r="H10" t="s">
        <v>15</v>
      </c>
      <c r="I10" s="64" t="s">
        <v>12</v>
      </c>
      <c r="J10" t="s">
        <v>13</v>
      </c>
      <c r="K10" s="93"/>
    </row>
    <row r="11" spans="1:11" ht="15.6" hidden="1" x14ac:dyDescent="0.3">
      <c r="A11" s="30"/>
      <c r="B11" s="104">
        <v>45174</v>
      </c>
      <c r="C11" s="102" t="s">
        <v>20</v>
      </c>
      <c r="D11" s="103">
        <v>2000</v>
      </c>
      <c r="E11" s="30"/>
      <c r="F11" t="s">
        <v>1457</v>
      </c>
      <c r="G11" t="s">
        <v>10</v>
      </c>
      <c r="H11" t="s">
        <v>15</v>
      </c>
      <c r="I11" s="64" t="s">
        <v>12</v>
      </c>
      <c r="J11" t="s">
        <v>13</v>
      </c>
      <c r="K11" s="93" t="s">
        <v>1471</v>
      </c>
    </row>
    <row r="12" spans="1:11" hidden="1" x14ac:dyDescent="0.3">
      <c r="B12" s="5">
        <v>45174</v>
      </c>
      <c r="C12" t="s">
        <v>1298</v>
      </c>
      <c r="D12" s="98">
        <v>1410</v>
      </c>
      <c r="F12" t="s">
        <v>62</v>
      </c>
      <c r="G12" t="s">
        <v>11</v>
      </c>
      <c r="H12" t="s">
        <v>15</v>
      </c>
      <c r="I12" s="64" t="s">
        <v>12</v>
      </c>
      <c r="J12" t="s">
        <v>13</v>
      </c>
      <c r="K12" s="93" t="s">
        <v>1306</v>
      </c>
    </row>
    <row r="13" spans="1:11" hidden="1" x14ac:dyDescent="0.3">
      <c r="C13" t="s">
        <v>8</v>
      </c>
      <c r="D13" s="98">
        <v>305</v>
      </c>
      <c r="F13" t="s">
        <v>62</v>
      </c>
      <c r="G13" t="s">
        <v>11</v>
      </c>
      <c r="H13" t="s">
        <v>16</v>
      </c>
      <c r="I13" s="64" t="s">
        <v>12</v>
      </c>
      <c r="J13" t="s">
        <v>13</v>
      </c>
      <c r="K13" s="93" t="s">
        <v>1306</v>
      </c>
    </row>
    <row r="14" spans="1:11" hidden="1" x14ac:dyDescent="0.3">
      <c r="C14" t="s">
        <v>1299</v>
      </c>
      <c r="D14" s="98">
        <v>300</v>
      </c>
      <c r="F14" t="s">
        <v>62</v>
      </c>
      <c r="G14" t="s">
        <v>11</v>
      </c>
      <c r="H14" t="s">
        <v>14</v>
      </c>
      <c r="I14" s="64" t="s">
        <v>12</v>
      </c>
      <c r="J14" t="s">
        <v>13</v>
      </c>
      <c r="K14" s="93" t="s">
        <v>1306</v>
      </c>
    </row>
    <row r="15" spans="1:11" hidden="1" x14ac:dyDescent="0.3">
      <c r="C15" t="s">
        <v>1300</v>
      </c>
      <c r="D15" s="98">
        <v>650</v>
      </c>
      <c r="F15" t="s">
        <v>62</v>
      </c>
      <c r="G15" t="s">
        <v>11</v>
      </c>
      <c r="H15" t="s">
        <v>1304</v>
      </c>
      <c r="I15" s="64" t="s">
        <v>12</v>
      </c>
      <c r="J15" t="s">
        <v>13</v>
      </c>
      <c r="K15" s="93" t="s">
        <v>1306</v>
      </c>
    </row>
    <row r="16" spans="1:11" x14ac:dyDescent="0.3">
      <c r="C16" t="s">
        <v>1027</v>
      </c>
      <c r="D16" s="95">
        <v>90</v>
      </c>
      <c r="F16" t="s">
        <v>50</v>
      </c>
      <c r="G16" t="s">
        <v>11</v>
      </c>
      <c r="H16" t="s">
        <v>16</v>
      </c>
      <c r="I16" s="64" t="s">
        <v>12</v>
      </c>
      <c r="J16" t="s">
        <v>13</v>
      </c>
      <c r="K16" s="93" t="s">
        <v>1401</v>
      </c>
    </row>
    <row r="17" spans="2:11" x14ac:dyDescent="0.3">
      <c r="C17" t="s">
        <v>1397</v>
      </c>
      <c r="D17" s="95">
        <v>135</v>
      </c>
      <c r="F17" t="s">
        <v>50</v>
      </c>
      <c r="G17" t="s">
        <v>11</v>
      </c>
      <c r="H17" t="s">
        <v>14</v>
      </c>
      <c r="I17" s="64" t="s">
        <v>12</v>
      </c>
      <c r="J17" t="s">
        <v>13</v>
      </c>
      <c r="K17" s="93" t="s">
        <v>1401</v>
      </c>
    </row>
    <row r="18" spans="2:11" hidden="1" x14ac:dyDescent="0.3">
      <c r="B18" s="5">
        <v>45175</v>
      </c>
      <c r="C18" t="s">
        <v>23</v>
      </c>
      <c r="D18" s="98">
        <v>350</v>
      </c>
      <c r="F18" t="s">
        <v>62</v>
      </c>
      <c r="G18" t="s">
        <v>11</v>
      </c>
      <c r="H18" t="s">
        <v>16</v>
      </c>
      <c r="I18" s="64" t="s">
        <v>12</v>
      </c>
      <c r="J18" t="s">
        <v>13</v>
      </c>
      <c r="K18" s="93" t="s">
        <v>1306</v>
      </c>
    </row>
    <row r="19" spans="2:11" x14ac:dyDescent="0.3">
      <c r="B19" s="5"/>
      <c r="C19" t="s">
        <v>938</v>
      </c>
      <c r="D19" s="95">
        <v>120</v>
      </c>
      <c r="F19" t="s">
        <v>50</v>
      </c>
      <c r="G19" t="s">
        <v>11</v>
      </c>
      <c r="H19" t="s">
        <v>14</v>
      </c>
      <c r="I19" s="64" t="s">
        <v>12</v>
      </c>
      <c r="J19" t="s">
        <v>13</v>
      </c>
      <c r="K19" s="93" t="s">
        <v>1401</v>
      </c>
    </row>
    <row r="20" spans="2:11" x14ac:dyDescent="0.3">
      <c r="B20" s="5"/>
      <c r="C20" t="s">
        <v>1062</v>
      </c>
      <c r="D20" s="95">
        <v>30</v>
      </c>
      <c r="F20" t="s">
        <v>50</v>
      </c>
      <c r="G20" t="s">
        <v>11</v>
      </c>
      <c r="H20" t="s">
        <v>14</v>
      </c>
      <c r="I20" s="64" t="s">
        <v>12</v>
      </c>
      <c r="J20" t="s">
        <v>13</v>
      </c>
      <c r="K20" s="93" t="s">
        <v>1401</v>
      </c>
    </row>
    <row r="21" spans="2:11" x14ac:dyDescent="0.3">
      <c r="B21" s="5">
        <v>45176</v>
      </c>
      <c r="C21" t="s">
        <v>1027</v>
      </c>
      <c r="D21" s="95">
        <v>40</v>
      </c>
      <c r="F21" t="s">
        <v>50</v>
      </c>
      <c r="G21" t="s">
        <v>11</v>
      </c>
      <c r="H21" t="s">
        <v>16</v>
      </c>
      <c r="I21" s="64" t="s">
        <v>12</v>
      </c>
      <c r="J21" t="s">
        <v>13</v>
      </c>
      <c r="K21" s="93" t="s">
        <v>1401</v>
      </c>
    </row>
    <row r="22" spans="2:11" x14ac:dyDescent="0.3">
      <c r="B22" s="5">
        <v>45177</v>
      </c>
      <c r="C22" t="s">
        <v>1027</v>
      </c>
      <c r="D22" s="95">
        <v>60</v>
      </c>
      <c r="F22" t="s">
        <v>50</v>
      </c>
      <c r="G22" t="s">
        <v>11</v>
      </c>
      <c r="H22" t="s">
        <v>16</v>
      </c>
      <c r="I22" s="64" t="s">
        <v>12</v>
      </c>
      <c r="J22" s="96" t="s">
        <v>13</v>
      </c>
      <c r="K22" s="93" t="s">
        <v>1401</v>
      </c>
    </row>
    <row r="23" spans="2:11" hidden="1" x14ac:dyDescent="0.3">
      <c r="B23" s="5">
        <v>45178</v>
      </c>
      <c r="C23" t="s">
        <v>412</v>
      </c>
      <c r="D23" s="98">
        <v>140</v>
      </c>
      <c r="F23" t="s">
        <v>62</v>
      </c>
      <c r="G23" t="s">
        <v>11</v>
      </c>
      <c r="H23" t="s">
        <v>16</v>
      </c>
      <c r="I23" s="64" t="s">
        <v>12</v>
      </c>
      <c r="J23" t="s">
        <v>13</v>
      </c>
      <c r="K23" s="93" t="s">
        <v>1306</v>
      </c>
    </row>
    <row r="24" spans="2:11" x14ac:dyDescent="0.3">
      <c r="B24" s="5"/>
      <c r="C24" t="s">
        <v>18</v>
      </c>
      <c r="D24" s="98">
        <v>80</v>
      </c>
      <c r="F24" t="s">
        <v>50</v>
      </c>
      <c r="G24" t="s">
        <v>11</v>
      </c>
      <c r="H24" t="s">
        <v>16</v>
      </c>
      <c r="I24" s="64" t="s">
        <v>12</v>
      </c>
      <c r="J24" t="s">
        <v>13</v>
      </c>
      <c r="K24" s="93" t="s">
        <v>1401</v>
      </c>
    </row>
    <row r="25" spans="2:11" hidden="1" x14ac:dyDescent="0.3">
      <c r="B25" s="5">
        <v>45179</v>
      </c>
      <c r="C25" t="s">
        <v>8</v>
      </c>
      <c r="D25" s="98">
        <f>210+82</f>
        <v>292</v>
      </c>
      <c r="F25" t="s">
        <v>62</v>
      </c>
      <c r="G25" t="s">
        <v>11</v>
      </c>
      <c r="H25" t="s">
        <v>16</v>
      </c>
      <c r="I25" s="64" t="s">
        <v>12</v>
      </c>
      <c r="J25" t="s">
        <v>13</v>
      </c>
      <c r="K25" s="93" t="s">
        <v>1306</v>
      </c>
    </row>
    <row r="26" spans="2:11" x14ac:dyDescent="0.3">
      <c r="B26" s="5"/>
      <c r="C26" t="s">
        <v>1027</v>
      </c>
      <c r="D26" s="95">
        <v>60</v>
      </c>
      <c r="F26" t="s">
        <v>50</v>
      </c>
      <c r="G26" t="s">
        <v>11</v>
      </c>
      <c r="H26" t="s">
        <v>16</v>
      </c>
      <c r="I26" s="64" t="s">
        <v>12</v>
      </c>
      <c r="J26" t="s">
        <v>13</v>
      </c>
      <c r="K26" s="93" t="s">
        <v>1401</v>
      </c>
    </row>
    <row r="27" spans="2:11" hidden="1" x14ac:dyDescent="0.3">
      <c r="B27" s="5">
        <v>45180</v>
      </c>
      <c r="C27" t="s">
        <v>75</v>
      </c>
      <c r="D27" s="98">
        <v>1000</v>
      </c>
      <c r="F27" t="s">
        <v>62</v>
      </c>
      <c r="G27" t="s">
        <v>10</v>
      </c>
      <c r="H27" t="s">
        <v>16</v>
      </c>
      <c r="I27" s="64" t="s">
        <v>12</v>
      </c>
      <c r="J27" t="s">
        <v>13</v>
      </c>
      <c r="K27" s="93" t="s">
        <v>1306</v>
      </c>
    </row>
    <row r="28" spans="2:11" hidden="1" x14ac:dyDescent="0.3">
      <c r="C28" t="s">
        <v>1307</v>
      </c>
      <c r="D28" s="98">
        <v>10000</v>
      </c>
      <c r="F28" t="s">
        <v>62</v>
      </c>
      <c r="G28" t="s">
        <v>10</v>
      </c>
      <c r="H28" t="s">
        <v>15</v>
      </c>
      <c r="I28" s="64" t="s">
        <v>12</v>
      </c>
      <c r="J28" t="s">
        <v>13</v>
      </c>
      <c r="K28" s="93" t="s">
        <v>1306</v>
      </c>
    </row>
    <row r="29" spans="2:11" hidden="1" x14ac:dyDescent="0.3">
      <c r="C29" t="s">
        <v>27</v>
      </c>
      <c r="D29" s="98">
        <v>383</v>
      </c>
      <c r="F29" t="s">
        <v>62</v>
      </c>
      <c r="G29" t="s">
        <v>11</v>
      </c>
      <c r="H29" t="s">
        <v>16</v>
      </c>
      <c r="I29" s="64" t="s">
        <v>12</v>
      </c>
      <c r="J29" t="s">
        <v>13</v>
      </c>
      <c r="K29" s="93" t="s">
        <v>1306</v>
      </c>
    </row>
    <row r="30" spans="2:11" x14ac:dyDescent="0.3">
      <c r="C30" t="s">
        <v>18</v>
      </c>
      <c r="D30" s="98">
        <v>40</v>
      </c>
      <c r="F30" t="s">
        <v>50</v>
      </c>
      <c r="G30" t="s">
        <v>11</v>
      </c>
      <c r="H30" t="s">
        <v>16</v>
      </c>
      <c r="I30" s="64" t="s">
        <v>12</v>
      </c>
      <c r="J30" t="s">
        <v>13</v>
      </c>
      <c r="K30" s="93" t="s">
        <v>1401</v>
      </c>
    </row>
    <row r="31" spans="2:11" hidden="1" x14ac:dyDescent="0.3">
      <c r="C31" t="s">
        <v>1667</v>
      </c>
      <c r="D31" s="98">
        <v>7453.6</v>
      </c>
      <c r="F31" t="s">
        <v>1625</v>
      </c>
      <c r="G31" t="s">
        <v>10</v>
      </c>
      <c r="H31" t="s">
        <v>15</v>
      </c>
      <c r="I31" s="64" t="s">
        <v>12</v>
      </c>
      <c r="J31" t="s">
        <v>13</v>
      </c>
      <c r="K31" s="93" t="s">
        <v>512</v>
      </c>
    </row>
    <row r="32" spans="2:11" hidden="1" x14ac:dyDescent="0.3">
      <c r="C32" t="s">
        <v>1762</v>
      </c>
      <c r="D32" s="98">
        <v>2500</v>
      </c>
      <c r="F32" t="s">
        <v>43</v>
      </c>
      <c r="G32" t="s">
        <v>11</v>
      </c>
      <c r="H32" t="s">
        <v>15</v>
      </c>
      <c r="I32" s="64" t="s">
        <v>12</v>
      </c>
      <c r="J32" t="s">
        <v>13</v>
      </c>
      <c r="K32" s="93"/>
    </row>
    <row r="33" spans="2:11" hidden="1" x14ac:dyDescent="0.3">
      <c r="B33" s="5">
        <v>45181</v>
      </c>
      <c r="C33" t="s">
        <v>1308</v>
      </c>
      <c r="D33" s="98">
        <v>865</v>
      </c>
      <c r="F33" t="s">
        <v>62</v>
      </c>
      <c r="G33" t="s">
        <v>11</v>
      </c>
      <c r="H33" t="s">
        <v>16</v>
      </c>
      <c r="I33" s="64" t="s">
        <v>12</v>
      </c>
      <c r="J33" t="s">
        <v>13</v>
      </c>
      <c r="K33" s="93" t="s">
        <v>1306</v>
      </c>
    </row>
    <row r="34" spans="2:11" hidden="1" x14ac:dyDescent="0.3">
      <c r="C34" t="s">
        <v>75</v>
      </c>
      <c r="D34" s="98">
        <v>1000</v>
      </c>
      <c r="F34" t="s">
        <v>62</v>
      </c>
      <c r="G34" t="s">
        <v>10</v>
      </c>
      <c r="H34" t="s">
        <v>17</v>
      </c>
      <c r="I34" s="64" t="s">
        <v>12</v>
      </c>
      <c r="J34" t="s">
        <v>13</v>
      </c>
      <c r="K34" s="93" t="s">
        <v>1306</v>
      </c>
    </row>
    <row r="35" spans="2:11" hidden="1" x14ac:dyDescent="0.3">
      <c r="B35" s="5">
        <v>45182</v>
      </c>
      <c r="C35" t="s">
        <v>23</v>
      </c>
      <c r="D35" s="98">
        <v>505</v>
      </c>
      <c r="F35" t="s">
        <v>62</v>
      </c>
      <c r="G35" t="s">
        <v>11</v>
      </c>
      <c r="H35" t="s">
        <v>16</v>
      </c>
      <c r="I35" s="64" t="s">
        <v>12</v>
      </c>
      <c r="J35" t="s">
        <v>13</v>
      </c>
      <c r="K35" s="93" t="s">
        <v>1306</v>
      </c>
    </row>
    <row r="36" spans="2:11" hidden="1" x14ac:dyDescent="0.3">
      <c r="C36" t="s">
        <v>1309</v>
      </c>
      <c r="D36" s="98">
        <v>100</v>
      </c>
      <c r="F36" t="s">
        <v>62</v>
      </c>
      <c r="G36" t="s">
        <v>11</v>
      </c>
      <c r="H36" t="s">
        <v>15</v>
      </c>
      <c r="I36" s="64" t="s">
        <v>12</v>
      </c>
      <c r="J36" t="s">
        <v>13</v>
      </c>
      <c r="K36" s="93" t="s">
        <v>1306</v>
      </c>
    </row>
    <row r="37" spans="2:11" hidden="1" x14ac:dyDescent="0.3">
      <c r="C37" t="s">
        <v>9</v>
      </c>
      <c r="D37" s="98">
        <v>30</v>
      </c>
      <c r="F37" t="s">
        <v>62</v>
      </c>
      <c r="G37" t="s">
        <v>11</v>
      </c>
      <c r="H37" t="s">
        <v>16</v>
      </c>
      <c r="I37" s="64" t="s">
        <v>12</v>
      </c>
      <c r="J37" t="s">
        <v>13</v>
      </c>
      <c r="K37" s="93" t="s">
        <v>1306</v>
      </c>
    </row>
    <row r="38" spans="2:11" hidden="1" x14ac:dyDescent="0.3">
      <c r="C38" t="s">
        <v>27</v>
      </c>
      <c r="D38" s="98">
        <v>300</v>
      </c>
      <c r="F38" t="s">
        <v>62</v>
      </c>
      <c r="G38" t="s">
        <v>11</v>
      </c>
      <c r="H38" t="s">
        <v>16</v>
      </c>
      <c r="I38" s="64" t="s">
        <v>12</v>
      </c>
      <c r="J38" t="s">
        <v>13</v>
      </c>
      <c r="K38" s="93" t="s">
        <v>1306</v>
      </c>
    </row>
    <row r="39" spans="2:11" x14ac:dyDescent="0.3">
      <c r="C39" t="s">
        <v>1027</v>
      </c>
      <c r="D39" s="95">
        <v>40</v>
      </c>
      <c r="F39" t="s">
        <v>50</v>
      </c>
      <c r="G39" t="s">
        <v>11</v>
      </c>
      <c r="H39" t="s">
        <v>16</v>
      </c>
      <c r="I39" s="64" t="s">
        <v>12</v>
      </c>
      <c r="J39" t="s">
        <v>13</v>
      </c>
      <c r="K39" s="93" t="s">
        <v>1401</v>
      </c>
    </row>
    <row r="40" spans="2:11" hidden="1" x14ac:dyDescent="0.3">
      <c r="C40" t="s">
        <v>42</v>
      </c>
      <c r="D40" s="95">
        <v>240</v>
      </c>
      <c r="F40" t="s">
        <v>1625</v>
      </c>
      <c r="G40" t="s">
        <v>11</v>
      </c>
      <c r="H40" t="s">
        <v>15</v>
      </c>
      <c r="I40" s="64" t="s">
        <v>12</v>
      </c>
      <c r="J40" t="s">
        <v>13</v>
      </c>
      <c r="K40" s="93" t="s">
        <v>512</v>
      </c>
    </row>
    <row r="41" spans="2:11" hidden="1" x14ac:dyDescent="0.3">
      <c r="B41" s="5">
        <v>45183</v>
      </c>
      <c r="C41" t="s">
        <v>1310</v>
      </c>
      <c r="D41" s="98">
        <v>1000</v>
      </c>
      <c r="F41" t="s">
        <v>62</v>
      </c>
      <c r="G41" t="s">
        <v>11</v>
      </c>
      <c r="H41" t="s">
        <v>15</v>
      </c>
      <c r="I41" s="64" t="s">
        <v>12</v>
      </c>
      <c r="J41" t="s">
        <v>13</v>
      </c>
      <c r="K41" s="93" t="s">
        <v>1306</v>
      </c>
    </row>
    <row r="42" spans="2:11" hidden="1" x14ac:dyDescent="0.3">
      <c r="C42" t="s">
        <v>1311</v>
      </c>
      <c r="D42" s="98">
        <v>850</v>
      </c>
      <c r="F42" t="s">
        <v>62</v>
      </c>
      <c r="G42" t="s">
        <v>11</v>
      </c>
      <c r="H42" t="s">
        <v>15</v>
      </c>
      <c r="I42" s="64" t="s">
        <v>12</v>
      </c>
      <c r="J42" t="s">
        <v>13</v>
      </c>
      <c r="K42" s="93" t="s">
        <v>1306</v>
      </c>
    </row>
    <row r="43" spans="2:11" hidden="1" x14ac:dyDescent="0.3">
      <c r="C43" t="s">
        <v>23</v>
      </c>
      <c r="D43" s="98">
        <v>200</v>
      </c>
      <c r="F43" t="s">
        <v>62</v>
      </c>
      <c r="G43" t="s">
        <v>11</v>
      </c>
      <c r="H43" t="s">
        <v>16</v>
      </c>
      <c r="I43" s="64" t="s">
        <v>12</v>
      </c>
      <c r="J43" t="s">
        <v>13</v>
      </c>
      <c r="K43" s="93" t="s">
        <v>1306</v>
      </c>
    </row>
    <row r="44" spans="2:11" x14ac:dyDescent="0.3">
      <c r="C44" t="s">
        <v>1027</v>
      </c>
      <c r="D44" s="95">
        <v>40</v>
      </c>
      <c r="F44" t="s">
        <v>50</v>
      </c>
      <c r="G44" t="s">
        <v>11</v>
      </c>
      <c r="H44" t="s">
        <v>16</v>
      </c>
      <c r="I44" s="64" t="s">
        <v>12</v>
      </c>
      <c r="J44" t="s">
        <v>13</v>
      </c>
      <c r="K44" s="93" t="s">
        <v>1401</v>
      </c>
    </row>
    <row r="45" spans="2:11" hidden="1" x14ac:dyDescent="0.3">
      <c r="B45" s="5">
        <v>45184</v>
      </c>
      <c r="C45" t="s">
        <v>35</v>
      </c>
      <c r="D45" s="95">
        <f>75+260+20</f>
        <v>355</v>
      </c>
      <c r="F45" t="s">
        <v>62</v>
      </c>
      <c r="G45" t="s">
        <v>11</v>
      </c>
      <c r="H45" t="s">
        <v>16</v>
      </c>
      <c r="I45" s="64" t="s">
        <v>12</v>
      </c>
      <c r="J45" t="s">
        <v>13</v>
      </c>
      <c r="K45" s="93" t="s">
        <v>1306</v>
      </c>
    </row>
    <row r="46" spans="2:11" hidden="1" x14ac:dyDescent="0.3">
      <c r="B46" s="5"/>
      <c r="C46" t="s">
        <v>531</v>
      </c>
      <c r="D46" s="98">
        <v>1000</v>
      </c>
      <c r="F46" t="s">
        <v>43</v>
      </c>
      <c r="G46" t="s">
        <v>11</v>
      </c>
      <c r="H46" t="s">
        <v>15</v>
      </c>
      <c r="I46" s="64" t="s">
        <v>12</v>
      </c>
      <c r="J46" t="s">
        <v>13</v>
      </c>
      <c r="K46" s="93" t="s">
        <v>512</v>
      </c>
    </row>
    <row r="47" spans="2:11" hidden="1" x14ac:dyDescent="0.3">
      <c r="B47" s="5"/>
      <c r="C47" t="s">
        <v>1668</v>
      </c>
      <c r="D47" s="98">
        <v>868.95</v>
      </c>
      <c r="F47" t="s">
        <v>1625</v>
      </c>
      <c r="G47" t="s">
        <v>10</v>
      </c>
      <c r="H47" t="s">
        <v>15</v>
      </c>
      <c r="I47" s="64" t="s">
        <v>12</v>
      </c>
      <c r="J47" t="s">
        <v>13</v>
      </c>
      <c r="K47" s="93" t="s">
        <v>512</v>
      </c>
    </row>
    <row r="48" spans="2:11" x14ac:dyDescent="0.3">
      <c r="B48" s="5"/>
      <c r="C48" t="s">
        <v>1027</v>
      </c>
      <c r="D48" s="95">
        <v>60</v>
      </c>
      <c r="F48" t="s">
        <v>50</v>
      </c>
      <c r="G48" t="s">
        <v>11</v>
      </c>
      <c r="H48" t="s">
        <v>16</v>
      </c>
      <c r="I48" s="64" t="s">
        <v>12</v>
      </c>
      <c r="J48" t="s">
        <v>13</v>
      </c>
      <c r="K48" s="93" t="s">
        <v>1401</v>
      </c>
    </row>
    <row r="49" spans="2:11" hidden="1" x14ac:dyDescent="0.3">
      <c r="B49" s="5"/>
      <c r="C49" t="s">
        <v>20</v>
      </c>
      <c r="D49" s="98">
        <v>1000</v>
      </c>
      <c r="F49" t="s">
        <v>43</v>
      </c>
      <c r="G49" t="s">
        <v>11</v>
      </c>
      <c r="H49" t="s">
        <v>15</v>
      </c>
      <c r="I49" s="64" t="s">
        <v>12</v>
      </c>
      <c r="J49" t="s">
        <v>13</v>
      </c>
      <c r="K49" s="93" t="s">
        <v>512</v>
      </c>
    </row>
    <row r="50" spans="2:11" hidden="1" x14ac:dyDescent="0.3">
      <c r="B50" s="105" t="s">
        <v>1472</v>
      </c>
      <c r="C50" s="102" t="s">
        <v>23</v>
      </c>
      <c r="D50" s="103">
        <v>323.11</v>
      </c>
      <c r="F50" t="s">
        <v>1457</v>
      </c>
      <c r="G50" t="s">
        <v>11</v>
      </c>
      <c r="H50" t="s">
        <v>16</v>
      </c>
      <c r="I50" s="64" t="s">
        <v>12</v>
      </c>
      <c r="J50" t="s">
        <v>13</v>
      </c>
      <c r="K50" s="93" t="s">
        <v>1331</v>
      </c>
    </row>
    <row r="51" spans="2:11" hidden="1" x14ac:dyDescent="0.3">
      <c r="B51" s="105"/>
      <c r="C51" s="102" t="s">
        <v>1537</v>
      </c>
      <c r="D51" s="103">
        <v>2500</v>
      </c>
      <c r="F51" t="s">
        <v>1457</v>
      </c>
      <c r="G51" t="s">
        <v>10</v>
      </c>
      <c r="H51" t="s">
        <v>17</v>
      </c>
      <c r="I51" s="64" t="s">
        <v>12</v>
      </c>
      <c r="J51" t="s">
        <v>13</v>
      </c>
      <c r="K51" s="93"/>
    </row>
    <row r="52" spans="2:11" hidden="1" x14ac:dyDescent="0.3">
      <c r="B52" s="105" t="s">
        <v>1473</v>
      </c>
      <c r="C52" s="102" t="s">
        <v>23</v>
      </c>
      <c r="D52" s="103">
        <v>150</v>
      </c>
      <c r="F52" t="s">
        <v>1457</v>
      </c>
      <c r="G52" t="s">
        <v>11</v>
      </c>
      <c r="H52" t="s">
        <v>16</v>
      </c>
      <c r="I52" s="64" t="s">
        <v>12</v>
      </c>
      <c r="J52" t="s">
        <v>13</v>
      </c>
      <c r="K52" s="93" t="s">
        <v>1331</v>
      </c>
    </row>
    <row r="53" spans="2:11" hidden="1" x14ac:dyDescent="0.3">
      <c r="B53" s="5">
        <v>45185</v>
      </c>
      <c r="C53" t="s">
        <v>1312</v>
      </c>
      <c r="D53" s="98">
        <v>200</v>
      </c>
      <c r="F53" t="s">
        <v>62</v>
      </c>
      <c r="G53" t="s">
        <v>11</v>
      </c>
      <c r="H53" t="s">
        <v>16</v>
      </c>
      <c r="I53" s="64" t="s">
        <v>12</v>
      </c>
      <c r="J53" t="s">
        <v>13</v>
      </c>
      <c r="K53" s="93" t="s">
        <v>1306</v>
      </c>
    </row>
    <row r="54" spans="2:11" hidden="1" x14ac:dyDescent="0.3">
      <c r="C54" t="s">
        <v>23</v>
      </c>
      <c r="D54" s="98">
        <v>370</v>
      </c>
      <c r="F54" t="s">
        <v>62</v>
      </c>
      <c r="G54" t="s">
        <v>11</v>
      </c>
      <c r="H54" t="s">
        <v>16</v>
      </c>
      <c r="I54" s="64" t="s">
        <v>12</v>
      </c>
      <c r="J54" t="s">
        <v>13</v>
      </c>
      <c r="K54" s="93" t="s">
        <v>1306</v>
      </c>
    </row>
    <row r="55" spans="2:11" hidden="1" x14ac:dyDescent="0.3">
      <c r="C55" t="s">
        <v>35</v>
      </c>
      <c r="D55" s="95">
        <f>110+260</f>
        <v>370</v>
      </c>
      <c r="F55" t="s">
        <v>62</v>
      </c>
      <c r="G55" t="s">
        <v>11</v>
      </c>
      <c r="H55" t="s">
        <v>16</v>
      </c>
      <c r="I55" s="64" t="s">
        <v>12</v>
      </c>
      <c r="J55" t="s">
        <v>13</v>
      </c>
      <c r="K55" s="93" t="s">
        <v>1306</v>
      </c>
    </row>
    <row r="56" spans="2:11" hidden="1" x14ac:dyDescent="0.3">
      <c r="C56" t="s">
        <v>1313</v>
      </c>
      <c r="D56" s="98">
        <v>370</v>
      </c>
      <c r="F56" t="s">
        <v>62</v>
      </c>
      <c r="G56" t="s">
        <v>11</v>
      </c>
      <c r="H56" t="s">
        <v>15</v>
      </c>
      <c r="I56" s="64" t="s">
        <v>12</v>
      </c>
      <c r="J56" t="s">
        <v>13</v>
      </c>
      <c r="K56" s="93" t="s">
        <v>1331</v>
      </c>
    </row>
    <row r="57" spans="2:11" hidden="1" x14ac:dyDescent="0.3">
      <c r="C57" t="s">
        <v>1315</v>
      </c>
      <c r="D57" s="98">
        <v>386</v>
      </c>
      <c r="F57" t="s">
        <v>62</v>
      </c>
      <c r="G57" t="s">
        <v>11</v>
      </c>
      <c r="H57" t="s">
        <v>15</v>
      </c>
      <c r="I57" s="64" t="s">
        <v>12</v>
      </c>
      <c r="J57" t="s">
        <v>13</v>
      </c>
      <c r="K57" s="93" t="s">
        <v>1331</v>
      </c>
    </row>
    <row r="58" spans="2:11" hidden="1" x14ac:dyDescent="0.3">
      <c r="C58" t="s">
        <v>8</v>
      </c>
      <c r="D58" s="98">
        <v>290</v>
      </c>
      <c r="F58" t="s">
        <v>62</v>
      </c>
      <c r="G58" t="s">
        <v>11</v>
      </c>
      <c r="H58" t="s">
        <v>16</v>
      </c>
      <c r="I58" s="64" t="s">
        <v>12</v>
      </c>
      <c r="J58" t="s">
        <v>13</v>
      </c>
      <c r="K58" s="93" t="s">
        <v>1331</v>
      </c>
    </row>
    <row r="59" spans="2:11" hidden="1" x14ac:dyDescent="0.3">
      <c r="C59" t="s">
        <v>27</v>
      </c>
      <c r="D59" s="98">
        <v>881</v>
      </c>
      <c r="F59" t="s">
        <v>62</v>
      </c>
      <c r="G59" t="s">
        <v>11</v>
      </c>
      <c r="H59" t="s">
        <v>16</v>
      </c>
      <c r="I59" s="64" t="s">
        <v>12</v>
      </c>
      <c r="J59" t="s">
        <v>13</v>
      </c>
      <c r="K59" s="93" t="s">
        <v>1331</v>
      </c>
    </row>
    <row r="60" spans="2:11" x14ac:dyDescent="0.3">
      <c r="C60" t="s">
        <v>1027</v>
      </c>
      <c r="D60" s="95">
        <v>60</v>
      </c>
      <c r="F60" t="s">
        <v>50</v>
      </c>
      <c r="G60" t="s">
        <v>11</v>
      </c>
      <c r="H60" t="s">
        <v>16</v>
      </c>
      <c r="I60" s="64" t="s">
        <v>12</v>
      </c>
      <c r="J60" t="s">
        <v>13</v>
      </c>
      <c r="K60" s="93" t="s">
        <v>1401</v>
      </c>
    </row>
    <row r="61" spans="2:11" x14ac:dyDescent="0.3">
      <c r="C61" t="s">
        <v>24</v>
      </c>
      <c r="D61" s="95">
        <v>80</v>
      </c>
      <c r="F61" t="s">
        <v>50</v>
      </c>
      <c r="G61" t="s">
        <v>11</v>
      </c>
      <c r="H61" t="s">
        <v>16</v>
      </c>
      <c r="I61" s="64" t="s">
        <v>12</v>
      </c>
      <c r="J61" t="s">
        <v>13</v>
      </c>
      <c r="K61" s="93" t="s">
        <v>1401</v>
      </c>
    </row>
    <row r="62" spans="2:11" x14ac:dyDescent="0.3">
      <c r="C62" t="s">
        <v>1022</v>
      </c>
      <c r="D62" s="95">
        <v>160</v>
      </c>
      <c r="F62" t="s">
        <v>50</v>
      </c>
      <c r="G62" t="s">
        <v>11</v>
      </c>
      <c r="H62" t="s">
        <v>16</v>
      </c>
      <c r="I62" s="64" t="s">
        <v>12</v>
      </c>
      <c r="J62" t="s">
        <v>13</v>
      </c>
      <c r="K62" s="93" t="s">
        <v>1401</v>
      </c>
    </row>
    <row r="63" spans="2:11" hidden="1" x14ac:dyDescent="0.3">
      <c r="C63" t="s">
        <v>1669</v>
      </c>
      <c r="D63" s="95">
        <v>25000</v>
      </c>
      <c r="F63" t="s">
        <v>1625</v>
      </c>
      <c r="G63" t="s">
        <v>10</v>
      </c>
      <c r="H63" t="s">
        <v>15</v>
      </c>
      <c r="I63" s="64" t="s">
        <v>12</v>
      </c>
      <c r="J63" t="s">
        <v>13</v>
      </c>
      <c r="K63" s="93" t="s">
        <v>512</v>
      </c>
    </row>
    <row r="64" spans="2:11" hidden="1" x14ac:dyDescent="0.3">
      <c r="C64" t="s">
        <v>1669</v>
      </c>
      <c r="D64" s="95">
        <v>46800</v>
      </c>
      <c r="F64" t="s">
        <v>43</v>
      </c>
      <c r="G64" t="s">
        <v>10</v>
      </c>
      <c r="H64" t="s">
        <v>15</v>
      </c>
      <c r="I64" s="64" t="s">
        <v>12</v>
      </c>
      <c r="J64" t="s">
        <v>13</v>
      </c>
      <c r="K64" s="93" t="s">
        <v>512</v>
      </c>
    </row>
    <row r="65" spans="2:11" hidden="1" x14ac:dyDescent="0.3">
      <c r="C65" t="s">
        <v>531</v>
      </c>
      <c r="D65" s="95">
        <v>1000</v>
      </c>
      <c r="F65" t="s">
        <v>1625</v>
      </c>
      <c r="G65" t="s">
        <v>10</v>
      </c>
      <c r="H65" t="s">
        <v>15</v>
      </c>
      <c r="I65" s="64" t="s">
        <v>12</v>
      </c>
      <c r="J65" t="s">
        <v>13</v>
      </c>
      <c r="K65" s="93" t="s">
        <v>512</v>
      </c>
    </row>
    <row r="66" spans="2:11" hidden="1" x14ac:dyDescent="0.3">
      <c r="C66" t="s">
        <v>1670</v>
      </c>
      <c r="D66" s="95">
        <v>1463</v>
      </c>
      <c r="F66" t="s">
        <v>1625</v>
      </c>
      <c r="G66" t="s">
        <v>10</v>
      </c>
      <c r="H66" t="s">
        <v>15</v>
      </c>
      <c r="I66" s="64" t="s">
        <v>12</v>
      </c>
      <c r="J66" t="s">
        <v>13</v>
      </c>
      <c r="K66" s="93" t="s">
        <v>512</v>
      </c>
    </row>
    <row r="67" spans="2:11" hidden="1" x14ac:dyDescent="0.3">
      <c r="B67" s="5">
        <v>45186</v>
      </c>
      <c r="C67" t="s">
        <v>24</v>
      </c>
      <c r="D67" s="98">
        <v>290</v>
      </c>
      <c r="F67" t="s">
        <v>62</v>
      </c>
      <c r="G67" t="s">
        <v>11</v>
      </c>
      <c r="H67" t="s">
        <v>16</v>
      </c>
      <c r="I67" s="64" t="s">
        <v>12</v>
      </c>
      <c r="J67" t="s">
        <v>13</v>
      </c>
      <c r="K67" s="93" t="s">
        <v>1331</v>
      </c>
    </row>
    <row r="68" spans="2:11" hidden="1" x14ac:dyDescent="0.3">
      <c r="C68" t="s">
        <v>143</v>
      </c>
      <c r="D68" s="98">
        <v>2839</v>
      </c>
      <c r="F68" t="s">
        <v>62</v>
      </c>
      <c r="G68" t="s">
        <v>11</v>
      </c>
      <c r="H68" t="s">
        <v>15</v>
      </c>
      <c r="I68" s="64" t="s">
        <v>12</v>
      </c>
      <c r="J68" t="s">
        <v>13</v>
      </c>
      <c r="K68" s="93" t="s">
        <v>1331</v>
      </c>
    </row>
    <row r="69" spans="2:11" hidden="1" x14ac:dyDescent="0.3">
      <c r="B69" s="5"/>
      <c r="C69" t="s">
        <v>1047</v>
      </c>
      <c r="D69" s="98">
        <v>220</v>
      </c>
      <c r="F69" t="s">
        <v>62</v>
      </c>
      <c r="G69" t="s">
        <v>11</v>
      </c>
      <c r="H69" t="s">
        <v>16</v>
      </c>
      <c r="I69" s="64" t="s">
        <v>12</v>
      </c>
      <c r="J69" t="s">
        <v>13</v>
      </c>
      <c r="K69" s="93" t="s">
        <v>1331</v>
      </c>
    </row>
    <row r="70" spans="2:11" hidden="1" x14ac:dyDescent="0.3">
      <c r="B70" s="5"/>
      <c r="C70" t="s">
        <v>27</v>
      </c>
      <c r="D70" s="98">
        <v>350</v>
      </c>
      <c r="F70" t="s">
        <v>62</v>
      </c>
      <c r="G70" t="s">
        <v>11</v>
      </c>
      <c r="H70" t="s">
        <v>16</v>
      </c>
      <c r="I70" s="64" t="s">
        <v>12</v>
      </c>
      <c r="J70" t="s">
        <v>13</v>
      </c>
      <c r="K70" s="93" t="s">
        <v>1331</v>
      </c>
    </row>
    <row r="71" spans="2:11" hidden="1" x14ac:dyDescent="0.3">
      <c r="B71" s="5"/>
      <c r="C71" t="s">
        <v>75</v>
      </c>
      <c r="D71" s="98">
        <v>1000</v>
      </c>
      <c r="F71" t="s">
        <v>62</v>
      </c>
      <c r="G71" t="s">
        <v>11</v>
      </c>
      <c r="H71" t="s">
        <v>17</v>
      </c>
      <c r="I71" s="64" t="s">
        <v>12</v>
      </c>
      <c r="J71" t="s">
        <v>13</v>
      </c>
      <c r="K71" s="93" t="s">
        <v>1331</v>
      </c>
    </row>
    <row r="72" spans="2:11" hidden="1" x14ac:dyDescent="0.3">
      <c r="C72" t="s">
        <v>1047</v>
      </c>
      <c r="D72" s="98">
        <v>250</v>
      </c>
      <c r="F72" t="s">
        <v>62</v>
      </c>
      <c r="G72" t="s">
        <v>11</v>
      </c>
      <c r="H72" t="s">
        <v>16</v>
      </c>
      <c r="I72" s="64" t="s">
        <v>12</v>
      </c>
      <c r="J72" t="s">
        <v>13</v>
      </c>
      <c r="K72" s="93" t="s">
        <v>1331</v>
      </c>
    </row>
    <row r="73" spans="2:11" hidden="1" x14ac:dyDescent="0.3">
      <c r="B73" s="5"/>
      <c r="C73" t="s">
        <v>24</v>
      </c>
      <c r="D73" s="98">
        <v>220</v>
      </c>
      <c r="F73" t="s">
        <v>62</v>
      </c>
      <c r="G73" t="s">
        <v>11</v>
      </c>
      <c r="H73" t="s">
        <v>16</v>
      </c>
      <c r="I73" s="64" t="s">
        <v>12</v>
      </c>
      <c r="J73" t="s">
        <v>13</v>
      </c>
      <c r="K73" s="93" t="s">
        <v>1331</v>
      </c>
    </row>
    <row r="74" spans="2:11" hidden="1" x14ac:dyDescent="0.3">
      <c r="B74" s="5"/>
      <c r="C74" t="s">
        <v>23</v>
      </c>
      <c r="D74" s="98">
        <v>292</v>
      </c>
      <c r="F74" t="s">
        <v>62</v>
      </c>
      <c r="G74" t="s">
        <v>11</v>
      </c>
      <c r="H74" t="s">
        <v>16</v>
      </c>
      <c r="I74" s="64" t="s">
        <v>12</v>
      </c>
      <c r="J74" t="s">
        <v>13</v>
      </c>
      <c r="K74" s="93" t="s">
        <v>1331</v>
      </c>
    </row>
    <row r="75" spans="2:11" x14ac:dyDescent="0.3">
      <c r="B75" s="5"/>
      <c r="C75" t="s">
        <v>1027</v>
      </c>
      <c r="D75" s="95">
        <v>100</v>
      </c>
      <c r="F75" t="s">
        <v>50</v>
      </c>
      <c r="G75" t="s">
        <v>11</v>
      </c>
      <c r="H75" t="s">
        <v>16</v>
      </c>
      <c r="I75" s="64" t="s">
        <v>12</v>
      </c>
      <c r="J75" t="s">
        <v>13</v>
      </c>
      <c r="K75" s="93" t="s">
        <v>1401</v>
      </c>
    </row>
    <row r="76" spans="2:11" hidden="1" x14ac:dyDescent="0.3">
      <c r="B76" s="5"/>
      <c r="C76" t="s">
        <v>143</v>
      </c>
      <c r="D76" s="98">
        <v>2000</v>
      </c>
      <c r="F76" t="s">
        <v>43</v>
      </c>
      <c r="G76" t="s">
        <v>10</v>
      </c>
      <c r="H76" t="s">
        <v>15</v>
      </c>
      <c r="I76" s="64" t="s">
        <v>12</v>
      </c>
      <c r="J76" t="s">
        <v>13</v>
      </c>
      <c r="K76" s="93"/>
    </row>
    <row r="77" spans="2:11" hidden="1" x14ac:dyDescent="0.3">
      <c r="B77" s="105" t="s">
        <v>1770</v>
      </c>
      <c r="C77" s="102" t="s">
        <v>1769</v>
      </c>
      <c r="D77" s="98">
        <v>3000</v>
      </c>
      <c r="F77" t="s">
        <v>1802</v>
      </c>
      <c r="G77" t="s">
        <v>11</v>
      </c>
      <c r="H77" t="s">
        <v>15</v>
      </c>
      <c r="I77" s="64" t="s">
        <v>12</v>
      </c>
      <c r="J77" t="s">
        <v>13</v>
      </c>
      <c r="K77" s="93"/>
    </row>
    <row r="78" spans="2:11" x14ac:dyDescent="0.3">
      <c r="B78" s="5">
        <v>45187</v>
      </c>
      <c r="C78" t="s">
        <v>18</v>
      </c>
      <c r="D78" s="98">
        <v>60</v>
      </c>
      <c r="F78" t="s">
        <v>50</v>
      </c>
      <c r="G78" t="s">
        <v>11</v>
      </c>
      <c r="H78" t="s">
        <v>16</v>
      </c>
      <c r="I78" s="64" t="s">
        <v>12</v>
      </c>
      <c r="J78" t="s">
        <v>13</v>
      </c>
      <c r="K78" s="93" t="s">
        <v>1401</v>
      </c>
    </row>
    <row r="79" spans="2:11" hidden="1" x14ac:dyDescent="0.3">
      <c r="B79" s="105" t="s">
        <v>1474</v>
      </c>
      <c r="C79" t="s">
        <v>1671</v>
      </c>
      <c r="D79" s="98">
        <v>499</v>
      </c>
      <c r="F79" t="s">
        <v>1625</v>
      </c>
      <c r="G79" t="s">
        <v>11</v>
      </c>
      <c r="H79" t="s">
        <v>17</v>
      </c>
      <c r="I79" s="64" t="s">
        <v>12</v>
      </c>
      <c r="J79" t="s">
        <v>13</v>
      </c>
      <c r="K79" s="93" t="s">
        <v>512</v>
      </c>
    </row>
    <row r="80" spans="2:11" hidden="1" x14ac:dyDescent="0.3">
      <c r="B80" s="105" t="s">
        <v>1474</v>
      </c>
      <c r="C80" s="102" t="s">
        <v>1460</v>
      </c>
      <c r="D80" s="103">
        <v>666</v>
      </c>
      <c r="F80" t="s">
        <v>1457</v>
      </c>
      <c r="G80" t="s">
        <v>11</v>
      </c>
      <c r="H80" t="s">
        <v>16</v>
      </c>
      <c r="I80" s="64" t="s">
        <v>12</v>
      </c>
      <c r="J80" t="s">
        <v>13</v>
      </c>
      <c r="K80" s="93" t="s">
        <v>1331</v>
      </c>
    </row>
    <row r="81" spans="2:11" hidden="1" x14ac:dyDescent="0.3">
      <c r="B81" s="105" t="s">
        <v>1475</v>
      </c>
      <c r="C81" s="102" t="s">
        <v>23</v>
      </c>
      <c r="D81" s="103">
        <v>500</v>
      </c>
      <c r="F81" t="s">
        <v>1457</v>
      </c>
      <c r="G81" t="s">
        <v>11</v>
      </c>
      <c r="I81" s="64" t="s">
        <v>12</v>
      </c>
      <c r="J81" t="s">
        <v>13</v>
      </c>
      <c r="K81" s="93" t="s">
        <v>1331</v>
      </c>
    </row>
    <row r="82" spans="2:11" hidden="1" x14ac:dyDescent="0.3">
      <c r="B82" s="5">
        <v>45188</v>
      </c>
      <c r="C82" t="s">
        <v>27</v>
      </c>
      <c r="D82" s="98">
        <v>331</v>
      </c>
      <c r="F82" t="s">
        <v>62</v>
      </c>
      <c r="G82" t="s">
        <v>11</v>
      </c>
      <c r="H82" t="s">
        <v>16</v>
      </c>
      <c r="I82" s="64" t="s">
        <v>12</v>
      </c>
      <c r="J82" t="s">
        <v>13</v>
      </c>
      <c r="K82" s="93" t="s">
        <v>1331</v>
      </c>
    </row>
    <row r="83" spans="2:11" hidden="1" x14ac:dyDescent="0.3">
      <c r="C83" t="s">
        <v>1316</v>
      </c>
      <c r="D83" s="98">
        <v>1085</v>
      </c>
      <c r="F83" t="s">
        <v>62</v>
      </c>
      <c r="G83" t="s">
        <v>11</v>
      </c>
      <c r="H83" t="s">
        <v>15</v>
      </c>
      <c r="I83" s="64" t="s">
        <v>12</v>
      </c>
      <c r="J83" t="s">
        <v>13</v>
      </c>
      <c r="K83" s="93" t="s">
        <v>1331</v>
      </c>
    </row>
    <row r="84" spans="2:11" x14ac:dyDescent="0.3">
      <c r="C84" t="s">
        <v>1027</v>
      </c>
      <c r="D84" s="95">
        <v>80</v>
      </c>
      <c r="F84" t="s">
        <v>50</v>
      </c>
      <c r="G84" t="s">
        <v>11</v>
      </c>
      <c r="H84" t="s">
        <v>16</v>
      </c>
      <c r="I84" s="64" t="s">
        <v>12</v>
      </c>
      <c r="J84" t="s">
        <v>13</v>
      </c>
      <c r="K84" s="93" t="s">
        <v>1401</v>
      </c>
    </row>
    <row r="85" spans="2:11" hidden="1" x14ac:dyDescent="0.3">
      <c r="C85" s="93" t="s">
        <v>686</v>
      </c>
      <c r="D85" s="95">
        <v>70</v>
      </c>
      <c r="E85" s="93"/>
      <c r="F85" t="s">
        <v>43</v>
      </c>
      <c r="G85" t="s">
        <v>10</v>
      </c>
      <c r="H85" t="s">
        <v>15</v>
      </c>
      <c r="I85" s="64" t="s">
        <v>12</v>
      </c>
      <c r="J85" t="s">
        <v>13</v>
      </c>
      <c r="K85" s="93" t="s">
        <v>512</v>
      </c>
    </row>
    <row r="86" spans="2:11" hidden="1" x14ac:dyDescent="0.3">
      <c r="C86" s="93" t="s">
        <v>24</v>
      </c>
      <c r="D86" s="95">
        <v>79</v>
      </c>
      <c r="E86" s="93"/>
      <c r="F86" t="s">
        <v>43</v>
      </c>
      <c r="G86" t="s">
        <v>10</v>
      </c>
      <c r="H86" t="s">
        <v>16</v>
      </c>
      <c r="I86" s="64" t="s">
        <v>12</v>
      </c>
      <c r="J86" t="s">
        <v>13</v>
      </c>
      <c r="K86" s="93" t="s">
        <v>512</v>
      </c>
    </row>
    <row r="87" spans="2:11" hidden="1" x14ac:dyDescent="0.3">
      <c r="C87" s="93" t="s">
        <v>1750</v>
      </c>
      <c r="D87" s="95">
        <v>15</v>
      </c>
      <c r="E87" s="93"/>
      <c r="F87" t="s">
        <v>755</v>
      </c>
      <c r="G87" t="s">
        <v>11</v>
      </c>
      <c r="H87" t="s">
        <v>15</v>
      </c>
      <c r="I87" s="64" t="s">
        <v>12</v>
      </c>
      <c r="J87" t="s">
        <v>13</v>
      </c>
      <c r="K87" s="93" t="s">
        <v>512</v>
      </c>
    </row>
    <row r="88" spans="2:11" hidden="1" x14ac:dyDescent="0.3">
      <c r="C88" s="93" t="s">
        <v>1751</v>
      </c>
      <c r="D88" s="95">
        <v>100</v>
      </c>
      <c r="E88" s="93"/>
      <c r="F88" t="s">
        <v>755</v>
      </c>
      <c r="G88" t="s">
        <v>11</v>
      </c>
      <c r="H88" t="s">
        <v>17</v>
      </c>
      <c r="I88" s="64" t="s">
        <v>12</v>
      </c>
      <c r="J88" t="s">
        <v>13</v>
      </c>
      <c r="K88" s="93" t="s">
        <v>512</v>
      </c>
    </row>
    <row r="89" spans="2:11" hidden="1" x14ac:dyDescent="0.3">
      <c r="C89" s="93" t="s">
        <v>1752</v>
      </c>
      <c r="D89" s="95">
        <v>100</v>
      </c>
      <c r="E89" s="93"/>
      <c r="F89" t="s">
        <v>755</v>
      </c>
      <c r="G89" t="s">
        <v>11</v>
      </c>
      <c r="H89" t="s">
        <v>17</v>
      </c>
      <c r="I89" s="64" t="s">
        <v>12</v>
      </c>
      <c r="J89" t="s">
        <v>13</v>
      </c>
      <c r="K89" s="93" t="s">
        <v>512</v>
      </c>
    </row>
    <row r="90" spans="2:11" hidden="1" x14ac:dyDescent="0.3">
      <c r="C90" s="93" t="s">
        <v>1753</v>
      </c>
      <c r="D90" s="95">
        <v>1300</v>
      </c>
      <c r="E90" s="93"/>
      <c r="F90" t="s">
        <v>755</v>
      </c>
      <c r="G90" t="s">
        <v>11</v>
      </c>
      <c r="H90" t="s">
        <v>15</v>
      </c>
      <c r="I90" s="64" t="s">
        <v>12</v>
      </c>
      <c r="J90" t="s">
        <v>13</v>
      </c>
      <c r="K90" s="93" t="s">
        <v>512</v>
      </c>
    </row>
    <row r="91" spans="2:11" hidden="1" x14ac:dyDescent="0.3">
      <c r="C91" s="93" t="s">
        <v>1754</v>
      </c>
      <c r="D91" s="95">
        <v>2200</v>
      </c>
      <c r="E91" s="93"/>
      <c r="F91" t="s">
        <v>755</v>
      </c>
      <c r="G91" t="s">
        <v>11</v>
      </c>
      <c r="H91" t="s">
        <v>15</v>
      </c>
      <c r="I91" s="64" t="s">
        <v>12</v>
      </c>
      <c r="J91" t="s">
        <v>13</v>
      </c>
      <c r="K91" s="93" t="s">
        <v>512</v>
      </c>
    </row>
    <row r="92" spans="2:11" hidden="1" x14ac:dyDescent="0.3">
      <c r="C92" s="93" t="s">
        <v>18</v>
      </c>
      <c r="D92" s="95">
        <v>20</v>
      </c>
      <c r="E92" s="93"/>
      <c r="F92" t="s">
        <v>755</v>
      </c>
      <c r="G92" t="s">
        <v>11</v>
      </c>
      <c r="H92" t="s">
        <v>16</v>
      </c>
      <c r="I92" s="64" t="s">
        <v>12</v>
      </c>
      <c r="J92" t="s">
        <v>13</v>
      </c>
      <c r="K92" s="93" t="s">
        <v>512</v>
      </c>
    </row>
    <row r="93" spans="2:11" hidden="1" x14ac:dyDescent="0.3">
      <c r="C93" s="93" t="s">
        <v>23</v>
      </c>
      <c r="D93" s="95">
        <v>110</v>
      </c>
      <c r="E93" s="93"/>
      <c r="F93" t="s">
        <v>755</v>
      </c>
      <c r="G93" t="s">
        <v>11</v>
      </c>
      <c r="H93" t="s">
        <v>16</v>
      </c>
      <c r="I93" s="64" t="s">
        <v>12</v>
      </c>
      <c r="J93" t="s">
        <v>13</v>
      </c>
      <c r="K93" s="93" t="s">
        <v>512</v>
      </c>
    </row>
    <row r="94" spans="2:11" hidden="1" x14ac:dyDescent="0.3">
      <c r="C94" s="93" t="s">
        <v>1079</v>
      </c>
      <c r="D94" s="95">
        <v>40</v>
      </c>
      <c r="E94" s="93"/>
      <c r="F94" t="s">
        <v>755</v>
      </c>
      <c r="G94" t="s">
        <v>11</v>
      </c>
      <c r="H94" t="s">
        <v>16</v>
      </c>
      <c r="I94" s="64" t="s">
        <v>12</v>
      </c>
      <c r="J94" t="s">
        <v>13</v>
      </c>
      <c r="K94" s="93" t="s">
        <v>512</v>
      </c>
    </row>
    <row r="95" spans="2:11" hidden="1" x14ac:dyDescent="0.3">
      <c r="C95" s="93" t="s">
        <v>1755</v>
      </c>
      <c r="D95" s="95">
        <v>600</v>
      </c>
      <c r="E95" s="93"/>
      <c r="F95" t="s">
        <v>755</v>
      </c>
      <c r="G95" t="s">
        <v>11</v>
      </c>
      <c r="H95" t="s">
        <v>15</v>
      </c>
      <c r="I95" s="64" t="s">
        <v>12</v>
      </c>
      <c r="J95" t="s">
        <v>13</v>
      </c>
      <c r="K95" s="93" t="s">
        <v>512</v>
      </c>
    </row>
    <row r="96" spans="2:11" hidden="1" x14ac:dyDescent="0.3">
      <c r="C96" s="93" t="s">
        <v>27</v>
      </c>
      <c r="D96" s="95">
        <v>160</v>
      </c>
      <c r="E96" s="93"/>
      <c r="F96" t="s">
        <v>755</v>
      </c>
      <c r="G96" t="s">
        <v>11</v>
      </c>
      <c r="H96" t="s">
        <v>16</v>
      </c>
      <c r="I96" s="64" t="s">
        <v>12</v>
      </c>
      <c r="J96" t="s">
        <v>13</v>
      </c>
      <c r="K96" s="93" t="s">
        <v>512</v>
      </c>
    </row>
    <row r="97" spans="2:11" hidden="1" x14ac:dyDescent="0.3">
      <c r="B97" s="5">
        <v>45189</v>
      </c>
      <c r="C97" t="s">
        <v>23</v>
      </c>
      <c r="D97" s="98">
        <v>421</v>
      </c>
      <c r="F97" t="s">
        <v>62</v>
      </c>
      <c r="G97" t="s">
        <v>11</v>
      </c>
      <c r="H97" t="s">
        <v>16</v>
      </c>
      <c r="I97" s="64" t="s">
        <v>12</v>
      </c>
      <c r="J97" t="s">
        <v>13</v>
      </c>
      <c r="K97" s="93" t="s">
        <v>1331</v>
      </c>
    </row>
    <row r="98" spans="2:11" hidden="1" x14ac:dyDescent="0.3">
      <c r="B98" s="5"/>
      <c r="C98" t="s">
        <v>8</v>
      </c>
      <c r="D98" s="98">
        <v>384</v>
      </c>
      <c r="F98" t="s">
        <v>62</v>
      </c>
      <c r="G98" t="s">
        <v>11</v>
      </c>
      <c r="H98" t="s">
        <v>16</v>
      </c>
      <c r="I98" s="64" t="s">
        <v>12</v>
      </c>
      <c r="J98" t="s">
        <v>13</v>
      </c>
      <c r="K98" s="93" t="s">
        <v>1331</v>
      </c>
    </row>
    <row r="99" spans="2:11" hidden="1" x14ac:dyDescent="0.3">
      <c r="B99" s="5"/>
      <c r="C99" t="s">
        <v>27</v>
      </c>
      <c r="D99" s="98">
        <v>350</v>
      </c>
      <c r="F99" t="s">
        <v>62</v>
      </c>
      <c r="G99" t="s">
        <v>11</v>
      </c>
      <c r="H99" t="s">
        <v>16</v>
      </c>
      <c r="I99" s="64" t="s">
        <v>12</v>
      </c>
      <c r="J99" t="s">
        <v>13</v>
      </c>
      <c r="K99" s="93" t="s">
        <v>1331</v>
      </c>
    </row>
    <row r="100" spans="2:11" hidden="1" x14ac:dyDescent="0.3">
      <c r="B100" s="5"/>
      <c r="C100" t="s">
        <v>20</v>
      </c>
      <c r="D100" s="98">
        <v>2516</v>
      </c>
      <c r="F100" t="s">
        <v>62</v>
      </c>
      <c r="G100" t="s">
        <v>11</v>
      </c>
      <c r="H100" t="s">
        <v>16</v>
      </c>
      <c r="I100" s="64" t="s">
        <v>12</v>
      </c>
      <c r="J100" t="s">
        <v>13</v>
      </c>
      <c r="K100" s="93" t="s">
        <v>1331</v>
      </c>
    </row>
    <row r="101" spans="2:11" hidden="1" x14ac:dyDescent="0.3">
      <c r="B101" s="5"/>
      <c r="C101" t="s">
        <v>531</v>
      </c>
      <c r="D101" s="98">
        <v>1000</v>
      </c>
      <c r="F101" t="s">
        <v>43</v>
      </c>
      <c r="G101" t="s">
        <v>11</v>
      </c>
      <c r="H101" t="s">
        <v>15</v>
      </c>
      <c r="I101" s="64" t="s">
        <v>12</v>
      </c>
      <c r="J101" t="s">
        <v>13</v>
      </c>
      <c r="K101" s="93"/>
    </row>
    <row r="102" spans="2:11" x14ac:dyDescent="0.3">
      <c r="B102" s="5"/>
      <c r="C102" t="s">
        <v>1027</v>
      </c>
      <c r="D102" s="95">
        <v>80</v>
      </c>
      <c r="F102" t="s">
        <v>50</v>
      </c>
      <c r="G102" t="s">
        <v>11</v>
      </c>
      <c r="H102" t="s">
        <v>16</v>
      </c>
      <c r="I102" s="64" t="s">
        <v>12</v>
      </c>
      <c r="J102" t="s">
        <v>13</v>
      </c>
      <c r="K102" s="93" t="s">
        <v>1401</v>
      </c>
    </row>
    <row r="103" spans="2:11" x14ac:dyDescent="0.3">
      <c r="B103" s="5"/>
      <c r="C103" t="s">
        <v>1398</v>
      </c>
      <c r="D103" s="95">
        <v>4307</v>
      </c>
      <c r="F103" t="s">
        <v>50</v>
      </c>
      <c r="G103" t="s">
        <v>11</v>
      </c>
      <c r="H103" t="s">
        <v>14</v>
      </c>
      <c r="I103" s="64" t="s">
        <v>12</v>
      </c>
      <c r="J103" t="s">
        <v>13</v>
      </c>
      <c r="K103" s="93" t="s">
        <v>1401</v>
      </c>
    </row>
    <row r="104" spans="2:11" x14ac:dyDescent="0.3">
      <c r="B104" s="5"/>
      <c r="C104" t="s">
        <v>1121</v>
      </c>
      <c r="D104" s="95">
        <v>350</v>
      </c>
      <c r="F104" t="s">
        <v>50</v>
      </c>
      <c r="G104" t="s">
        <v>11</v>
      </c>
      <c r="H104" t="s">
        <v>16</v>
      </c>
      <c r="I104" s="64" t="s">
        <v>12</v>
      </c>
      <c r="J104" t="s">
        <v>13</v>
      </c>
      <c r="K104" s="93" t="s">
        <v>1401</v>
      </c>
    </row>
    <row r="105" spans="2:11" x14ac:dyDescent="0.3">
      <c r="B105" s="5"/>
      <c r="C105" t="s">
        <v>75</v>
      </c>
      <c r="D105" s="95">
        <v>1200</v>
      </c>
      <c r="F105" t="s">
        <v>50</v>
      </c>
      <c r="G105" t="s">
        <v>10</v>
      </c>
      <c r="H105" t="s">
        <v>14</v>
      </c>
      <c r="I105" s="64" t="s">
        <v>12</v>
      </c>
      <c r="J105" t="s">
        <v>13</v>
      </c>
      <c r="K105" s="93" t="s">
        <v>1401</v>
      </c>
    </row>
    <row r="106" spans="2:11" hidden="1" x14ac:dyDescent="0.3">
      <c r="B106" s="5"/>
      <c r="C106" s="93" t="s">
        <v>686</v>
      </c>
      <c r="D106" s="95">
        <v>70</v>
      </c>
      <c r="E106" s="93"/>
      <c r="F106" t="s">
        <v>43</v>
      </c>
      <c r="G106" t="s">
        <v>10</v>
      </c>
      <c r="H106" t="s">
        <v>15</v>
      </c>
      <c r="I106" s="64" t="s">
        <v>12</v>
      </c>
      <c r="J106" t="s">
        <v>13</v>
      </c>
      <c r="K106" s="93" t="s">
        <v>512</v>
      </c>
    </row>
    <row r="107" spans="2:11" hidden="1" x14ac:dyDescent="0.3">
      <c r="B107" s="5"/>
      <c r="C107" s="93" t="s">
        <v>20</v>
      </c>
      <c r="D107" s="95">
        <v>2500</v>
      </c>
      <c r="E107" s="93"/>
      <c r="F107" t="s">
        <v>43</v>
      </c>
      <c r="G107" t="s">
        <v>10</v>
      </c>
      <c r="H107" t="s">
        <v>15</v>
      </c>
      <c r="I107" s="64" t="s">
        <v>12</v>
      </c>
      <c r="J107" t="s">
        <v>13</v>
      </c>
      <c r="K107" s="93" t="s">
        <v>512</v>
      </c>
    </row>
    <row r="108" spans="2:11" hidden="1" x14ac:dyDescent="0.3">
      <c r="B108" s="5"/>
      <c r="C108" s="93" t="s">
        <v>1421</v>
      </c>
      <c r="D108" s="95">
        <v>15</v>
      </c>
      <c r="E108" s="93"/>
      <c r="F108" t="s">
        <v>755</v>
      </c>
      <c r="G108" t="s">
        <v>11</v>
      </c>
      <c r="H108" t="s">
        <v>15</v>
      </c>
      <c r="I108" s="64" t="s">
        <v>12</v>
      </c>
      <c r="J108" t="s">
        <v>13</v>
      </c>
      <c r="K108" s="93" t="s">
        <v>512</v>
      </c>
    </row>
    <row r="109" spans="2:11" hidden="1" x14ac:dyDescent="0.3">
      <c r="B109" s="5"/>
      <c r="C109" s="93" t="s">
        <v>1756</v>
      </c>
      <c r="D109" s="95">
        <v>360</v>
      </c>
      <c r="E109" s="93"/>
      <c r="F109" t="s">
        <v>755</v>
      </c>
      <c r="G109" t="s">
        <v>11</v>
      </c>
      <c r="H109" t="s">
        <v>15</v>
      </c>
      <c r="I109" s="64" t="s">
        <v>12</v>
      </c>
      <c r="J109" t="s">
        <v>13</v>
      </c>
      <c r="K109" s="93" t="s">
        <v>512</v>
      </c>
    </row>
    <row r="110" spans="2:11" hidden="1" x14ac:dyDescent="0.3">
      <c r="B110" s="5"/>
      <c r="C110" s="93" t="s">
        <v>1757</v>
      </c>
      <c r="D110" s="95">
        <v>3700</v>
      </c>
      <c r="E110" s="93"/>
      <c r="F110" t="s">
        <v>755</v>
      </c>
      <c r="G110" t="s">
        <v>11</v>
      </c>
      <c r="H110" t="s">
        <v>15</v>
      </c>
      <c r="I110" s="64" t="s">
        <v>12</v>
      </c>
      <c r="J110" t="s">
        <v>13</v>
      </c>
      <c r="K110" s="93" t="s">
        <v>512</v>
      </c>
    </row>
    <row r="111" spans="2:11" hidden="1" x14ac:dyDescent="0.3">
      <c r="B111" s="5"/>
      <c r="C111" s="93" t="s">
        <v>18</v>
      </c>
      <c r="D111" s="95">
        <v>20</v>
      </c>
      <c r="E111" s="93"/>
      <c r="F111" t="s">
        <v>755</v>
      </c>
      <c r="G111" t="s">
        <v>11</v>
      </c>
      <c r="H111" t="s">
        <v>16</v>
      </c>
      <c r="I111" s="64" t="s">
        <v>12</v>
      </c>
      <c r="J111" t="s">
        <v>13</v>
      </c>
      <c r="K111" s="93" t="s">
        <v>512</v>
      </c>
    </row>
    <row r="112" spans="2:11" hidden="1" x14ac:dyDescent="0.3">
      <c r="B112" s="5"/>
      <c r="C112" s="93" t="s">
        <v>1758</v>
      </c>
      <c r="D112" s="95">
        <v>1235</v>
      </c>
      <c r="E112" s="93"/>
      <c r="F112" t="s">
        <v>755</v>
      </c>
      <c r="G112" t="s">
        <v>11</v>
      </c>
      <c r="H112" t="s">
        <v>15</v>
      </c>
      <c r="I112" s="64" t="s">
        <v>12</v>
      </c>
      <c r="J112" t="s">
        <v>13</v>
      </c>
      <c r="K112" s="93" t="s">
        <v>512</v>
      </c>
    </row>
    <row r="113" spans="1:11" hidden="1" x14ac:dyDescent="0.3">
      <c r="B113" s="5"/>
      <c r="C113" s="93" t="s">
        <v>1762</v>
      </c>
      <c r="D113" s="95">
        <v>2500</v>
      </c>
      <c r="E113" s="93"/>
      <c r="F113" t="s">
        <v>43</v>
      </c>
      <c r="G113" t="s">
        <v>11</v>
      </c>
      <c r="H113" t="s">
        <v>15</v>
      </c>
      <c r="I113" s="64" t="s">
        <v>12</v>
      </c>
      <c r="J113" t="s">
        <v>13</v>
      </c>
      <c r="K113" s="93" t="s">
        <v>512</v>
      </c>
    </row>
    <row r="114" spans="1:11" hidden="1" x14ac:dyDescent="0.3">
      <c r="B114" s="5">
        <v>45190</v>
      </c>
      <c r="C114" t="s">
        <v>24</v>
      </c>
      <c r="D114" s="98">
        <v>260</v>
      </c>
      <c r="F114" t="s">
        <v>62</v>
      </c>
      <c r="G114" t="s">
        <v>11</v>
      </c>
      <c r="H114" t="s">
        <v>16</v>
      </c>
      <c r="I114" s="64" t="s">
        <v>12</v>
      </c>
      <c r="J114" t="s">
        <v>13</v>
      </c>
      <c r="K114" s="93" t="s">
        <v>512</v>
      </c>
    </row>
    <row r="115" spans="1:11" hidden="1" x14ac:dyDescent="0.3">
      <c r="C115" t="s">
        <v>23</v>
      </c>
      <c r="D115" s="95">
        <v>620</v>
      </c>
      <c r="F115" t="s">
        <v>62</v>
      </c>
      <c r="G115" t="s">
        <v>11</v>
      </c>
      <c r="H115" t="s">
        <v>16</v>
      </c>
      <c r="I115" s="64" t="s">
        <v>12</v>
      </c>
      <c r="J115" t="s">
        <v>13</v>
      </c>
      <c r="K115" t="s">
        <v>1326</v>
      </c>
    </row>
    <row r="116" spans="1:11" hidden="1" x14ac:dyDescent="0.3">
      <c r="C116" t="s">
        <v>8</v>
      </c>
      <c r="D116" s="95">
        <v>260</v>
      </c>
      <c r="F116" t="s">
        <v>62</v>
      </c>
      <c r="G116" t="s">
        <v>11</v>
      </c>
      <c r="H116" t="s">
        <v>16</v>
      </c>
      <c r="I116" s="64" t="s">
        <v>12</v>
      </c>
      <c r="J116" t="s">
        <v>13</v>
      </c>
      <c r="K116" t="s">
        <v>1326</v>
      </c>
    </row>
    <row r="117" spans="1:11" hidden="1" x14ac:dyDescent="0.3">
      <c r="C117" t="s">
        <v>27</v>
      </c>
      <c r="D117" s="95">
        <f>550+112</f>
        <v>662</v>
      </c>
      <c r="F117" t="s">
        <v>62</v>
      </c>
      <c r="G117" t="s">
        <v>11</v>
      </c>
      <c r="H117" t="s">
        <v>16</v>
      </c>
      <c r="I117" s="64" t="s">
        <v>12</v>
      </c>
      <c r="J117" t="s">
        <v>13</v>
      </c>
      <c r="K117" t="s">
        <v>1326</v>
      </c>
    </row>
    <row r="118" spans="1:11" x14ac:dyDescent="0.3">
      <c r="C118" t="s">
        <v>24</v>
      </c>
      <c r="D118" s="95">
        <v>120</v>
      </c>
      <c r="F118" t="s">
        <v>50</v>
      </c>
      <c r="G118" t="s">
        <v>11</v>
      </c>
      <c r="H118" t="s">
        <v>16</v>
      </c>
      <c r="I118" s="64" t="s">
        <v>12</v>
      </c>
      <c r="J118" t="s">
        <v>13</v>
      </c>
      <c r="K118" s="93" t="s">
        <v>1401</v>
      </c>
    </row>
    <row r="119" spans="1:11" x14ac:dyDescent="0.3">
      <c r="C119" t="s">
        <v>23</v>
      </c>
      <c r="D119" s="95">
        <v>320</v>
      </c>
      <c r="F119" t="s">
        <v>50</v>
      </c>
      <c r="G119" t="s">
        <v>11</v>
      </c>
      <c r="H119" t="s">
        <v>16</v>
      </c>
      <c r="I119" s="64" t="s">
        <v>12</v>
      </c>
      <c r="J119" t="s">
        <v>13</v>
      </c>
      <c r="K119" s="93" t="s">
        <v>1401</v>
      </c>
    </row>
    <row r="120" spans="1:11" x14ac:dyDescent="0.3">
      <c r="C120" t="s">
        <v>1121</v>
      </c>
      <c r="D120" s="95">
        <v>300</v>
      </c>
      <c r="F120" t="s">
        <v>50</v>
      </c>
      <c r="G120" t="s">
        <v>11</v>
      </c>
      <c r="H120" t="s">
        <v>16</v>
      </c>
      <c r="I120" s="64" t="s">
        <v>12</v>
      </c>
      <c r="J120" t="s">
        <v>13</v>
      </c>
      <c r="K120" t="s">
        <v>1401</v>
      </c>
    </row>
    <row r="121" spans="1:11" x14ac:dyDescent="0.3">
      <c r="C121" t="s">
        <v>75</v>
      </c>
      <c r="D121" s="95">
        <v>1200</v>
      </c>
      <c r="F121" t="s">
        <v>50</v>
      </c>
      <c r="G121" t="s">
        <v>11</v>
      </c>
      <c r="H121" t="s">
        <v>14</v>
      </c>
      <c r="I121" s="64" t="s">
        <v>12</v>
      </c>
      <c r="J121" t="s">
        <v>13</v>
      </c>
      <c r="K121" t="s">
        <v>1401</v>
      </c>
    </row>
    <row r="122" spans="1:11" x14ac:dyDescent="0.3">
      <c r="C122" t="s">
        <v>1027</v>
      </c>
      <c r="D122" s="95">
        <v>80</v>
      </c>
      <c r="F122" t="s">
        <v>50</v>
      </c>
      <c r="G122" t="s">
        <v>11</v>
      </c>
      <c r="H122" t="s">
        <v>16</v>
      </c>
      <c r="I122" s="64" t="s">
        <v>12</v>
      </c>
      <c r="J122" t="s">
        <v>13</v>
      </c>
      <c r="K122" t="s">
        <v>1401</v>
      </c>
    </row>
    <row r="123" spans="1:11" hidden="1" x14ac:dyDescent="0.3">
      <c r="A123" s="104"/>
      <c r="B123" s="104">
        <v>45190</v>
      </c>
      <c r="C123" s="102" t="s">
        <v>42</v>
      </c>
      <c r="D123" s="103">
        <v>2500</v>
      </c>
      <c r="F123" t="s">
        <v>1457</v>
      </c>
      <c r="G123" t="s">
        <v>10</v>
      </c>
      <c r="H123" t="s">
        <v>16</v>
      </c>
      <c r="I123" s="64" t="s">
        <v>12</v>
      </c>
      <c r="J123" t="s">
        <v>13</v>
      </c>
      <c r="K123" t="s">
        <v>1326</v>
      </c>
    </row>
    <row r="124" spans="1:11" hidden="1" x14ac:dyDescent="0.3">
      <c r="B124" s="5">
        <v>45191</v>
      </c>
      <c r="C124" t="s">
        <v>24</v>
      </c>
      <c r="D124" s="95">
        <v>370</v>
      </c>
      <c r="F124" t="s">
        <v>62</v>
      </c>
      <c r="G124" t="s">
        <v>11</v>
      </c>
      <c r="H124" t="s">
        <v>16</v>
      </c>
      <c r="I124" s="64" t="s">
        <v>12</v>
      </c>
      <c r="J124" t="s">
        <v>13</v>
      </c>
      <c r="K124" t="s">
        <v>1326</v>
      </c>
    </row>
    <row r="125" spans="1:11" hidden="1" x14ac:dyDescent="0.3">
      <c r="C125" t="s">
        <v>1314</v>
      </c>
      <c r="D125" s="95">
        <v>1000</v>
      </c>
      <c r="F125" t="s">
        <v>62</v>
      </c>
      <c r="G125" t="s">
        <v>11</v>
      </c>
      <c r="H125" t="s">
        <v>16</v>
      </c>
      <c r="I125" s="64" t="s">
        <v>12</v>
      </c>
      <c r="J125" t="s">
        <v>13</v>
      </c>
      <c r="K125" t="s">
        <v>1326</v>
      </c>
    </row>
    <row r="126" spans="1:11" hidden="1" x14ac:dyDescent="0.3">
      <c r="C126" t="s">
        <v>75</v>
      </c>
      <c r="D126" s="95">
        <v>3000</v>
      </c>
      <c r="F126" t="s">
        <v>62</v>
      </c>
      <c r="G126" t="s">
        <v>10</v>
      </c>
      <c r="H126" t="s">
        <v>17</v>
      </c>
      <c r="I126" s="64" t="s">
        <v>12</v>
      </c>
      <c r="J126" t="s">
        <v>13</v>
      </c>
      <c r="K126" t="s">
        <v>1326</v>
      </c>
    </row>
    <row r="127" spans="1:11" hidden="1" x14ac:dyDescent="0.3">
      <c r="C127" t="s">
        <v>27</v>
      </c>
      <c r="D127" s="95">
        <v>760</v>
      </c>
      <c r="F127" t="s">
        <v>62</v>
      </c>
      <c r="G127" t="s">
        <v>11</v>
      </c>
      <c r="H127" t="s">
        <v>16</v>
      </c>
      <c r="I127" s="64" t="s">
        <v>12</v>
      </c>
      <c r="J127" t="s">
        <v>13</v>
      </c>
      <c r="K127" t="s">
        <v>1326</v>
      </c>
    </row>
    <row r="128" spans="1:11" hidden="1" x14ac:dyDescent="0.3">
      <c r="C128" t="s">
        <v>8</v>
      </c>
      <c r="D128" s="95">
        <v>340</v>
      </c>
      <c r="F128" t="s">
        <v>62</v>
      </c>
      <c r="G128" t="s">
        <v>11</v>
      </c>
      <c r="H128" t="s">
        <v>16</v>
      </c>
      <c r="I128" s="64" t="s">
        <v>12</v>
      </c>
      <c r="J128" t="s">
        <v>13</v>
      </c>
      <c r="K128" t="s">
        <v>1326</v>
      </c>
    </row>
    <row r="129" spans="2:11" hidden="1" x14ac:dyDescent="0.3">
      <c r="C129" t="s">
        <v>1672</v>
      </c>
      <c r="D129" s="95">
        <v>484.78</v>
      </c>
      <c r="F129" t="s">
        <v>1625</v>
      </c>
      <c r="G129" t="s">
        <v>11</v>
      </c>
      <c r="H129" t="s">
        <v>17</v>
      </c>
      <c r="I129" s="64" t="s">
        <v>12</v>
      </c>
      <c r="J129" t="s">
        <v>13</v>
      </c>
      <c r="K129" s="93" t="s">
        <v>512</v>
      </c>
    </row>
    <row r="130" spans="2:11" hidden="1" x14ac:dyDescent="0.3">
      <c r="C130" t="s">
        <v>224</v>
      </c>
      <c r="D130" s="95">
        <v>1500</v>
      </c>
      <c r="F130" t="s">
        <v>62</v>
      </c>
      <c r="G130" t="s">
        <v>11</v>
      </c>
      <c r="H130" t="s">
        <v>15</v>
      </c>
      <c r="I130" s="64" t="s">
        <v>12</v>
      </c>
      <c r="J130" t="s">
        <v>13</v>
      </c>
      <c r="K130" t="s">
        <v>1326</v>
      </c>
    </row>
    <row r="131" spans="2:11" hidden="1" x14ac:dyDescent="0.3">
      <c r="C131" t="s">
        <v>1319</v>
      </c>
      <c r="D131" s="95">
        <v>500</v>
      </c>
      <c r="F131" t="s">
        <v>62</v>
      </c>
      <c r="G131" t="s">
        <v>11</v>
      </c>
      <c r="H131" t="s">
        <v>14</v>
      </c>
      <c r="I131" s="64" t="s">
        <v>12</v>
      </c>
      <c r="J131" t="s">
        <v>13</v>
      </c>
      <c r="K131" t="s">
        <v>1326</v>
      </c>
    </row>
    <row r="132" spans="2:11" hidden="1" x14ac:dyDescent="0.3">
      <c r="C132" t="s">
        <v>20</v>
      </c>
      <c r="D132" s="95">
        <v>2600</v>
      </c>
      <c r="F132" t="s">
        <v>43</v>
      </c>
      <c r="G132" t="s">
        <v>11</v>
      </c>
      <c r="H132" t="s">
        <v>15</v>
      </c>
      <c r="I132" s="64" t="s">
        <v>12</v>
      </c>
      <c r="J132" t="s">
        <v>13</v>
      </c>
      <c r="K132" t="s">
        <v>1326</v>
      </c>
    </row>
    <row r="133" spans="2:11" x14ac:dyDescent="0.3">
      <c r="C133" t="s">
        <v>1405</v>
      </c>
      <c r="D133" s="95">
        <v>120</v>
      </c>
      <c r="F133" t="s">
        <v>50</v>
      </c>
      <c r="G133" t="s">
        <v>11</v>
      </c>
      <c r="H133" t="s">
        <v>14</v>
      </c>
      <c r="I133" s="64" t="s">
        <v>12</v>
      </c>
      <c r="J133" t="s">
        <v>13</v>
      </c>
      <c r="K133" t="s">
        <v>1401</v>
      </c>
    </row>
    <row r="134" spans="2:11" x14ac:dyDescent="0.3">
      <c r="C134" t="s">
        <v>1399</v>
      </c>
      <c r="D134" s="95">
        <v>480</v>
      </c>
      <c r="F134" t="s">
        <v>50</v>
      </c>
      <c r="G134" t="s">
        <v>11</v>
      </c>
      <c r="H134" t="s">
        <v>15</v>
      </c>
      <c r="I134" s="64" t="s">
        <v>12</v>
      </c>
      <c r="J134" t="s">
        <v>13</v>
      </c>
      <c r="K134" t="s">
        <v>1401</v>
      </c>
    </row>
    <row r="135" spans="2:11" x14ac:dyDescent="0.3">
      <c r="C135" t="s">
        <v>1400</v>
      </c>
      <c r="D135" s="95">
        <v>200</v>
      </c>
      <c r="F135" t="s">
        <v>50</v>
      </c>
      <c r="G135" t="s">
        <v>11</v>
      </c>
      <c r="H135" t="s">
        <v>15</v>
      </c>
      <c r="I135" s="64" t="s">
        <v>12</v>
      </c>
      <c r="J135" t="s">
        <v>13</v>
      </c>
      <c r="K135" t="s">
        <v>1401</v>
      </c>
    </row>
    <row r="136" spans="2:11" hidden="1" x14ac:dyDescent="0.3">
      <c r="B136" s="5">
        <v>45192</v>
      </c>
      <c r="C136" t="s">
        <v>24</v>
      </c>
      <c r="D136" s="95">
        <v>340</v>
      </c>
      <c r="F136" t="s">
        <v>62</v>
      </c>
      <c r="G136" t="s">
        <v>11</v>
      </c>
      <c r="H136" t="s">
        <v>16</v>
      </c>
      <c r="I136" s="64" t="s">
        <v>12</v>
      </c>
      <c r="J136" t="s">
        <v>13</v>
      </c>
      <c r="K136" t="s">
        <v>1326</v>
      </c>
    </row>
    <row r="137" spans="2:11" hidden="1" x14ac:dyDescent="0.3">
      <c r="C137" t="s">
        <v>75</v>
      </c>
      <c r="D137" s="95">
        <v>3650</v>
      </c>
      <c r="F137" t="s">
        <v>62</v>
      </c>
      <c r="G137" t="s">
        <v>10</v>
      </c>
      <c r="H137" t="s">
        <v>17</v>
      </c>
      <c r="I137" s="64" t="s">
        <v>12</v>
      </c>
      <c r="J137" t="s">
        <v>13</v>
      </c>
      <c r="K137" t="s">
        <v>1326</v>
      </c>
    </row>
    <row r="138" spans="2:11" hidden="1" x14ac:dyDescent="0.3">
      <c r="C138" t="s">
        <v>20</v>
      </c>
      <c r="D138" s="95">
        <v>786</v>
      </c>
      <c r="F138" t="s">
        <v>62</v>
      </c>
      <c r="G138" t="s">
        <v>11</v>
      </c>
      <c r="H138" t="s">
        <v>16</v>
      </c>
      <c r="I138" s="64" t="s">
        <v>12</v>
      </c>
      <c r="J138" t="s">
        <v>13</v>
      </c>
      <c r="K138" t="s">
        <v>1326</v>
      </c>
    </row>
    <row r="139" spans="2:11" hidden="1" x14ac:dyDescent="0.3">
      <c r="C139" t="s">
        <v>27</v>
      </c>
      <c r="D139" s="95">
        <v>610</v>
      </c>
      <c r="F139" t="s">
        <v>62</v>
      </c>
      <c r="G139" t="s">
        <v>11</v>
      </c>
      <c r="H139" t="s">
        <v>16</v>
      </c>
      <c r="I139" s="64" t="s">
        <v>12</v>
      </c>
      <c r="J139" t="s">
        <v>13</v>
      </c>
      <c r="K139" t="s">
        <v>1326</v>
      </c>
    </row>
    <row r="140" spans="2:11" hidden="1" x14ac:dyDescent="0.3">
      <c r="C140" t="s">
        <v>224</v>
      </c>
      <c r="D140" s="95">
        <v>2500</v>
      </c>
      <c r="F140" t="s">
        <v>62</v>
      </c>
      <c r="G140" t="s">
        <v>11</v>
      </c>
      <c r="H140" t="s">
        <v>15</v>
      </c>
      <c r="I140" s="64" t="s">
        <v>12</v>
      </c>
      <c r="J140" t="s">
        <v>13</v>
      </c>
      <c r="K140" t="s">
        <v>1326</v>
      </c>
    </row>
    <row r="141" spans="2:11" hidden="1" x14ac:dyDescent="0.3">
      <c r="C141" t="s">
        <v>1319</v>
      </c>
      <c r="D141" s="95">
        <v>1000</v>
      </c>
      <c r="F141" t="s">
        <v>62</v>
      </c>
      <c r="G141" t="s">
        <v>11</v>
      </c>
      <c r="H141" t="s">
        <v>14</v>
      </c>
      <c r="I141" s="64" t="s">
        <v>12</v>
      </c>
      <c r="J141" t="s">
        <v>13</v>
      </c>
      <c r="K141" t="s">
        <v>1326</v>
      </c>
    </row>
    <row r="142" spans="2:11" x14ac:dyDescent="0.3">
      <c r="C142" t="s">
        <v>1027</v>
      </c>
      <c r="D142" s="95">
        <v>40</v>
      </c>
      <c r="F142" t="s">
        <v>50</v>
      </c>
      <c r="G142" t="s">
        <v>11</v>
      </c>
      <c r="H142" t="s">
        <v>16</v>
      </c>
      <c r="I142" s="64" t="s">
        <v>12</v>
      </c>
      <c r="J142" t="s">
        <v>13</v>
      </c>
      <c r="K142" t="s">
        <v>1401</v>
      </c>
    </row>
    <row r="143" spans="2:11" hidden="1" x14ac:dyDescent="0.3">
      <c r="C143" t="s">
        <v>20</v>
      </c>
      <c r="D143" s="95">
        <v>240</v>
      </c>
      <c r="F143" t="s">
        <v>1625</v>
      </c>
      <c r="G143" t="s">
        <v>11</v>
      </c>
      <c r="H143" t="s">
        <v>17</v>
      </c>
      <c r="I143" s="64" t="s">
        <v>12</v>
      </c>
      <c r="J143" t="s">
        <v>13</v>
      </c>
      <c r="K143" s="93" t="s">
        <v>512</v>
      </c>
    </row>
    <row r="144" spans="2:11" hidden="1" x14ac:dyDescent="0.3">
      <c r="B144" s="5">
        <v>45193</v>
      </c>
      <c r="C144" t="s">
        <v>75</v>
      </c>
      <c r="D144" s="95">
        <v>3000</v>
      </c>
      <c r="F144" t="s">
        <v>62</v>
      </c>
      <c r="G144" t="s">
        <v>10</v>
      </c>
      <c r="H144" t="s">
        <v>17</v>
      </c>
      <c r="I144" s="64" t="s">
        <v>12</v>
      </c>
      <c r="J144" t="s">
        <v>13</v>
      </c>
      <c r="K144" t="s">
        <v>1326</v>
      </c>
    </row>
    <row r="145" spans="2:11" hidden="1" x14ac:dyDescent="0.3">
      <c r="C145" t="s">
        <v>24</v>
      </c>
      <c r="D145" s="95">
        <v>455</v>
      </c>
      <c r="F145" t="s">
        <v>62</v>
      </c>
      <c r="G145" t="s">
        <v>11</v>
      </c>
      <c r="H145" t="s">
        <v>16</v>
      </c>
      <c r="I145" s="64" t="s">
        <v>12</v>
      </c>
      <c r="J145" t="s">
        <v>13</v>
      </c>
      <c r="K145" t="s">
        <v>1326</v>
      </c>
    </row>
    <row r="146" spans="2:11" hidden="1" x14ac:dyDescent="0.3">
      <c r="C146" t="s">
        <v>23</v>
      </c>
      <c r="D146" s="95">
        <f>274+115+30</f>
        <v>419</v>
      </c>
      <c r="F146" t="s">
        <v>62</v>
      </c>
      <c r="G146" t="s">
        <v>11</v>
      </c>
      <c r="H146" t="s">
        <v>16</v>
      </c>
      <c r="I146" s="64" t="s">
        <v>12</v>
      </c>
      <c r="J146" t="s">
        <v>13</v>
      </c>
      <c r="K146" t="s">
        <v>1326</v>
      </c>
    </row>
    <row r="147" spans="2:11" hidden="1" x14ac:dyDescent="0.3">
      <c r="C147" t="s">
        <v>27</v>
      </c>
      <c r="D147" s="95">
        <v>750</v>
      </c>
      <c r="F147" t="s">
        <v>62</v>
      </c>
      <c r="G147" t="s">
        <v>10</v>
      </c>
      <c r="H147" t="s">
        <v>16</v>
      </c>
      <c r="I147" s="64" t="s">
        <v>12</v>
      </c>
      <c r="J147" t="s">
        <v>13</v>
      </c>
      <c r="K147" t="s">
        <v>1326</v>
      </c>
    </row>
    <row r="148" spans="2:11" x14ac:dyDescent="0.3">
      <c r="C148" t="s">
        <v>1027</v>
      </c>
      <c r="D148" s="95">
        <v>40</v>
      </c>
      <c r="F148" t="s">
        <v>50</v>
      </c>
      <c r="G148" t="s">
        <v>11</v>
      </c>
      <c r="H148" t="s">
        <v>16</v>
      </c>
      <c r="I148" s="64" t="s">
        <v>12</v>
      </c>
      <c r="J148" t="s">
        <v>13</v>
      </c>
      <c r="K148" t="s">
        <v>1401</v>
      </c>
    </row>
    <row r="149" spans="2:11" hidden="1" x14ac:dyDescent="0.3">
      <c r="B149" s="5">
        <v>45194</v>
      </c>
      <c r="C149" t="s">
        <v>1317</v>
      </c>
      <c r="D149" s="95">
        <v>700</v>
      </c>
      <c r="F149" t="s">
        <v>62</v>
      </c>
      <c r="G149" t="s">
        <v>11</v>
      </c>
      <c r="H149" t="s">
        <v>15</v>
      </c>
      <c r="I149" s="64" t="s">
        <v>12</v>
      </c>
      <c r="J149" t="s">
        <v>13</v>
      </c>
      <c r="K149" t="s">
        <v>1326</v>
      </c>
    </row>
    <row r="150" spans="2:11" hidden="1" x14ac:dyDescent="0.3">
      <c r="C150" t="s">
        <v>20</v>
      </c>
      <c r="D150" s="95">
        <v>2635</v>
      </c>
      <c r="F150" t="s">
        <v>62</v>
      </c>
      <c r="G150" t="s">
        <v>11</v>
      </c>
      <c r="H150" t="s">
        <v>16</v>
      </c>
      <c r="I150" s="64" t="s">
        <v>12</v>
      </c>
      <c r="J150" t="s">
        <v>13</v>
      </c>
      <c r="K150" t="s">
        <v>1326</v>
      </c>
    </row>
    <row r="151" spans="2:11" hidden="1" x14ac:dyDescent="0.3">
      <c r="C151" t="s">
        <v>8</v>
      </c>
      <c r="D151" s="95">
        <f>220+200</f>
        <v>420</v>
      </c>
      <c r="F151" t="s">
        <v>62</v>
      </c>
      <c r="G151" t="s">
        <v>11</v>
      </c>
      <c r="H151" t="s">
        <v>16</v>
      </c>
      <c r="I151" s="64" t="s">
        <v>12</v>
      </c>
      <c r="J151" t="s">
        <v>13</v>
      </c>
      <c r="K151" t="s">
        <v>1326</v>
      </c>
    </row>
    <row r="152" spans="2:11" hidden="1" x14ac:dyDescent="0.3">
      <c r="C152" t="s">
        <v>1318</v>
      </c>
      <c r="D152" s="95">
        <v>700</v>
      </c>
      <c r="F152" t="s">
        <v>62</v>
      </c>
      <c r="G152" t="s">
        <v>11</v>
      </c>
      <c r="H152" t="s">
        <v>15</v>
      </c>
      <c r="I152" s="64" t="s">
        <v>12</v>
      </c>
      <c r="J152" t="s">
        <v>13</v>
      </c>
      <c r="K152" t="s">
        <v>1326</v>
      </c>
    </row>
    <row r="153" spans="2:11" hidden="1" x14ac:dyDescent="0.3">
      <c r="C153" t="s">
        <v>1330</v>
      </c>
      <c r="D153" s="95">
        <v>3500</v>
      </c>
      <c r="F153" t="s">
        <v>62</v>
      </c>
      <c r="G153" t="s">
        <v>11</v>
      </c>
      <c r="H153" t="s">
        <v>16</v>
      </c>
      <c r="I153" s="64" t="s">
        <v>12</v>
      </c>
      <c r="J153" t="s">
        <v>13</v>
      </c>
      <c r="K153" t="s">
        <v>1326</v>
      </c>
    </row>
    <row r="154" spans="2:11" hidden="1" x14ac:dyDescent="0.3">
      <c r="C154" t="s">
        <v>27</v>
      </c>
      <c r="D154" s="95">
        <v>470</v>
      </c>
      <c r="F154" t="s">
        <v>62</v>
      </c>
      <c r="G154" t="s">
        <v>11</v>
      </c>
      <c r="H154" t="s">
        <v>16</v>
      </c>
      <c r="I154" s="64" t="s">
        <v>12</v>
      </c>
      <c r="J154" t="s">
        <v>13</v>
      </c>
      <c r="K154" t="s">
        <v>1326</v>
      </c>
    </row>
    <row r="155" spans="2:11" hidden="1" x14ac:dyDescent="0.3">
      <c r="C155" t="s">
        <v>20</v>
      </c>
      <c r="D155" s="95">
        <v>1980</v>
      </c>
      <c r="F155" t="s">
        <v>43</v>
      </c>
      <c r="G155" t="s">
        <v>11</v>
      </c>
      <c r="H155" t="s">
        <v>16</v>
      </c>
      <c r="I155" s="64" t="s">
        <v>12</v>
      </c>
      <c r="J155" t="s">
        <v>13</v>
      </c>
    </row>
    <row r="156" spans="2:11" x14ac:dyDescent="0.3">
      <c r="C156" t="s">
        <v>1027</v>
      </c>
      <c r="D156" s="95">
        <v>40</v>
      </c>
      <c r="F156" t="s">
        <v>50</v>
      </c>
      <c r="G156" t="s">
        <v>11</v>
      </c>
      <c r="H156" t="s">
        <v>16</v>
      </c>
      <c r="I156" s="64" t="s">
        <v>12</v>
      </c>
      <c r="J156" t="s">
        <v>13</v>
      </c>
      <c r="K156" t="s">
        <v>1401</v>
      </c>
    </row>
    <row r="157" spans="2:11" hidden="1" x14ac:dyDescent="0.3">
      <c r="C157" t="s">
        <v>1312</v>
      </c>
      <c r="D157" s="95">
        <v>500</v>
      </c>
      <c r="F157" t="s">
        <v>1625</v>
      </c>
      <c r="G157" t="s">
        <v>11</v>
      </c>
      <c r="H157" t="s">
        <v>17</v>
      </c>
      <c r="I157" s="64" t="s">
        <v>12</v>
      </c>
      <c r="J157" t="s">
        <v>13</v>
      </c>
      <c r="K157" s="93" t="s">
        <v>512</v>
      </c>
    </row>
    <row r="158" spans="2:11" hidden="1" x14ac:dyDescent="0.3">
      <c r="B158" s="5">
        <v>45195</v>
      </c>
      <c r="C158" t="s">
        <v>24</v>
      </c>
      <c r="D158" s="95">
        <v>360</v>
      </c>
      <c r="F158" t="s">
        <v>62</v>
      </c>
      <c r="G158" t="s">
        <v>11</v>
      </c>
      <c r="H158" t="s">
        <v>16</v>
      </c>
      <c r="I158" s="64" t="s">
        <v>12</v>
      </c>
      <c r="J158" t="s">
        <v>13</v>
      </c>
      <c r="K158" t="s">
        <v>1326</v>
      </c>
    </row>
    <row r="159" spans="2:11" hidden="1" x14ac:dyDescent="0.3">
      <c r="C159" t="s">
        <v>1317</v>
      </c>
      <c r="D159" s="95">
        <v>700</v>
      </c>
      <c r="F159" t="s">
        <v>62</v>
      </c>
      <c r="G159" t="s">
        <v>11</v>
      </c>
      <c r="H159" t="s">
        <v>15</v>
      </c>
      <c r="I159" s="64" t="s">
        <v>12</v>
      </c>
      <c r="J159" t="s">
        <v>13</v>
      </c>
      <c r="K159" t="s">
        <v>1326</v>
      </c>
    </row>
    <row r="160" spans="2:11" hidden="1" x14ac:dyDescent="0.3">
      <c r="C160" t="s">
        <v>1318</v>
      </c>
      <c r="D160" s="95">
        <v>700</v>
      </c>
      <c r="F160" t="s">
        <v>62</v>
      </c>
      <c r="G160" t="s">
        <v>11</v>
      </c>
      <c r="H160" t="s">
        <v>15</v>
      </c>
      <c r="I160" s="64" t="s">
        <v>12</v>
      </c>
      <c r="J160" t="s">
        <v>13</v>
      </c>
      <c r="K160" t="s">
        <v>1326</v>
      </c>
    </row>
    <row r="161" spans="2:11" hidden="1" x14ac:dyDescent="0.3">
      <c r="C161" t="s">
        <v>1319</v>
      </c>
      <c r="D161" s="95">
        <v>1200</v>
      </c>
      <c r="F161" t="s">
        <v>62</v>
      </c>
      <c r="G161" t="s">
        <v>11</v>
      </c>
      <c r="H161" t="s">
        <v>14</v>
      </c>
      <c r="I161" s="64" t="s">
        <v>12</v>
      </c>
      <c r="J161" t="s">
        <v>13</v>
      </c>
      <c r="K161" t="s">
        <v>1326</v>
      </c>
    </row>
    <row r="162" spans="2:11" hidden="1" x14ac:dyDescent="0.3">
      <c r="C162" t="s">
        <v>27</v>
      </c>
      <c r="D162" s="95">
        <v>650</v>
      </c>
      <c r="F162" t="s">
        <v>62</v>
      </c>
      <c r="G162" t="s">
        <v>11</v>
      </c>
      <c r="H162" t="s">
        <v>16</v>
      </c>
      <c r="I162" s="64" t="s">
        <v>12</v>
      </c>
      <c r="J162" t="s">
        <v>13</v>
      </c>
      <c r="K162" t="s">
        <v>1326</v>
      </c>
    </row>
    <row r="163" spans="2:11" x14ac:dyDescent="0.3">
      <c r="C163" t="s">
        <v>1027</v>
      </c>
      <c r="D163" s="95">
        <v>50</v>
      </c>
      <c r="F163" t="s">
        <v>50</v>
      </c>
      <c r="G163" t="s">
        <v>11</v>
      </c>
      <c r="H163" t="s">
        <v>16</v>
      </c>
      <c r="I163" s="64" t="s">
        <v>12</v>
      </c>
      <c r="J163" t="s">
        <v>13</v>
      </c>
      <c r="K163" t="s">
        <v>1401</v>
      </c>
    </row>
    <row r="164" spans="2:11" hidden="1" x14ac:dyDescent="0.3">
      <c r="B164" s="105" t="s">
        <v>1476</v>
      </c>
      <c r="C164" s="102" t="s">
        <v>24</v>
      </c>
      <c r="D164" s="103">
        <v>550</v>
      </c>
      <c r="F164" t="s">
        <v>1457</v>
      </c>
      <c r="G164" t="s">
        <v>11</v>
      </c>
      <c r="H164" t="s">
        <v>16</v>
      </c>
      <c r="I164" s="64" t="s">
        <v>12</v>
      </c>
      <c r="J164" t="s">
        <v>13</v>
      </c>
      <c r="K164" t="s">
        <v>1326</v>
      </c>
    </row>
    <row r="165" spans="2:11" hidden="1" x14ac:dyDescent="0.3">
      <c r="B165" s="105" t="s">
        <v>1476</v>
      </c>
      <c r="C165" s="102" t="s">
        <v>655</v>
      </c>
      <c r="D165" s="103">
        <v>50</v>
      </c>
      <c r="F165" t="s">
        <v>1457</v>
      </c>
      <c r="G165" t="s">
        <v>11</v>
      </c>
      <c r="H165" t="s">
        <v>16</v>
      </c>
      <c r="I165" s="64" t="s">
        <v>12</v>
      </c>
      <c r="J165" t="s">
        <v>13</v>
      </c>
      <c r="K165" t="s">
        <v>1326</v>
      </c>
    </row>
    <row r="166" spans="2:11" hidden="1" x14ac:dyDescent="0.3">
      <c r="B166" s="5">
        <v>45196</v>
      </c>
      <c r="C166" t="s">
        <v>8</v>
      </c>
      <c r="D166" s="95">
        <v>350</v>
      </c>
      <c r="F166" t="s">
        <v>62</v>
      </c>
      <c r="G166" t="s">
        <v>11</v>
      </c>
      <c r="H166" t="s">
        <v>16</v>
      </c>
      <c r="I166" s="64" t="s">
        <v>12</v>
      </c>
      <c r="J166" t="s">
        <v>13</v>
      </c>
      <c r="K166" t="s">
        <v>1326</v>
      </c>
    </row>
    <row r="167" spans="2:11" hidden="1" x14ac:dyDescent="0.3">
      <c r="C167" t="s">
        <v>23</v>
      </c>
      <c r="D167" s="95">
        <v>409</v>
      </c>
      <c r="F167" t="s">
        <v>62</v>
      </c>
      <c r="G167" t="s">
        <v>11</v>
      </c>
      <c r="H167" t="s">
        <v>16</v>
      </c>
      <c r="I167" s="64" t="s">
        <v>12</v>
      </c>
      <c r="J167" t="s">
        <v>13</v>
      </c>
      <c r="K167" t="s">
        <v>1326</v>
      </c>
    </row>
    <row r="168" spans="2:11" hidden="1" x14ac:dyDescent="0.3">
      <c r="C168" t="s">
        <v>27</v>
      </c>
      <c r="D168" s="95">
        <v>530</v>
      </c>
      <c r="F168" t="s">
        <v>62</v>
      </c>
      <c r="G168" t="s">
        <v>11</v>
      </c>
      <c r="H168" t="s">
        <v>16</v>
      </c>
      <c r="I168" s="64" t="s">
        <v>12</v>
      </c>
      <c r="J168" t="s">
        <v>13</v>
      </c>
      <c r="K168" t="s">
        <v>1326</v>
      </c>
    </row>
    <row r="169" spans="2:11" hidden="1" x14ac:dyDescent="0.3">
      <c r="C169" t="s">
        <v>1319</v>
      </c>
      <c r="D169" s="95">
        <v>2000</v>
      </c>
      <c r="F169" t="s">
        <v>62</v>
      </c>
      <c r="G169" t="s">
        <v>11</v>
      </c>
      <c r="H169" t="s">
        <v>14</v>
      </c>
      <c r="I169" s="64" t="s">
        <v>12</v>
      </c>
      <c r="J169" t="s">
        <v>13</v>
      </c>
      <c r="K169" t="s">
        <v>1326</v>
      </c>
    </row>
    <row r="170" spans="2:11" x14ac:dyDescent="0.3">
      <c r="C170" t="s">
        <v>1027</v>
      </c>
      <c r="D170" s="95">
        <v>40</v>
      </c>
      <c r="F170" t="s">
        <v>50</v>
      </c>
      <c r="G170" t="s">
        <v>11</v>
      </c>
      <c r="H170" t="s">
        <v>16</v>
      </c>
      <c r="I170" s="64" t="s">
        <v>12</v>
      </c>
      <c r="J170" t="s">
        <v>13</v>
      </c>
      <c r="K170" t="s">
        <v>1401</v>
      </c>
    </row>
    <row r="171" spans="2:11" hidden="1" x14ac:dyDescent="0.3">
      <c r="C171" t="s">
        <v>1673</v>
      </c>
      <c r="D171" s="95">
        <v>4704.3</v>
      </c>
      <c r="F171" t="s">
        <v>1625</v>
      </c>
      <c r="G171" t="s">
        <v>11</v>
      </c>
      <c r="H171" t="s">
        <v>17</v>
      </c>
      <c r="I171" s="64" t="s">
        <v>12</v>
      </c>
      <c r="J171" t="s">
        <v>13</v>
      </c>
      <c r="K171" s="93" t="s">
        <v>512</v>
      </c>
    </row>
    <row r="172" spans="2:11" hidden="1" x14ac:dyDescent="0.3">
      <c r="B172" s="5">
        <v>45197</v>
      </c>
      <c r="C172" t="s">
        <v>24</v>
      </c>
      <c r="D172" s="95">
        <v>959</v>
      </c>
      <c r="F172" t="s">
        <v>62</v>
      </c>
      <c r="G172" t="s">
        <v>11</v>
      </c>
      <c r="H172" t="s">
        <v>16</v>
      </c>
      <c r="I172" s="64" t="s">
        <v>12</v>
      </c>
      <c r="J172" t="s">
        <v>13</v>
      </c>
      <c r="K172" t="s">
        <v>1326</v>
      </c>
    </row>
    <row r="173" spans="2:11" hidden="1" x14ac:dyDescent="0.3">
      <c r="C173" t="s">
        <v>20</v>
      </c>
      <c r="D173" s="95">
        <v>2500</v>
      </c>
      <c r="F173" t="s">
        <v>62</v>
      </c>
      <c r="G173" t="s">
        <v>11</v>
      </c>
      <c r="H173" t="s">
        <v>15</v>
      </c>
      <c r="I173" s="64" t="s">
        <v>12</v>
      </c>
      <c r="J173" t="s">
        <v>13</v>
      </c>
      <c r="K173" t="s">
        <v>1326</v>
      </c>
    </row>
    <row r="174" spans="2:11" ht="14.25" hidden="1" customHeight="1" x14ac:dyDescent="0.3">
      <c r="C174" t="s">
        <v>8</v>
      </c>
      <c r="D174" s="95">
        <f>140+60+200</f>
        <v>400</v>
      </c>
      <c r="F174" t="s">
        <v>62</v>
      </c>
      <c r="G174" t="s">
        <v>11</v>
      </c>
      <c r="H174" t="s">
        <v>16</v>
      </c>
      <c r="I174" s="64" t="s">
        <v>12</v>
      </c>
      <c r="J174" t="s">
        <v>13</v>
      </c>
      <c r="K174" t="s">
        <v>1326</v>
      </c>
    </row>
    <row r="175" spans="2:11" ht="14.25" hidden="1" customHeight="1" x14ac:dyDescent="0.3">
      <c r="C175" t="s">
        <v>1674</v>
      </c>
      <c r="D175" s="95">
        <v>5253.6</v>
      </c>
      <c r="F175" t="s">
        <v>1625</v>
      </c>
      <c r="G175" t="s">
        <v>10</v>
      </c>
      <c r="H175" t="s">
        <v>17</v>
      </c>
      <c r="I175" s="64" t="s">
        <v>12</v>
      </c>
      <c r="J175" t="s">
        <v>13</v>
      </c>
      <c r="K175" s="93" t="s">
        <v>512</v>
      </c>
    </row>
    <row r="176" spans="2:11" ht="14.25" hidden="1" customHeight="1" x14ac:dyDescent="0.3">
      <c r="B176" s="105" t="s">
        <v>1477</v>
      </c>
      <c r="C176" t="s">
        <v>20</v>
      </c>
      <c r="D176" s="95">
        <v>1772.88</v>
      </c>
      <c r="F176" t="s">
        <v>1625</v>
      </c>
      <c r="G176" t="s">
        <v>10</v>
      </c>
      <c r="H176" t="s">
        <v>17</v>
      </c>
      <c r="I176" s="64" t="s">
        <v>12</v>
      </c>
      <c r="J176" t="s">
        <v>13</v>
      </c>
      <c r="K176" s="93" t="s">
        <v>512</v>
      </c>
    </row>
    <row r="177" spans="2:11" hidden="1" x14ac:dyDescent="0.3">
      <c r="B177" s="105" t="s">
        <v>1477</v>
      </c>
      <c r="C177" s="102" t="s">
        <v>1478</v>
      </c>
      <c r="D177" s="103">
        <v>5000</v>
      </c>
      <c r="F177" t="s">
        <v>1457</v>
      </c>
      <c r="G177" t="s">
        <v>11</v>
      </c>
      <c r="H177" t="s">
        <v>17</v>
      </c>
      <c r="I177" s="64" t="s">
        <v>12</v>
      </c>
      <c r="J177" t="s">
        <v>13</v>
      </c>
      <c r="K177" t="s">
        <v>1326</v>
      </c>
    </row>
    <row r="178" spans="2:11" hidden="1" x14ac:dyDescent="0.3">
      <c r="B178" s="105" t="s">
        <v>1477</v>
      </c>
      <c r="C178" s="102" t="s">
        <v>23</v>
      </c>
      <c r="D178" s="103">
        <v>300</v>
      </c>
      <c r="F178" t="s">
        <v>1457</v>
      </c>
      <c r="G178" t="s">
        <v>11</v>
      </c>
      <c r="H178" t="s">
        <v>16</v>
      </c>
      <c r="I178" s="64" t="s">
        <v>12</v>
      </c>
      <c r="J178" t="s">
        <v>13</v>
      </c>
      <c r="K178" t="s">
        <v>1326</v>
      </c>
    </row>
    <row r="179" spans="2:11" hidden="1" x14ac:dyDescent="0.3">
      <c r="C179" t="s">
        <v>27</v>
      </c>
      <c r="D179" s="95">
        <v>1080</v>
      </c>
      <c r="F179" t="s">
        <v>62</v>
      </c>
      <c r="G179" t="s">
        <v>11</v>
      </c>
      <c r="H179" t="s">
        <v>16</v>
      </c>
      <c r="I179" s="64" t="s">
        <v>12</v>
      </c>
      <c r="J179" t="s">
        <v>13</v>
      </c>
      <c r="K179" t="s">
        <v>1326</v>
      </c>
    </row>
    <row r="180" spans="2:11" x14ac:dyDescent="0.3">
      <c r="C180" t="s">
        <v>1027</v>
      </c>
      <c r="D180" s="95">
        <v>50</v>
      </c>
      <c r="F180" t="s">
        <v>50</v>
      </c>
      <c r="G180" t="s">
        <v>11</v>
      </c>
      <c r="H180" t="s">
        <v>16</v>
      </c>
      <c r="I180" s="64" t="s">
        <v>12</v>
      </c>
      <c r="J180" t="s">
        <v>13</v>
      </c>
      <c r="K180" t="s">
        <v>1401</v>
      </c>
    </row>
    <row r="181" spans="2:11" hidden="1" x14ac:dyDescent="0.3">
      <c r="B181" s="5">
        <v>45198</v>
      </c>
      <c r="C181" t="s">
        <v>24</v>
      </c>
      <c r="D181" s="95">
        <v>950</v>
      </c>
      <c r="F181" t="s">
        <v>62</v>
      </c>
      <c r="G181" t="s">
        <v>11</v>
      </c>
      <c r="H181" t="s">
        <v>16</v>
      </c>
      <c r="I181" s="64" t="s">
        <v>12</v>
      </c>
      <c r="J181" t="s">
        <v>13</v>
      </c>
      <c r="K181" t="s">
        <v>1326</v>
      </c>
    </row>
    <row r="182" spans="2:11" x14ac:dyDescent="0.3">
      <c r="B182" s="5"/>
      <c r="C182" t="s">
        <v>1027</v>
      </c>
      <c r="D182" s="95">
        <v>60</v>
      </c>
      <c r="F182" t="s">
        <v>50</v>
      </c>
      <c r="G182" t="s">
        <v>11</v>
      </c>
      <c r="H182" t="s">
        <v>16</v>
      </c>
      <c r="I182" s="64" t="s">
        <v>12</v>
      </c>
      <c r="J182" t="s">
        <v>13</v>
      </c>
      <c r="K182" t="s">
        <v>1401</v>
      </c>
    </row>
    <row r="183" spans="2:11" hidden="1" x14ac:dyDescent="0.3">
      <c r="B183" s="5">
        <v>45199</v>
      </c>
      <c r="C183" t="s">
        <v>20</v>
      </c>
      <c r="D183" s="95">
        <v>1666</v>
      </c>
      <c r="F183" t="s">
        <v>1625</v>
      </c>
      <c r="G183" t="s">
        <v>10</v>
      </c>
      <c r="H183" t="s">
        <v>17</v>
      </c>
      <c r="I183" s="64" t="s">
        <v>12</v>
      </c>
      <c r="J183" t="s">
        <v>13</v>
      </c>
      <c r="K183" s="93" t="s">
        <v>512</v>
      </c>
    </row>
    <row r="184" spans="2:11" hidden="1" x14ac:dyDescent="0.3">
      <c r="B184" s="5">
        <v>45199</v>
      </c>
      <c r="C184" t="s">
        <v>24</v>
      </c>
      <c r="D184" s="95">
        <v>430</v>
      </c>
      <c r="F184" t="s">
        <v>62</v>
      </c>
      <c r="G184" t="s">
        <v>11</v>
      </c>
      <c r="H184" t="s">
        <v>16</v>
      </c>
      <c r="I184" s="64" t="s">
        <v>12</v>
      </c>
      <c r="J184" t="s">
        <v>13</v>
      </c>
      <c r="K184" t="s">
        <v>1326</v>
      </c>
    </row>
    <row r="185" spans="2:11" hidden="1" x14ac:dyDescent="0.3">
      <c r="C185" t="s">
        <v>23</v>
      </c>
      <c r="D185" s="95">
        <v>666</v>
      </c>
      <c r="F185" t="s">
        <v>62</v>
      </c>
      <c r="G185" t="s">
        <v>11</v>
      </c>
      <c r="H185" t="s">
        <v>16</v>
      </c>
      <c r="I185" s="64" t="s">
        <v>12</v>
      </c>
      <c r="J185" t="s">
        <v>13</v>
      </c>
      <c r="K185" t="s">
        <v>1326</v>
      </c>
    </row>
    <row r="186" spans="2:11" hidden="1" x14ac:dyDescent="0.3">
      <c r="C186" t="s">
        <v>27</v>
      </c>
      <c r="D186" s="95">
        <v>1300</v>
      </c>
      <c r="F186" t="s">
        <v>62</v>
      </c>
      <c r="G186" t="s">
        <v>11</v>
      </c>
      <c r="H186" t="s">
        <v>16</v>
      </c>
      <c r="I186" s="64" t="s">
        <v>12</v>
      </c>
      <c r="J186" t="s">
        <v>13</v>
      </c>
      <c r="K186" t="s">
        <v>1326</v>
      </c>
    </row>
    <row r="187" spans="2:11" hidden="1" x14ac:dyDescent="0.3">
      <c r="C187" t="s">
        <v>1319</v>
      </c>
      <c r="D187" s="95">
        <v>2100</v>
      </c>
      <c r="F187" t="s">
        <v>62</v>
      </c>
      <c r="G187" t="s">
        <v>11</v>
      </c>
      <c r="H187" t="s">
        <v>14</v>
      </c>
      <c r="I187" s="64" t="s">
        <v>12</v>
      </c>
      <c r="J187" t="s">
        <v>13</v>
      </c>
      <c r="K187" t="s">
        <v>1326</v>
      </c>
    </row>
    <row r="188" spans="2:11" hidden="1" x14ac:dyDescent="0.3">
      <c r="C188" t="s">
        <v>75</v>
      </c>
      <c r="D188" s="95">
        <v>2300</v>
      </c>
      <c r="F188" t="s">
        <v>62</v>
      </c>
      <c r="G188" t="s">
        <v>10</v>
      </c>
      <c r="H188" t="s">
        <v>17</v>
      </c>
      <c r="I188" s="64" t="s">
        <v>12</v>
      </c>
      <c r="J188" t="s">
        <v>13</v>
      </c>
      <c r="K188" t="s">
        <v>1326</v>
      </c>
    </row>
    <row r="189" spans="2:11" hidden="1" x14ac:dyDescent="0.3">
      <c r="C189" t="s">
        <v>8</v>
      </c>
      <c r="D189" s="95">
        <v>300</v>
      </c>
      <c r="F189" t="s">
        <v>62</v>
      </c>
      <c r="G189" t="s">
        <v>11</v>
      </c>
      <c r="H189" t="s">
        <v>16</v>
      </c>
      <c r="I189" s="64" t="s">
        <v>12</v>
      </c>
      <c r="J189" t="s">
        <v>13</v>
      </c>
      <c r="K189" t="s">
        <v>1326</v>
      </c>
    </row>
    <row r="190" spans="2:11" hidden="1" x14ac:dyDescent="0.3">
      <c r="C190" t="s">
        <v>20</v>
      </c>
      <c r="D190" s="95">
        <v>2600</v>
      </c>
      <c r="F190" t="s">
        <v>62</v>
      </c>
      <c r="G190" t="s">
        <v>11</v>
      </c>
      <c r="H190" t="s">
        <v>15</v>
      </c>
      <c r="I190" s="64" t="s">
        <v>12</v>
      </c>
      <c r="J190" t="s">
        <v>13</v>
      </c>
      <c r="K190" t="s">
        <v>1326</v>
      </c>
    </row>
    <row r="191" spans="2:11" x14ac:dyDescent="0.3">
      <c r="C191" t="s">
        <v>1027</v>
      </c>
      <c r="D191" s="95">
        <v>40</v>
      </c>
      <c r="F191" t="s">
        <v>50</v>
      </c>
      <c r="G191" t="s">
        <v>11</v>
      </c>
      <c r="H191" t="s">
        <v>16</v>
      </c>
      <c r="I191" s="64" t="s">
        <v>12</v>
      </c>
      <c r="J191" t="s">
        <v>13</v>
      </c>
      <c r="K191" t="s">
        <v>1401</v>
      </c>
    </row>
    <row r="192" spans="2:11" hidden="1" x14ac:dyDescent="0.3">
      <c r="C192" t="s">
        <v>20</v>
      </c>
      <c r="D192" s="95">
        <v>2500</v>
      </c>
      <c r="F192" t="s">
        <v>43</v>
      </c>
      <c r="G192" t="s">
        <v>10</v>
      </c>
      <c r="H192" t="s">
        <v>15</v>
      </c>
      <c r="I192" s="64" t="s">
        <v>12</v>
      </c>
      <c r="J192" t="s">
        <v>13</v>
      </c>
      <c r="K192" t="s">
        <v>1326</v>
      </c>
    </row>
    <row r="193" spans="2:11" hidden="1" x14ac:dyDescent="0.3">
      <c r="B193" s="105" t="s">
        <v>1479</v>
      </c>
      <c r="C193" s="102" t="s">
        <v>1480</v>
      </c>
      <c r="D193" s="103">
        <v>800</v>
      </c>
      <c r="F193" t="s">
        <v>1457</v>
      </c>
      <c r="G193" t="s">
        <v>11</v>
      </c>
      <c r="H193" t="s">
        <v>17</v>
      </c>
      <c r="I193" s="64" t="s">
        <v>12</v>
      </c>
      <c r="J193" t="s">
        <v>13</v>
      </c>
      <c r="K193" t="s">
        <v>1326</v>
      </c>
    </row>
  </sheetData>
  <autoFilter ref="A1:K193">
    <filterColumn colId="5">
      <filters>
        <filter val="Amit"/>
      </filters>
    </filterColumn>
  </autoFilter>
  <phoneticPr fontId="16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63"/>
  <sheetViews>
    <sheetView workbookViewId="0">
      <selection activeCell="D4" sqref="D4:D159"/>
    </sheetView>
  </sheetViews>
  <sheetFormatPr defaultColWidth="14.33203125" defaultRowHeight="14.4" x14ac:dyDescent="0.3"/>
  <cols>
    <col min="1" max="2" width="14.33203125" style="96"/>
    <col min="3" max="3" width="38" bestFit="1" customWidth="1"/>
    <col min="11" max="11" width="20.5546875" bestFit="1" customWidth="1"/>
  </cols>
  <sheetData>
    <row r="1" spans="1:11" ht="30" x14ac:dyDescent="0.3">
      <c r="A1" s="120" t="s">
        <v>0</v>
      </c>
      <c r="B1" s="124" t="s">
        <v>64</v>
      </c>
      <c r="C1" s="138" t="s">
        <v>38</v>
      </c>
      <c r="D1" s="120" t="s">
        <v>1</v>
      </c>
      <c r="E1" s="120" t="s">
        <v>2</v>
      </c>
      <c r="F1" s="139" t="s">
        <v>3</v>
      </c>
      <c r="G1" s="120" t="s">
        <v>4</v>
      </c>
      <c r="H1" s="120" t="s">
        <v>5</v>
      </c>
      <c r="I1" s="120" t="s">
        <v>134</v>
      </c>
      <c r="J1" s="120" t="s">
        <v>6</v>
      </c>
      <c r="K1" s="120" t="s">
        <v>7</v>
      </c>
    </row>
    <row r="2" spans="1:11" hidden="1" x14ac:dyDescent="0.3">
      <c r="A2" s="144">
        <v>1</v>
      </c>
      <c r="B2" s="145">
        <v>45200</v>
      </c>
      <c r="C2" s="140" t="s">
        <v>744</v>
      </c>
      <c r="D2" s="140">
        <v>300</v>
      </c>
      <c r="E2" s="140"/>
      <c r="F2" s="140" t="s">
        <v>62</v>
      </c>
      <c r="G2" s="140" t="s">
        <v>11</v>
      </c>
      <c r="H2" s="140" t="s">
        <v>14</v>
      </c>
      <c r="I2" s="107" t="s">
        <v>12</v>
      </c>
      <c r="J2" s="140" t="s">
        <v>13</v>
      </c>
      <c r="K2" s="137"/>
    </row>
    <row r="3" spans="1:11" hidden="1" x14ac:dyDescent="0.3">
      <c r="A3" s="144">
        <v>2</v>
      </c>
      <c r="B3" s="144"/>
      <c r="C3" s="140" t="s">
        <v>8</v>
      </c>
      <c r="D3" s="140">
        <v>230</v>
      </c>
      <c r="E3" s="140"/>
      <c r="F3" s="140" t="s">
        <v>62</v>
      </c>
      <c r="G3" s="140" t="s">
        <v>11</v>
      </c>
      <c r="H3" s="140" t="s">
        <v>16</v>
      </c>
      <c r="I3" s="107" t="s">
        <v>12</v>
      </c>
      <c r="J3" s="140" t="s">
        <v>13</v>
      </c>
      <c r="K3" s="140"/>
    </row>
    <row r="4" spans="1:11" x14ac:dyDescent="0.3">
      <c r="A4" s="144">
        <v>3</v>
      </c>
      <c r="B4" s="144"/>
      <c r="C4" s="140" t="s">
        <v>1027</v>
      </c>
      <c r="D4" s="140">
        <v>40</v>
      </c>
      <c r="E4" s="140"/>
      <c r="F4" s="140" t="s">
        <v>50</v>
      </c>
      <c r="G4" s="140" t="s">
        <v>11</v>
      </c>
      <c r="H4" s="140" t="s">
        <v>16</v>
      </c>
      <c r="I4" s="107" t="s">
        <v>12</v>
      </c>
      <c r="J4" s="140" t="s">
        <v>13</v>
      </c>
      <c r="K4" s="140" t="s">
        <v>1403</v>
      </c>
    </row>
    <row r="5" spans="1:11" ht="13.5" hidden="1" customHeight="1" x14ac:dyDescent="0.3">
      <c r="A5" s="144">
        <v>4</v>
      </c>
      <c r="B5" s="144"/>
      <c r="C5" s="140" t="s">
        <v>1420</v>
      </c>
      <c r="D5" s="140">
        <v>2490</v>
      </c>
      <c r="E5" s="140"/>
      <c r="F5" s="140" t="s">
        <v>43</v>
      </c>
      <c r="G5" s="140" t="s">
        <v>10</v>
      </c>
      <c r="H5" s="140" t="s">
        <v>15</v>
      </c>
      <c r="I5" s="107" t="s">
        <v>12</v>
      </c>
      <c r="J5" s="140" t="s">
        <v>13</v>
      </c>
      <c r="K5" s="140" t="s">
        <v>599</v>
      </c>
    </row>
    <row r="6" spans="1:11" ht="13.5" hidden="1" customHeight="1" x14ac:dyDescent="0.3">
      <c r="A6" s="144">
        <v>5</v>
      </c>
      <c r="B6" s="106">
        <v>45200</v>
      </c>
      <c r="C6" s="140" t="s">
        <v>1537</v>
      </c>
      <c r="D6" s="140">
        <v>5000</v>
      </c>
      <c r="E6" s="140"/>
      <c r="F6" s="140" t="s">
        <v>1457</v>
      </c>
      <c r="G6" s="140" t="s">
        <v>10</v>
      </c>
      <c r="H6" s="140" t="s">
        <v>17</v>
      </c>
      <c r="I6" s="107" t="s">
        <v>12</v>
      </c>
      <c r="J6" s="140" t="s">
        <v>13</v>
      </c>
      <c r="K6" s="140"/>
    </row>
    <row r="7" spans="1:11" hidden="1" x14ac:dyDescent="0.3">
      <c r="A7" s="144">
        <v>6</v>
      </c>
      <c r="B7" s="106">
        <v>45200</v>
      </c>
      <c r="C7" s="107" t="s">
        <v>23</v>
      </c>
      <c r="D7" s="108">
        <v>310</v>
      </c>
      <c r="E7" s="140"/>
      <c r="F7" s="140" t="s">
        <v>1457</v>
      </c>
      <c r="G7" s="140" t="s">
        <v>11</v>
      </c>
      <c r="H7" s="140" t="s">
        <v>16</v>
      </c>
      <c r="I7" s="107" t="s">
        <v>12</v>
      </c>
      <c r="J7" s="140" t="s">
        <v>13</v>
      </c>
      <c r="K7" s="140" t="s">
        <v>496</v>
      </c>
    </row>
    <row r="8" spans="1:11" hidden="1" x14ac:dyDescent="0.3">
      <c r="A8" s="144">
        <v>7</v>
      </c>
      <c r="B8" s="106">
        <v>45201</v>
      </c>
      <c r="C8" s="107" t="s">
        <v>1675</v>
      </c>
      <c r="D8" s="108">
        <v>1134.3</v>
      </c>
      <c r="E8" s="140"/>
      <c r="F8" s="140" t="s">
        <v>1625</v>
      </c>
      <c r="G8" s="140" t="s">
        <v>10</v>
      </c>
      <c r="H8" s="140" t="s">
        <v>15</v>
      </c>
      <c r="I8" s="107" t="s">
        <v>12</v>
      </c>
      <c r="J8" s="140" t="s">
        <v>13</v>
      </c>
      <c r="K8" s="140" t="s">
        <v>599</v>
      </c>
    </row>
    <row r="9" spans="1:11" hidden="1" x14ac:dyDescent="0.3">
      <c r="A9" s="144">
        <v>8</v>
      </c>
      <c r="B9" s="106">
        <v>45202</v>
      </c>
      <c r="C9" s="102" t="s">
        <v>1478</v>
      </c>
      <c r="D9" s="108">
        <v>10000</v>
      </c>
      <c r="E9" s="140"/>
      <c r="F9" s="140" t="s">
        <v>1457</v>
      </c>
      <c r="G9" s="140" t="s">
        <v>11</v>
      </c>
      <c r="H9" s="140" t="s">
        <v>17</v>
      </c>
      <c r="I9" s="107" t="s">
        <v>12</v>
      </c>
      <c r="J9" s="140" t="s">
        <v>13</v>
      </c>
      <c r="K9" s="140" t="s">
        <v>496</v>
      </c>
    </row>
    <row r="10" spans="1:11" hidden="1" x14ac:dyDescent="0.3">
      <c r="A10" s="144">
        <v>9</v>
      </c>
      <c r="B10" s="106">
        <v>45202</v>
      </c>
      <c r="C10" s="102" t="s">
        <v>1478</v>
      </c>
      <c r="D10" s="108">
        <v>5000</v>
      </c>
      <c r="E10" s="140"/>
      <c r="F10" s="140" t="s">
        <v>1457</v>
      </c>
      <c r="G10" s="140" t="s">
        <v>11</v>
      </c>
      <c r="H10" s="140" t="s">
        <v>17</v>
      </c>
      <c r="I10" s="107" t="s">
        <v>12</v>
      </c>
      <c r="J10" s="140" t="s">
        <v>13</v>
      </c>
      <c r="K10" s="140" t="s">
        <v>496</v>
      </c>
    </row>
    <row r="11" spans="1:11" hidden="1" x14ac:dyDescent="0.3">
      <c r="A11" s="144">
        <v>10</v>
      </c>
      <c r="B11" s="106">
        <v>45202</v>
      </c>
      <c r="C11" s="107" t="s">
        <v>23</v>
      </c>
      <c r="D11" s="108">
        <v>240</v>
      </c>
      <c r="E11" s="140"/>
      <c r="F11" s="140" t="s">
        <v>1457</v>
      </c>
      <c r="G11" s="140" t="s">
        <v>11</v>
      </c>
      <c r="H11" s="140" t="s">
        <v>16</v>
      </c>
      <c r="I11" s="107" t="s">
        <v>12</v>
      </c>
      <c r="J11" s="140" t="s">
        <v>13</v>
      </c>
      <c r="K11" s="140" t="s">
        <v>496</v>
      </c>
    </row>
    <row r="12" spans="1:11" hidden="1" x14ac:dyDescent="0.3">
      <c r="A12" s="144">
        <v>11</v>
      </c>
      <c r="B12" s="106">
        <v>45202</v>
      </c>
      <c r="C12" s="107" t="s">
        <v>1448</v>
      </c>
      <c r="D12" s="108">
        <v>150</v>
      </c>
      <c r="E12" s="140"/>
      <c r="F12" s="140" t="s">
        <v>1457</v>
      </c>
      <c r="G12" s="140" t="s">
        <v>11</v>
      </c>
      <c r="H12" s="140" t="s">
        <v>16</v>
      </c>
      <c r="I12" s="107" t="s">
        <v>12</v>
      </c>
      <c r="J12" s="140" t="s">
        <v>13</v>
      </c>
      <c r="K12" s="140" t="s">
        <v>496</v>
      </c>
    </row>
    <row r="13" spans="1:11" hidden="1" x14ac:dyDescent="0.3">
      <c r="A13" s="144">
        <v>12</v>
      </c>
      <c r="B13" s="145">
        <v>45202</v>
      </c>
      <c r="C13" s="140" t="s">
        <v>1329</v>
      </c>
      <c r="D13" s="140">
        <v>250</v>
      </c>
      <c r="E13" s="140"/>
      <c r="F13" s="140" t="s">
        <v>62</v>
      </c>
      <c r="G13" s="140" t="s">
        <v>11</v>
      </c>
      <c r="H13" s="140" t="s">
        <v>14</v>
      </c>
      <c r="I13" s="107" t="s">
        <v>12</v>
      </c>
      <c r="J13" s="140" t="s">
        <v>13</v>
      </c>
      <c r="K13" s="140" t="s">
        <v>496</v>
      </c>
    </row>
    <row r="14" spans="1:11" hidden="1" x14ac:dyDescent="0.3">
      <c r="A14" s="144">
        <v>13</v>
      </c>
      <c r="B14" s="144"/>
      <c r="C14" s="140" t="s">
        <v>1320</v>
      </c>
      <c r="D14" s="140">
        <v>1000</v>
      </c>
      <c r="E14" s="140"/>
      <c r="F14" s="140" t="s">
        <v>62</v>
      </c>
      <c r="G14" s="140" t="s">
        <v>11</v>
      </c>
      <c r="H14" s="140" t="s">
        <v>15</v>
      </c>
      <c r="I14" s="107" t="s">
        <v>12</v>
      </c>
      <c r="J14" s="140" t="s">
        <v>13</v>
      </c>
      <c r="K14" s="140" t="s">
        <v>496</v>
      </c>
    </row>
    <row r="15" spans="1:11" hidden="1" x14ac:dyDescent="0.3">
      <c r="A15" s="144">
        <v>14</v>
      </c>
      <c r="B15" s="144"/>
      <c r="C15" s="140" t="s">
        <v>8</v>
      </c>
      <c r="D15" s="140">
        <v>100</v>
      </c>
      <c r="E15" s="140"/>
      <c r="F15" s="140" t="s">
        <v>62</v>
      </c>
      <c r="G15" s="140" t="s">
        <v>11</v>
      </c>
      <c r="H15" s="140" t="s">
        <v>16</v>
      </c>
      <c r="I15" s="107" t="s">
        <v>12</v>
      </c>
      <c r="J15" s="140" t="s">
        <v>13</v>
      </c>
      <c r="K15" s="140" t="s">
        <v>496</v>
      </c>
    </row>
    <row r="16" spans="1:11" hidden="1" x14ac:dyDescent="0.3">
      <c r="A16" s="144">
        <v>15</v>
      </c>
      <c r="B16" s="144"/>
      <c r="C16" s="140" t="s">
        <v>1327</v>
      </c>
      <c r="D16" s="140">
        <v>10100</v>
      </c>
      <c r="E16" s="140"/>
      <c r="F16" s="140" t="s">
        <v>62</v>
      </c>
      <c r="G16" s="140" t="s">
        <v>11</v>
      </c>
      <c r="H16" s="140" t="s">
        <v>15</v>
      </c>
      <c r="I16" s="107" t="s">
        <v>12</v>
      </c>
      <c r="J16" s="140" t="s">
        <v>13</v>
      </c>
      <c r="K16" s="140" t="s">
        <v>1326</v>
      </c>
    </row>
    <row r="17" spans="1:11" x14ac:dyDescent="0.3">
      <c r="A17" s="144">
        <v>16</v>
      </c>
      <c r="B17" s="144"/>
      <c r="C17" s="140" t="s">
        <v>1027</v>
      </c>
      <c r="D17" s="140">
        <v>60</v>
      </c>
      <c r="E17" s="140"/>
      <c r="F17" s="140" t="s">
        <v>50</v>
      </c>
      <c r="G17" s="140" t="s">
        <v>11</v>
      </c>
      <c r="H17" s="140" t="s">
        <v>16</v>
      </c>
      <c r="I17" s="107" t="s">
        <v>12</v>
      </c>
      <c r="J17" s="140" t="s">
        <v>13</v>
      </c>
      <c r="K17" s="140"/>
    </row>
    <row r="18" spans="1:11" hidden="1" x14ac:dyDescent="0.3">
      <c r="A18" s="144">
        <v>17</v>
      </c>
      <c r="B18" s="144"/>
      <c r="C18" s="140" t="s">
        <v>1763</v>
      </c>
      <c r="D18" s="140">
        <v>2500</v>
      </c>
      <c r="E18" s="140"/>
      <c r="F18" s="140" t="s">
        <v>43</v>
      </c>
      <c r="G18" s="140" t="s">
        <v>11</v>
      </c>
      <c r="H18" s="140" t="s">
        <v>15</v>
      </c>
      <c r="I18" s="107" t="s">
        <v>12</v>
      </c>
      <c r="J18" s="140" t="s">
        <v>13</v>
      </c>
      <c r="K18" s="140"/>
    </row>
    <row r="19" spans="1:11" hidden="1" x14ac:dyDescent="0.3">
      <c r="A19" s="144">
        <v>18</v>
      </c>
      <c r="B19" s="145">
        <v>45203</v>
      </c>
      <c r="C19" s="140" t="s">
        <v>1321</v>
      </c>
      <c r="D19" s="140">
        <v>1900</v>
      </c>
      <c r="E19" s="140"/>
      <c r="F19" s="140" t="s">
        <v>62</v>
      </c>
      <c r="G19" s="140" t="s">
        <v>11</v>
      </c>
      <c r="H19" s="140" t="s">
        <v>15</v>
      </c>
      <c r="I19" s="107" t="s">
        <v>12</v>
      </c>
      <c r="J19" s="140" t="s">
        <v>13</v>
      </c>
      <c r="K19" s="140" t="s">
        <v>496</v>
      </c>
    </row>
    <row r="20" spans="1:11" hidden="1" x14ac:dyDescent="0.3">
      <c r="A20" s="144">
        <v>19</v>
      </c>
      <c r="B20" s="144"/>
      <c r="C20" s="140" t="s">
        <v>1324</v>
      </c>
      <c r="D20" s="140">
        <v>500</v>
      </c>
      <c r="E20" s="140"/>
      <c r="F20" s="140" t="s">
        <v>62</v>
      </c>
      <c r="G20" s="140" t="s">
        <v>11</v>
      </c>
      <c r="H20" s="140" t="s">
        <v>15</v>
      </c>
      <c r="I20" s="107" t="s">
        <v>12</v>
      </c>
      <c r="J20" s="140" t="s">
        <v>13</v>
      </c>
      <c r="K20" s="140" t="s">
        <v>496</v>
      </c>
    </row>
    <row r="21" spans="1:11" hidden="1" x14ac:dyDescent="0.3">
      <c r="A21" s="144">
        <v>20</v>
      </c>
      <c r="B21" s="144"/>
      <c r="C21" s="140" t="s">
        <v>23</v>
      </c>
      <c r="D21" s="140">
        <v>400</v>
      </c>
      <c r="E21" s="140"/>
      <c r="F21" s="140" t="s">
        <v>62</v>
      </c>
      <c r="G21" s="140" t="s">
        <v>11</v>
      </c>
      <c r="H21" s="140" t="s">
        <v>16</v>
      </c>
      <c r="I21" s="107" t="s">
        <v>12</v>
      </c>
      <c r="J21" s="140" t="s">
        <v>13</v>
      </c>
      <c r="K21" s="140" t="s">
        <v>1326</v>
      </c>
    </row>
    <row r="22" spans="1:11" x14ac:dyDescent="0.3">
      <c r="A22" s="144">
        <v>21</v>
      </c>
      <c r="B22" s="144"/>
      <c r="C22" s="140" t="s">
        <v>1027</v>
      </c>
      <c r="D22" s="140">
        <v>100</v>
      </c>
      <c r="E22" s="140"/>
      <c r="F22" s="140" t="s">
        <v>50</v>
      </c>
      <c r="G22" s="140" t="s">
        <v>11</v>
      </c>
      <c r="H22" s="140" t="s">
        <v>16</v>
      </c>
      <c r="I22" s="107" t="s">
        <v>12</v>
      </c>
      <c r="J22" s="140" t="s">
        <v>13</v>
      </c>
      <c r="K22" s="140" t="s">
        <v>1326</v>
      </c>
    </row>
    <row r="23" spans="1:11" hidden="1" x14ac:dyDescent="0.3">
      <c r="A23" s="144">
        <v>22</v>
      </c>
      <c r="B23" s="106">
        <v>45203</v>
      </c>
      <c r="C23" s="107" t="s">
        <v>23</v>
      </c>
      <c r="D23" s="108">
        <v>200</v>
      </c>
      <c r="E23" s="140"/>
      <c r="F23" s="140" t="s">
        <v>1457</v>
      </c>
      <c r="G23" s="140" t="s">
        <v>11</v>
      </c>
      <c r="H23" s="140" t="s">
        <v>16</v>
      </c>
      <c r="I23" s="107" t="s">
        <v>12</v>
      </c>
      <c r="J23" s="140" t="s">
        <v>13</v>
      </c>
      <c r="K23" s="140" t="s">
        <v>1326</v>
      </c>
    </row>
    <row r="24" spans="1:11" hidden="1" x14ac:dyDescent="0.3">
      <c r="A24" s="144">
        <v>23</v>
      </c>
      <c r="B24" s="106">
        <v>45203</v>
      </c>
      <c r="C24" s="107" t="s">
        <v>28</v>
      </c>
      <c r="D24" s="108">
        <v>80</v>
      </c>
      <c r="E24" s="140"/>
      <c r="F24" s="140" t="s">
        <v>1457</v>
      </c>
      <c r="G24" s="140" t="s">
        <v>11</v>
      </c>
      <c r="H24" s="140" t="s">
        <v>16</v>
      </c>
      <c r="I24" s="107" t="s">
        <v>12</v>
      </c>
      <c r="J24" s="140" t="s">
        <v>13</v>
      </c>
      <c r="K24" s="140" t="s">
        <v>1326</v>
      </c>
    </row>
    <row r="25" spans="1:11" hidden="1" x14ac:dyDescent="0.3">
      <c r="A25" s="144">
        <v>24</v>
      </c>
      <c r="B25" s="106"/>
      <c r="C25" s="107" t="s">
        <v>1676</v>
      </c>
      <c r="D25" s="108">
        <v>1500</v>
      </c>
      <c r="E25" s="140"/>
      <c r="F25" s="140" t="s">
        <v>1625</v>
      </c>
      <c r="G25" s="140" t="s">
        <v>10</v>
      </c>
      <c r="H25" s="140" t="s">
        <v>15</v>
      </c>
      <c r="I25" s="107" t="s">
        <v>12</v>
      </c>
      <c r="J25" s="140" t="s">
        <v>13</v>
      </c>
      <c r="K25" s="140" t="s">
        <v>599</v>
      </c>
    </row>
    <row r="26" spans="1:11" hidden="1" x14ac:dyDescent="0.3">
      <c r="A26" s="144">
        <v>25</v>
      </c>
      <c r="B26" s="106">
        <v>45204</v>
      </c>
      <c r="C26" s="107" t="s">
        <v>1468</v>
      </c>
      <c r="D26" s="108">
        <v>1000</v>
      </c>
      <c r="E26" s="140"/>
      <c r="F26" s="140" t="s">
        <v>1625</v>
      </c>
      <c r="G26" s="140" t="s">
        <v>11</v>
      </c>
      <c r="H26" s="140" t="s">
        <v>15</v>
      </c>
      <c r="I26" s="107" t="s">
        <v>12</v>
      </c>
      <c r="J26" s="140" t="s">
        <v>13</v>
      </c>
      <c r="K26" s="140" t="s">
        <v>599</v>
      </c>
    </row>
    <row r="27" spans="1:11" hidden="1" x14ac:dyDescent="0.3">
      <c r="A27" s="144">
        <v>26</v>
      </c>
      <c r="B27" s="106">
        <v>45204</v>
      </c>
      <c r="C27" s="107" t="s">
        <v>20</v>
      </c>
      <c r="D27" s="108">
        <v>2694.85</v>
      </c>
      <c r="E27" s="140"/>
      <c r="F27" s="140" t="s">
        <v>1457</v>
      </c>
      <c r="G27" s="140" t="s">
        <v>11</v>
      </c>
      <c r="H27" s="140" t="s">
        <v>15</v>
      </c>
      <c r="I27" s="107" t="s">
        <v>12</v>
      </c>
      <c r="J27" s="140" t="s">
        <v>13</v>
      </c>
      <c r="K27" s="140" t="s">
        <v>1326</v>
      </c>
    </row>
    <row r="28" spans="1:11" hidden="1" x14ac:dyDescent="0.3">
      <c r="A28" s="144">
        <v>27</v>
      </c>
      <c r="B28" s="106">
        <v>45204</v>
      </c>
      <c r="C28" s="107" t="s">
        <v>1481</v>
      </c>
      <c r="D28" s="108">
        <v>2060</v>
      </c>
      <c r="E28" s="140"/>
      <c r="F28" s="140" t="s">
        <v>1457</v>
      </c>
      <c r="G28" s="140" t="s">
        <v>11</v>
      </c>
      <c r="H28" s="140" t="s">
        <v>17</v>
      </c>
      <c r="I28" s="107" t="s">
        <v>12</v>
      </c>
      <c r="J28" s="140" t="s">
        <v>13</v>
      </c>
      <c r="K28" s="140" t="s">
        <v>1326</v>
      </c>
    </row>
    <row r="29" spans="1:11" hidden="1" x14ac:dyDescent="0.3">
      <c r="A29" s="144">
        <v>28</v>
      </c>
      <c r="B29" s="106">
        <v>45204</v>
      </c>
      <c r="C29" s="107" t="s">
        <v>27</v>
      </c>
      <c r="D29" s="108">
        <v>260</v>
      </c>
      <c r="E29" s="140"/>
      <c r="F29" s="140" t="s">
        <v>1457</v>
      </c>
      <c r="G29" s="140" t="s">
        <v>11</v>
      </c>
      <c r="H29" s="140" t="s">
        <v>16</v>
      </c>
      <c r="I29" s="107" t="s">
        <v>12</v>
      </c>
      <c r="J29" s="140" t="s">
        <v>13</v>
      </c>
      <c r="K29" s="140" t="s">
        <v>1326</v>
      </c>
    </row>
    <row r="30" spans="1:11" hidden="1" x14ac:dyDescent="0.3">
      <c r="A30" s="144">
        <v>29</v>
      </c>
      <c r="B30" s="145">
        <v>45204</v>
      </c>
      <c r="C30" s="140" t="s">
        <v>1322</v>
      </c>
      <c r="D30" s="140">
        <v>2463</v>
      </c>
      <c r="E30" s="140"/>
      <c r="F30" s="140" t="s">
        <v>62</v>
      </c>
      <c r="G30" s="140" t="s">
        <v>11</v>
      </c>
      <c r="H30" s="140" t="s">
        <v>17</v>
      </c>
      <c r="I30" s="107" t="s">
        <v>12</v>
      </c>
      <c r="J30" s="140" t="s">
        <v>13</v>
      </c>
      <c r="K30" s="140" t="s">
        <v>496</v>
      </c>
    </row>
    <row r="31" spans="1:11" hidden="1" x14ac:dyDescent="0.3">
      <c r="A31" s="144">
        <v>30</v>
      </c>
      <c r="B31" s="144"/>
      <c r="C31" s="140" t="s">
        <v>8</v>
      </c>
      <c r="D31" s="140">
        <v>364</v>
      </c>
      <c r="E31" s="140"/>
      <c r="F31" s="140" t="s">
        <v>62</v>
      </c>
      <c r="G31" s="140" t="s">
        <v>11</v>
      </c>
      <c r="H31" s="140" t="s">
        <v>16</v>
      </c>
      <c r="I31" s="107" t="s">
        <v>12</v>
      </c>
      <c r="J31" s="140" t="s">
        <v>13</v>
      </c>
      <c r="K31" s="140" t="s">
        <v>496</v>
      </c>
    </row>
    <row r="32" spans="1:11" hidden="1" x14ac:dyDescent="0.3">
      <c r="A32" s="144">
        <v>31</v>
      </c>
      <c r="B32" s="144"/>
      <c r="C32" s="140" t="s">
        <v>1325</v>
      </c>
      <c r="D32" s="140">
        <v>1800</v>
      </c>
      <c r="E32" s="140"/>
      <c r="F32" s="140" t="s">
        <v>62</v>
      </c>
      <c r="G32" s="140" t="s">
        <v>11</v>
      </c>
      <c r="H32" s="140" t="s">
        <v>15</v>
      </c>
      <c r="I32" s="107" t="s">
        <v>12</v>
      </c>
      <c r="J32" s="140" t="s">
        <v>13</v>
      </c>
      <c r="K32" s="140" t="s">
        <v>496</v>
      </c>
    </row>
    <row r="33" spans="1:11" x14ac:dyDescent="0.3">
      <c r="A33" s="144">
        <v>32</v>
      </c>
      <c r="B33" s="144"/>
      <c r="C33" s="140" t="s">
        <v>1027</v>
      </c>
      <c r="D33" s="140">
        <v>85</v>
      </c>
      <c r="E33" s="140"/>
      <c r="F33" s="140" t="s">
        <v>50</v>
      </c>
      <c r="G33" s="140" t="s">
        <v>11</v>
      </c>
      <c r="H33" s="140" t="s">
        <v>16</v>
      </c>
      <c r="I33" s="107" t="s">
        <v>12</v>
      </c>
      <c r="J33" s="140" t="s">
        <v>13</v>
      </c>
      <c r="K33" s="140"/>
    </row>
    <row r="34" spans="1:11" hidden="1" x14ac:dyDescent="0.3">
      <c r="A34" s="144">
        <v>33</v>
      </c>
      <c r="B34" s="145">
        <v>45205</v>
      </c>
      <c r="C34" s="140" t="s">
        <v>1323</v>
      </c>
      <c r="D34" s="140">
        <v>549</v>
      </c>
      <c r="E34" s="140"/>
      <c r="F34" s="140" t="s">
        <v>62</v>
      </c>
      <c r="G34" s="140" t="s">
        <v>11</v>
      </c>
      <c r="H34" s="140" t="s">
        <v>15</v>
      </c>
      <c r="I34" s="107" t="s">
        <v>12</v>
      </c>
      <c r="J34" s="140" t="s">
        <v>13</v>
      </c>
      <c r="K34" s="140" t="s">
        <v>496</v>
      </c>
    </row>
    <row r="35" spans="1:11" hidden="1" x14ac:dyDescent="0.3">
      <c r="A35" s="144">
        <v>34</v>
      </c>
      <c r="B35" s="144"/>
      <c r="C35" s="140" t="s">
        <v>87</v>
      </c>
      <c r="D35" s="140">
        <v>300</v>
      </c>
      <c r="E35" s="140"/>
      <c r="F35" s="140" t="s">
        <v>62</v>
      </c>
      <c r="G35" s="140" t="s">
        <v>11</v>
      </c>
      <c r="H35" s="140" t="s">
        <v>15</v>
      </c>
      <c r="I35" s="107" t="s">
        <v>12</v>
      </c>
      <c r="J35" s="140" t="s">
        <v>13</v>
      </c>
      <c r="K35" s="140" t="s">
        <v>496</v>
      </c>
    </row>
    <row r="36" spans="1:11" hidden="1" x14ac:dyDescent="0.3">
      <c r="A36" s="144">
        <v>35</v>
      </c>
      <c r="B36" s="144"/>
      <c r="C36" s="140" t="s">
        <v>23</v>
      </c>
      <c r="D36" s="140">
        <v>459</v>
      </c>
      <c r="E36" s="140"/>
      <c r="F36" s="140" t="s">
        <v>62</v>
      </c>
      <c r="G36" s="140" t="s">
        <v>11</v>
      </c>
      <c r="H36" s="140" t="s">
        <v>16</v>
      </c>
      <c r="I36" s="107" t="s">
        <v>12</v>
      </c>
      <c r="J36" s="140" t="s">
        <v>13</v>
      </c>
      <c r="K36" s="140" t="s">
        <v>496</v>
      </c>
    </row>
    <row r="37" spans="1:11" hidden="1" x14ac:dyDescent="0.3">
      <c r="A37" s="144">
        <v>36</v>
      </c>
      <c r="B37" s="144"/>
      <c r="C37" s="140" t="s">
        <v>35</v>
      </c>
      <c r="D37" s="140">
        <v>95</v>
      </c>
      <c r="E37" s="140"/>
      <c r="F37" s="140" t="s">
        <v>62</v>
      </c>
      <c r="G37" s="140" t="s">
        <v>11</v>
      </c>
      <c r="H37" s="140" t="s">
        <v>16</v>
      </c>
      <c r="I37" s="107" t="s">
        <v>12</v>
      </c>
      <c r="J37" s="140" t="s">
        <v>13</v>
      </c>
      <c r="K37" s="140" t="s">
        <v>599</v>
      </c>
    </row>
    <row r="38" spans="1:11" hidden="1" x14ac:dyDescent="0.3">
      <c r="A38" s="144">
        <v>37</v>
      </c>
      <c r="B38" s="144"/>
      <c r="C38" s="140" t="s">
        <v>1677</v>
      </c>
      <c r="D38" s="140">
        <v>500</v>
      </c>
      <c r="E38" s="140"/>
      <c r="F38" s="140" t="s">
        <v>1625</v>
      </c>
      <c r="G38" s="140" t="s">
        <v>11</v>
      </c>
      <c r="H38" s="140" t="s">
        <v>1678</v>
      </c>
      <c r="I38" s="107" t="s">
        <v>12</v>
      </c>
      <c r="J38" s="140" t="s">
        <v>13</v>
      </c>
      <c r="K38" s="140" t="s">
        <v>599</v>
      </c>
    </row>
    <row r="39" spans="1:11" x14ac:dyDescent="0.3">
      <c r="A39" s="144">
        <v>38</v>
      </c>
      <c r="B39" s="144"/>
      <c r="C39" s="140" t="s">
        <v>1027</v>
      </c>
      <c r="D39" s="140">
        <v>60</v>
      </c>
      <c r="E39" s="140"/>
      <c r="F39" s="140" t="s">
        <v>50</v>
      </c>
      <c r="G39" s="140" t="s">
        <v>11</v>
      </c>
      <c r="H39" s="140" t="s">
        <v>16</v>
      </c>
      <c r="I39" s="107" t="s">
        <v>12</v>
      </c>
      <c r="J39" s="140" t="s">
        <v>13</v>
      </c>
      <c r="K39" s="140" t="s">
        <v>1403</v>
      </c>
    </row>
    <row r="40" spans="1:11" hidden="1" x14ac:dyDescent="0.3">
      <c r="A40" s="144">
        <v>39</v>
      </c>
      <c r="B40" s="106">
        <v>45205</v>
      </c>
      <c r="C40" s="107" t="s">
        <v>655</v>
      </c>
      <c r="D40" s="108">
        <v>140</v>
      </c>
      <c r="E40" s="140"/>
      <c r="F40" s="140" t="s">
        <v>1457</v>
      </c>
      <c r="G40" s="140" t="s">
        <v>11</v>
      </c>
      <c r="H40" s="140" t="s">
        <v>16</v>
      </c>
      <c r="I40" s="107" t="s">
        <v>12</v>
      </c>
      <c r="J40" s="140" t="s">
        <v>13</v>
      </c>
      <c r="K40" s="140" t="s">
        <v>1326</v>
      </c>
    </row>
    <row r="41" spans="1:11" hidden="1" x14ac:dyDescent="0.3">
      <c r="A41" s="144">
        <v>40</v>
      </c>
      <c r="B41" s="106">
        <v>45205</v>
      </c>
      <c r="C41" s="107" t="s">
        <v>655</v>
      </c>
      <c r="D41" s="108">
        <v>170</v>
      </c>
      <c r="E41" s="140"/>
      <c r="F41" s="140" t="s">
        <v>1457</v>
      </c>
      <c r="G41" s="140" t="s">
        <v>11</v>
      </c>
      <c r="H41" s="140" t="s">
        <v>16</v>
      </c>
      <c r="I41" s="107" t="s">
        <v>12</v>
      </c>
      <c r="J41" s="140" t="s">
        <v>13</v>
      </c>
      <c r="K41" s="140" t="s">
        <v>1326</v>
      </c>
    </row>
    <row r="42" spans="1:11" hidden="1" x14ac:dyDescent="0.3">
      <c r="A42" s="144">
        <v>41</v>
      </c>
      <c r="B42" s="106">
        <v>45206</v>
      </c>
      <c r="C42" s="107" t="s">
        <v>23</v>
      </c>
      <c r="D42" s="108">
        <v>500</v>
      </c>
      <c r="E42" s="140"/>
      <c r="F42" s="140" t="s">
        <v>1457</v>
      </c>
      <c r="G42" s="140" t="s">
        <v>11</v>
      </c>
      <c r="H42" s="140" t="s">
        <v>16</v>
      </c>
      <c r="I42" s="107" t="s">
        <v>12</v>
      </c>
      <c r="J42" s="140" t="s">
        <v>13</v>
      </c>
      <c r="K42" s="140" t="s">
        <v>1326</v>
      </c>
    </row>
    <row r="43" spans="1:11" hidden="1" x14ac:dyDescent="0.3">
      <c r="A43" s="144">
        <v>42</v>
      </c>
      <c r="B43" s="106">
        <v>45206</v>
      </c>
      <c r="C43" s="107" t="s">
        <v>26</v>
      </c>
      <c r="D43" s="108">
        <v>168</v>
      </c>
      <c r="E43" s="140"/>
      <c r="F43" s="140" t="s">
        <v>1457</v>
      </c>
      <c r="G43" s="140" t="s">
        <v>11</v>
      </c>
      <c r="H43" s="140" t="s">
        <v>16</v>
      </c>
      <c r="I43" s="107" t="s">
        <v>12</v>
      </c>
      <c r="J43" s="140" t="s">
        <v>13</v>
      </c>
      <c r="K43" s="140" t="s">
        <v>1326</v>
      </c>
    </row>
    <row r="44" spans="1:11" hidden="1" x14ac:dyDescent="0.3">
      <c r="A44" s="144">
        <v>43</v>
      </c>
      <c r="B44" s="106">
        <v>45206</v>
      </c>
      <c r="C44" s="107" t="s">
        <v>27</v>
      </c>
      <c r="D44" s="108">
        <v>350</v>
      </c>
      <c r="E44" s="140"/>
      <c r="F44" s="140" t="s">
        <v>1457</v>
      </c>
      <c r="G44" s="140" t="s">
        <v>11</v>
      </c>
      <c r="H44" s="140" t="s">
        <v>16</v>
      </c>
      <c r="I44" s="107" t="s">
        <v>12</v>
      </c>
      <c r="J44" s="140" t="s">
        <v>13</v>
      </c>
      <c r="K44" s="140" t="s">
        <v>1326</v>
      </c>
    </row>
    <row r="45" spans="1:11" x14ac:dyDescent="0.3">
      <c r="A45" s="144">
        <v>44</v>
      </c>
      <c r="B45" s="145">
        <v>45206</v>
      </c>
      <c r="C45" s="140" t="s">
        <v>1027</v>
      </c>
      <c r="D45" s="140">
        <v>70</v>
      </c>
      <c r="E45" s="140"/>
      <c r="F45" s="140" t="s">
        <v>50</v>
      </c>
      <c r="G45" s="140" t="s">
        <v>11</v>
      </c>
      <c r="H45" s="140" t="s">
        <v>16</v>
      </c>
      <c r="I45" s="107" t="s">
        <v>12</v>
      </c>
      <c r="J45" s="140" t="s">
        <v>13</v>
      </c>
      <c r="K45" s="140" t="s">
        <v>1403</v>
      </c>
    </row>
    <row r="46" spans="1:11" x14ac:dyDescent="0.3">
      <c r="A46" s="144">
        <v>45</v>
      </c>
      <c r="B46" s="145">
        <v>45207</v>
      </c>
      <c r="C46" s="140" t="s">
        <v>1027</v>
      </c>
      <c r="D46" s="140">
        <v>70</v>
      </c>
      <c r="E46" s="140"/>
      <c r="F46" s="140" t="s">
        <v>50</v>
      </c>
      <c r="G46" s="140" t="s">
        <v>11</v>
      </c>
      <c r="H46" s="140" t="s">
        <v>16</v>
      </c>
      <c r="I46" s="107" t="s">
        <v>12</v>
      </c>
      <c r="J46" s="140" t="s">
        <v>13</v>
      </c>
      <c r="K46" s="140" t="s">
        <v>1403</v>
      </c>
    </row>
    <row r="47" spans="1:11" hidden="1" x14ac:dyDescent="0.3">
      <c r="A47" s="144">
        <v>46</v>
      </c>
      <c r="B47" s="145"/>
      <c r="C47" s="140" t="s">
        <v>35</v>
      </c>
      <c r="D47" s="140">
        <v>105</v>
      </c>
      <c r="E47" s="140"/>
      <c r="F47" s="140" t="s">
        <v>62</v>
      </c>
      <c r="G47" s="140" t="s">
        <v>11</v>
      </c>
      <c r="H47" s="140" t="s">
        <v>16</v>
      </c>
      <c r="I47" s="107" t="s">
        <v>12</v>
      </c>
      <c r="J47" s="140" t="s">
        <v>13</v>
      </c>
      <c r="K47" s="140" t="s">
        <v>599</v>
      </c>
    </row>
    <row r="48" spans="1:11" hidden="1" x14ac:dyDescent="0.3">
      <c r="A48" s="144">
        <v>47</v>
      </c>
      <c r="B48" s="145"/>
      <c r="C48" s="140" t="s">
        <v>1407</v>
      </c>
      <c r="D48" s="140">
        <v>40</v>
      </c>
      <c r="E48" s="140"/>
      <c r="F48" s="140" t="s">
        <v>62</v>
      </c>
      <c r="G48" s="140" t="s">
        <v>11</v>
      </c>
      <c r="H48" s="140" t="s">
        <v>16</v>
      </c>
      <c r="I48" s="107" t="s">
        <v>12</v>
      </c>
      <c r="J48" s="140" t="s">
        <v>13</v>
      </c>
      <c r="K48" s="140" t="s">
        <v>599</v>
      </c>
    </row>
    <row r="49" spans="1:11" hidden="1" x14ac:dyDescent="0.3">
      <c r="A49" s="144">
        <v>48</v>
      </c>
      <c r="B49" s="145"/>
      <c r="C49" s="140" t="s">
        <v>20</v>
      </c>
      <c r="D49" s="140">
        <v>3099</v>
      </c>
      <c r="E49" s="140"/>
      <c r="F49" s="140" t="s">
        <v>43</v>
      </c>
      <c r="G49" s="140" t="s">
        <v>10</v>
      </c>
      <c r="H49" s="140" t="s">
        <v>15</v>
      </c>
      <c r="I49" s="107" t="s">
        <v>12</v>
      </c>
      <c r="J49" s="140" t="s">
        <v>13</v>
      </c>
      <c r="K49" s="140" t="s">
        <v>599</v>
      </c>
    </row>
    <row r="50" spans="1:11" hidden="1" x14ac:dyDescent="0.3">
      <c r="A50" s="144">
        <v>49</v>
      </c>
      <c r="B50" s="106">
        <v>45207</v>
      </c>
      <c r="C50" s="107" t="s">
        <v>20</v>
      </c>
      <c r="D50" s="108">
        <v>2869.64</v>
      </c>
      <c r="E50" s="140"/>
      <c r="F50" s="140" t="s">
        <v>1457</v>
      </c>
      <c r="G50" s="140" t="s">
        <v>11</v>
      </c>
      <c r="H50" s="140" t="s">
        <v>15</v>
      </c>
      <c r="I50" s="107" t="s">
        <v>12</v>
      </c>
      <c r="J50" s="140" t="s">
        <v>13</v>
      </c>
      <c r="K50" s="140" t="s">
        <v>1326</v>
      </c>
    </row>
    <row r="51" spans="1:11" hidden="1" x14ac:dyDescent="0.3">
      <c r="A51" s="144">
        <v>50</v>
      </c>
      <c r="B51" s="106">
        <v>45207</v>
      </c>
      <c r="C51" s="107" t="s">
        <v>1482</v>
      </c>
      <c r="D51" s="108">
        <v>18000</v>
      </c>
      <c r="E51" s="140"/>
      <c r="F51" s="140" t="s">
        <v>1457</v>
      </c>
      <c r="G51" s="140" t="s">
        <v>11</v>
      </c>
      <c r="H51" s="140" t="s">
        <v>15</v>
      </c>
      <c r="I51" s="107" t="s">
        <v>12</v>
      </c>
      <c r="J51" s="140" t="s">
        <v>13</v>
      </c>
      <c r="K51" s="140" t="s">
        <v>1326</v>
      </c>
    </row>
    <row r="52" spans="1:11" hidden="1" x14ac:dyDescent="0.3">
      <c r="A52" s="144">
        <v>51</v>
      </c>
      <c r="B52" s="106">
        <v>45207</v>
      </c>
      <c r="C52" s="107" t="s">
        <v>27</v>
      </c>
      <c r="D52" s="108">
        <v>564</v>
      </c>
      <c r="E52" s="140"/>
      <c r="F52" s="140" t="s">
        <v>1457</v>
      </c>
      <c r="G52" s="140" t="s">
        <v>11</v>
      </c>
      <c r="H52" s="140" t="s">
        <v>1487</v>
      </c>
      <c r="I52" s="107" t="s">
        <v>12</v>
      </c>
      <c r="J52" s="140" t="s">
        <v>13</v>
      </c>
      <c r="K52" s="140" t="s">
        <v>1326</v>
      </c>
    </row>
    <row r="53" spans="1:11" hidden="1" x14ac:dyDescent="0.3">
      <c r="A53" s="144">
        <v>52</v>
      </c>
      <c r="B53" s="106">
        <v>45208</v>
      </c>
      <c r="C53" s="107" t="s">
        <v>1483</v>
      </c>
      <c r="D53" s="108">
        <v>3700</v>
      </c>
      <c r="E53" s="140"/>
      <c r="F53" s="140" t="s">
        <v>1457</v>
      </c>
      <c r="G53" s="140" t="s">
        <v>11</v>
      </c>
      <c r="H53" s="140" t="s">
        <v>15</v>
      </c>
      <c r="I53" s="107" t="s">
        <v>12</v>
      </c>
      <c r="J53" s="140" t="s">
        <v>13</v>
      </c>
      <c r="K53" s="140" t="s">
        <v>1326</v>
      </c>
    </row>
    <row r="54" spans="1:11" hidden="1" x14ac:dyDescent="0.3">
      <c r="A54" s="144">
        <v>53</v>
      </c>
      <c r="B54" s="106">
        <v>45208</v>
      </c>
      <c r="C54" s="107" t="s">
        <v>1484</v>
      </c>
      <c r="D54" s="108">
        <v>800</v>
      </c>
      <c r="E54" s="140"/>
      <c r="F54" s="140" t="s">
        <v>1457</v>
      </c>
      <c r="G54" s="140" t="s">
        <v>11</v>
      </c>
      <c r="H54" s="140" t="s">
        <v>15</v>
      </c>
      <c r="I54" s="107" t="s">
        <v>12</v>
      </c>
      <c r="J54" s="140" t="s">
        <v>13</v>
      </c>
      <c r="K54" s="140" t="s">
        <v>1326</v>
      </c>
    </row>
    <row r="55" spans="1:11" hidden="1" x14ac:dyDescent="0.3">
      <c r="A55" s="144">
        <v>54</v>
      </c>
      <c r="B55" s="106">
        <v>45208</v>
      </c>
      <c r="C55" s="107" t="s">
        <v>30</v>
      </c>
      <c r="D55" s="108">
        <v>190</v>
      </c>
      <c r="E55" s="140"/>
      <c r="F55" s="140" t="s">
        <v>1457</v>
      </c>
      <c r="G55" s="140" t="s">
        <v>11</v>
      </c>
      <c r="H55" s="140" t="s">
        <v>16</v>
      </c>
      <c r="I55" s="107" t="s">
        <v>12</v>
      </c>
      <c r="J55" s="140" t="s">
        <v>13</v>
      </c>
      <c r="K55" s="140" t="s">
        <v>1326</v>
      </c>
    </row>
    <row r="56" spans="1:11" hidden="1" x14ac:dyDescent="0.3">
      <c r="A56" s="144">
        <v>55</v>
      </c>
      <c r="B56" s="106">
        <v>45208</v>
      </c>
      <c r="C56" s="107" t="s">
        <v>1485</v>
      </c>
      <c r="D56" s="108">
        <v>3700</v>
      </c>
      <c r="E56" s="140"/>
      <c r="F56" s="140" t="s">
        <v>1457</v>
      </c>
      <c r="G56" s="140" t="s">
        <v>11</v>
      </c>
      <c r="H56" s="140" t="s">
        <v>17</v>
      </c>
      <c r="I56" s="107" t="s">
        <v>12</v>
      </c>
      <c r="J56" s="140" t="s">
        <v>13</v>
      </c>
      <c r="K56" s="140" t="s">
        <v>1326</v>
      </c>
    </row>
    <row r="57" spans="1:11" hidden="1" x14ac:dyDescent="0.3">
      <c r="A57" s="144">
        <v>56</v>
      </c>
      <c r="B57" s="106">
        <v>45208</v>
      </c>
      <c r="C57" s="107" t="s">
        <v>1486</v>
      </c>
      <c r="D57" s="108">
        <v>2000</v>
      </c>
      <c r="E57" s="140"/>
      <c r="F57" s="140" t="s">
        <v>1457</v>
      </c>
      <c r="G57" s="140" t="s">
        <v>11</v>
      </c>
      <c r="H57" s="140" t="s">
        <v>15</v>
      </c>
      <c r="I57" s="107" t="s">
        <v>12</v>
      </c>
      <c r="J57" s="140" t="s">
        <v>13</v>
      </c>
      <c r="K57" s="140" t="s">
        <v>1326</v>
      </c>
    </row>
    <row r="58" spans="1:11" hidden="1" x14ac:dyDescent="0.3">
      <c r="A58" s="144">
        <v>57</v>
      </c>
      <c r="B58" s="106">
        <v>45208</v>
      </c>
      <c r="C58" s="107" t="s">
        <v>27</v>
      </c>
      <c r="D58" s="108">
        <v>766</v>
      </c>
      <c r="E58" s="140"/>
      <c r="F58" s="140" t="s">
        <v>1457</v>
      </c>
      <c r="G58" s="140" t="s">
        <v>11</v>
      </c>
      <c r="H58" s="140" t="s">
        <v>16</v>
      </c>
      <c r="I58" s="107" t="s">
        <v>12</v>
      </c>
      <c r="J58" s="140" t="s">
        <v>13</v>
      </c>
      <c r="K58" s="140" t="s">
        <v>1326</v>
      </c>
    </row>
    <row r="59" spans="1:11" hidden="1" x14ac:dyDescent="0.3">
      <c r="A59" s="144">
        <v>58</v>
      </c>
      <c r="B59" s="145">
        <v>45208</v>
      </c>
      <c r="C59" s="141" t="s">
        <v>1027</v>
      </c>
      <c r="D59" s="140">
        <v>60</v>
      </c>
      <c r="E59" s="140"/>
      <c r="F59" s="140" t="s">
        <v>1457</v>
      </c>
      <c r="G59" s="140" t="s">
        <v>11</v>
      </c>
      <c r="H59" s="140" t="s">
        <v>16</v>
      </c>
      <c r="I59" s="107" t="s">
        <v>12</v>
      </c>
      <c r="J59" s="140" t="s">
        <v>13</v>
      </c>
      <c r="K59" s="140" t="s">
        <v>1326</v>
      </c>
    </row>
    <row r="60" spans="1:11" x14ac:dyDescent="0.3">
      <c r="A60" s="144"/>
      <c r="B60" s="145"/>
      <c r="C60" s="141" t="s">
        <v>1985</v>
      </c>
      <c r="D60" s="140">
        <v>15000</v>
      </c>
      <c r="E60" s="140"/>
      <c r="F60" s="140" t="s">
        <v>798</v>
      </c>
      <c r="G60" s="140" t="s">
        <v>11</v>
      </c>
      <c r="H60" s="140" t="s">
        <v>15</v>
      </c>
      <c r="I60" s="107" t="s">
        <v>12</v>
      </c>
      <c r="J60" s="140" t="s">
        <v>13</v>
      </c>
      <c r="K60" s="140"/>
    </row>
    <row r="61" spans="1:11" x14ac:dyDescent="0.3">
      <c r="A61" s="144">
        <v>59</v>
      </c>
      <c r="B61" s="145">
        <v>41192</v>
      </c>
      <c r="C61" s="140" t="s">
        <v>1027</v>
      </c>
      <c r="D61" s="140">
        <v>55</v>
      </c>
      <c r="E61" s="140"/>
      <c r="F61" s="140" t="s">
        <v>50</v>
      </c>
      <c r="G61" s="140" t="s">
        <v>11</v>
      </c>
      <c r="H61" s="140" t="s">
        <v>16</v>
      </c>
      <c r="I61" s="107" t="s">
        <v>12</v>
      </c>
      <c r="J61" s="140" t="s">
        <v>13</v>
      </c>
      <c r="K61" s="140" t="s">
        <v>1403</v>
      </c>
    </row>
    <row r="62" spans="1:11" hidden="1" x14ac:dyDescent="0.3">
      <c r="A62" s="144">
        <v>60</v>
      </c>
      <c r="B62" s="145"/>
      <c r="C62" s="140" t="s">
        <v>1409</v>
      </c>
      <c r="D62" s="140">
        <v>12360</v>
      </c>
      <c r="E62" s="140"/>
      <c r="F62" s="140" t="s">
        <v>62</v>
      </c>
      <c r="G62" s="140" t="s">
        <v>11</v>
      </c>
      <c r="H62" s="140" t="s">
        <v>15</v>
      </c>
      <c r="I62" s="107" t="s">
        <v>12</v>
      </c>
      <c r="J62" s="140" t="s">
        <v>13</v>
      </c>
      <c r="K62" s="140" t="s">
        <v>599</v>
      </c>
    </row>
    <row r="63" spans="1:11" hidden="1" x14ac:dyDescent="0.3">
      <c r="A63" s="144">
        <v>61</v>
      </c>
      <c r="B63" s="145"/>
      <c r="C63" s="140" t="s">
        <v>1679</v>
      </c>
      <c r="D63" s="140">
        <v>3733.96</v>
      </c>
      <c r="E63" s="140"/>
      <c r="F63" s="140" t="s">
        <v>1625</v>
      </c>
      <c r="G63" s="140" t="s">
        <v>10</v>
      </c>
      <c r="H63" s="140" t="s">
        <v>15</v>
      </c>
      <c r="I63" s="107" t="s">
        <v>12</v>
      </c>
      <c r="J63" s="140" t="s">
        <v>13</v>
      </c>
      <c r="K63" s="140" t="s">
        <v>599</v>
      </c>
    </row>
    <row r="64" spans="1:11" hidden="1" x14ac:dyDescent="0.3">
      <c r="A64" s="144">
        <v>62</v>
      </c>
      <c r="B64" s="145"/>
      <c r="C64" s="140" t="s">
        <v>1771</v>
      </c>
      <c r="D64" s="140">
        <v>3000</v>
      </c>
      <c r="E64" s="140"/>
      <c r="F64" s="140" t="s">
        <v>1802</v>
      </c>
      <c r="G64" s="140" t="s">
        <v>1249</v>
      </c>
      <c r="H64" s="140" t="s">
        <v>15</v>
      </c>
      <c r="I64" s="107" t="s">
        <v>12</v>
      </c>
      <c r="J64" s="140" t="s">
        <v>13</v>
      </c>
      <c r="K64" s="140"/>
    </row>
    <row r="65" spans="1:11" x14ac:dyDescent="0.3">
      <c r="A65" s="144">
        <v>63</v>
      </c>
      <c r="B65" s="145">
        <v>45210</v>
      </c>
      <c r="C65" s="140" t="s">
        <v>1027</v>
      </c>
      <c r="D65" s="140">
        <v>40</v>
      </c>
      <c r="E65" s="140"/>
      <c r="F65" s="140" t="s">
        <v>50</v>
      </c>
      <c r="G65" s="140" t="s">
        <v>11</v>
      </c>
      <c r="H65" s="140" t="s">
        <v>16</v>
      </c>
      <c r="I65" s="107" t="s">
        <v>12</v>
      </c>
      <c r="J65" s="140" t="s">
        <v>13</v>
      </c>
      <c r="K65" s="140" t="s">
        <v>1403</v>
      </c>
    </row>
    <row r="66" spans="1:11" hidden="1" x14ac:dyDescent="0.3">
      <c r="A66" s="144">
        <v>64</v>
      </c>
      <c r="B66" s="145"/>
      <c r="C66" s="140" t="s">
        <v>20</v>
      </c>
      <c r="D66" s="140">
        <v>3020</v>
      </c>
      <c r="E66" s="140"/>
      <c r="F66" s="140" t="s">
        <v>43</v>
      </c>
      <c r="G66" s="140" t="s">
        <v>10</v>
      </c>
      <c r="H66" s="140" t="s">
        <v>15</v>
      </c>
      <c r="I66" s="107" t="s">
        <v>12</v>
      </c>
      <c r="J66" s="140" t="s">
        <v>13</v>
      </c>
      <c r="K66" s="140" t="s">
        <v>599</v>
      </c>
    </row>
    <row r="67" spans="1:11" hidden="1" x14ac:dyDescent="0.3">
      <c r="A67" s="144">
        <v>65</v>
      </c>
      <c r="B67" s="106">
        <v>45210</v>
      </c>
      <c r="C67" s="107" t="s">
        <v>20</v>
      </c>
      <c r="D67" s="108">
        <v>2766</v>
      </c>
      <c r="E67" s="140"/>
      <c r="F67" s="140" t="s">
        <v>1457</v>
      </c>
      <c r="G67" s="140" t="s">
        <v>10</v>
      </c>
      <c r="H67" s="140" t="s">
        <v>15</v>
      </c>
      <c r="I67" s="107" t="s">
        <v>12</v>
      </c>
      <c r="J67" s="140" t="s">
        <v>13</v>
      </c>
      <c r="K67" s="140" t="s">
        <v>1326</v>
      </c>
    </row>
    <row r="68" spans="1:11" x14ac:dyDescent="0.3">
      <c r="A68" s="144">
        <v>66</v>
      </c>
      <c r="B68" s="145">
        <v>45211</v>
      </c>
      <c r="C68" s="140" t="s">
        <v>1027</v>
      </c>
      <c r="D68" s="140">
        <v>40</v>
      </c>
      <c r="E68" s="140"/>
      <c r="F68" s="140" t="s">
        <v>50</v>
      </c>
      <c r="G68" s="140" t="s">
        <v>11</v>
      </c>
      <c r="H68" s="140" t="s">
        <v>16</v>
      </c>
      <c r="I68" s="107" t="s">
        <v>12</v>
      </c>
      <c r="J68" s="140" t="s">
        <v>13</v>
      </c>
      <c r="K68" s="140" t="s">
        <v>1403</v>
      </c>
    </row>
    <row r="69" spans="1:11" hidden="1" x14ac:dyDescent="0.3">
      <c r="A69" s="144">
        <v>67</v>
      </c>
      <c r="B69" s="145"/>
      <c r="C69" s="140" t="s">
        <v>35</v>
      </c>
      <c r="D69" s="140">
        <v>110</v>
      </c>
      <c r="E69" s="140"/>
      <c r="F69" s="140" t="s">
        <v>62</v>
      </c>
      <c r="G69" s="140" t="s">
        <v>11</v>
      </c>
      <c r="H69" s="140" t="s">
        <v>16</v>
      </c>
      <c r="I69" s="107" t="s">
        <v>12</v>
      </c>
      <c r="J69" s="140" t="s">
        <v>13</v>
      </c>
      <c r="K69" s="140" t="s">
        <v>599</v>
      </c>
    </row>
    <row r="70" spans="1:11" hidden="1" x14ac:dyDescent="0.3">
      <c r="A70" s="144">
        <v>68</v>
      </c>
      <c r="B70" s="145"/>
      <c r="C70" s="140" t="s">
        <v>1676</v>
      </c>
      <c r="D70" s="140">
        <v>1815</v>
      </c>
      <c r="E70" s="140"/>
      <c r="F70" s="140" t="s">
        <v>1625</v>
      </c>
      <c r="G70" s="140" t="s">
        <v>10</v>
      </c>
      <c r="H70" s="140" t="s">
        <v>15</v>
      </c>
      <c r="I70" s="107" t="s">
        <v>12</v>
      </c>
      <c r="J70" s="140" t="s">
        <v>13</v>
      </c>
      <c r="K70" s="140" t="s">
        <v>599</v>
      </c>
    </row>
    <row r="71" spans="1:11" hidden="1" x14ac:dyDescent="0.3">
      <c r="A71" s="144">
        <v>69</v>
      </c>
      <c r="B71" s="145"/>
      <c r="C71" s="140" t="s">
        <v>9</v>
      </c>
      <c r="D71" s="140">
        <v>40</v>
      </c>
      <c r="E71" s="140"/>
      <c r="F71" s="140" t="s">
        <v>62</v>
      </c>
      <c r="G71" s="140" t="s">
        <v>11</v>
      </c>
      <c r="H71" s="140" t="s">
        <v>16</v>
      </c>
      <c r="I71" s="107" t="s">
        <v>12</v>
      </c>
      <c r="J71" s="140" t="s">
        <v>13</v>
      </c>
      <c r="K71" s="140" t="s">
        <v>599</v>
      </c>
    </row>
    <row r="72" spans="1:11" hidden="1" x14ac:dyDescent="0.3">
      <c r="A72" s="144">
        <v>70</v>
      </c>
      <c r="B72" s="145"/>
      <c r="C72" s="140" t="s">
        <v>1408</v>
      </c>
      <c r="D72" s="140">
        <v>500</v>
      </c>
      <c r="E72" s="140"/>
      <c r="F72" s="140" t="s">
        <v>62</v>
      </c>
      <c r="G72" s="140" t="s">
        <v>11</v>
      </c>
      <c r="H72" s="140" t="s">
        <v>14</v>
      </c>
      <c r="I72" s="107" t="s">
        <v>12</v>
      </c>
      <c r="J72" s="140" t="s">
        <v>13</v>
      </c>
      <c r="K72" s="140" t="s">
        <v>599</v>
      </c>
    </row>
    <row r="73" spans="1:11" hidden="1" x14ac:dyDescent="0.3">
      <c r="A73" s="144">
        <v>71</v>
      </c>
      <c r="B73" s="145"/>
      <c r="C73" s="140" t="s">
        <v>1414</v>
      </c>
      <c r="D73" s="140">
        <v>700</v>
      </c>
      <c r="E73" s="140"/>
      <c r="F73" s="140" t="s">
        <v>62</v>
      </c>
      <c r="G73" s="140" t="s">
        <v>11</v>
      </c>
      <c r="H73" s="140" t="s">
        <v>15</v>
      </c>
      <c r="I73" s="107" t="s">
        <v>12</v>
      </c>
      <c r="J73" s="140" t="s">
        <v>13</v>
      </c>
      <c r="K73" s="140" t="s">
        <v>599</v>
      </c>
    </row>
    <row r="74" spans="1:11" hidden="1" x14ac:dyDescent="0.3">
      <c r="A74" s="144">
        <v>72</v>
      </c>
      <c r="B74" s="145"/>
      <c r="C74" s="140" t="s">
        <v>27</v>
      </c>
      <c r="D74" s="140">
        <v>270</v>
      </c>
      <c r="E74" s="140"/>
      <c r="F74" s="140" t="s">
        <v>62</v>
      </c>
      <c r="G74" s="140" t="s">
        <v>11</v>
      </c>
      <c r="H74" s="140" t="s">
        <v>16</v>
      </c>
      <c r="I74" s="107" t="s">
        <v>12</v>
      </c>
      <c r="J74" s="140" t="s">
        <v>13</v>
      </c>
      <c r="K74" s="140" t="s">
        <v>599</v>
      </c>
    </row>
    <row r="75" spans="1:11" hidden="1" x14ac:dyDescent="0.3">
      <c r="A75" s="144">
        <v>73</v>
      </c>
      <c r="B75" s="145">
        <v>45212</v>
      </c>
      <c r="C75" s="140" t="s">
        <v>1413</v>
      </c>
      <c r="D75" s="140">
        <f>977+200</f>
        <v>1177</v>
      </c>
      <c r="E75" s="140"/>
      <c r="F75" s="140" t="s">
        <v>62</v>
      </c>
      <c r="G75" s="140" t="s">
        <v>11</v>
      </c>
      <c r="H75" s="140" t="s">
        <v>15</v>
      </c>
      <c r="I75" s="107" t="s">
        <v>12</v>
      </c>
      <c r="J75" s="140" t="s">
        <v>13</v>
      </c>
      <c r="K75" s="140" t="s">
        <v>599</v>
      </c>
    </row>
    <row r="76" spans="1:11" hidden="1" x14ac:dyDescent="0.3">
      <c r="A76" s="144">
        <v>74</v>
      </c>
      <c r="B76" s="145"/>
      <c r="C76" s="140" t="s">
        <v>1421</v>
      </c>
      <c r="D76" s="140">
        <v>30</v>
      </c>
      <c r="E76" s="140"/>
      <c r="F76" s="140" t="s">
        <v>1422</v>
      </c>
      <c r="G76" s="140" t="s">
        <v>11</v>
      </c>
      <c r="H76" s="140" t="s">
        <v>15</v>
      </c>
      <c r="I76" s="107" t="s">
        <v>12</v>
      </c>
      <c r="J76" s="140" t="s">
        <v>13</v>
      </c>
      <c r="K76" s="140" t="s">
        <v>599</v>
      </c>
    </row>
    <row r="77" spans="1:11" hidden="1" x14ac:dyDescent="0.3">
      <c r="A77" s="144">
        <v>75</v>
      </c>
      <c r="B77" s="145"/>
      <c r="C77" s="140" t="s">
        <v>1415</v>
      </c>
      <c r="D77" s="140">
        <v>7000</v>
      </c>
      <c r="E77" s="140"/>
      <c r="F77" s="140" t="s">
        <v>62</v>
      </c>
      <c r="G77" s="140" t="s">
        <v>11</v>
      </c>
      <c r="H77" s="140" t="s">
        <v>15</v>
      </c>
      <c r="I77" s="107" t="s">
        <v>12</v>
      </c>
      <c r="J77" s="140" t="s">
        <v>13</v>
      </c>
      <c r="K77" s="140" t="s">
        <v>599</v>
      </c>
    </row>
    <row r="78" spans="1:11" hidden="1" x14ac:dyDescent="0.3">
      <c r="A78" s="144">
        <v>76</v>
      </c>
      <c r="B78" s="145"/>
      <c r="C78" s="140" t="s">
        <v>20</v>
      </c>
      <c r="D78" s="140">
        <v>360</v>
      </c>
      <c r="E78" s="140"/>
      <c r="F78" s="140" t="s">
        <v>1625</v>
      </c>
      <c r="G78" s="140" t="s">
        <v>11</v>
      </c>
      <c r="H78" s="140" t="s">
        <v>15</v>
      </c>
      <c r="I78" s="107" t="s">
        <v>12</v>
      </c>
      <c r="J78" s="140" t="s">
        <v>13</v>
      </c>
      <c r="K78" s="140" t="s">
        <v>599</v>
      </c>
    </row>
    <row r="79" spans="1:11" hidden="1" x14ac:dyDescent="0.3">
      <c r="A79" s="144">
        <v>77</v>
      </c>
      <c r="B79" s="145"/>
      <c r="C79" s="140" t="s">
        <v>1680</v>
      </c>
      <c r="D79" s="140">
        <v>200</v>
      </c>
      <c r="E79" s="140"/>
      <c r="F79" s="140" t="s">
        <v>1625</v>
      </c>
      <c r="G79" s="140" t="s">
        <v>11</v>
      </c>
      <c r="H79" s="140" t="s">
        <v>15</v>
      </c>
      <c r="I79" s="107" t="s">
        <v>12</v>
      </c>
      <c r="J79" s="140" t="s">
        <v>13</v>
      </c>
      <c r="K79" s="140" t="s">
        <v>599</v>
      </c>
    </row>
    <row r="80" spans="1:11" x14ac:dyDescent="0.3">
      <c r="A80" s="144">
        <v>78</v>
      </c>
      <c r="B80" s="145">
        <v>45213</v>
      </c>
      <c r="C80" s="140" t="s">
        <v>1027</v>
      </c>
      <c r="D80" s="140">
        <v>50</v>
      </c>
      <c r="E80" s="140"/>
      <c r="F80" s="140" t="s">
        <v>50</v>
      </c>
      <c r="G80" s="140" t="s">
        <v>11</v>
      </c>
      <c r="H80" s="140" t="s">
        <v>16</v>
      </c>
      <c r="I80" s="107" t="s">
        <v>12</v>
      </c>
      <c r="J80" s="140" t="s">
        <v>13</v>
      </c>
      <c r="K80" s="140" t="s">
        <v>1403</v>
      </c>
    </row>
    <row r="81" spans="1:11" hidden="1" x14ac:dyDescent="0.3">
      <c r="A81" s="144">
        <v>79</v>
      </c>
      <c r="B81" s="145"/>
      <c r="C81" s="140" t="s">
        <v>35</v>
      </c>
      <c r="D81" s="140">
        <f>75+30+40</f>
        <v>145</v>
      </c>
      <c r="E81" s="140"/>
      <c r="F81" s="140" t="s">
        <v>62</v>
      </c>
      <c r="G81" s="140" t="s">
        <v>11</v>
      </c>
      <c r="H81" s="140" t="s">
        <v>16</v>
      </c>
      <c r="I81" s="107" t="s">
        <v>12</v>
      </c>
      <c r="J81" s="140" t="s">
        <v>13</v>
      </c>
      <c r="K81" s="140" t="s">
        <v>599</v>
      </c>
    </row>
    <row r="82" spans="1:11" hidden="1" x14ac:dyDescent="0.3">
      <c r="A82" s="144">
        <v>80</v>
      </c>
      <c r="B82" s="145"/>
      <c r="C82" s="140" t="s">
        <v>1421</v>
      </c>
      <c r="D82" s="140">
        <v>30</v>
      </c>
      <c r="E82" s="140"/>
      <c r="F82" s="140" t="s">
        <v>62</v>
      </c>
      <c r="G82" s="140" t="s">
        <v>11</v>
      </c>
      <c r="H82" s="140" t="s">
        <v>15</v>
      </c>
      <c r="I82" s="107" t="s">
        <v>12</v>
      </c>
      <c r="J82" s="140" t="s">
        <v>13</v>
      </c>
      <c r="K82" s="140" t="s">
        <v>599</v>
      </c>
    </row>
    <row r="83" spans="1:11" hidden="1" x14ac:dyDescent="0.3">
      <c r="A83" s="144">
        <v>81</v>
      </c>
      <c r="B83" s="145"/>
      <c r="C83" s="140" t="s">
        <v>23</v>
      </c>
      <c r="D83" s="140">
        <v>140</v>
      </c>
      <c r="E83" s="140"/>
      <c r="F83" s="140" t="s">
        <v>1422</v>
      </c>
      <c r="G83" s="140" t="s">
        <v>11</v>
      </c>
      <c r="H83" s="140" t="s">
        <v>16</v>
      </c>
      <c r="I83" s="107" t="s">
        <v>12</v>
      </c>
      <c r="J83" s="140" t="s">
        <v>13</v>
      </c>
      <c r="K83" s="140" t="s">
        <v>599</v>
      </c>
    </row>
    <row r="84" spans="1:11" hidden="1" x14ac:dyDescent="0.3">
      <c r="A84" s="144">
        <v>82</v>
      </c>
      <c r="B84" s="145"/>
      <c r="C84" s="140" t="s">
        <v>35</v>
      </c>
      <c r="D84" s="140">
        <v>300</v>
      </c>
      <c r="E84" s="140"/>
      <c r="F84" s="140" t="s">
        <v>1422</v>
      </c>
      <c r="G84" s="140" t="s">
        <v>11</v>
      </c>
      <c r="H84" s="140" t="s">
        <v>16</v>
      </c>
      <c r="I84" s="107" t="s">
        <v>12</v>
      </c>
      <c r="J84" s="140" t="s">
        <v>13</v>
      </c>
      <c r="K84" s="140" t="s">
        <v>599</v>
      </c>
    </row>
    <row r="85" spans="1:11" x14ac:dyDescent="0.3">
      <c r="A85" s="144">
        <v>83</v>
      </c>
      <c r="B85" s="145">
        <v>45215</v>
      </c>
      <c r="C85" s="140" t="s">
        <v>1027</v>
      </c>
      <c r="D85" s="140">
        <v>60</v>
      </c>
      <c r="E85" s="140"/>
      <c r="F85" s="140" t="s">
        <v>50</v>
      </c>
      <c r="G85" s="140" t="s">
        <v>11</v>
      </c>
      <c r="H85" s="140" t="s">
        <v>16</v>
      </c>
      <c r="I85" s="107" t="s">
        <v>12</v>
      </c>
      <c r="J85" s="140" t="s">
        <v>13</v>
      </c>
      <c r="K85" s="140" t="s">
        <v>1403</v>
      </c>
    </row>
    <row r="86" spans="1:11" hidden="1" x14ac:dyDescent="0.3">
      <c r="A86" s="144">
        <v>84</v>
      </c>
      <c r="B86" s="145"/>
      <c r="C86" s="140" t="s">
        <v>35</v>
      </c>
      <c r="D86" s="140">
        <v>120</v>
      </c>
      <c r="E86" s="140"/>
      <c r="F86" s="140" t="s">
        <v>62</v>
      </c>
      <c r="G86" s="140" t="s">
        <v>11</v>
      </c>
      <c r="H86" s="140" t="s">
        <v>16</v>
      </c>
      <c r="I86" s="107" t="s">
        <v>12</v>
      </c>
      <c r="J86" s="140" t="s">
        <v>13</v>
      </c>
      <c r="K86" s="140" t="s">
        <v>599</v>
      </c>
    </row>
    <row r="87" spans="1:11" hidden="1" x14ac:dyDescent="0.3">
      <c r="A87" s="144">
        <v>85</v>
      </c>
      <c r="B87" s="145"/>
      <c r="C87" s="140" t="s">
        <v>34</v>
      </c>
      <c r="D87" s="140">
        <v>200</v>
      </c>
      <c r="E87" s="140"/>
      <c r="F87" s="140" t="s">
        <v>62</v>
      </c>
      <c r="G87" s="140" t="s">
        <v>11</v>
      </c>
      <c r="H87" s="140" t="s">
        <v>15</v>
      </c>
      <c r="I87" s="107" t="s">
        <v>12</v>
      </c>
      <c r="J87" s="140" t="s">
        <v>13</v>
      </c>
      <c r="K87" s="140" t="s">
        <v>599</v>
      </c>
    </row>
    <row r="88" spans="1:11" hidden="1" x14ac:dyDescent="0.3">
      <c r="A88" s="144">
        <v>86</v>
      </c>
      <c r="B88" s="145"/>
      <c r="C88" s="140" t="s">
        <v>1410</v>
      </c>
      <c r="D88" s="140">
        <v>188</v>
      </c>
      <c r="E88" s="140"/>
      <c r="F88" s="140" t="s">
        <v>62</v>
      </c>
      <c r="G88" s="140" t="s">
        <v>11</v>
      </c>
      <c r="H88" s="140" t="s">
        <v>15</v>
      </c>
      <c r="I88" s="107" t="s">
        <v>12</v>
      </c>
      <c r="J88" s="140" t="s">
        <v>13</v>
      </c>
      <c r="K88" s="140" t="s">
        <v>599</v>
      </c>
    </row>
    <row r="89" spans="1:11" hidden="1" x14ac:dyDescent="0.3">
      <c r="A89" s="144">
        <v>87</v>
      </c>
      <c r="B89" s="145"/>
      <c r="C89" s="140" t="s">
        <v>8</v>
      </c>
      <c r="D89" s="140">
        <v>85</v>
      </c>
      <c r="E89" s="140"/>
      <c r="F89" s="140" t="s">
        <v>62</v>
      </c>
      <c r="G89" s="140" t="s">
        <v>11</v>
      </c>
      <c r="H89" s="140" t="s">
        <v>16</v>
      </c>
      <c r="I89" s="107" t="s">
        <v>12</v>
      </c>
      <c r="J89" s="140" t="s">
        <v>13</v>
      </c>
      <c r="K89" s="140" t="s">
        <v>599</v>
      </c>
    </row>
    <row r="90" spans="1:11" hidden="1" x14ac:dyDescent="0.3">
      <c r="A90" s="144">
        <v>88</v>
      </c>
      <c r="B90" s="145"/>
      <c r="C90" s="140" t="s">
        <v>1411</v>
      </c>
      <c r="D90" s="140">
        <v>1150</v>
      </c>
      <c r="E90" s="140"/>
      <c r="F90" s="140" t="s">
        <v>62</v>
      </c>
      <c r="G90" s="140" t="s">
        <v>11</v>
      </c>
      <c r="H90" s="140" t="s">
        <v>14</v>
      </c>
      <c r="I90" s="107" t="s">
        <v>12</v>
      </c>
      <c r="J90" s="140" t="s">
        <v>13</v>
      </c>
      <c r="K90" s="140" t="s">
        <v>599</v>
      </c>
    </row>
    <row r="91" spans="1:11" hidden="1" x14ac:dyDescent="0.3">
      <c r="A91" s="144">
        <v>89</v>
      </c>
      <c r="B91" s="145"/>
      <c r="C91" s="140" t="s">
        <v>1412</v>
      </c>
      <c r="D91" s="140">
        <v>400</v>
      </c>
      <c r="E91" s="140"/>
      <c r="F91" s="140" t="s">
        <v>62</v>
      </c>
      <c r="G91" s="140" t="s">
        <v>11</v>
      </c>
      <c r="H91" s="140" t="s">
        <v>14</v>
      </c>
      <c r="I91" s="107" t="s">
        <v>12</v>
      </c>
      <c r="J91" s="140" t="s">
        <v>13</v>
      </c>
      <c r="K91" s="140" t="s">
        <v>599</v>
      </c>
    </row>
    <row r="92" spans="1:11" hidden="1" x14ac:dyDescent="0.3">
      <c r="A92" s="144">
        <v>90</v>
      </c>
      <c r="B92" s="145"/>
      <c r="C92" s="140" t="s">
        <v>20</v>
      </c>
      <c r="D92" s="140">
        <v>1957</v>
      </c>
      <c r="E92" s="140"/>
      <c r="F92" s="140" t="s">
        <v>43</v>
      </c>
      <c r="G92" s="140" t="s">
        <v>10</v>
      </c>
      <c r="H92" s="140" t="s">
        <v>15</v>
      </c>
      <c r="I92" s="107" t="s">
        <v>12</v>
      </c>
      <c r="J92" s="140" t="s">
        <v>13</v>
      </c>
      <c r="K92" s="140" t="s">
        <v>599</v>
      </c>
    </row>
    <row r="93" spans="1:11" hidden="1" x14ac:dyDescent="0.3">
      <c r="A93" s="144">
        <v>91</v>
      </c>
      <c r="B93" s="145"/>
      <c r="C93" s="142" t="s">
        <v>1427</v>
      </c>
      <c r="D93" s="140">
        <v>16028</v>
      </c>
      <c r="E93" s="140"/>
      <c r="F93" s="140" t="s">
        <v>1422</v>
      </c>
      <c r="G93" s="140" t="s">
        <v>10</v>
      </c>
      <c r="H93" s="140" t="s">
        <v>1423</v>
      </c>
      <c r="I93" s="107" t="s">
        <v>12</v>
      </c>
      <c r="J93" s="140" t="s">
        <v>13</v>
      </c>
      <c r="K93" s="140" t="s">
        <v>599</v>
      </c>
    </row>
    <row r="94" spans="1:11" hidden="1" x14ac:dyDescent="0.3">
      <c r="A94" s="144">
        <v>92</v>
      </c>
      <c r="B94" s="145"/>
      <c r="C94" s="143" t="s">
        <v>1763</v>
      </c>
      <c r="D94" s="140">
        <v>2500</v>
      </c>
      <c r="E94" s="140"/>
      <c r="F94" s="140" t="s">
        <v>1625</v>
      </c>
      <c r="G94" s="140" t="s">
        <v>11</v>
      </c>
      <c r="H94" s="140" t="s">
        <v>15</v>
      </c>
      <c r="I94" s="107" t="s">
        <v>12</v>
      </c>
      <c r="J94" s="140" t="s">
        <v>13</v>
      </c>
      <c r="K94" s="140"/>
    </row>
    <row r="95" spans="1:11" hidden="1" x14ac:dyDescent="0.3">
      <c r="A95" s="144">
        <v>93</v>
      </c>
      <c r="B95" s="145">
        <v>45216</v>
      </c>
      <c r="C95" s="140" t="s">
        <v>1027</v>
      </c>
      <c r="D95" s="140">
        <v>50</v>
      </c>
      <c r="E95" s="140"/>
      <c r="F95" s="140" t="s">
        <v>62</v>
      </c>
      <c r="G95" s="140" t="s">
        <v>11</v>
      </c>
      <c r="H95" s="140" t="s">
        <v>16</v>
      </c>
      <c r="I95" s="107" t="s">
        <v>12</v>
      </c>
      <c r="J95" s="140" t="s">
        <v>13</v>
      </c>
      <c r="K95" s="140" t="s">
        <v>599</v>
      </c>
    </row>
    <row r="96" spans="1:11" hidden="1" x14ac:dyDescent="0.3">
      <c r="A96" s="144">
        <v>94</v>
      </c>
      <c r="B96" s="145"/>
      <c r="C96" s="140" t="s">
        <v>1419</v>
      </c>
      <c r="D96" s="140">
        <v>516</v>
      </c>
      <c r="E96" s="140"/>
      <c r="F96" s="140" t="s">
        <v>43</v>
      </c>
      <c r="G96" s="140" t="s">
        <v>10</v>
      </c>
      <c r="H96" s="140" t="s">
        <v>16</v>
      </c>
      <c r="I96" s="107" t="s">
        <v>12</v>
      </c>
      <c r="J96" s="140" t="s">
        <v>13</v>
      </c>
      <c r="K96" s="140" t="s">
        <v>599</v>
      </c>
    </row>
    <row r="97" spans="1:11" hidden="1" x14ac:dyDescent="0.3">
      <c r="A97" s="144">
        <v>95</v>
      </c>
      <c r="B97" s="145"/>
      <c r="C97" s="140" t="s">
        <v>27</v>
      </c>
      <c r="D97" s="140">
        <v>1192</v>
      </c>
      <c r="E97" s="140"/>
      <c r="F97" s="140" t="s">
        <v>43</v>
      </c>
      <c r="G97" s="140" t="s">
        <v>10</v>
      </c>
      <c r="H97" s="140" t="s">
        <v>16</v>
      </c>
      <c r="I97" s="107" t="s">
        <v>12</v>
      </c>
      <c r="J97" s="140" t="s">
        <v>13</v>
      </c>
      <c r="K97" s="140" t="s">
        <v>599</v>
      </c>
    </row>
    <row r="98" spans="1:11" hidden="1" x14ac:dyDescent="0.3">
      <c r="A98" s="144">
        <v>96</v>
      </c>
      <c r="B98" s="145"/>
      <c r="C98" s="140" t="s">
        <v>20</v>
      </c>
      <c r="D98" s="140">
        <v>317</v>
      </c>
      <c r="E98" s="140"/>
      <c r="F98" s="140" t="s">
        <v>43</v>
      </c>
      <c r="G98" s="140" t="s">
        <v>10</v>
      </c>
      <c r="H98" s="140" t="s">
        <v>15</v>
      </c>
      <c r="I98" s="107" t="s">
        <v>12</v>
      </c>
      <c r="J98" s="140" t="s">
        <v>13</v>
      </c>
      <c r="K98" s="140" t="s">
        <v>599</v>
      </c>
    </row>
    <row r="99" spans="1:11" hidden="1" x14ac:dyDescent="0.3">
      <c r="A99" s="144">
        <v>97</v>
      </c>
      <c r="B99" s="145">
        <v>45217</v>
      </c>
      <c r="C99" s="140" t="s">
        <v>1416</v>
      </c>
      <c r="D99" s="140">
        <f>2600+410+410</f>
        <v>3420</v>
      </c>
      <c r="E99" s="140"/>
      <c r="F99" s="140" t="s">
        <v>43</v>
      </c>
      <c r="G99" s="140" t="s">
        <v>10</v>
      </c>
      <c r="H99" s="140" t="s">
        <v>76</v>
      </c>
      <c r="I99" s="107" t="s">
        <v>12</v>
      </c>
      <c r="J99" s="140" t="s">
        <v>13</v>
      </c>
      <c r="K99" s="140" t="s">
        <v>599</v>
      </c>
    </row>
    <row r="100" spans="1:11" hidden="1" x14ac:dyDescent="0.3">
      <c r="A100" s="144">
        <v>98</v>
      </c>
      <c r="B100" s="145"/>
      <c r="C100" s="140" t="s">
        <v>1671</v>
      </c>
      <c r="D100" s="140">
        <v>499</v>
      </c>
      <c r="E100" s="140"/>
      <c r="F100" s="140" t="s">
        <v>1625</v>
      </c>
      <c r="G100" s="140" t="s">
        <v>11</v>
      </c>
      <c r="H100" s="140" t="s">
        <v>76</v>
      </c>
      <c r="I100" s="107" t="s">
        <v>12</v>
      </c>
      <c r="J100" s="140" t="s">
        <v>13</v>
      </c>
      <c r="K100" s="140" t="s">
        <v>599</v>
      </c>
    </row>
    <row r="101" spans="1:11" hidden="1" x14ac:dyDescent="0.3">
      <c r="A101" s="144">
        <v>99</v>
      </c>
      <c r="B101" s="144"/>
      <c r="C101" s="140" t="s">
        <v>686</v>
      </c>
      <c r="D101" s="140">
        <v>165</v>
      </c>
      <c r="E101" s="140"/>
      <c r="F101" s="140" t="s">
        <v>43</v>
      </c>
      <c r="G101" s="140" t="s">
        <v>10</v>
      </c>
      <c r="H101" s="140" t="s">
        <v>15</v>
      </c>
      <c r="I101" s="107" t="s">
        <v>12</v>
      </c>
      <c r="J101" s="140" t="s">
        <v>13</v>
      </c>
      <c r="K101" s="140" t="s">
        <v>599</v>
      </c>
    </row>
    <row r="102" spans="1:11" hidden="1" x14ac:dyDescent="0.3">
      <c r="A102" s="144">
        <v>100</v>
      </c>
      <c r="B102" s="144"/>
      <c r="C102" s="140" t="s">
        <v>20</v>
      </c>
      <c r="D102" s="140">
        <v>3121</v>
      </c>
      <c r="E102" s="140"/>
      <c r="F102" s="140" t="s">
        <v>43</v>
      </c>
      <c r="G102" s="140" t="s">
        <v>10</v>
      </c>
      <c r="H102" s="140" t="s">
        <v>15</v>
      </c>
      <c r="I102" s="107" t="s">
        <v>12</v>
      </c>
      <c r="J102" s="140" t="s">
        <v>13</v>
      </c>
      <c r="K102" s="140" t="s">
        <v>599</v>
      </c>
    </row>
    <row r="103" spans="1:11" hidden="1" x14ac:dyDescent="0.3">
      <c r="A103" s="144">
        <v>101</v>
      </c>
      <c r="B103" s="144"/>
      <c r="C103" s="140" t="s">
        <v>1285</v>
      </c>
      <c r="D103" s="140">
        <v>20</v>
      </c>
      <c r="E103" s="140"/>
      <c r="F103" s="140" t="s">
        <v>43</v>
      </c>
      <c r="G103" s="140" t="s">
        <v>10</v>
      </c>
      <c r="H103" s="140" t="s">
        <v>15</v>
      </c>
      <c r="I103" s="107" t="s">
        <v>12</v>
      </c>
      <c r="J103" s="140" t="s">
        <v>13</v>
      </c>
      <c r="K103" s="140" t="s">
        <v>599</v>
      </c>
    </row>
    <row r="104" spans="1:11" hidden="1" x14ac:dyDescent="0.3">
      <c r="A104" s="144">
        <v>102</v>
      </c>
      <c r="B104" s="144"/>
      <c r="C104" s="113" t="s">
        <v>1540</v>
      </c>
      <c r="D104" s="114">
        <v>3000</v>
      </c>
      <c r="E104" s="111"/>
      <c r="F104" s="115" t="s">
        <v>1516</v>
      </c>
      <c r="G104" s="111" t="s">
        <v>1539</v>
      </c>
      <c r="H104" s="116" t="s">
        <v>832</v>
      </c>
      <c r="I104" s="116" t="s">
        <v>12</v>
      </c>
      <c r="J104" s="116" t="s">
        <v>1517</v>
      </c>
      <c r="K104" s="116" t="s">
        <v>1538</v>
      </c>
    </row>
    <row r="105" spans="1:11" hidden="1" x14ac:dyDescent="0.3">
      <c r="A105" s="144">
        <v>103</v>
      </c>
      <c r="B105" s="106">
        <v>45217</v>
      </c>
      <c r="C105" s="107" t="s">
        <v>1488</v>
      </c>
      <c r="D105" s="108">
        <v>700</v>
      </c>
      <c r="E105" s="140"/>
      <c r="F105" s="140" t="s">
        <v>1457</v>
      </c>
      <c r="G105" s="140" t="s">
        <v>11</v>
      </c>
      <c r="H105" s="140" t="s">
        <v>15</v>
      </c>
      <c r="I105" s="107" t="s">
        <v>12</v>
      </c>
      <c r="J105" s="140" t="s">
        <v>13</v>
      </c>
      <c r="K105" s="140" t="s">
        <v>599</v>
      </c>
    </row>
    <row r="106" spans="1:11" hidden="1" x14ac:dyDescent="0.3">
      <c r="A106" s="144">
        <v>104</v>
      </c>
      <c r="B106" s="145">
        <v>45218</v>
      </c>
      <c r="C106" s="140" t="s">
        <v>1285</v>
      </c>
      <c r="D106" s="140">
        <v>100</v>
      </c>
      <c r="E106" s="140"/>
      <c r="F106" s="140" t="s">
        <v>43</v>
      </c>
      <c r="G106" s="140" t="s">
        <v>10</v>
      </c>
      <c r="H106" s="140" t="s">
        <v>15</v>
      </c>
      <c r="I106" s="107" t="s">
        <v>12</v>
      </c>
      <c r="J106" s="140" t="s">
        <v>13</v>
      </c>
      <c r="K106" s="140" t="s">
        <v>599</v>
      </c>
    </row>
    <row r="107" spans="1:11" x14ac:dyDescent="0.3">
      <c r="A107" s="144">
        <v>105</v>
      </c>
      <c r="B107" s="144"/>
      <c r="C107" s="140" t="s">
        <v>1027</v>
      </c>
      <c r="D107" s="140">
        <v>50</v>
      </c>
      <c r="E107" s="140"/>
      <c r="F107" s="140" t="s">
        <v>50</v>
      </c>
      <c r="G107" s="140" t="s">
        <v>11</v>
      </c>
      <c r="H107" s="140" t="s">
        <v>16</v>
      </c>
      <c r="I107" s="107" t="s">
        <v>12</v>
      </c>
      <c r="J107" s="140" t="s">
        <v>13</v>
      </c>
      <c r="K107" s="140" t="s">
        <v>1403</v>
      </c>
    </row>
    <row r="108" spans="1:11" hidden="1" x14ac:dyDescent="0.3">
      <c r="A108" s="144">
        <v>106</v>
      </c>
      <c r="B108" s="144"/>
      <c r="C108" s="140" t="s">
        <v>510</v>
      </c>
      <c r="D108" s="140">
        <v>230</v>
      </c>
      <c r="E108" s="140"/>
      <c r="F108" s="140" t="s">
        <v>62</v>
      </c>
      <c r="G108" s="140" t="s">
        <v>11</v>
      </c>
      <c r="H108" s="140" t="s">
        <v>16</v>
      </c>
      <c r="I108" s="107" t="s">
        <v>12</v>
      </c>
      <c r="J108" s="140" t="s">
        <v>13</v>
      </c>
      <c r="K108" s="140" t="s">
        <v>599</v>
      </c>
    </row>
    <row r="109" spans="1:11" hidden="1" x14ac:dyDescent="0.3">
      <c r="A109" s="144">
        <v>107</v>
      </c>
      <c r="B109" s="144"/>
      <c r="C109" s="140" t="s">
        <v>35</v>
      </c>
      <c r="D109" s="140">
        <v>95</v>
      </c>
      <c r="E109" s="140"/>
      <c r="F109" s="140" t="s">
        <v>62</v>
      </c>
      <c r="G109" s="140" t="s">
        <v>11</v>
      </c>
      <c r="H109" s="140" t="s">
        <v>16</v>
      </c>
      <c r="I109" s="107" t="s">
        <v>12</v>
      </c>
      <c r="J109" s="140" t="s">
        <v>13</v>
      </c>
      <c r="K109" s="140" t="s">
        <v>599</v>
      </c>
    </row>
    <row r="110" spans="1:11" hidden="1" x14ac:dyDescent="0.3">
      <c r="A110" s="144">
        <v>108</v>
      </c>
      <c r="B110" s="144"/>
      <c r="C110" s="140" t="s">
        <v>9</v>
      </c>
      <c r="D110" s="140">
        <v>40</v>
      </c>
      <c r="E110" s="140"/>
      <c r="F110" s="140" t="s">
        <v>62</v>
      </c>
      <c r="G110" s="140" t="s">
        <v>11</v>
      </c>
      <c r="H110" s="140" t="s">
        <v>16</v>
      </c>
      <c r="I110" s="107" t="s">
        <v>12</v>
      </c>
      <c r="J110" s="140" t="s">
        <v>13</v>
      </c>
      <c r="K110" s="140" t="s">
        <v>599</v>
      </c>
    </row>
    <row r="111" spans="1:11" hidden="1" x14ac:dyDescent="0.3">
      <c r="A111" s="144">
        <v>109</v>
      </c>
      <c r="B111" s="144"/>
      <c r="C111" s="140" t="s">
        <v>1285</v>
      </c>
      <c r="D111" s="140">
        <v>100</v>
      </c>
      <c r="E111" s="140"/>
      <c r="F111" s="140" t="s">
        <v>43</v>
      </c>
      <c r="G111" s="140" t="s">
        <v>10</v>
      </c>
      <c r="H111" s="140" t="s">
        <v>15</v>
      </c>
      <c r="I111" s="107" t="s">
        <v>12</v>
      </c>
      <c r="J111" s="140" t="s">
        <v>13</v>
      </c>
      <c r="K111" s="140" t="s">
        <v>599</v>
      </c>
    </row>
    <row r="112" spans="1:11" hidden="1" x14ac:dyDescent="0.3">
      <c r="A112" s="144">
        <v>110</v>
      </c>
      <c r="B112" s="144"/>
      <c r="C112" s="140" t="s">
        <v>686</v>
      </c>
      <c r="D112" s="140">
        <v>95</v>
      </c>
      <c r="E112" s="140"/>
      <c r="F112" s="140" t="s">
        <v>43</v>
      </c>
      <c r="G112" s="140" t="s">
        <v>10</v>
      </c>
      <c r="H112" s="140" t="s">
        <v>15</v>
      </c>
      <c r="I112" s="107" t="s">
        <v>12</v>
      </c>
      <c r="J112" s="140" t="s">
        <v>13</v>
      </c>
      <c r="K112" s="140" t="s">
        <v>599</v>
      </c>
    </row>
    <row r="113" spans="1:22" hidden="1" x14ac:dyDescent="0.3">
      <c r="A113" s="144">
        <v>111</v>
      </c>
      <c r="B113" s="144"/>
      <c r="C113" s="140" t="s">
        <v>20</v>
      </c>
      <c r="D113" s="140">
        <v>3451</v>
      </c>
      <c r="E113" s="140"/>
      <c r="F113" s="140" t="s">
        <v>43</v>
      </c>
      <c r="G113" s="140" t="s">
        <v>10</v>
      </c>
      <c r="H113" s="140" t="s">
        <v>15</v>
      </c>
      <c r="I113" s="107" t="s">
        <v>12</v>
      </c>
      <c r="J113" s="140" t="s">
        <v>13</v>
      </c>
      <c r="K113" s="140" t="s">
        <v>599</v>
      </c>
    </row>
    <row r="114" spans="1:22" ht="15" hidden="1" x14ac:dyDescent="0.3">
      <c r="A114" s="144">
        <v>112</v>
      </c>
      <c r="B114" s="146">
        <v>45217</v>
      </c>
      <c r="C114" s="113" t="s">
        <v>1544</v>
      </c>
      <c r="D114" s="114">
        <v>697</v>
      </c>
      <c r="E114" s="111"/>
      <c r="F114" s="115" t="s">
        <v>1543</v>
      </c>
      <c r="G114" s="111" t="s">
        <v>191</v>
      </c>
      <c r="H114" s="111" t="s">
        <v>1425</v>
      </c>
      <c r="I114" s="116" t="s">
        <v>12</v>
      </c>
      <c r="J114" s="116" t="s">
        <v>1517</v>
      </c>
      <c r="K114" s="116" t="s">
        <v>1538</v>
      </c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</row>
    <row r="115" spans="1:22" ht="15" hidden="1" x14ac:dyDescent="0.3">
      <c r="A115" s="144">
        <v>113</v>
      </c>
      <c r="B115" s="124"/>
      <c r="C115" s="113" t="s">
        <v>695</v>
      </c>
      <c r="D115" s="114">
        <v>491</v>
      </c>
      <c r="E115" s="111"/>
      <c r="F115" s="115" t="s">
        <v>1543</v>
      </c>
      <c r="G115" s="111" t="s">
        <v>191</v>
      </c>
      <c r="H115" s="111" t="s">
        <v>1425</v>
      </c>
      <c r="I115" s="116" t="s">
        <v>12</v>
      </c>
      <c r="J115" s="116" t="s">
        <v>1517</v>
      </c>
      <c r="K115" s="116" t="s">
        <v>1538</v>
      </c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</row>
    <row r="116" spans="1:22" ht="15" hidden="1" x14ac:dyDescent="0.3">
      <c r="A116" s="144">
        <v>114</v>
      </c>
      <c r="B116" s="124"/>
      <c r="C116" s="113" t="s">
        <v>694</v>
      </c>
      <c r="D116" s="114">
        <v>440</v>
      </c>
      <c r="E116" s="111"/>
      <c r="F116" s="115" t="s">
        <v>1543</v>
      </c>
      <c r="G116" s="111" t="s">
        <v>191</v>
      </c>
      <c r="H116" s="111" t="s">
        <v>1425</v>
      </c>
      <c r="I116" s="116" t="s">
        <v>12</v>
      </c>
      <c r="J116" s="116" t="s">
        <v>1517</v>
      </c>
      <c r="K116" s="116" t="s">
        <v>1538</v>
      </c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</row>
    <row r="117" spans="1:22" ht="15" hidden="1" x14ac:dyDescent="0.3">
      <c r="A117" s="144">
        <v>115</v>
      </c>
      <c r="B117" s="124"/>
      <c r="C117" s="113" t="s">
        <v>1519</v>
      </c>
      <c r="D117" s="114">
        <v>515</v>
      </c>
      <c r="E117" s="111"/>
      <c r="F117" s="115" t="s">
        <v>1543</v>
      </c>
      <c r="G117" s="111" t="s">
        <v>191</v>
      </c>
      <c r="H117" s="111" t="s">
        <v>1425</v>
      </c>
      <c r="I117" s="116" t="s">
        <v>12</v>
      </c>
      <c r="J117" s="116" t="s">
        <v>1517</v>
      </c>
      <c r="K117" s="116" t="s">
        <v>1538</v>
      </c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</row>
    <row r="118" spans="1:22" ht="15" hidden="1" x14ac:dyDescent="0.3">
      <c r="A118" s="144">
        <v>116</v>
      </c>
      <c r="B118" s="124"/>
      <c r="C118" s="113" t="s">
        <v>1534</v>
      </c>
      <c r="D118" s="114">
        <v>2016</v>
      </c>
      <c r="E118" s="111"/>
      <c r="F118" s="115" t="s">
        <v>1543</v>
      </c>
      <c r="G118" s="111" t="s">
        <v>191</v>
      </c>
      <c r="H118" s="111" t="s">
        <v>1425</v>
      </c>
      <c r="I118" s="116" t="s">
        <v>12</v>
      </c>
      <c r="J118" s="116" t="s">
        <v>1517</v>
      </c>
      <c r="K118" s="116" t="s">
        <v>1538</v>
      </c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</row>
    <row r="119" spans="1:22" ht="15" hidden="1" x14ac:dyDescent="0.3">
      <c r="A119" s="144">
        <v>117</v>
      </c>
      <c r="B119" s="124"/>
      <c r="C119" s="113" t="s">
        <v>982</v>
      </c>
      <c r="D119" s="114">
        <v>1000</v>
      </c>
      <c r="E119" s="111"/>
      <c r="F119" s="115" t="s">
        <v>1543</v>
      </c>
      <c r="G119" s="111" t="s">
        <v>191</v>
      </c>
      <c r="H119" s="111" t="s">
        <v>1425</v>
      </c>
      <c r="I119" s="116" t="s">
        <v>12</v>
      </c>
      <c r="J119" s="116" t="s">
        <v>1517</v>
      </c>
      <c r="K119" s="116" t="s">
        <v>1538</v>
      </c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</row>
    <row r="120" spans="1:22" ht="15" hidden="1" x14ac:dyDescent="0.3">
      <c r="A120" s="144">
        <v>118</v>
      </c>
      <c r="B120" s="124"/>
      <c r="C120" s="123" t="s">
        <v>983</v>
      </c>
      <c r="D120" s="122">
        <v>80</v>
      </c>
      <c r="E120" s="120"/>
      <c r="F120" s="121" t="s">
        <v>1543</v>
      </c>
      <c r="G120" s="120" t="s">
        <v>191</v>
      </c>
      <c r="H120" s="120" t="s">
        <v>16</v>
      </c>
      <c r="I120" s="119" t="s">
        <v>12</v>
      </c>
      <c r="J120" s="119" t="s">
        <v>1517</v>
      </c>
      <c r="K120" s="119" t="s">
        <v>1538</v>
      </c>
    </row>
    <row r="121" spans="1:22" ht="15" hidden="1" x14ac:dyDescent="0.3">
      <c r="A121" s="144">
        <v>119</v>
      </c>
      <c r="B121" s="144"/>
      <c r="C121" s="113" t="s">
        <v>1534</v>
      </c>
      <c r="D121" s="114">
        <v>2016</v>
      </c>
      <c r="E121" s="115"/>
      <c r="F121" s="115" t="s">
        <v>1516</v>
      </c>
      <c r="G121" s="120" t="s">
        <v>191</v>
      </c>
      <c r="H121" s="116" t="s">
        <v>16</v>
      </c>
      <c r="I121" s="116" t="s">
        <v>12</v>
      </c>
      <c r="J121" s="116" t="s">
        <v>1517</v>
      </c>
      <c r="K121" s="116" t="s">
        <v>1538</v>
      </c>
    </row>
    <row r="122" spans="1:22" hidden="1" x14ac:dyDescent="0.3">
      <c r="A122" s="144">
        <v>120</v>
      </c>
      <c r="B122" s="117" t="s">
        <v>1545</v>
      </c>
      <c r="C122" s="113" t="s">
        <v>1519</v>
      </c>
      <c r="D122" s="114">
        <v>320</v>
      </c>
      <c r="E122" s="111"/>
      <c r="F122" s="115" t="s">
        <v>1543</v>
      </c>
      <c r="G122" s="111" t="s">
        <v>11</v>
      </c>
      <c r="H122" s="111" t="s">
        <v>16</v>
      </c>
      <c r="I122" s="116" t="s">
        <v>12</v>
      </c>
      <c r="J122" s="116" t="s">
        <v>1517</v>
      </c>
      <c r="K122" s="116" t="s">
        <v>1538</v>
      </c>
    </row>
    <row r="123" spans="1:22" hidden="1" x14ac:dyDescent="0.3">
      <c r="A123" s="144">
        <v>121</v>
      </c>
      <c r="B123" s="147"/>
      <c r="C123" s="113" t="s">
        <v>705</v>
      </c>
      <c r="D123" s="114">
        <v>110</v>
      </c>
      <c r="E123" s="115"/>
      <c r="F123" s="115" t="s">
        <v>1543</v>
      </c>
      <c r="G123" s="111" t="s">
        <v>11</v>
      </c>
      <c r="H123" s="116" t="s">
        <v>832</v>
      </c>
      <c r="I123" s="116" t="s">
        <v>12</v>
      </c>
      <c r="J123" s="116" t="s">
        <v>1517</v>
      </c>
      <c r="K123" s="116" t="s">
        <v>1538</v>
      </c>
    </row>
    <row r="124" spans="1:22" hidden="1" x14ac:dyDescent="0.3">
      <c r="A124" s="144">
        <v>122</v>
      </c>
      <c r="B124" s="147"/>
      <c r="C124" s="113" t="s">
        <v>695</v>
      </c>
      <c r="D124" s="114">
        <v>502</v>
      </c>
      <c r="E124" s="115"/>
      <c r="F124" s="115" t="s">
        <v>1543</v>
      </c>
      <c r="G124" s="111" t="s">
        <v>11</v>
      </c>
      <c r="H124" s="116" t="s">
        <v>16</v>
      </c>
      <c r="I124" s="116" t="s">
        <v>12</v>
      </c>
      <c r="J124" s="116" t="s">
        <v>1517</v>
      </c>
      <c r="K124" s="116" t="s">
        <v>1538</v>
      </c>
    </row>
    <row r="125" spans="1:22" hidden="1" x14ac:dyDescent="0.3">
      <c r="A125" s="144">
        <v>123</v>
      </c>
      <c r="B125" s="147" t="s">
        <v>1546</v>
      </c>
      <c r="C125" s="113" t="s">
        <v>1519</v>
      </c>
      <c r="D125" s="114">
        <v>360</v>
      </c>
      <c r="E125" s="115"/>
      <c r="F125" s="115" t="s">
        <v>1543</v>
      </c>
      <c r="G125" s="111" t="s">
        <v>11</v>
      </c>
      <c r="H125" s="116" t="s">
        <v>17</v>
      </c>
      <c r="I125" s="116" t="s">
        <v>12</v>
      </c>
      <c r="J125" s="116" t="s">
        <v>1517</v>
      </c>
      <c r="K125" s="116" t="s">
        <v>1538</v>
      </c>
    </row>
    <row r="126" spans="1:22" hidden="1" x14ac:dyDescent="0.3">
      <c r="A126" s="144">
        <v>124</v>
      </c>
      <c r="B126" s="147"/>
      <c r="C126" s="115" t="s">
        <v>998</v>
      </c>
      <c r="D126" s="118">
        <v>60</v>
      </c>
      <c r="E126" s="115"/>
      <c r="F126" s="115" t="s">
        <v>1543</v>
      </c>
      <c r="G126" s="111" t="s">
        <v>11</v>
      </c>
      <c r="H126" s="116" t="s">
        <v>1425</v>
      </c>
      <c r="I126" s="116" t="s">
        <v>12</v>
      </c>
      <c r="J126" s="116" t="s">
        <v>1517</v>
      </c>
      <c r="K126" s="116" t="s">
        <v>1538</v>
      </c>
    </row>
    <row r="127" spans="1:22" hidden="1" x14ac:dyDescent="0.3">
      <c r="A127" s="144">
        <v>125</v>
      </c>
      <c r="B127" s="106">
        <v>45219</v>
      </c>
      <c r="C127" s="107" t="s">
        <v>1488</v>
      </c>
      <c r="D127" s="108">
        <v>700</v>
      </c>
      <c r="E127" s="140"/>
      <c r="F127" s="140" t="s">
        <v>1457</v>
      </c>
      <c r="G127" s="140" t="s">
        <v>11</v>
      </c>
      <c r="H127" s="140" t="s">
        <v>15</v>
      </c>
      <c r="I127" s="107" t="s">
        <v>12</v>
      </c>
      <c r="J127" s="140" t="s">
        <v>13</v>
      </c>
      <c r="K127" s="140" t="s">
        <v>1326</v>
      </c>
    </row>
    <row r="128" spans="1:22" x14ac:dyDescent="0.3">
      <c r="A128" s="144">
        <v>126</v>
      </c>
      <c r="B128" s="145">
        <v>45220</v>
      </c>
      <c r="C128" s="140" t="s">
        <v>1027</v>
      </c>
      <c r="D128" s="140">
        <v>40</v>
      </c>
      <c r="E128" s="140"/>
      <c r="F128" s="140" t="s">
        <v>50</v>
      </c>
      <c r="G128" s="140" t="s">
        <v>11</v>
      </c>
      <c r="H128" s="140" t="s">
        <v>16</v>
      </c>
      <c r="I128" s="107" t="s">
        <v>12</v>
      </c>
      <c r="J128" s="140" t="s">
        <v>13</v>
      </c>
      <c r="K128" s="140" t="s">
        <v>1403</v>
      </c>
    </row>
    <row r="129" spans="1:11" hidden="1" x14ac:dyDescent="0.3">
      <c r="A129" s="144">
        <v>127</v>
      </c>
      <c r="B129" s="145"/>
      <c r="C129" s="140" t="s">
        <v>18</v>
      </c>
      <c r="D129" s="140">
        <v>20</v>
      </c>
      <c r="E129" s="140"/>
      <c r="F129" s="140" t="s">
        <v>62</v>
      </c>
      <c r="G129" s="140" t="s">
        <v>11</v>
      </c>
      <c r="H129" s="140" t="s">
        <v>16</v>
      </c>
      <c r="I129" s="107" t="s">
        <v>12</v>
      </c>
      <c r="J129" s="140" t="s">
        <v>13</v>
      </c>
      <c r="K129" s="140" t="s">
        <v>599</v>
      </c>
    </row>
    <row r="130" spans="1:11" hidden="1" x14ac:dyDescent="0.3">
      <c r="A130" s="144">
        <v>128</v>
      </c>
      <c r="B130" s="144"/>
      <c r="C130" s="140" t="s">
        <v>35</v>
      </c>
      <c r="D130" s="140">
        <v>50</v>
      </c>
      <c r="E130" s="140"/>
      <c r="F130" s="140" t="s">
        <v>62</v>
      </c>
      <c r="G130" s="140" t="s">
        <v>11</v>
      </c>
      <c r="H130" s="140" t="s">
        <v>16</v>
      </c>
      <c r="I130" s="107" t="s">
        <v>12</v>
      </c>
      <c r="J130" s="140" t="s">
        <v>13</v>
      </c>
      <c r="K130" s="140" t="s">
        <v>599</v>
      </c>
    </row>
    <row r="131" spans="1:11" hidden="1" x14ac:dyDescent="0.3">
      <c r="A131" s="144">
        <v>129</v>
      </c>
      <c r="B131" s="144"/>
      <c r="C131" s="140" t="s">
        <v>20</v>
      </c>
      <c r="D131" s="140">
        <v>317</v>
      </c>
      <c r="E131" s="140"/>
      <c r="F131" s="140" t="s">
        <v>43</v>
      </c>
      <c r="G131" s="140" t="s">
        <v>10</v>
      </c>
      <c r="H131" s="140" t="s">
        <v>15</v>
      </c>
      <c r="I131" s="107" t="s">
        <v>12</v>
      </c>
      <c r="J131" s="140" t="s">
        <v>13</v>
      </c>
      <c r="K131" s="140" t="s">
        <v>599</v>
      </c>
    </row>
    <row r="132" spans="1:11" hidden="1" x14ac:dyDescent="0.3">
      <c r="A132" s="144">
        <v>130</v>
      </c>
      <c r="B132" s="147" t="s">
        <v>1547</v>
      </c>
      <c r="C132" s="115" t="s">
        <v>983</v>
      </c>
      <c r="D132" s="118">
        <v>50</v>
      </c>
      <c r="E132" s="115"/>
      <c r="F132" s="115" t="s">
        <v>1543</v>
      </c>
      <c r="G132" s="111" t="s">
        <v>11</v>
      </c>
      <c r="H132" s="116" t="s">
        <v>1425</v>
      </c>
      <c r="I132" s="116" t="s">
        <v>12</v>
      </c>
      <c r="J132" s="116" t="s">
        <v>1517</v>
      </c>
      <c r="K132" s="116" t="s">
        <v>1538</v>
      </c>
    </row>
    <row r="133" spans="1:11" hidden="1" x14ac:dyDescent="0.3">
      <c r="A133" s="144"/>
      <c r="B133" s="147" t="s">
        <v>1548</v>
      </c>
      <c r="C133" s="115" t="s">
        <v>983</v>
      </c>
      <c r="D133" s="118">
        <v>280</v>
      </c>
      <c r="E133" s="115"/>
      <c r="F133" s="115" t="s">
        <v>1543</v>
      </c>
      <c r="G133" s="111" t="s">
        <v>11</v>
      </c>
      <c r="H133" s="116" t="s">
        <v>1425</v>
      </c>
      <c r="I133" s="116" t="s">
        <v>12</v>
      </c>
      <c r="J133" s="116" t="s">
        <v>1517</v>
      </c>
      <c r="K133" s="116" t="s">
        <v>1538</v>
      </c>
    </row>
    <row r="134" spans="1:11" hidden="1" x14ac:dyDescent="0.3">
      <c r="A134" s="144">
        <v>131</v>
      </c>
      <c r="B134" s="144" t="s">
        <v>1541</v>
      </c>
      <c r="C134" s="115" t="s">
        <v>1542</v>
      </c>
      <c r="D134" s="118">
        <v>440</v>
      </c>
      <c r="E134" s="115"/>
      <c r="F134" s="115" t="s">
        <v>1516</v>
      </c>
      <c r="G134" s="111" t="s">
        <v>11</v>
      </c>
      <c r="H134" s="116" t="s">
        <v>1425</v>
      </c>
      <c r="I134" s="116" t="s">
        <v>12</v>
      </c>
      <c r="J134" s="116" t="s">
        <v>1517</v>
      </c>
      <c r="K134" s="116" t="s">
        <v>1538</v>
      </c>
    </row>
    <row r="135" spans="1:11" x14ac:dyDescent="0.3">
      <c r="A135" s="144"/>
      <c r="B135" s="144" t="s">
        <v>1541</v>
      </c>
      <c r="C135" s="115" t="s">
        <v>8</v>
      </c>
      <c r="D135" s="118">
        <v>60</v>
      </c>
      <c r="E135" s="115"/>
      <c r="F135" s="115" t="s">
        <v>914</v>
      </c>
      <c r="G135" s="111" t="s">
        <v>11</v>
      </c>
      <c r="H135" s="116" t="s">
        <v>1425</v>
      </c>
      <c r="I135" s="116" t="s">
        <v>12</v>
      </c>
      <c r="J135" s="116" t="s">
        <v>1517</v>
      </c>
      <c r="K135" s="140" t="s">
        <v>1403</v>
      </c>
    </row>
    <row r="136" spans="1:11" hidden="1" x14ac:dyDescent="0.3">
      <c r="A136" s="144">
        <v>132</v>
      </c>
      <c r="B136" s="145">
        <v>45222</v>
      </c>
      <c r="C136" s="140" t="s">
        <v>35</v>
      </c>
      <c r="D136" s="140">
        <v>225</v>
      </c>
      <c r="E136" s="140"/>
      <c r="F136" s="140" t="s">
        <v>62</v>
      </c>
      <c r="G136" s="140" t="s">
        <v>11</v>
      </c>
      <c r="H136" s="140" t="s">
        <v>16</v>
      </c>
      <c r="I136" s="107" t="s">
        <v>12</v>
      </c>
      <c r="J136" s="140" t="s">
        <v>13</v>
      </c>
      <c r="K136" s="140" t="s">
        <v>599</v>
      </c>
    </row>
    <row r="137" spans="1:11" x14ac:dyDescent="0.3">
      <c r="A137" s="144"/>
      <c r="B137" s="145">
        <v>45222</v>
      </c>
      <c r="C137" s="140" t="s">
        <v>8</v>
      </c>
      <c r="D137" s="140">
        <v>50</v>
      </c>
      <c r="E137" s="140"/>
      <c r="F137" s="140" t="s">
        <v>914</v>
      </c>
      <c r="G137" s="140" t="s">
        <v>11</v>
      </c>
      <c r="H137" s="140" t="s">
        <v>16</v>
      </c>
      <c r="I137" s="107" t="s">
        <v>12</v>
      </c>
      <c r="J137" s="140" t="s">
        <v>13</v>
      </c>
      <c r="K137" s="140" t="s">
        <v>1403</v>
      </c>
    </row>
    <row r="138" spans="1:11" hidden="1" x14ac:dyDescent="0.3">
      <c r="A138" s="144">
        <v>133</v>
      </c>
      <c r="B138" s="145"/>
      <c r="C138" s="115" t="s">
        <v>1763</v>
      </c>
      <c r="D138" s="118">
        <v>2500</v>
      </c>
      <c r="E138" s="140"/>
      <c r="F138" s="115" t="s">
        <v>43</v>
      </c>
      <c r="G138" s="111" t="s">
        <v>11</v>
      </c>
      <c r="H138" s="116" t="s">
        <v>15</v>
      </c>
      <c r="I138" s="107" t="s">
        <v>12</v>
      </c>
      <c r="J138" s="116" t="s">
        <v>13</v>
      </c>
      <c r="K138" s="140"/>
    </row>
    <row r="139" spans="1:11" hidden="1" x14ac:dyDescent="0.3">
      <c r="A139" s="144">
        <v>134</v>
      </c>
      <c r="B139" s="145"/>
      <c r="C139" s="115" t="s">
        <v>1772</v>
      </c>
      <c r="D139" s="118">
        <v>3000</v>
      </c>
      <c r="E139" s="140"/>
      <c r="F139" s="115" t="s">
        <v>1802</v>
      </c>
      <c r="G139" s="111" t="s">
        <v>11</v>
      </c>
      <c r="H139" s="116" t="s">
        <v>15</v>
      </c>
      <c r="I139" s="107" t="s">
        <v>12</v>
      </c>
      <c r="J139" s="116" t="s">
        <v>13</v>
      </c>
      <c r="K139" s="140"/>
    </row>
    <row r="140" spans="1:11" x14ac:dyDescent="0.3">
      <c r="A140" s="144"/>
      <c r="B140" s="147" t="s">
        <v>1818</v>
      </c>
      <c r="C140" s="115" t="s">
        <v>1027</v>
      </c>
      <c r="D140" s="118">
        <v>70</v>
      </c>
      <c r="E140" s="140"/>
      <c r="F140" s="115" t="s">
        <v>914</v>
      </c>
      <c r="G140" s="111" t="s">
        <v>11</v>
      </c>
      <c r="H140" s="116" t="s">
        <v>15</v>
      </c>
      <c r="I140" s="107" t="s">
        <v>12</v>
      </c>
      <c r="J140" s="116" t="s">
        <v>13</v>
      </c>
      <c r="K140" s="140" t="s">
        <v>1403</v>
      </c>
    </row>
    <row r="141" spans="1:11" hidden="1" x14ac:dyDescent="0.3">
      <c r="A141" s="144">
        <v>135</v>
      </c>
      <c r="B141" s="147" t="s">
        <v>1549</v>
      </c>
      <c r="C141" s="115" t="s">
        <v>982</v>
      </c>
      <c r="D141" s="118">
        <v>2710</v>
      </c>
      <c r="E141" s="115"/>
      <c r="F141" s="115" t="s">
        <v>1543</v>
      </c>
      <c r="G141" s="111" t="s">
        <v>11</v>
      </c>
      <c r="H141" s="116" t="s">
        <v>1425</v>
      </c>
      <c r="I141" s="116" t="s">
        <v>12</v>
      </c>
      <c r="J141" s="116" t="s">
        <v>1517</v>
      </c>
      <c r="K141" s="116" t="s">
        <v>1538</v>
      </c>
    </row>
    <row r="142" spans="1:11" hidden="1" x14ac:dyDescent="0.3">
      <c r="A142" s="144">
        <v>136</v>
      </c>
      <c r="B142" s="147"/>
      <c r="C142" s="115" t="s">
        <v>1544</v>
      </c>
      <c r="D142" s="118">
        <v>699</v>
      </c>
      <c r="E142" s="115"/>
      <c r="F142" s="115" t="s">
        <v>1543</v>
      </c>
      <c r="G142" s="111" t="s">
        <v>11</v>
      </c>
      <c r="H142" s="116" t="s">
        <v>1425</v>
      </c>
      <c r="I142" s="116" t="s">
        <v>12</v>
      </c>
      <c r="J142" s="116" t="s">
        <v>1517</v>
      </c>
      <c r="K142" s="116" t="s">
        <v>1538</v>
      </c>
    </row>
    <row r="143" spans="1:11" hidden="1" x14ac:dyDescent="0.3">
      <c r="A143" s="144"/>
      <c r="B143" s="147"/>
      <c r="C143" s="115" t="s">
        <v>1544</v>
      </c>
      <c r="D143" s="118">
        <v>645</v>
      </c>
      <c r="E143" s="115"/>
      <c r="F143" s="115" t="s">
        <v>1543</v>
      </c>
      <c r="G143" s="111" t="s">
        <v>11</v>
      </c>
      <c r="H143" s="116" t="s">
        <v>832</v>
      </c>
      <c r="I143" s="116" t="s">
        <v>12</v>
      </c>
      <c r="J143" s="116" t="s">
        <v>1517</v>
      </c>
      <c r="K143" s="116" t="s">
        <v>1538</v>
      </c>
    </row>
    <row r="144" spans="1:11" x14ac:dyDescent="0.3">
      <c r="A144" s="144"/>
      <c r="B144" s="147"/>
      <c r="C144" s="115" t="s">
        <v>1027</v>
      </c>
      <c r="D144" s="118">
        <v>50</v>
      </c>
      <c r="E144" s="115"/>
      <c r="F144" s="115" t="s">
        <v>50</v>
      </c>
      <c r="G144" s="111" t="s">
        <v>11</v>
      </c>
      <c r="H144" s="116" t="s">
        <v>15</v>
      </c>
      <c r="I144" s="107" t="s">
        <v>12</v>
      </c>
      <c r="J144" s="116" t="s">
        <v>13</v>
      </c>
      <c r="K144" s="140" t="s">
        <v>1403</v>
      </c>
    </row>
    <row r="145" spans="1:11" hidden="1" x14ac:dyDescent="0.3">
      <c r="A145" s="144"/>
      <c r="B145" s="145">
        <v>45225</v>
      </c>
      <c r="C145" s="115" t="s">
        <v>982</v>
      </c>
      <c r="D145" s="118">
        <v>1476</v>
      </c>
      <c r="E145" s="115"/>
      <c r="F145" s="140" t="s">
        <v>1625</v>
      </c>
      <c r="G145" s="140" t="s">
        <v>10</v>
      </c>
      <c r="H145" s="116" t="s">
        <v>15</v>
      </c>
      <c r="I145" s="107" t="s">
        <v>12</v>
      </c>
      <c r="J145" s="140" t="s">
        <v>13</v>
      </c>
      <c r="K145" s="140" t="s">
        <v>599</v>
      </c>
    </row>
    <row r="146" spans="1:11" x14ac:dyDescent="0.3">
      <c r="A146" s="144"/>
      <c r="B146" s="145"/>
      <c r="C146" s="115" t="s">
        <v>1027</v>
      </c>
      <c r="D146" s="118">
        <v>40</v>
      </c>
      <c r="E146" s="115"/>
      <c r="F146" s="115" t="s">
        <v>50</v>
      </c>
      <c r="G146" s="111" t="s">
        <v>11</v>
      </c>
      <c r="H146" s="116" t="s">
        <v>15</v>
      </c>
      <c r="I146" s="107" t="s">
        <v>12</v>
      </c>
      <c r="J146" s="116" t="s">
        <v>13</v>
      </c>
      <c r="K146" s="140" t="s">
        <v>1403</v>
      </c>
    </row>
    <row r="147" spans="1:11" hidden="1" x14ac:dyDescent="0.3">
      <c r="A147" s="144">
        <v>139</v>
      </c>
      <c r="B147" s="145">
        <v>45226</v>
      </c>
      <c r="C147" s="140" t="s">
        <v>35</v>
      </c>
      <c r="D147" s="140">
        <v>80</v>
      </c>
      <c r="E147" s="140"/>
      <c r="F147" s="140" t="s">
        <v>1422</v>
      </c>
      <c r="G147" s="140" t="s">
        <v>11</v>
      </c>
      <c r="H147" s="140" t="s">
        <v>16</v>
      </c>
      <c r="I147" s="107" t="s">
        <v>12</v>
      </c>
      <c r="J147" s="140" t="s">
        <v>13</v>
      </c>
      <c r="K147" s="140" t="s">
        <v>599</v>
      </c>
    </row>
    <row r="148" spans="1:11" hidden="1" x14ac:dyDescent="0.3">
      <c r="A148" s="144">
        <v>140</v>
      </c>
      <c r="B148" s="144"/>
      <c r="C148" s="140" t="s">
        <v>1424</v>
      </c>
      <c r="D148" s="140">
        <v>40</v>
      </c>
      <c r="E148" s="140"/>
      <c r="F148" s="140" t="s">
        <v>1422</v>
      </c>
      <c r="G148" s="140" t="s">
        <v>11</v>
      </c>
      <c r="H148" s="140" t="s">
        <v>15</v>
      </c>
      <c r="I148" s="107" t="s">
        <v>12</v>
      </c>
      <c r="J148" s="140" t="s">
        <v>13</v>
      </c>
      <c r="K148" s="140" t="s">
        <v>599</v>
      </c>
    </row>
    <row r="149" spans="1:11" hidden="1" x14ac:dyDescent="0.3">
      <c r="A149" s="144">
        <v>141</v>
      </c>
      <c r="B149" s="144"/>
      <c r="C149" s="140" t="s">
        <v>510</v>
      </c>
      <c r="D149" s="140">
        <v>3852</v>
      </c>
      <c r="E149" s="140"/>
      <c r="F149" s="140" t="s">
        <v>62</v>
      </c>
      <c r="G149" s="140" t="s">
        <v>11</v>
      </c>
      <c r="H149" s="140" t="s">
        <v>1425</v>
      </c>
      <c r="I149" s="107" t="s">
        <v>12</v>
      </c>
      <c r="J149" s="140" t="s">
        <v>13</v>
      </c>
      <c r="K149" s="140" t="s">
        <v>599</v>
      </c>
    </row>
    <row r="150" spans="1:11" hidden="1" x14ac:dyDescent="0.3">
      <c r="A150" s="144">
        <v>142</v>
      </c>
      <c r="B150" s="144"/>
      <c r="C150" s="115" t="s">
        <v>982</v>
      </c>
      <c r="D150" s="140">
        <v>480</v>
      </c>
      <c r="E150" s="140"/>
      <c r="F150" s="140" t="s">
        <v>1625</v>
      </c>
      <c r="G150" s="140" t="s">
        <v>10</v>
      </c>
      <c r="H150" s="140" t="s">
        <v>15</v>
      </c>
      <c r="I150" s="107" t="s">
        <v>12</v>
      </c>
      <c r="J150" s="140" t="s">
        <v>13</v>
      </c>
      <c r="K150" s="140" t="s">
        <v>599</v>
      </c>
    </row>
    <row r="151" spans="1:11" hidden="1" x14ac:dyDescent="0.3">
      <c r="A151" s="144">
        <v>143</v>
      </c>
      <c r="B151" s="144"/>
      <c r="C151" s="115" t="s">
        <v>982</v>
      </c>
      <c r="D151" s="140">
        <v>836</v>
      </c>
      <c r="E151" s="140"/>
      <c r="F151" s="140" t="s">
        <v>1625</v>
      </c>
      <c r="G151" s="140" t="s">
        <v>10</v>
      </c>
      <c r="H151" s="140" t="s">
        <v>15</v>
      </c>
      <c r="I151" s="107" t="s">
        <v>12</v>
      </c>
      <c r="J151" s="140" t="s">
        <v>13</v>
      </c>
      <c r="K151" s="140" t="s">
        <v>599</v>
      </c>
    </row>
    <row r="152" spans="1:11" hidden="1" x14ac:dyDescent="0.3">
      <c r="A152" s="144">
        <v>144</v>
      </c>
      <c r="B152" s="145">
        <v>45227</v>
      </c>
      <c r="C152" s="140" t="s">
        <v>1428</v>
      </c>
      <c r="D152" s="140">
        <v>100</v>
      </c>
      <c r="E152" s="140"/>
      <c r="F152" s="140" t="s">
        <v>62</v>
      </c>
      <c r="G152" s="140" t="s">
        <v>11</v>
      </c>
      <c r="H152" s="140" t="s">
        <v>14</v>
      </c>
      <c r="I152" s="107" t="s">
        <v>12</v>
      </c>
      <c r="J152" s="140" t="s">
        <v>13</v>
      </c>
      <c r="K152" s="140" t="s">
        <v>599</v>
      </c>
    </row>
    <row r="153" spans="1:11" hidden="1" x14ac:dyDescent="0.3">
      <c r="A153" s="144">
        <v>145</v>
      </c>
      <c r="B153" s="145"/>
      <c r="C153" s="140" t="s">
        <v>1429</v>
      </c>
      <c r="D153" s="140">
        <f>60+120</f>
        <v>180</v>
      </c>
      <c r="E153" s="140"/>
      <c r="F153" s="140" t="s">
        <v>62</v>
      </c>
      <c r="G153" s="140" t="s">
        <v>11</v>
      </c>
      <c r="H153" s="140" t="s">
        <v>15</v>
      </c>
      <c r="I153" s="107" t="s">
        <v>12</v>
      </c>
      <c r="J153" s="140" t="s">
        <v>13</v>
      </c>
      <c r="K153" s="140" t="s">
        <v>599</v>
      </c>
    </row>
    <row r="154" spans="1:11" hidden="1" x14ac:dyDescent="0.3">
      <c r="A154" s="144">
        <v>146</v>
      </c>
      <c r="B154" s="144"/>
      <c r="C154" s="140" t="s">
        <v>68</v>
      </c>
      <c r="D154" s="140">
        <v>50</v>
      </c>
      <c r="E154" s="140"/>
      <c r="F154" s="140" t="s">
        <v>62</v>
      </c>
      <c r="G154" s="140" t="s">
        <v>11</v>
      </c>
      <c r="H154" s="140" t="s">
        <v>15</v>
      </c>
      <c r="I154" s="107" t="s">
        <v>12</v>
      </c>
      <c r="J154" s="140" t="s">
        <v>13</v>
      </c>
      <c r="K154" s="140" t="s">
        <v>599</v>
      </c>
    </row>
    <row r="155" spans="1:11" hidden="1" x14ac:dyDescent="0.3">
      <c r="A155" s="144">
        <v>147</v>
      </c>
      <c r="B155" s="144"/>
      <c r="C155" s="140" t="s">
        <v>9</v>
      </c>
      <c r="D155" s="140">
        <v>40</v>
      </c>
      <c r="E155" s="140"/>
      <c r="F155" s="140" t="s">
        <v>62</v>
      </c>
      <c r="G155" s="140" t="s">
        <v>11</v>
      </c>
      <c r="H155" s="140" t="s">
        <v>1425</v>
      </c>
      <c r="I155" s="107" t="s">
        <v>12</v>
      </c>
      <c r="J155" s="140" t="s">
        <v>13</v>
      </c>
      <c r="K155" s="140" t="s">
        <v>599</v>
      </c>
    </row>
    <row r="156" spans="1:11" hidden="1" x14ac:dyDescent="0.3">
      <c r="A156" s="144"/>
      <c r="B156" s="145"/>
      <c r="C156" s="140" t="s">
        <v>35</v>
      </c>
      <c r="D156" s="140">
        <f>120+80+150</f>
        <v>350</v>
      </c>
      <c r="E156" s="140"/>
      <c r="F156" s="140" t="s">
        <v>62</v>
      </c>
      <c r="G156" s="140" t="s">
        <v>11</v>
      </c>
      <c r="H156" s="140" t="s">
        <v>1425</v>
      </c>
      <c r="I156" s="107" t="s">
        <v>12</v>
      </c>
      <c r="J156" s="140" t="s">
        <v>13</v>
      </c>
      <c r="K156" s="140" t="s">
        <v>599</v>
      </c>
    </row>
    <row r="157" spans="1:11" x14ac:dyDescent="0.3">
      <c r="A157" s="144"/>
      <c r="B157" s="145"/>
      <c r="C157" s="115" t="s">
        <v>1027</v>
      </c>
      <c r="D157" s="118">
        <v>70</v>
      </c>
      <c r="E157" s="115"/>
      <c r="F157" s="115" t="s">
        <v>50</v>
      </c>
      <c r="G157" s="111" t="s">
        <v>11</v>
      </c>
      <c r="H157" s="116" t="s">
        <v>15</v>
      </c>
      <c r="I157" s="107" t="s">
        <v>12</v>
      </c>
      <c r="J157" s="116" t="s">
        <v>13</v>
      </c>
      <c r="K157" s="140" t="s">
        <v>1403</v>
      </c>
    </row>
    <row r="158" spans="1:11" x14ac:dyDescent="0.3">
      <c r="A158" s="144"/>
      <c r="B158" s="145"/>
      <c r="C158" s="115" t="s">
        <v>1984</v>
      </c>
      <c r="D158" s="118">
        <v>18000</v>
      </c>
      <c r="E158" s="115"/>
      <c r="F158" s="115" t="s">
        <v>50</v>
      </c>
      <c r="G158" s="111" t="s">
        <v>11</v>
      </c>
      <c r="H158" s="116" t="s">
        <v>15</v>
      </c>
      <c r="I158" s="107" t="s">
        <v>12</v>
      </c>
      <c r="J158" s="116" t="s">
        <v>13</v>
      </c>
      <c r="K158" s="140"/>
    </row>
    <row r="159" spans="1:11" x14ac:dyDescent="0.3">
      <c r="A159" s="144"/>
      <c r="B159" s="145" t="s">
        <v>1819</v>
      </c>
      <c r="C159" s="115" t="s">
        <v>1027</v>
      </c>
      <c r="D159" s="118">
        <v>50</v>
      </c>
      <c r="E159" s="115"/>
      <c r="F159" s="115" t="s">
        <v>50</v>
      </c>
      <c r="G159" s="111" t="s">
        <v>11</v>
      </c>
      <c r="H159" s="116" t="s">
        <v>15</v>
      </c>
      <c r="I159" s="107" t="s">
        <v>12</v>
      </c>
      <c r="J159" s="116" t="s">
        <v>13</v>
      </c>
      <c r="K159" s="140" t="s">
        <v>1403</v>
      </c>
    </row>
    <row r="160" spans="1:11" hidden="1" x14ac:dyDescent="0.3">
      <c r="A160" s="144"/>
      <c r="B160" s="106">
        <v>45230</v>
      </c>
      <c r="C160" s="107" t="s">
        <v>1468</v>
      </c>
      <c r="D160" s="109">
        <v>500</v>
      </c>
      <c r="E160" s="140"/>
      <c r="F160" s="140" t="s">
        <v>1457</v>
      </c>
      <c r="G160" s="140" t="s">
        <v>11</v>
      </c>
      <c r="H160" s="140" t="s">
        <v>15</v>
      </c>
      <c r="I160" s="107" t="s">
        <v>12</v>
      </c>
      <c r="J160" s="140" t="s">
        <v>13</v>
      </c>
      <c r="K160" s="140" t="s">
        <v>1326</v>
      </c>
    </row>
    <row r="161" spans="1:11" hidden="1" x14ac:dyDescent="0.3">
      <c r="A161" s="144">
        <v>150</v>
      </c>
      <c r="B161" s="145">
        <v>45230</v>
      </c>
      <c r="C161" s="140" t="s">
        <v>1986</v>
      </c>
      <c r="D161" s="140">
        <v>190</v>
      </c>
      <c r="E161" s="140"/>
      <c r="F161" s="140" t="s">
        <v>62</v>
      </c>
      <c r="G161" s="140" t="s">
        <v>11</v>
      </c>
      <c r="H161" s="140" t="s">
        <v>1425</v>
      </c>
      <c r="I161" s="107" t="s">
        <v>12</v>
      </c>
      <c r="J161" s="140" t="s">
        <v>13</v>
      </c>
      <c r="K161" s="140" t="s">
        <v>599</v>
      </c>
    </row>
    <row r="162" spans="1:11" hidden="1" x14ac:dyDescent="0.3">
      <c r="A162" s="144">
        <v>151</v>
      </c>
      <c r="B162" s="144"/>
      <c r="C162" s="140" t="s">
        <v>1468</v>
      </c>
      <c r="D162" s="140">
        <v>500</v>
      </c>
      <c r="E162" s="140"/>
      <c r="F162" s="140" t="s">
        <v>1625</v>
      </c>
      <c r="G162" s="140" t="s">
        <v>11</v>
      </c>
      <c r="H162" s="140" t="s">
        <v>15</v>
      </c>
      <c r="I162" s="107" t="s">
        <v>12</v>
      </c>
      <c r="J162" s="140" t="s">
        <v>13</v>
      </c>
      <c r="K162" s="140" t="s">
        <v>599</v>
      </c>
    </row>
    <row r="163" spans="1:11" hidden="1" x14ac:dyDescent="0.3">
      <c r="A163" s="144">
        <v>152</v>
      </c>
    </row>
  </sheetData>
  <autoFilter ref="A1:K163">
    <filterColumn colId="5">
      <filters>
        <filter val="Amit"/>
      </filters>
    </filterColumn>
  </autoFilter>
  <pageMargins left="0.7" right="0.7" top="0.75" bottom="0.75" header="0.3" footer="0.3"/>
  <pageSetup paperSize="25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0"/>
  <sheetViews>
    <sheetView workbookViewId="0">
      <selection activeCell="D14" sqref="D14"/>
    </sheetView>
  </sheetViews>
  <sheetFormatPr defaultColWidth="14" defaultRowHeight="14.4" x14ac:dyDescent="0.3"/>
  <cols>
    <col min="1" max="1" width="8.5546875" bestFit="1" customWidth="1"/>
    <col min="2" max="2" width="11.88671875" customWidth="1"/>
    <col min="3" max="3" width="37.5546875" customWidth="1"/>
    <col min="4" max="4" width="9.88671875" bestFit="1" customWidth="1"/>
    <col min="5" max="5" width="10.6640625" bestFit="1" customWidth="1"/>
    <col min="6" max="6" width="11.33203125" customWidth="1"/>
    <col min="7" max="7" width="13.109375" customWidth="1"/>
    <col min="8" max="8" width="13.77734375" bestFit="1" customWidth="1"/>
    <col min="9" max="9" width="11.33203125" bestFit="1" customWidth="1"/>
    <col min="10" max="10" width="10.88671875" bestFit="1" customWidth="1"/>
    <col min="11" max="11" width="26.33203125" bestFit="1" customWidth="1"/>
  </cols>
  <sheetData>
    <row r="1" spans="1:11" ht="31.2" x14ac:dyDescent="0.3">
      <c r="A1" s="133" t="s">
        <v>0</v>
      </c>
      <c r="B1" s="4" t="s">
        <v>64</v>
      </c>
      <c r="C1" s="3" t="s">
        <v>38</v>
      </c>
      <c r="D1" s="133" t="s">
        <v>1</v>
      </c>
      <c r="E1" s="133" t="s">
        <v>2</v>
      </c>
      <c r="F1" s="2" t="s">
        <v>3</v>
      </c>
      <c r="G1" s="133" t="s">
        <v>4</v>
      </c>
      <c r="H1" s="133" t="s">
        <v>5</v>
      </c>
      <c r="I1" s="133" t="s">
        <v>134</v>
      </c>
      <c r="J1" s="133" t="s">
        <v>6</v>
      </c>
      <c r="K1" s="133" t="s">
        <v>7</v>
      </c>
    </row>
    <row r="2" spans="1:11" hidden="1" x14ac:dyDescent="0.3">
      <c r="A2" s="69">
        <v>1</v>
      </c>
      <c r="B2" s="136">
        <v>45231</v>
      </c>
      <c r="C2" s="69" t="s">
        <v>744</v>
      </c>
      <c r="D2" s="69">
        <v>300</v>
      </c>
      <c r="E2" s="69"/>
      <c r="F2" s="69" t="s">
        <v>62</v>
      </c>
      <c r="G2" s="69" t="s">
        <v>11</v>
      </c>
      <c r="H2" s="69" t="s">
        <v>16</v>
      </c>
      <c r="I2" s="107" t="s">
        <v>12</v>
      </c>
      <c r="J2" s="69" t="s">
        <v>13</v>
      </c>
      <c r="K2" s="69" t="s">
        <v>599</v>
      </c>
    </row>
    <row r="3" spans="1:11" hidden="1" x14ac:dyDescent="0.3">
      <c r="A3" s="69">
        <v>2</v>
      </c>
      <c r="B3" s="69"/>
      <c r="C3" s="69" t="s">
        <v>35</v>
      </c>
      <c r="D3" s="69">
        <v>185</v>
      </c>
      <c r="E3" s="69"/>
      <c r="F3" s="69" t="s">
        <v>62</v>
      </c>
      <c r="G3" s="69" t="s">
        <v>11</v>
      </c>
      <c r="H3" s="69" t="s">
        <v>16</v>
      </c>
      <c r="I3" s="107" t="s">
        <v>12</v>
      </c>
      <c r="J3" s="69" t="s">
        <v>13</v>
      </c>
      <c r="K3" s="69" t="s">
        <v>599</v>
      </c>
    </row>
    <row r="4" spans="1:11" hidden="1" x14ac:dyDescent="0.3">
      <c r="A4" s="69">
        <v>3</v>
      </c>
      <c r="B4" s="69"/>
      <c r="C4" s="69" t="s">
        <v>1431</v>
      </c>
      <c r="D4" s="69">
        <v>24500</v>
      </c>
      <c r="E4" s="69"/>
      <c r="F4" s="69" t="s">
        <v>62</v>
      </c>
      <c r="G4" s="69" t="s">
        <v>11</v>
      </c>
      <c r="H4" s="69" t="s">
        <v>15</v>
      </c>
      <c r="I4" s="107" t="s">
        <v>12</v>
      </c>
      <c r="J4" s="69" t="s">
        <v>13</v>
      </c>
      <c r="K4" s="69" t="s">
        <v>599</v>
      </c>
    </row>
    <row r="5" spans="1:11" hidden="1" x14ac:dyDescent="0.3">
      <c r="A5" s="69">
        <v>4</v>
      </c>
      <c r="B5" s="69"/>
      <c r="C5" s="69" t="s">
        <v>1681</v>
      </c>
      <c r="D5" s="69">
        <v>14945</v>
      </c>
      <c r="E5" s="69"/>
      <c r="F5" s="69" t="s">
        <v>1625</v>
      </c>
      <c r="G5" s="69" t="s">
        <v>10</v>
      </c>
      <c r="H5" s="69" t="s">
        <v>15</v>
      </c>
      <c r="I5" s="107" t="s">
        <v>12</v>
      </c>
      <c r="J5" s="69" t="s">
        <v>13</v>
      </c>
      <c r="K5" s="69" t="s">
        <v>599</v>
      </c>
    </row>
    <row r="6" spans="1:11" hidden="1" x14ac:dyDescent="0.3">
      <c r="A6" s="69">
        <v>5</v>
      </c>
      <c r="B6" s="69"/>
      <c r="C6" s="69" t="s">
        <v>1650</v>
      </c>
      <c r="D6" s="69">
        <v>500</v>
      </c>
      <c r="E6" s="69"/>
      <c r="F6" s="69" t="s">
        <v>1625</v>
      </c>
      <c r="G6" s="69" t="s">
        <v>11</v>
      </c>
      <c r="H6" s="69" t="s">
        <v>17</v>
      </c>
      <c r="I6" s="107" t="s">
        <v>12</v>
      </c>
      <c r="J6" s="69" t="s">
        <v>13</v>
      </c>
      <c r="K6" s="69" t="s">
        <v>599</v>
      </c>
    </row>
    <row r="7" spans="1:11" hidden="1" x14ac:dyDescent="0.3">
      <c r="A7" s="69">
        <v>6</v>
      </c>
      <c r="B7" s="69"/>
      <c r="C7" s="69" t="s">
        <v>1537</v>
      </c>
      <c r="D7" s="69">
        <v>5000</v>
      </c>
      <c r="E7" s="69"/>
      <c r="F7" s="69" t="s">
        <v>1457</v>
      </c>
      <c r="G7" s="69" t="s">
        <v>10</v>
      </c>
      <c r="H7" s="69" t="s">
        <v>17</v>
      </c>
      <c r="I7" s="107" t="s">
        <v>12</v>
      </c>
      <c r="J7" s="69" t="s">
        <v>13</v>
      </c>
      <c r="K7" s="69" t="s">
        <v>599</v>
      </c>
    </row>
    <row r="8" spans="1:11" hidden="1" x14ac:dyDescent="0.3">
      <c r="A8" s="69">
        <v>7</v>
      </c>
      <c r="B8" s="106">
        <v>45231</v>
      </c>
      <c r="C8" s="107" t="s">
        <v>329</v>
      </c>
      <c r="D8" s="109">
        <v>150</v>
      </c>
      <c r="E8" s="69"/>
      <c r="F8" s="69" t="s">
        <v>1457</v>
      </c>
      <c r="G8" s="69" t="s">
        <v>11</v>
      </c>
      <c r="H8" s="69" t="s">
        <v>15</v>
      </c>
      <c r="I8" s="107" t="s">
        <v>12</v>
      </c>
      <c r="J8" s="69" t="s">
        <v>13</v>
      </c>
      <c r="K8" s="69" t="s">
        <v>1471</v>
      </c>
    </row>
    <row r="9" spans="1:11" x14ac:dyDescent="0.3">
      <c r="A9" s="69"/>
      <c r="B9" s="106"/>
      <c r="C9" s="107" t="s">
        <v>8</v>
      </c>
      <c r="D9" s="109">
        <v>60</v>
      </c>
      <c r="E9" s="69"/>
      <c r="F9" s="115" t="s">
        <v>50</v>
      </c>
      <c r="G9" s="111" t="s">
        <v>11</v>
      </c>
      <c r="H9" s="111" t="s">
        <v>1425</v>
      </c>
      <c r="I9" s="107" t="s">
        <v>12</v>
      </c>
      <c r="J9" s="116" t="s">
        <v>13</v>
      </c>
      <c r="K9" s="140" t="s">
        <v>1403</v>
      </c>
    </row>
    <row r="10" spans="1:11" hidden="1" x14ac:dyDescent="0.3">
      <c r="A10" s="69">
        <v>8</v>
      </c>
      <c r="B10" s="106">
        <v>45232</v>
      </c>
      <c r="C10" s="107" t="s">
        <v>1488</v>
      </c>
      <c r="D10" s="109">
        <v>305</v>
      </c>
      <c r="E10" s="69"/>
      <c r="F10" s="69" t="s">
        <v>1457</v>
      </c>
      <c r="G10" s="69" t="s">
        <v>11</v>
      </c>
      <c r="H10" s="69" t="s">
        <v>15</v>
      </c>
      <c r="I10" s="107" t="s">
        <v>12</v>
      </c>
      <c r="J10" s="69" t="s">
        <v>13</v>
      </c>
      <c r="K10" s="69" t="s">
        <v>1471</v>
      </c>
    </row>
    <row r="11" spans="1:11" hidden="1" x14ac:dyDescent="0.3">
      <c r="A11" s="69">
        <v>9</v>
      </c>
      <c r="B11" s="136">
        <v>45232</v>
      </c>
      <c r="C11" s="69" t="s">
        <v>1430</v>
      </c>
      <c r="D11" s="69">
        <v>1134</v>
      </c>
      <c r="E11" s="69"/>
      <c r="F11" s="69" t="s">
        <v>62</v>
      </c>
      <c r="G11" s="69" t="s">
        <v>10</v>
      </c>
      <c r="H11" s="69" t="s">
        <v>15</v>
      </c>
      <c r="I11" s="107" t="s">
        <v>12</v>
      </c>
      <c r="J11" s="69" t="s">
        <v>13</v>
      </c>
      <c r="K11" s="69" t="s">
        <v>599</v>
      </c>
    </row>
    <row r="12" spans="1:11" hidden="1" x14ac:dyDescent="0.3">
      <c r="A12" s="69">
        <v>10</v>
      </c>
      <c r="B12" s="69"/>
      <c r="C12" s="69" t="s">
        <v>87</v>
      </c>
      <c r="D12" s="69">
        <v>300</v>
      </c>
      <c r="E12" s="69"/>
      <c r="F12" s="69" t="s">
        <v>62</v>
      </c>
      <c r="G12" s="69" t="s">
        <v>11</v>
      </c>
      <c r="H12" s="69" t="s">
        <v>15</v>
      </c>
      <c r="I12" s="107" t="s">
        <v>12</v>
      </c>
      <c r="J12" s="69" t="s">
        <v>13</v>
      </c>
      <c r="K12" s="69" t="s">
        <v>599</v>
      </c>
    </row>
    <row r="13" spans="1:11" hidden="1" x14ac:dyDescent="0.3">
      <c r="A13" s="69">
        <v>11</v>
      </c>
      <c r="B13" s="69"/>
      <c r="C13" s="69" t="s">
        <v>8</v>
      </c>
      <c r="D13" s="69">
        <v>250</v>
      </c>
      <c r="E13" s="69"/>
      <c r="F13" s="69" t="s">
        <v>62</v>
      </c>
      <c r="G13" s="69" t="s">
        <v>11</v>
      </c>
      <c r="H13" s="69" t="s">
        <v>16</v>
      </c>
      <c r="I13" s="107" t="s">
        <v>12</v>
      </c>
      <c r="J13" s="69" t="s">
        <v>13</v>
      </c>
      <c r="K13" s="69" t="s">
        <v>599</v>
      </c>
    </row>
    <row r="14" spans="1:11" x14ac:dyDescent="0.3">
      <c r="A14" s="69"/>
      <c r="B14" s="69"/>
      <c r="C14" s="69" t="s">
        <v>1820</v>
      </c>
      <c r="D14" s="109">
        <v>80</v>
      </c>
      <c r="E14" s="69"/>
      <c r="F14" s="115" t="s">
        <v>50</v>
      </c>
      <c r="G14" s="111" t="s">
        <v>11</v>
      </c>
      <c r="H14" s="111" t="s">
        <v>1425</v>
      </c>
      <c r="I14" s="107" t="s">
        <v>12</v>
      </c>
      <c r="J14" s="116" t="s">
        <v>13</v>
      </c>
      <c r="K14" s="140" t="s">
        <v>1403</v>
      </c>
    </row>
    <row r="15" spans="1:11" hidden="1" x14ac:dyDescent="0.3">
      <c r="A15" s="69">
        <v>12</v>
      </c>
      <c r="B15" s="136">
        <v>45233</v>
      </c>
      <c r="C15" s="69" t="s">
        <v>8</v>
      </c>
      <c r="D15" s="69">
        <f>4000-D18-D29</f>
        <v>1300</v>
      </c>
      <c r="E15" s="69"/>
      <c r="F15" s="69" t="s">
        <v>62</v>
      </c>
      <c r="G15" s="69" t="s">
        <v>11</v>
      </c>
      <c r="H15" s="69" t="s">
        <v>16</v>
      </c>
      <c r="I15" s="107" t="s">
        <v>12</v>
      </c>
      <c r="J15" s="69" t="s">
        <v>13</v>
      </c>
      <c r="K15" s="69" t="s">
        <v>599</v>
      </c>
    </row>
    <row r="16" spans="1:11" hidden="1" x14ac:dyDescent="0.3">
      <c r="A16" s="69">
        <v>13</v>
      </c>
      <c r="B16" s="136"/>
      <c r="C16" s="69" t="s">
        <v>1682</v>
      </c>
      <c r="D16" s="69">
        <v>247.15</v>
      </c>
      <c r="E16" s="69"/>
      <c r="F16" s="69" t="s">
        <v>1625</v>
      </c>
      <c r="G16" s="69" t="s">
        <v>10</v>
      </c>
      <c r="H16" s="69" t="s">
        <v>15</v>
      </c>
      <c r="I16" s="107" t="s">
        <v>12</v>
      </c>
      <c r="J16" s="69" t="s">
        <v>13</v>
      </c>
      <c r="K16" s="69" t="s">
        <v>599</v>
      </c>
    </row>
    <row r="17" spans="1:11" x14ac:dyDescent="0.3">
      <c r="A17" s="69"/>
      <c r="B17" s="136"/>
      <c r="C17" s="69" t="s">
        <v>1820</v>
      </c>
      <c r="D17" s="109">
        <v>60</v>
      </c>
      <c r="E17" s="69"/>
      <c r="F17" s="115" t="s">
        <v>50</v>
      </c>
      <c r="G17" s="111" t="s">
        <v>11</v>
      </c>
      <c r="H17" s="111" t="s">
        <v>1425</v>
      </c>
      <c r="I17" s="107" t="s">
        <v>12</v>
      </c>
      <c r="J17" s="116" t="s">
        <v>13</v>
      </c>
      <c r="K17" s="140" t="s">
        <v>1403</v>
      </c>
    </row>
    <row r="18" spans="1:11" hidden="1" x14ac:dyDescent="0.3">
      <c r="A18" s="69">
        <v>14</v>
      </c>
      <c r="B18" s="136">
        <v>45234</v>
      </c>
      <c r="C18" s="69" t="s">
        <v>1432</v>
      </c>
      <c r="D18" s="69">
        <v>1200</v>
      </c>
      <c r="E18" s="69"/>
      <c r="F18" s="69" t="s">
        <v>62</v>
      </c>
      <c r="G18" s="69" t="s">
        <v>11</v>
      </c>
      <c r="H18" s="69" t="s">
        <v>16</v>
      </c>
      <c r="I18" s="107" t="s">
        <v>12</v>
      </c>
      <c r="J18" s="69" t="s">
        <v>13</v>
      </c>
      <c r="K18" s="69" t="s">
        <v>599</v>
      </c>
    </row>
    <row r="19" spans="1:11" s="101" customFormat="1" ht="17.25" hidden="1" customHeight="1" x14ac:dyDescent="0.3">
      <c r="A19" s="69">
        <v>15</v>
      </c>
      <c r="B19" s="112">
        <v>45234</v>
      </c>
      <c r="C19" s="113" t="s">
        <v>1515</v>
      </c>
      <c r="D19" s="114">
        <v>200</v>
      </c>
      <c r="E19" s="111"/>
      <c r="F19" s="115" t="s">
        <v>1516</v>
      </c>
      <c r="G19" s="111" t="s">
        <v>11</v>
      </c>
      <c r="H19" s="116" t="s">
        <v>832</v>
      </c>
      <c r="I19" s="116" t="s">
        <v>12</v>
      </c>
      <c r="J19" s="116" t="s">
        <v>1517</v>
      </c>
      <c r="K19" s="116" t="s">
        <v>1518</v>
      </c>
    </row>
    <row r="20" spans="1:11" s="101" customFormat="1" ht="17.25" hidden="1" customHeight="1" x14ac:dyDescent="0.3">
      <c r="A20" s="69">
        <v>16</v>
      </c>
      <c r="B20" s="112"/>
      <c r="C20" s="113" t="s">
        <v>1519</v>
      </c>
      <c r="D20" s="114">
        <v>80</v>
      </c>
      <c r="E20" s="111"/>
      <c r="F20" s="115" t="s">
        <v>1516</v>
      </c>
      <c r="G20" s="111" t="s">
        <v>11</v>
      </c>
      <c r="H20" s="111" t="s">
        <v>1425</v>
      </c>
      <c r="I20" s="116" t="s">
        <v>12</v>
      </c>
      <c r="J20" s="116" t="s">
        <v>1517</v>
      </c>
      <c r="K20" s="116" t="s">
        <v>1520</v>
      </c>
    </row>
    <row r="21" spans="1:11" s="101" customFormat="1" ht="17.25" hidden="1" customHeight="1" x14ac:dyDescent="0.3">
      <c r="A21" s="69">
        <v>17</v>
      </c>
      <c r="B21" s="117"/>
      <c r="C21" s="113" t="s">
        <v>694</v>
      </c>
      <c r="D21" s="114">
        <v>120</v>
      </c>
      <c r="E21" s="111"/>
      <c r="F21" s="115" t="s">
        <v>1516</v>
      </c>
      <c r="G21" s="111" t="s">
        <v>11</v>
      </c>
      <c r="H21" s="111" t="s">
        <v>1425</v>
      </c>
      <c r="I21" s="116" t="s">
        <v>12</v>
      </c>
      <c r="J21" s="116" t="s">
        <v>1517</v>
      </c>
      <c r="K21" s="116" t="s">
        <v>1520</v>
      </c>
    </row>
    <row r="22" spans="1:11" s="101" customFormat="1" ht="17.25" hidden="1" customHeight="1" x14ac:dyDescent="0.3">
      <c r="A22" s="69">
        <v>18</v>
      </c>
      <c r="B22" s="117"/>
      <c r="C22" s="113" t="s">
        <v>983</v>
      </c>
      <c r="D22" s="114">
        <v>80</v>
      </c>
      <c r="E22" s="111"/>
      <c r="F22" s="115" t="s">
        <v>1516</v>
      </c>
      <c r="G22" s="111" t="s">
        <v>11</v>
      </c>
      <c r="H22" s="111" t="s">
        <v>1425</v>
      </c>
      <c r="I22" s="116" t="s">
        <v>12</v>
      </c>
      <c r="J22" s="116" t="s">
        <v>1517</v>
      </c>
      <c r="K22" s="116" t="s">
        <v>1520</v>
      </c>
    </row>
    <row r="23" spans="1:11" s="101" customFormat="1" ht="17.25" hidden="1" customHeight="1" x14ac:dyDescent="0.3">
      <c r="A23" s="69">
        <v>19</v>
      </c>
      <c r="B23" s="117"/>
      <c r="C23" s="113" t="s">
        <v>695</v>
      </c>
      <c r="D23" s="114">
        <v>100</v>
      </c>
      <c r="E23" s="111"/>
      <c r="F23" s="115" t="s">
        <v>1516</v>
      </c>
      <c r="G23" s="111" t="s">
        <v>11</v>
      </c>
      <c r="H23" s="111" t="s">
        <v>1425</v>
      </c>
      <c r="I23" s="116" t="s">
        <v>12</v>
      </c>
      <c r="J23" s="116" t="s">
        <v>1517</v>
      </c>
      <c r="K23" s="116" t="s">
        <v>1520</v>
      </c>
    </row>
    <row r="24" spans="1:11" s="101" customFormat="1" ht="17.25" hidden="1" customHeight="1" x14ac:dyDescent="0.3">
      <c r="A24" s="69">
        <v>20</v>
      </c>
      <c r="B24" s="117"/>
      <c r="C24" s="113" t="s">
        <v>1521</v>
      </c>
      <c r="D24" s="114">
        <v>20</v>
      </c>
      <c r="E24" s="111"/>
      <c r="F24" s="115" t="s">
        <v>1516</v>
      </c>
      <c r="G24" s="111" t="s">
        <v>11</v>
      </c>
      <c r="H24" s="111" t="s">
        <v>1425</v>
      </c>
      <c r="I24" s="116" t="s">
        <v>12</v>
      </c>
      <c r="J24" s="116" t="s">
        <v>1517</v>
      </c>
      <c r="K24" s="116" t="s">
        <v>1520</v>
      </c>
    </row>
    <row r="25" spans="1:11" s="101" customFormat="1" ht="17.25" customHeight="1" x14ac:dyDescent="0.3">
      <c r="A25" s="69"/>
      <c r="B25" s="117"/>
      <c r="C25" s="113" t="s">
        <v>1821</v>
      </c>
      <c r="D25" s="114">
        <v>150</v>
      </c>
      <c r="E25" s="111"/>
      <c r="F25" s="115" t="s">
        <v>914</v>
      </c>
      <c r="G25" s="111" t="s">
        <v>11</v>
      </c>
      <c r="H25" s="111" t="s">
        <v>15</v>
      </c>
      <c r="I25" s="116" t="s">
        <v>12</v>
      </c>
      <c r="J25" s="116" t="s">
        <v>1517</v>
      </c>
      <c r="K25" s="140" t="s">
        <v>1403</v>
      </c>
    </row>
    <row r="26" spans="1:11" s="101" customFormat="1" ht="17.25" customHeight="1" x14ac:dyDescent="0.3">
      <c r="A26" s="69"/>
      <c r="B26" s="117"/>
      <c r="C26" s="69" t="s">
        <v>1820</v>
      </c>
      <c r="D26" s="109">
        <v>180</v>
      </c>
      <c r="E26" s="69"/>
      <c r="F26" s="115" t="s">
        <v>50</v>
      </c>
      <c r="G26" s="111" t="s">
        <v>11</v>
      </c>
      <c r="H26" s="111" t="s">
        <v>1425</v>
      </c>
      <c r="I26" s="107" t="s">
        <v>12</v>
      </c>
      <c r="J26" s="116" t="s">
        <v>13</v>
      </c>
      <c r="K26" s="140" t="s">
        <v>1403</v>
      </c>
    </row>
    <row r="27" spans="1:11" s="101" customFormat="1" ht="17.25" customHeight="1" x14ac:dyDescent="0.3">
      <c r="A27" s="69"/>
      <c r="B27" s="117" t="s">
        <v>953</v>
      </c>
      <c r="C27" s="113" t="s">
        <v>1822</v>
      </c>
      <c r="D27" s="114">
        <v>300</v>
      </c>
      <c r="E27" s="111"/>
      <c r="F27" s="115" t="s">
        <v>50</v>
      </c>
      <c r="G27" s="111" t="s">
        <v>11</v>
      </c>
      <c r="H27" s="116" t="s">
        <v>15</v>
      </c>
      <c r="I27" s="107" t="s">
        <v>12</v>
      </c>
      <c r="J27" s="116" t="s">
        <v>13</v>
      </c>
      <c r="K27" s="140" t="s">
        <v>1403</v>
      </c>
    </row>
    <row r="28" spans="1:11" s="101" customFormat="1" ht="17.25" customHeight="1" x14ac:dyDescent="0.3">
      <c r="A28" s="69"/>
      <c r="B28" s="117"/>
      <c r="C28" s="113" t="s">
        <v>695</v>
      </c>
      <c r="D28" s="114">
        <v>450</v>
      </c>
      <c r="E28" s="111"/>
      <c r="F28" s="115" t="s">
        <v>50</v>
      </c>
      <c r="G28" s="111" t="s">
        <v>11</v>
      </c>
      <c r="H28" s="111" t="s">
        <v>1425</v>
      </c>
      <c r="I28" s="107" t="s">
        <v>12</v>
      </c>
      <c r="J28" s="116" t="s">
        <v>13</v>
      </c>
      <c r="K28" s="140" t="s">
        <v>1403</v>
      </c>
    </row>
    <row r="29" spans="1:11" s="101" customFormat="1" ht="11.25" hidden="1" customHeight="1" x14ac:dyDescent="0.3">
      <c r="A29" s="69">
        <v>21</v>
      </c>
      <c r="B29" s="149">
        <v>45235</v>
      </c>
      <c r="C29" s="148" t="s">
        <v>1433</v>
      </c>
      <c r="D29" s="148">
        <v>1500</v>
      </c>
      <c r="E29" s="148"/>
      <c r="F29" s="148" t="s">
        <v>62</v>
      </c>
      <c r="G29" s="148" t="s">
        <v>11</v>
      </c>
      <c r="H29" s="148" t="s">
        <v>16</v>
      </c>
      <c r="I29" s="150" t="s">
        <v>12</v>
      </c>
      <c r="J29" s="148" t="s">
        <v>13</v>
      </c>
      <c r="K29" s="148" t="s">
        <v>599</v>
      </c>
    </row>
    <row r="30" spans="1:11" s="101" customFormat="1" ht="11.25" customHeight="1" x14ac:dyDescent="0.3">
      <c r="A30" s="69"/>
      <c r="B30" s="149"/>
      <c r="C30" s="148" t="s">
        <v>8</v>
      </c>
      <c r="D30" s="148">
        <v>80</v>
      </c>
      <c r="E30" s="148"/>
      <c r="F30" s="115" t="s">
        <v>50</v>
      </c>
      <c r="G30" s="111" t="s">
        <v>11</v>
      </c>
      <c r="H30" s="111" t="s">
        <v>1425</v>
      </c>
      <c r="I30" s="107" t="s">
        <v>12</v>
      </c>
      <c r="J30" s="116" t="s">
        <v>13</v>
      </c>
      <c r="K30" s="140" t="s">
        <v>1403</v>
      </c>
    </row>
    <row r="31" spans="1:11" s="101" customFormat="1" ht="16.5" hidden="1" customHeight="1" x14ac:dyDescent="0.3">
      <c r="A31" s="69">
        <v>22</v>
      </c>
      <c r="B31" s="149">
        <v>45236</v>
      </c>
      <c r="C31" s="69" t="s">
        <v>1763</v>
      </c>
      <c r="D31" s="148">
        <v>2500</v>
      </c>
      <c r="E31" s="148"/>
      <c r="F31" s="148" t="s">
        <v>1764</v>
      </c>
      <c r="G31" s="148" t="s">
        <v>11</v>
      </c>
      <c r="H31" s="148" t="s">
        <v>16</v>
      </c>
      <c r="I31" s="150" t="s">
        <v>12</v>
      </c>
      <c r="J31" s="148" t="s">
        <v>13</v>
      </c>
      <c r="K31" s="148" t="s">
        <v>599</v>
      </c>
    </row>
    <row r="32" spans="1:11" s="101" customFormat="1" hidden="1" x14ac:dyDescent="0.3">
      <c r="A32" s="69">
        <v>23</v>
      </c>
      <c r="B32" s="149"/>
      <c r="C32" s="69" t="s">
        <v>1772</v>
      </c>
      <c r="D32" s="148">
        <v>3000</v>
      </c>
      <c r="E32" s="148"/>
      <c r="F32" s="148" t="s">
        <v>1802</v>
      </c>
      <c r="G32" s="148" t="s">
        <v>11</v>
      </c>
      <c r="H32" s="148" t="s">
        <v>15</v>
      </c>
      <c r="I32" s="150" t="s">
        <v>12</v>
      </c>
      <c r="J32" s="148" t="s">
        <v>13</v>
      </c>
      <c r="K32" s="148"/>
    </row>
    <row r="33" spans="1:11" s="101" customFormat="1" x14ac:dyDescent="0.3">
      <c r="A33" s="69"/>
      <c r="B33" s="149"/>
      <c r="C33" s="69" t="s">
        <v>1820</v>
      </c>
      <c r="D33" s="148">
        <v>100</v>
      </c>
      <c r="E33" s="148"/>
      <c r="F33" s="115" t="s">
        <v>50</v>
      </c>
      <c r="G33" s="111" t="s">
        <v>11</v>
      </c>
      <c r="H33" s="111" t="s">
        <v>1425</v>
      </c>
      <c r="I33" s="107" t="s">
        <v>12</v>
      </c>
      <c r="J33" s="116" t="s">
        <v>13</v>
      </c>
      <c r="K33" s="140" t="s">
        <v>1403</v>
      </c>
    </row>
    <row r="34" spans="1:11" hidden="1" x14ac:dyDescent="0.3">
      <c r="A34" s="69">
        <v>24</v>
      </c>
      <c r="B34" s="136">
        <v>45237</v>
      </c>
      <c r="C34" s="69" t="s">
        <v>8</v>
      </c>
      <c r="D34" s="69">
        <v>500</v>
      </c>
      <c r="E34" s="69"/>
      <c r="F34" s="69" t="s">
        <v>62</v>
      </c>
      <c r="G34" s="148" t="s">
        <v>11</v>
      </c>
      <c r="H34" s="69" t="s">
        <v>16</v>
      </c>
      <c r="I34" s="107" t="s">
        <v>12</v>
      </c>
      <c r="J34" s="69" t="s">
        <v>13</v>
      </c>
      <c r="K34" s="69" t="s">
        <v>599</v>
      </c>
    </row>
    <row r="35" spans="1:11" hidden="1" x14ac:dyDescent="0.3">
      <c r="A35" s="69">
        <v>25</v>
      </c>
      <c r="B35" s="136"/>
      <c r="C35" s="69" t="s">
        <v>1435</v>
      </c>
      <c r="D35" s="69">
        <v>6554</v>
      </c>
      <c r="E35" s="69"/>
      <c r="F35" s="69" t="s">
        <v>62</v>
      </c>
      <c r="G35" s="69" t="s">
        <v>10</v>
      </c>
      <c r="H35" s="69" t="s">
        <v>15</v>
      </c>
      <c r="I35" s="107" t="s">
        <v>12</v>
      </c>
      <c r="J35" s="69" t="s">
        <v>13</v>
      </c>
      <c r="K35" s="69" t="s">
        <v>599</v>
      </c>
    </row>
    <row r="36" spans="1:11" x14ac:dyDescent="0.3">
      <c r="A36" s="69"/>
      <c r="B36" s="136"/>
      <c r="C36" s="69" t="s">
        <v>1820</v>
      </c>
      <c r="D36" s="69">
        <v>100</v>
      </c>
      <c r="E36" s="69"/>
      <c r="F36" s="115" t="s">
        <v>50</v>
      </c>
      <c r="G36" s="111" t="s">
        <v>11</v>
      </c>
      <c r="H36" s="111" t="s">
        <v>1425</v>
      </c>
      <c r="I36" s="107" t="s">
        <v>12</v>
      </c>
      <c r="J36" s="116" t="s">
        <v>13</v>
      </c>
      <c r="K36" s="140" t="s">
        <v>1403</v>
      </c>
    </row>
    <row r="37" spans="1:11" hidden="1" x14ac:dyDescent="0.3">
      <c r="A37" s="69">
        <v>26</v>
      </c>
      <c r="B37" s="136">
        <v>45238</v>
      </c>
      <c r="C37" s="69" t="s">
        <v>87</v>
      </c>
      <c r="D37" s="69">
        <v>250</v>
      </c>
      <c r="E37" s="69"/>
      <c r="F37" s="69" t="s">
        <v>62</v>
      </c>
      <c r="G37" s="69" t="s">
        <v>11</v>
      </c>
      <c r="H37" s="69" t="s">
        <v>15</v>
      </c>
      <c r="I37" s="107" t="s">
        <v>12</v>
      </c>
      <c r="J37" s="69" t="s">
        <v>13</v>
      </c>
      <c r="K37" s="69" t="s">
        <v>599</v>
      </c>
    </row>
    <row r="38" spans="1:11" hidden="1" x14ac:dyDescent="0.3">
      <c r="A38" s="69">
        <v>27</v>
      </c>
      <c r="B38" s="69"/>
      <c r="C38" s="69" t="s">
        <v>8</v>
      </c>
      <c r="D38" s="69">
        <v>230</v>
      </c>
      <c r="E38" s="69"/>
      <c r="F38" s="69" t="s">
        <v>62</v>
      </c>
      <c r="G38" s="69" t="s">
        <v>11</v>
      </c>
      <c r="H38" s="69" t="s">
        <v>16</v>
      </c>
      <c r="I38" s="107" t="s">
        <v>12</v>
      </c>
      <c r="J38" s="69" t="s">
        <v>13</v>
      </c>
      <c r="K38" s="69" t="s">
        <v>599</v>
      </c>
    </row>
    <row r="39" spans="1:11" hidden="1" x14ac:dyDescent="0.3">
      <c r="A39" s="69">
        <v>28</v>
      </c>
      <c r="B39" s="69"/>
      <c r="C39" s="69" t="s">
        <v>23</v>
      </c>
      <c r="D39" s="69">
        <v>400</v>
      </c>
      <c r="E39" s="69"/>
      <c r="F39" s="69" t="s">
        <v>62</v>
      </c>
      <c r="G39" s="69" t="s">
        <v>11</v>
      </c>
      <c r="H39" s="69" t="s">
        <v>16</v>
      </c>
      <c r="I39" s="107" t="s">
        <v>12</v>
      </c>
      <c r="J39" s="69" t="s">
        <v>13</v>
      </c>
      <c r="K39" s="69" t="s">
        <v>599</v>
      </c>
    </row>
    <row r="40" spans="1:11" hidden="1" x14ac:dyDescent="0.3">
      <c r="A40" s="69">
        <v>29</v>
      </c>
      <c r="B40" s="69"/>
      <c r="C40" s="69" t="s">
        <v>1683</v>
      </c>
      <c r="D40" s="69">
        <v>3751</v>
      </c>
      <c r="E40" s="69"/>
      <c r="F40" s="69" t="s">
        <v>1625</v>
      </c>
      <c r="G40" s="69" t="s">
        <v>10</v>
      </c>
      <c r="H40" s="69" t="s">
        <v>15</v>
      </c>
      <c r="I40" s="107" t="s">
        <v>12</v>
      </c>
      <c r="J40" s="69" t="s">
        <v>13</v>
      </c>
      <c r="K40" s="69" t="s">
        <v>599</v>
      </c>
    </row>
    <row r="41" spans="1:11" hidden="1" x14ac:dyDescent="0.3">
      <c r="A41" s="69">
        <v>30</v>
      </c>
      <c r="B41" s="69"/>
      <c r="C41" s="69" t="s">
        <v>1684</v>
      </c>
      <c r="D41" s="69">
        <v>450</v>
      </c>
      <c r="E41" s="69"/>
      <c r="F41" s="69" t="s">
        <v>1625</v>
      </c>
      <c r="G41" s="69" t="s">
        <v>11</v>
      </c>
      <c r="H41" s="69" t="s">
        <v>15</v>
      </c>
      <c r="I41" s="107" t="s">
        <v>12</v>
      </c>
      <c r="J41" s="69" t="s">
        <v>13</v>
      </c>
      <c r="K41" s="69" t="s">
        <v>599</v>
      </c>
    </row>
    <row r="42" spans="1:11" hidden="1" x14ac:dyDescent="0.3">
      <c r="A42" s="69">
        <v>31</v>
      </c>
      <c r="B42" s="69"/>
      <c r="C42" s="69" t="s">
        <v>20</v>
      </c>
      <c r="D42" s="69">
        <v>1039</v>
      </c>
      <c r="E42" s="69"/>
      <c r="F42" s="69" t="s">
        <v>1625</v>
      </c>
      <c r="G42" s="69" t="s">
        <v>10</v>
      </c>
      <c r="H42" s="69" t="s">
        <v>15</v>
      </c>
      <c r="I42" s="107" t="s">
        <v>12</v>
      </c>
      <c r="J42" s="69" t="s">
        <v>13</v>
      </c>
      <c r="K42" s="69" t="s">
        <v>599</v>
      </c>
    </row>
    <row r="43" spans="1:11" x14ac:dyDescent="0.3">
      <c r="A43" s="69"/>
      <c r="B43" s="69"/>
      <c r="C43" s="69" t="s">
        <v>1820</v>
      </c>
      <c r="D43" s="69">
        <v>120</v>
      </c>
      <c r="E43" s="69"/>
      <c r="F43" s="115" t="s">
        <v>50</v>
      </c>
      <c r="G43" s="111" t="s">
        <v>11</v>
      </c>
      <c r="H43" s="111" t="s">
        <v>1425</v>
      </c>
      <c r="I43" s="107" t="s">
        <v>12</v>
      </c>
      <c r="J43" s="116" t="s">
        <v>13</v>
      </c>
      <c r="K43" s="140" t="s">
        <v>1403</v>
      </c>
    </row>
    <row r="44" spans="1:11" hidden="1" x14ac:dyDescent="0.3">
      <c r="A44" s="69">
        <v>32</v>
      </c>
      <c r="B44" s="136">
        <v>45239</v>
      </c>
      <c r="C44" s="69" t="s">
        <v>1686</v>
      </c>
      <c r="D44" s="69">
        <v>11535</v>
      </c>
      <c r="E44" s="69"/>
      <c r="F44" s="69" t="s">
        <v>1625</v>
      </c>
      <c r="G44" s="69" t="s">
        <v>10</v>
      </c>
      <c r="H44" s="69" t="s">
        <v>15</v>
      </c>
      <c r="I44" s="107" t="s">
        <v>12</v>
      </c>
      <c r="J44" s="69" t="s">
        <v>13</v>
      </c>
      <c r="K44" s="69" t="s">
        <v>599</v>
      </c>
    </row>
    <row r="45" spans="1:11" hidden="1" x14ac:dyDescent="0.3">
      <c r="A45" s="69">
        <v>33</v>
      </c>
      <c r="B45" s="69"/>
      <c r="C45" s="69" t="s">
        <v>1685</v>
      </c>
      <c r="D45" s="69">
        <v>3500</v>
      </c>
      <c r="E45" s="69"/>
      <c r="F45" s="69" t="s">
        <v>1625</v>
      </c>
      <c r="G45" s="69" t="s">
        <v>10</v>
      </c>
      <c r="H45" s="69" t="s">
        <v>15</v>
      </c>
      <c r="I45" s="107" t="s">
        <v>12</v>
      </c>
      <c r="J45" s="69" t="s">
        <v>13</v>
      </c>
      <c r="K45" s="69" t="s">
        <v>599</v>
      </c>
    </row>
    <row r="46" spans="1:11" hidden="1" x14ac:dyDescent="0.3">
      <c r="A46" s="69">
        <v>34</v>
      </c>
      <c r="B46" s="69"/>
      <c r="C46" s="69" t="s">
        <v>1468</v>
      </c>
      <c r="D46" s="69">
        <v>1000</v>
      </c>
      <c r="E46" s="69"/>
      <c r="F46" s="69" t="s">
        <v>1625</v>
      </c>
      <c r="G46" s="69" t="s">
        <v>10</v>
      </c>
      <c r="H46" s="69" t="s">
        <v>15</v>
      </c>
      <c r="I46" s="107" t="s">
        <v>12</v>
      </c>
      <c r="J46" s="69" t="s">
        <v>13</v>
      </c>
      <c r="K46" s="69" t="s">
        <v>599</v>
      </c>
    </row>
    <row r="47" spans="1:11" hidden="1" x14ac:dyDescent="0.3">
      <c r="A47" s="69">
        <v>35</v>
      </c>
      <c r="B47" s="136"/>
      <c r="C47" s="69" t="s">
        <v>24</v>
      </c>
      <c r="D47" s="69">
        <v>200</v>
      </c>
      <c r="E47" s="69"/>
      <c r="F47" s="69" t="s">
        <v>62</v>
      </c>
      <c r="G47" s="69" t="s">
        <v>11</v>
      </c>
      <c r="H47" s="69" t="s">
        <v>16</v>
      </c>
      <c r="I47" s="107" t="s">
        <v>12</v>
      </c>
      <c r="J47" s="69" t="s">
        <v>13</v>
      </c>
      <c r="K47" s="69" t="s">
        <v>599</v>
      </c>
    </row>
    <row r="48" spans="1:11" hidden="1" x14ac:dyDescent="0.3">
      <c r="A48" s="69">
        <v>36</v>
      </c>
      <c r="B48" s="136"/>
      <c r="C48" s="69" t="s">
        <v>23</v>
      </c>
      <c r="D48" s="69">
        <v>400</v>
      </c>
      <c r="E48" s="69"/>
      <c r="F48" s="69" t="s">
        <v>62</v>
      </c>
      <c r="G48" s="69" t="s">
        <v>11</v>
      </c>
      <c r="H48" s="69" t="s">
        <v>16</v>
      </c>
      <c r="I48" s="107" t="s">
        <v>12</v>
      </c>
      <c r="J48" s="69" t="s">
        <v>13</v>
      </c>
      <c r="K48" s="69" t="s">
        <v>599</v>
      </c>
    </row>
    <row r="49" spans="1:11" hidden="1" x14ac:dyDescent="0.3">
      <c r="A49" s="69">
        <v>37</v>
      </c>
      <c r="B49" s="69"/>
      <c r="C49" s="69" t="s">
        <v>8</v>
      </c>
      <c r="D49" s="69">
        <v>200</v>
      </c>
      <c r="E49" s="69"/>
      <c r="F49" s="69" t="s">
        <v>62</v>
      </c>
      <c r="G49" s="69" t="s">
        <v>11</v>
      </c>
      <c r="H49" s="69" t="s">
        <v>16</v>
      </c>
      <c r="I49" s="107" t="s">
        <v>12</v>
      </c>
      <c r="J49" s="69" t="s">
        <v>13</v>
      </c>
      <c r="K49" s="69" t="s">
        <v>599</v>
      </c>
    </row>
    <row r="50" spans="1:11" hidden="1" x14ac:dyDescent="0.3">
      <c r="A50" s="69">
        <v>38</v>
      </c>
      <c r="B50" s="69"/>
      <c r="C50" s="69" t="s">
        <v>27</v>
      </c>
      <c r="D50" s="69">
        <v>853</v>
      </c>
      <c r="E50" s="69"/>
      <c r="F50" s="69" t="s">
        <v>62</v>
      </c>
      <c r="G50" s="69" t="s">
        <v>11</v>
      </c>
      <c r="H50" s="69" t="s">
        <v>16</v>
      </c>
      <c r="I50" s="107" t="s">
        <v>12</v>
      </c>
      <c r="J50" s="69" t="s">
        <v>13</v>
      </c>
      <c r="K50" s="69" t="s">
        <v>599</v>
      </c>
    </row>
    <row r="51" spans="1:11" hidden="1" x14ac:dyDescent="0.3">
      <c r="A51" s="69">
        <v>39</v>
      </c>
      <c r="B51" s="69"/>
      <c r="C51" s="69" t="s">
        <v>1434</v>
      </c>
      <c r="D51" s="69">
        <v>1520</v>
      </c>
      <c r="E51" s="69"/>
      <c r="F51" s="69" t="s">
        <v>62</v>
      </c>
      <c r="G51" s="69" t="s">
        <v>10</v>
      </c>
      <c r="H51" s="69" t="s">
        <v>15</v>
      </c>
      <c r="I51" s="107" t="s">
        <v>12</v>
      </c>
      <c r="J51" s="69" t="s">
        <v>13</v>
      </c>
      <c r="K51" s="69" t="s">
        <v>599</v>
      </c>
    </row>
    <row r="52" spans="1:11" x14ac:dyDescent="0.3">
      <c r="A52" s="69"/>
      <c r="B52" s="69"/>
      <c r="C52" s="69" t="s">
        <v>1820</v>
      </c>
      <c r="D52" s="69">
        <v>90</v>
      </c>
      <c r="E52" s="69"/>
      <c r="F52" s="115" t="s">
        <v>50</v>
      </c>
      <c r="G52" s="111" t="s">
        <v>11</v>
      </c>
      <c r="H52" s="111" t="s">
        <v>1425</v>
      </c>
      <c r="I52" s="107" t="s">
        <v>12</v>
      </c>
      <c r="J52" s="116" t="s">
        <v>13</v>
      </c>
      <c r="K52" s="140" t="s">
        <v>1403</v>
      </c>
    </row>
    <row r="53" spans="1:11" hidden="1" x14ac:dyDescent="0.3">
      <c r="A53" s="69">
        <v>40</v>
      </c>
      <c r="B53" s="106">
        <v>45240</v>
      </c>
      <c r="C53" s="107" t="s">
        <v>1489</v>
      </c>
      <c r="D53" s="108">
        <v>30</v>
      </c>
      <c r="E53" s="69"/>
      <c r="F53" s="69" t="s">
        <v>1457</v>
      </c>
      <c r="G53" s="69" t="s">
        <v>11</v>
      </c>
      <c r="H53" s="69" t="s">
        <v>15</v>
      </c>
      <c r="I53" s="107" t="s">
        <v>12</v>
      </c>
      <c r="J53" s="69" t="s">
        <v>13</v>
      </c>
      <c r="K53" s="69" t="s">
        <v>1471</v>
      </c>
    </row>
    <row r="54" spans="1:11" hidden="1" x14ac:dyDescent="0.3">
      <c r="A54" s="69">
        <v>41</v>
      </c>
      <c r="B54" s="106"/>
      <c r="C54" s="107" t="s">
        <v>1490</v>
      </c>
      <c r="D54" s="109">
        <v>920</v>
      </c>
      <c r="E54" s="69"/>
      <c r="F54" s="69" t="s">
        <v>1457</v>
      </c>
      <c r="G54" s="69" t="s">
        <v>11</v>
      </c>
      <c r="H54" s="69" t="s">
        <v>16</v>
      </c>
      <c r="I54" s="107" t="s">
        <v>12</v>
      </c>
      <c r="J54" s="69" t="s">
        <v>13</v>
      </c>
      <c r="K54" s="69" t="s">
        <v>1471</v>
      </c>
    </row>
    <row r="55" spans="1:11" hidden="1" x14ac:dyDescent="0.3">
      <c r="A55" s="69">
        <v>42</v>
      </c>
      <c r="B55" s="106"/>
      <c r="C55" s="107" t="s">
        <v>24</v>
      </c>
      <c r="D55" s="109">
        <v>429</v>
      </c>
      <c r="E55" s="69"/>
      <c r="F55" s="69" t="s">
        <v>1457</v>
      </c>
      <c r="G55" s="69" t="s">
        <v>11</v>
      </c>
      <c r="H55" s="69" t="s">
        <v>16</v>
      </c>
      <c r="I55" s="107" t="s">
        <v>12</v>
      </c>
      <c r="J55" s="69" t="s">
        <v>13</v>
      </c>
      <c r="K55" s="69" t="s">
        <v>1471</v>
      </c>
    </row>
    <row r="56" spans="1:11" hidden="1" x14ac:dyDescent="0.3">
      <c r="A56" s="69">
        <v>43</v>
      </c>
      <c r="B56" s="106"/>
      <c r="C56" s="107" t="s">
        <v>1459</v>
      </c>
      <c r="D56" s="109">
        <v>354</v>
      </c>
      <c r="E56" s="69"/>
      <c r="F56" s="69" t="s">
        <v>1457</v>
      </c>
      <c r="G56" s="69" t="s">
        <v>11</v>
      </c>
      <c r="H56" s="69" t="s">
        <v>16</v>
      </c>
      <c r="I56" s="107" t="s">
        <v>12</v>
      </c>
      <c r="J56" s="69" t="s">
        <v>13</v>
      </c>
      <c r="K56" s="69" t="s">
        <v>1471</v>
      </c>
    </row>
    <row r="57" spans="1:11" hidden="1" x14ac:dyDescent="0.3">
      <c r="A57" s="69">
        <v>44</v>
      </c>
      <c r="B57" s="106"/>
      <c r="C57" s="107" t="s">
        <v>1466</v>
      </c>
      <c r="D57" s="109">
        <v>60</v>
      </c>
      <c r="E57" s="69"/>
      <c r="F57" s="69" t="s">
        <v>1457</v>
      </c>
      <c r="G57" s="69" t="s">
        <v>11</v>
      </c>
      <c r="H57" s="69" t="s">
        <v>16</v>
      </c>
      <c r="I57" s="107" t="s">
        <v>12</v>
      </c>
      <c r="J57" s="69" t="s">
        <v>13</v>
      </c>
      <c r="K57" s="69" t="s">
        <v>1471</v>
      </c>
    </row>
    <row r="58" spans="1:11" hidden="1" x14ac:dyDescent="0.3">
      <c r="A58" s="69">
        <v>45</v>
      </c>
      <c r="B58" s="106"/>
      <c r="C58" s="107" t="s">
        <v>1466</v>
      </c>
      <c r="D58" s="109">
        <v>50</v>
      </c>
      <c r="E58" s="69"/>
      <c r="F58" s="69" t="s">
        <v>1457</v>
      </c>
      <c r="G58" s="69" t="s">
        <v>11</v>
      </c>
      <c r="H58" s="69" t="s">
        <v>16</v>
      </c>
      <c r="I58" s="107" t="s">
        <v>12</v>
      </c>
      <c r="J58" s="69" t="s">
        <v>13</v>
      </c>
      <c r="K58" s="69" t="s">
        <v>1471</v>
      </c>
    </row>
    <row r="59" spans="1:11" hidden="1" x14ac:dyDescent="0.3">
      <c r="A59" s="69">
        <v>46</v>
      </c>
      <c r="B59" s="106"/>
      <c r="C59" s="107" t="s">
        <v>1466</v>
      </c>
      <c r="D59" s="109">
        <v>350</v>
      </c>
      <c r="E59" s="69"/>
      <c r="F59" s="69" t="s">
        <v>1457</v>
      </c>
      <c r="G59" s="69" t="s">
        <v>11</v>
      </c>
      <c r="H59" s="69" t="s">
        <v>16</v>
      </c>
      <c r="I59" s="107" t="s">
        <v>12</v>
      </c>
      <c r="J59" s="69" t="s">
        <v>13</v>
      </c>
      <c r="K59" s="69" t="s">
        <v>1471</v>
      </c>
    </row>
    <row r="60" spans="1:11" hidden="1" x14ac:dyDescent="0.3">
      <c r="A60" s="69">
        <v>47</v>
      </c>
      <c r="B60" s="106"/>
      <c r="C60" s="107" t="s">
        <v>1466</v>
      </c>
      <c r="D60" s="109">
        <v>180</v>
      </c>
      <c r="E60" s="69"/>
      <c r="F60" s="69" t="s">
        <v>1457</v>
      </c>
      <c r="G60" s="69" t="s">
        <v>11</v>
      </c>
      <c r="H60" s="69" t="s">
        <v>16</v>
      </c>
      <c r="I60" s="107" t="s">
        <v>12</v>
      </c>
      <c r="J60" s="69" t="s">
        <v>13</v>
      </c>
      <c r="K60" s="69" t="s">
        <v>1471</v>
      </c>
    </row>
    <row r="61" spans="1:11" x14ac:dyDescent="0.3">
      <c r="A61" s="69"/>
      <c r="B61" s="106"/>
      <c r="C61" s="107" t="s">
        <v>1820</v>
      </c>
      <c r="D61" s="109">
        <v>100</v>
      </c>
      <c r="E61" s="69"/>
      <c r="F61" s="115" t="s">
        <v>50</v>
      </c>
      <c r="G61" s="111" t="s">
        <v>11</v>
      </c>
      <c r="H61" s="111" t="s">
        <v>1425</v>
      </c>
      <c r="I61" s="107" t="s">
        <v>12</v>
      </c>
      <c r="J61" s="116" t="s">
        <v>13</v>
      </c>
      <c r="K61" s="140" t="s">
        <v>1403</v>
      </c>
    </row>
    <row r="62" spans="1:11" hidden="1" x14ac:dyDescent="0.3">
      <c r="A62" s="69">
        <v>48</v>
      </c>
      <c r="B62" s="106">
        <v>45241</v>
      </c>
      <c r="C62" s="107" t="s">
        <v>1459</v>
      </c>
      <c r="D62" s="109">
        <v>327</v>
      </c>
      <c r="E62" s="69"/>
      <c r="F62" s="69" t="s">
        <v>1457</v>
      </c>
      <c r="G62" s="69" t="s">
        <v>11</v>
      </c>
      <c r="H62" s="69" t="s">
        <v>15</v>
      </c>
      <c r="I62" s="107" t="s">
        <v>12</v>
      </c>
      <c r="J62" s="69" t="s">
        <v>13</v>
      </c>
      <c r="K62" s="69" t="s">
        <v>1471</v>
      </c>
    </row>
    <row r="63" spans="1:11" hidden="1" x14ac:dyDescent="0.3">
      <c r="A63" s="69">
        <v>49</v>
      </c>
      <c r="B63" s="110"/>
      <c r="C63" s="107" t="s">
        <v>1459</v>
      </c>
      <c r="D63" s="109">
        <v>61</v>
      </c>
      <c r="E63" s="69"/>
      <c r="F63" s="69" t="s">
        <v>1457</v>
      </c>
      <c r="G63" s="69" t="s">
        <v>11</v>
      </c>
      <c r="H63" s="69" t="s">
        <v>15</v>
      </c>
      <c r="I63" s="107" t="s">
        <v>12</v>
      </c>
      <c r="J63" s="69" t="s">
        <v>13</v>
      </c>
      <c r="K63" s="69" t="s">
        <v>1471</v>
      </c>
    </row>
    <row r="64" spans="1:11" hidden="1" x14ac:dyDescent="0.3">
      <c r="A64" s="69">
        <v>50</v>
      </c>
      <c r="B64" s="110"/>
      <c r="C64" s="107" t="s">
        <v>23</v>
      </c>
      <c r="D64" s="109">
        <v>376</v>
      </c>
      <c r="E64" s="69"/>
      <c r="F64" s="69" t="s">
        <v>1457</v>
      </c>
      <c r="G64" s="69" t="s">
        <v>11</v>
      </c>
      <c r="H64" s="69" t="s">
        <v>16</v>
      </c>
      <c r="I64" s="107" t="s">
        <v>12</v>
      </c>
      <c r="J64" s="69" t="s">
        <v>13</v>
      </c>
      <c r="K64" s="69" t="s">
        <v>1471</v>
      </c>
    </row>
    <row r="65" spans="1:11" hidden="1" x14ac:dyDescent="0.3">
      <c r="A65" s="69">
        <v>51</v>
      </c>
      <c r="B65" s="110"/>
      <c r="C65" s="107" t="s">
        <v>20</v>
      </c>
      <c r="D65" s="109">
        <v>1185</v>
      </c>
      <c r="E65" s="69"/>
      <c r="F65" s="69" t="s">
        <v>1625</v>
      </c>
      <c r="G65" s="69" t="s">
        <v>10</v>
      </c>
      <c r="H65" s="69" t="s">
        <v>15</v>
      </c>
      <c r="I65" s="107" t="s">
        <v>12</v>
      </c>
      <c r="J65" s="69" t="s">
        <v>13</v>
      </c>
      <c r="K65" s="69" t="s">
        <v>599</v>
      </c>
    </row>
    <row r="66" spans="1:11" hidden="1" x14ac:dyDescent="0.3">
      <c r="A66" s="69">
        <v>52</v>
      </c>
      <c r="B66" s="136"/>
      <c r="C66" s="69" t="s">
        <v>23</v>
      </c>
      <c r="D66" s="69">
        <v>256</v>
      </c>
      <c r="E66" s="69"/>
      <c r="F66" s="69" t="s">
        <v>62</v>
      </c>
      <c r="G66" s="69" t="s">
        <v>11</v>
      </c>
      <c r="H66" s="69" t="s">
        <v>16</v>
      </c>
      <c r="I66" s="107" t="s">
        <v>12</v>
      </c>
      <c r="J66" s="69" t="s">
        <v>13</v>
      </c>
      <c r="K66" s="69" t="s">
        <v>599</v>
      </c>
    </row>
    <row r="67" spans="1:11" x14ac:dyDescent="0.3">
      <c r="A67" s="69"/>
      <c r="B67" s="136"/>
      <c r="C67" s="107" t="s">
        <v>1820</v>
      </c>
      <c r="D67" s="109">
        <v>140</v>
      </c>
      <c r="E67" s="69"/>
      <c r="F67" s="115" t="s">
        <v>50</v>
      </c>
      <c r="G67" s="111" t="s">
        <v>11</v>
      </c>
      <c r="H67" s="111" t="s">
        <v>1425</v>
      </c>
      <c r="I67" s="107" t="s">
        <v>12</v>
      </c>
      <c r="J67" s="116" t="s">
        <v>13</v>
      </c>
      <c r="K67" s="140" t="s">
        <v>1403</v>
      </c>
    </row>
    <row r="68" spans="1:11" hidden="1" x14ac:dyDescent="0.3">
      <c r="A68" s="69">
        <v>53</v>
      </c>
      <c r="B68" s="136">
        <v>45242</v>
      </c>
      <c r="C68" s="107" t="s">
        <v>1765</v>
      </c>
      <c r="D68" s="109">
        <v>2500</v>
      </c>
      <c r="E68" s="69"/>
      <c r="F68" s="69" t="s">
        <v>1764</v>
      </c>
      <c r="G68" s="69" t="s">
        <v>11</v>
      </c>
      <c r="H68" s="69" t="s">
        <v>15</v>
      </c>
      <c r="I68" s="107" t="s">
        <v>12</v>
      </c>
      <c r="J68" s="69" t="s">
        <v>13</v>
      </c>
      <c r="K68" s="69" t="s">
        <v>599</v>
      </c>
    </row>
    <row r="69" spans="1:11" x14ac:dyDescent="0.3">
      <c r="A69" s="69"/>
      <c r="B69" s="136"/>
      <c r="C69" s="107" t="s">
        <v>8</v>
      </c>
      <c r="D69" s="109">
        <v>125</v>
      </c>
      <c r="E69" s="69"/>
      <c r="F69" s="69" t="s">
        <v>914</v>
      </c>
      <c r="G69" s="69" t="s">
        <v>11</v>
      </c>
      <c r="H69" s="111" t="s">
        <v>1425</v>
      </c>
      <c r="I69" s="107" t="s">
        <v>12</v>
      </c>
      <c r="J69" s="116" t="s">
        <v>13</v>
      </c>
      <c r="K69" s="140" t="s">
        <v>1403</v>
      </c>
    </row>
    <row r="70" spans="1:11" x14ac:dyDescent="0.3">
      <c r="A70" s="69"/>
      <c r="B70" s="136">
        <v>45243</v>
      </c>
      <c r="C70" s="69" t="s">
        <v>24</v>
      </c>
      <c r="D70" s="109">
        <v>180</v>
      </c>
      <c r="E70" s="69"/>
      <c r="F70" s="69" t="s">
        <v>914</v>
      </c>
      <c r="G70" s="69" t="s">
        <v>11</v>
      </c>
      <c r="H70" s="111" t="s">
        <v>1425</v>
      </c>
      <c r="I70" s="107" t="s">
        <v>12</v>
      </c>
      <c r="J70" s="116" t="s">
        <v>13</v>
      </c>
      <c r="K70" s="140" t="s">
        <v>1403</v>
      </c>
    </row>
    <row r="71" spans="1:11" x14ac:dyDescent="0.3">
      <c r="A71" s="69"/>
      <c r="B71" s="136"/>
      <c r="C71" s="69" t="s">
        <v>23</v>
      </c>
      <c r="D71" s="109">
        <v>340</v>
      </c>
      <c r="E71" s="69"/>
      <c r="F71" s="69" t="s">
        <v>914</v>
      </c>
      <c r="G71" s="69" t="s">
        <v>11</v>
      </c>
      <c r="H71" s="111" t="s">
        <v>1425</v>
      </c>
      <c r="I71" s="107" t="s">
        <v>12</v>
      </c>
      <c r="J71" s="116" t="s">
        <v>13</v>
      </c>
      <c r="K71" s="140" t="s">
        <v>1403</v>
      </c>
    </row>
    <row r="72" spans="1:11" x14ac:dyDescent="0.3">
      <c r="A72" s="69"/>
      <c r="B72" s="136"/>
      <c r="C72" s="69" t="s">
        <v>27</v>
      </c>
      <c r="D72" s="109">
        <v>380</v>
      </c>
      <c r="E72" s="69"/>
      <c r="F72" s="69" t="s">
        <v>914</v>
      </c>
      <c r="G72" s="69" t="s">
        <v>11</v>
      </c>
      <c r="H72" s="111" t="s">
        <v>1425</v>
      </c>
      <c r="I72" s="107" t="s">
        <v>12</v>
      </c>
      <c r="J72" s="116" t="s">
        <v>13</v>
      </c>
      <c r="K72" s="140" t="s">
        <v>1403</v>
      </c>
    </row>
    <row r="73" spans="1:11" x14ac:dyDescent="0.3">
      <c r="A73" s="69"/>
      <c r="B73" s="136"/>
      <c r="C73" s="107" t="s">
        <v>1823</v>
      </c>
      <c r="D73" s="109">
        <v>150</v>
      </c>
      <c r="E73" s="69"/>
      <c r="F73" s="69" t="s">
        <v>914</v>
      </c>
      <c r="G73" s="69" t="s">
        <v>11</v>
      </c>
      <c r="H73" s="111" t="s">
        <v>15</v>
      </c>
      <c r="I73" s="107" t="s">
        <v>12</v>
      </c>
      <c r="J73" s="116" t="s">
        <v>13</v>
      </c>
      <c r="K73" s="140" t="s">
        <v>1403</v>
      </c>
    </row>
    <row r="74" spans="1:11" x14ac:dyDescent="0.3">
      <c r="A74" s="69"/>
      <c r="B74" s="136"/>
      <c r="C74" s="107" t="s">
        <v>1820</v>
      </c>
      <c r="D74" s="109">
        <v>80</v>
      </c>
      <c r="E74" s="69"/>
      <c r="F74" s="69" t="s">
        <v>914</v>
      </c>
      <c r="G74" s="69" t="s">
        <v>11</v>
      </c>
      <c r="H74" s="111" t="s">
        <v>1425</v>
      </c>
      <c r="I74" s="107" t="s">
        <v>12</v>
      </c>
      <c r="J74" s="116" t="s">
        <v>13</v>
      </c>
      <c r="K74" s="140" t="s">
        <v>1403</v>
      </c>
    </row>
    <row r="75" spans="1:11" hidden="1" x14ac:dyDescent="0.3">
      <c r="A75" s="69">
        <v>54</v>
      </c>
      <c r="B75" s="106">
        <v>45244</v>
      </c>
      <c r="C75" s="107" t="s">
        <v>1491</v>
      </c>
      <c r="D75" s="109">
        <v>5837</v>
      </c>
      <c r="E75" s="69"/>
      <c r="F75" s="69" t="s">
        <v>1457</v>
      </c>
      <c r="G75" s="69" t="s">
        <v>11</v>
      </c>
      <c r="H75" s="69" t="s">
        <v>15</v>
      </c>
      <c r="I75" s="107" t="s">
        <v>12</v>
      </c>
      <c r="J75" s="69" t="s">
        <v>13</v>
      </c>
      <c r="K75" s="69" t="s">
        <v>1471</v>
      </c>
    </row>
    <row r="76" spans="1:11" x14ac:dyDescent="0.3">
      <c r="A76" s="69"/>
      <c r="B76" s="106"/>
      <c r="C76" s="69" t="s">
        <v>24</v>
      </c>
      <c r="D76" s="109">
        <v>160</v>
      </c>
      <c r="E76" s="69"/>
      <c r="F76" s="69" t="s">
        <v>914</v>
      </c>
      <c r="G76" s="69" t="s">
        <v>11</v>
      </c>
      <c r="H76" s="111" t="s">
        <v>1425</v>
      </c>
      <c r="I76" s="107" t="s">
        <v>12</v>
      </c>
      <c r="J76" s="116" t="s">
        <v>13</v>
      </c>
      <c r="K76" s="140" t="s">
        <v>1403</v>
      </c>
    </row>
    <row r="77" spans="1:11" x14ac:dyDescent="0.3">
      <c r="A77" s="69"/>
      <c r="B77" s="106"/>
      <c r="C77" s="69" t="s">
        <v>23</v>
      </c>
      <c r="D77" s="109">
        <v>400</v>
      </c>
      <c r="E77" s="69"/>
      <c r="F77" s="69" t="s">
        <v>914</v>
      </c>
      <c r="G77" s="69" t="s">
        <v>11</v>
      </c>
      <c r="H77" s="111" t="s">
        <v>1425</v>
      </c>
      <c r="I77" s="107" t="s">
        <v>12</v>
      </c>
      <c r="J77" s="116" t="s">
        <v>13</v>
      </c>
      <c r="K77" s="140" t="s">
        <v>1403</v>
      </c>
    </row>
    <row r="78" spans="1:11" x14ac:dyDescent="0.3">
      <c r="A78" s="69"/>
      <c r="B78" s="106"/>
      <c r="C78" s="69" t="s">
        <v>27</v>
      </c>
      <c r="D78" s="109">
        <v>460</v>
      </c>
      <c r="E78" s="69"/>
      <c r="F78" s="69" t="s">
        <v>914</v>
      </c>
      <c r="G78" s="69" t="s">
        <v>11</v>
      </c>
      <c r="H78" s="111" t="s">
        <v>1425</v>
      </c>
      <c r="I78" s="107" t="s">
        <v>12</v>
      </c>
      <c r="J78" s="116" t="s">
        <v>13</v>
      </c>
      <c r="K78" s="140" t="s">
        <v>1403</v>
      </c>
    </row>
    <row r="79" spans="1:11" x14ac:dyDescent="0.3">
      <c r="A79" s="69"/>
      <c r="B79" s="106"/>
      <c r="C79" s="107" t="s">
        <v>1994</v>
      </c>
      <c r="D79" s="109">
        <v>150</v>
      </c>
      <c r="E79" s="69"/>
      <c r="F79" s="69" t="s">
        <v>914</v>
      </c>
      <c r="G79" s="69" t="s">
        <v>11</v>
      </c>
      <c r="H79" s="111" t="s">
        <v>15</v>
      </c>
      <c r="I79" s="107" t="s">
        <v>12</v>
      </c>
      <c r="J79" s="116" t="s">
        <v>13</v>
      </c>
      <c r="K79" s="140" t="s">
        <v>1403</v>
      </c>
    </row>
    <row r="80" spans="1:11" x14ac:dyDescent="0.3">
      <c r="A80" s="69"/>
      <c r="B80" s="106"/>
      <c r="C80" s="107" t="s">
        <v>1820</v>
      </c>
      <c r="D80" s="109">
        <v>100</v>
      </c>
      <c r="E80" s="69"/>
      <c r="F80" s="69" t="s">
        <v>914</v>
      </c>
      <c r="G80" s="69" t="s">
        <v>11</v>
      </c>
      <c r="H80" s="111" t="s">
        <v>1425</v>
      </c>
      <c r="I80" s="107" t="s">
        <v>12</v>
      </c>
      <c r="J80" s="116" t="s">
        <v>13</v>
      </c>
      <c r="K80" s="140" t="s">
        <v>1403</v>
      </c>
    </row>
    <row r="81" spans="1:11" x14ac:dyDescent="0.3">
      <c r="A81" s="69"/>
      <c r="B81" s="106"/>
      <c r="C81" s="107" t="s">
        <v>1824</v>
      </c>
      <c r="D81" s="109">
        <v>2400</v>
      </c>
      <c r="E81" s="69"/>
      <c r="F81" s="69" t="s">
        <v>914</v>
      </c>
      <c r="G81" s="69" t="s">
        <v>11</v>
      </c>
      <c r="H81" s="111" t="s">
        <v>17</v>
      </c>
      <c r="I81" s="107" t="s">
        <v>12</v>
      </c>
      <c r="J81" s="116" t="s">
        <v>13</v>
      </c>
      <c r="K81" s="140" t="s">
        <v>1403</v>
      </c>
    </row>
    <row r="82" spans="1:11" x14ac:dyDescent="0.3">
      <c r="A82" s="69"/>
      <c r="B82" s="106"/>
      <c r="C82" s="107" t="s">
        <v>1826</v>
      </c>
      <c r="D82" s="109">
        <v>150</v>
      </c>
      <c r="E82" s="69"/>
      <c r="F82" s="69" t="s">
        <v>914</v>
      </c>
      <c r="G82" s="69" t="s">
        <v>11</v>
      </c>
      <c r="H82" s="111" t="s">
        <v>15</v>
      </c>
      <c r="I82" s="107" t="s">
        <v>12</v>
      </c>
      <c r="J82" s="116" t="s">
        <v>13</v>
      </c>
      <c r="K82" s="140" t="s">
        <v>1403</v>
      </c>
    </row>
    <row r="83" spans="1:11" x14ac:dyDescent="0.3">
      <c r="A83" s="69"/>
      <c r="B83" s="106"/>
      <c r="C83" s="107" t="s">
        <v>1825</v>
      </c>
      <c r="D83" s="109">
        <v>750</v>
      </c>
      <c r="E83" s="69"/>
      <c r="F83" s="69" t="s">
        <v>914</v>
      </c>
      <c r="G83" s="69" t="s">
        <v>11</v>
      </c>
      <c r="H83" s="111" t="s">
        <v>15</v>
      </c>
      <c r="I83" s="107" t="s">
        <v>12</v>
      </c>
      <c r="J83" s="116" t="s">
        <v>13</v>
      </c>
      <c r="K83" s="140" t="s">
        <v>1403</v>
      </c>
    </row>
    <row r="84" spans="1:11" x14ac:dyDescent="0.3">
      <c r="A84" s="69"/>
      <c r="B84" s="106">
        <v>45245</v>
      </c>
      <c r="C84" s="107" t="s">
        <v>1827</v>
      </c>
      <c r="D84" s="109">
        <v>600</v>
      </c>
      <c r="E84" s="69"/>
      <c r="F84" s="69" t="s">
        <v>914</v>
      </c>
      <c r="G84" s="69" t="s">
        <v>11</v>
      </c>
      <c r="H84" s="111" t="s">
        <v>15</v>
      </c>
      <c r="I84" s="107" t="s">
        <v>12</v>
      </c>
      <c r="J84" s="116" t="s">
        <v>13</v>
      </c>
      <c r="K84" s="140" t="s">
        <v>1403</v>
      </c>
    </row>
    <row r="85" spans="1:11" x14ac:dyDescent="0.3">
      <c r="A85" s="69"/>
      <c r="B85" s="106"/>
      <c r="C85" s="107" t="s">
        <v>1828</v>
      </c>
      <c r="D85" s="109">
        <v>250</v>
      </c>
      <c r="E85" s="69"/>
      <c r="F85" s="69" t="s">
        <v>914</v>
      </c>
      <c r="G85" s="69" t="s">
        <v>11</v>
      </c>
      <c r="H85" s="111" t="s">
        <v>15</v>
      </c>
      <c r="I85" s="107" t="s">
        <v>12</v>
      </c>
      <c r="J85" s="116" t="s">
        <v>13</v>
      </c>
      <c r="K85" s="140" t="s">
        <v>1403</v>
      </c>
    </row>
    <row r="86" spans="1:11" x14ac:dyDescent="0.3">
      <c r="A86" s="69"/>
      <c r="B86" s="106"/>
      <c r="C86" s="107" t="s">
        <v>701</v>
      </c>
      <c r="D86" s="109">
        <v>340</v>
      </c>
      <c r="E86" s="69"/>
      <c r="F86" s="69" t="s">
        <v>914</v>
      </c>
      <c r="G86" s="69" t="s">
        <v>11</v>
      </c>
      <c r="H86" s="111" t="s">
        <v>1425</v>
      </c>
      <c r="I86" s="107" t="s">
        <v>12</v>
      </c>
      <c r="J86" s="116" t="s">
        <v>13</v>
      </c>
      <c r="K86" s="140" t="s">
        <v>1403</v>
      </c>
    </row>
    <row r="87" spans="1:11" x14ac:dyDescent="0.3">
      <c r="A87" s="69"/>
      <c r="B87" s="106"/>
      <c r="C87" s="107" t="s">
        <v>695</v>
      </c>
      <c r="D87" s="109">
        <v>350</v>
      </c>
      <c r="E87" s="69"/>
      <c r="F87" s="69" t="s">
        <v>914</v>
      </c>
      <c r="G87" s="69" t="s">
        <v>11</v>
      </c>
      <c r="H87" s="111" t="s">
        <v>1425</v>
      </c>
      <c r="I87" s="107" t="s">
        <v>12</v>
      </c>
      <c r="J87" s="116" t="s">
        <v>13</v>
      </c>
      <c r="K87" s="140" t="s">
        <v>1403</v>
      </c>
    </row>
    <row r="88" spans="1:11" x14ac:dyDescent="0.3">
      <c r="A88" s="69"/>
      <c r="B88" s="106"/>
      <c r="C88" s="107" t="s">
        <v>1820</v>
      </c>
      <c r="D88" s="109">
        <v>230</v>
      </c>
      <c r="E88" s="69"/>
      <c r="F88" s="69" t="s">
        <v>914</v>
      </c>
      <c r="G88" s="69" t="s">
        <v>11</v>
      </c>
      <c r="H88" s="111" t="s">
        <v>1425</v>
      </c>
      <c r="I88" s="107" t="s">
        <v>12</v>
      </c>
      <c r="J88" s="116" t="s">
        <v>13</v>
      </c>
      <c r="K88" s="140" t="s">
        <v>1403</v>
      </c>
    </row>
    <row r="89" spans="1:11" x14ac:dyDescent="0.3">
      <c r="A89" s="69"/>
      <c r="B89" s="106"/>
      <c r="C89" s="69" t="s">
        <v>24</v>
      </c>
      <c r="D89" s="109">
        <v>120</v>
      </c>
      <c r="E89" s="69"/>
      <c r="F89" s="69" t="s">
        <v>914</v>
      </c>
      <c r="G89" s="69" t="s">
        <v>11</v>
      </c>
      <c r="H89" s="111" t="s">
        <v>1425</v>
      </c>
      <c r="I89" s="107" t="s">
        <v>12</v>
      </c>
      <c r="J89" s="116" t="s">
        <v>13</v>
      </c>
      <c r="K89" s="140"/>
    </row>
    <row r="90" spans="1:11" s="155" customFormat="1" hidden="1" x14ac:dyDescent="0.3">
      <c r="A90" s="151">
        <v>55</v>
      </c>
      <c r="B90" s="152">
        <v>45246</v>
      </c>
      <c r="C90" s="153" t="s">
        <v>1679</v>
      </c>
      <c r="D90" s="154">
        <v>4724.3</v>
      </c>
      <c r="E90" s="151"/>
      <c r="F90" s="151" t="s">
        <v>1625</v>
      </c>
      <c r="G90" s="151" t="s">
        <v>10</v>
      </c>
      <c r="H90" s="151" t="s">
        <v>15</v>
      </c>
      <c r="I90" s="153" t="s">
        <v>12</v>
      </c>
      <c r="J90" s="151" t="s">
        <v>13</v>
      </c>
      <c r="K90" s="151" t="s">
        <v>599</v>
      </c>
    </row>
    <row r="91" spans="1:11" s="155" customFormat="1" x14ac:dyDescent="0.3">
      <c r="A91" s="151"/>
      <c r="B91" s="152"/>
      <c r="C91" s="69" t="s">
        <v>24</v>
      </c>
      <c r="D91" s="154">
        <v>80</v>
      </c>
      <c r="E91" s="151"/>
      <c r="F91" s="69" t="s">
        <v>914</v>
      </c>
      <c r="G91" s="69" t="s">
        <v>11</v>
      </c>
      <c r="H91" s="111" t="s">
        <v>1425</v>
      </c>
      <c r="I91" s="107" t="s">
        <v>12</v>
      </c>
      <c r="J91" s="116" t="s">
        <v>13</v>
      </c>
      <c r="K91" s="151"/>
    </row>
    <row r="92" spans="1:11" s="155" customFormat="1" x14ac:dyDescent="0.3">
      <c r="A92" s="151"/>
      <c r="B92" s="152"/>
      <c r="C92" s="107" t="s">
        <v>1820</v>
      </c>
      <c r="D92" s="154">
        <v>80</v>
      </c>
      <c r="E92" s="151"/>
      <c r="F92" s="69" t="s">
        <v>914</v>
      </c>
      <c r="G92" s="69" t="s">
        <v>11</v>
      </c>
      <c r="H92" s="111" t="s">
        <v>1425</v>
      </c>
      <c r="I92" s="107" t="s">
        <v>12</v>
      </c>
      <c r="J92" s="116" t="s">
        <v>13</v>
      </c>
      <c r="K92" s="151"/>
    </row>
    <row r="93" spans="1:11" s="155" customFormat="1" x14ac:dyDescent="0.3">
      <c r="A93" s="151"/>
      <c r="B93" s="152"/>
      <c r="C93" s="107" t="s">
        <v>701</v>
      </c>
      <c r="D93" s="154">
        <v>250</v>
      </c>
      <c r="E93" s="151"/>
      <c r="F93" s="69" t="s">
        <v>914</v>
      </c>
      <c r="G93" s="69" t="s">
        <v>11</v>
      </c>
      <c r="H93" s="111" t="s">
        <v>1425</v>
      </c>
      <c r="I93" s="107" t="s">
        <v>12</v>
      </c>
      <c r="J93" s="116" t="s">
        <v>13</v>
      </c>
      <c r="K93" s="151"/>
    </row>
    <row r="94" spans="1:11" s="155" customFormat="1" x14ac:dyDescent="0.3">
      <c r="A94" s="151"/>
      <c r="B94" s="152"/>
      <c r="C94" s="153" t="s">
        <v>1995</v>
      </c>
      <c r="D94" s="154">
        <v>1200</v>
      </c>
      <c r="E94" s="151"/>
      <c r="F94" s="69" t="s">
        <v>914</v>
      </c>
      <c r="G94" s="69" t="s">
        <v>11</v>
      </c>
      <c r="H94" s="111" t="s">
        <v>17</v>
      </c>
      <c r="I94" s="107" t="s">
        <v>12</v>
      </c>
      <c r="J94" s="116" t="s">
        <v>13</v>
      </c>
      <c r="K94" s="151"/>
    </row>
    <row r="95" spans="1:11" s="155" customFormat="1" x14ac:dyDescent="0.3">
      <c r="A95" s="151"/>
      <c r="B95" s="152"/>
      <c r="C95" s="153" t="s">
        <v>27</v>
      </c>
      <c r="D95" s="154">
        <v>180</v>
      </c>
      <c r="E95" s="151"/>
      <c r="F95" s="69" t="s">
        <v>914</v>
      </c>
      <c r="G95" s="69" t="s">
        <v>11</v>
      </c>
      <c r="H95" s="111" t="s">
        <v>1425</v>
      </c>
      <c r="I95" s="107" t="s">
        <v>12</v>
      </c>
      <c r="J95" s="116" t="s">
        <v>13</v>
      </c>
      <c r="K95" s="151"/>
    </row>
    <row r="96" spans="1:11" hidden="1" x14ac:dyDescent="0.3">
      <c r="A96" s="69">
        <v>56</v>
      </c>
      <c r="B96" s="106">
        <v>45247</v>
      </c>
      <c r="C96" s="107" t="s">
        <v>655</v>
      </c>
      <c r="D96" s="109">
        <v>670</v>
      </c>
      <c r="E96" s="69"/>
      <c r="F96" s="69" t="s">
        <v>1457</v>
      </c>
      <c r="G96" s="69" t="s">
        <v>11</v>
      </c>
      <c r="H96" s="69" t="s">
        <v>16</v>
      </c>
      <c r="I96" s="107" t="s">
        <v>12</v>
      </c>
      <c r="J96" s="69" t="s">
        <v>13</v>
      </c>
      <c r="K96" s="69" t="s">
        <v>1471</v>
      </c>
    </row>
    <row r="97" spans="1:11" hidden="1" x14ac:dyDescent="0.3">
      <c r="A97" s="69">
        <v>57</v>
      </c>
      <c r="B97" s="136">
        <v>45247</v>
      </c>
      <c r="C97" s="69" t="s">
        <v>1429</v>
      </c>
      <c r="D97" s="69">
        <v>120</v>
      </c>
      <c r="E97" s="69"/>
      <c r="F97" s="69" t="s">
        <v>62</v>
      </c>
      <c r="G97" s="69" t="s">
        <v>10</v>
      </c>
      <c r="H97" s="69" t="s">
        <v>15</v>
      </c>
      <c r="I97" s="107" t="s">
        <v>12</v>
      </c>
      <c r="J97" s="69" t="s">
        <v>13</v>
      </c>
      <c r="K97" s="69" t="s">
        <v>599</v>
      </c>
    </row>
    <row r="98" spans="1:11" x14ac:dyDescent="0.3">
      <c r="A98" s="69"/>
      <c r="B98" s="136"/>
      <c r="C98" s="69" t="s">
        <v>24</v>
      </c>
      <c r="D98" s="69">
        <v>50</v>
      </c>
      <c r="E98" s="69"/>
      <c r="F98" s="69" t="s">
        <v>914</v>
      </c>
      <c r="G98" s="69" t="s">
        <v>11</v>
      </c>
      <c r="H98" s="111" t="s">
        <v>1425</v>
      </c>
      <c r="I98" s="107" t="s">
        <v>12</v>
      </c>
      <c r="J98" s="116" t="s">
        <v>13</v>
      </c>
      <c r="K98" s="69"/>
    </row>
    <row r="99" spans="1:11" x14ac:dyDescent="0.3">
      <c r="A99" s="69"/>
      <c r="B99" s="136"/>
      <c r="C99" s="107" t="s">
        <v>1820</v>
      </c>
      <c r="D99" s="69">
        <v>120</v>
      </c>
      <c r="E99" s="69"/>
      <c r="F99" s="69" t="s">
        <v>914</v>
      </c>
      <c r="G99" s="69" t="s">
        <v>11</v>
      </c>
      <c r="H99" s="111" t="s">
        <v>1425</v>
      </c>
      <c r="I99" s="107" t="s">
        <v>12</v>
      </c>
      <c r="J99" s="116" t="s">
        <v>13</v>
      </c>
      <c r="K99" s="69"/>
    </row>
    <row r="100" spans="1:11" x14ac:dyDescent="0.3">
      <c r="A100" s="69"/>
      <c r="B100" s="136"/>
      <c r="C100" s="107" t="s">
        <v>701</v>
      </c>
      <c r="D100" s="69">
        <v>180</v>
      </c>
      <c r="E100" s="69"/>
      <c r="F100" s="69" t="s">
        <v>914</v>
      </c>
      <c r="G100" s="69" t="s">
        <v>11</v>
      </c>
      <c r="H100" s="111" t="s">
        <v>1425</v>
      </c>
      <c r="I100" s="107" t="s">
        <v>12</v>
      </c>
      <c r="J100" s="116" t="s">
        <v>13</v>
      </c>
      <c r="K100" s="69"/>
    </row>
    <row r="101" spans="1:11" x14ac:dyDescent="0.3">
      <c r="A101" s="69"/>
      <c r="B101" s="136"/>
      <c r="C101" s="153" t="s">
        <v>1995</v>
      </c>
      <c r="D101" s="69">
        <v>1200</v>
      </c>
      <c r="E101" s="69"/>
      <c r="F101" s="69" t="s">
        <v>914</v>
      </c>
      <c r="G101" s="69" t="s">
        <v>11</v>
      </c>
      <c r="H101" s="111" t="s">
        <v>17</v>
      </c>
      <c r="I101" s="107" t="s">
        <v>12</v>
      </c>
      <c r="J101" s="116" t="s">
        <v>13</v>
      </c>
      <c r="K101" s="69"/>
    </row>
    <row r="102" spans="1:11" x14ac:dyDescent="0.3">
      <c r="A102" s="69"/>
      <c r="B102" s="136"/>
      <c r="C102" s="153" t="s">
        <v>27</v>
      </c>
      <c r="D102" s="69">
        <v>240</v>
      </c>
      <c r="E102" s="69"/>
      <c r="F102" s="69" t="s">
        <v>914</v>
      </c>
      <c r="G102" s="69" t="s">
        <v>11</v>
      </c>
      <c r="H102" s="111" t="s">
        <v>1425</v>
      </c>
      <c r="I102" s="107" t="s">
        <v>12</v>
      </c>
      <c r="J102" s="116" t="s">
        <v>13</v>
      </c>
      <c r="K102" s="69"/>
    </row>
    <row r="103" spans="1:11" x14ac:dyDescent="0.3">
      <c r="A103" s="69"/>
      <c r="B103" s="136"/>
      <c r="C103" s="69" t="s">
        <v>1996</v>
      </c>
      <c r="D103" s="69">
        <v>100</v>
      </c>
      <c r="E103" s="69"/>
      <c r="F103" s="69" t="s">
        <v>914</v>
      </c>
      <c r="G103" s="69" t="s">
        <v>11</v>
      </c>
      <c r="H103" s="111" t="s">
        <v>1425</v>
      </c>
      <c r="I103" s="107" t="s">
        <v>12</v>
      </c>
      <c r="J103" s="116" t="s">
        <v>13</v>
      </c>
      <c r="K103" s="69"/>
    </row>
    <row r="104" spans="1:11" hidden="1" x14ac:dyDescent="0.3">
      <c r="A104" s="69">
        <v>58</v>
      </c>
      <c r="B104" s="136">
        <v>45248</v>
      </c>
      <c r="C104" s="107" t="s">
        <v>1687</v>
      </c>
      <c r="D104" s="109">
        <v>2500</v>
      </c>
      <c r="E104" s="69"/>
      <c r="F104" s="69" t="s">
        <v>1625</v>
      </c>
      <c r="G104" s="69" t="s">
        <v>10</v>
      </c>
      <c r="H104" s="69" t="s">
        <v>17</v>
      </c>
      <c r="I104" s="107" t="s">
        <v>12</v>
      </c>
      <c r="J104" s="69" t="s">
        <v>13</v>
      </c>
      <c r="K104" s="69" t="s">
        <v>599</v>
      </c>
    </row>
    <row r="105" spans="1:11" hidden="1" x14ac:dyDescent="0.3">
      <c r="A105" s="69">
        <v>59</v>
      </c>
      <c r="B105" s="136"/>
      <c r="C105" s="107" t="s">
        <v>1688</v>
      </c>
      <c r="D105" s="109">
        <v>70</v>
      </c>
      <c r="E105" s="69"/>
      <c r="F105" s="69" t="s">
        <v>1625</v>
      </c>
      <c r="G105" s="69" t="s">
        <v>11</v>
      </c>
      <c r="H105" s="69" t="s">
        <v>15</v>
      </c>
      <c r="I105" s="107" t="s">
        <v>12</v>
      </c>
      <c r="J105" s="69" t="s">
        <v>13</v>
      </c>
      <c r="K105" s="69" t="s">
        <v>599</v>
      </c>
    </row>
    <row r="106" spans="1:11" x14ac:dyDescent="0.3">
      <c r="A106" s="69"/>
      <c r="B106" s="136"/>
      <c r="C106" s="69" t="s">
        <v>24</v>
      </c>
      <c r="D106" s="109">
        <v>200</v>
      </c>
      <c r="E106" s="69"/>
      <c r="F106" s="69" t="s">
        <v>914</v>
      </c>
      <c r="G106" s="69" t="s">
        <v>11</v>
      </c>
      <c r="H106" s="111" t="s">
        <v>1425</v>
      </c>
      <c r="I106" s="107" t="s">
        <v>12</v>
      </c>
      <c r="J106" s="116" t="s">
        <v>13</v>
      </c>
      <c r="K106" s="69"/>
    </row>
    <row r="107" spans="1:11" x14ac:dyDescent="0.3">
      <c r="A107" s="69"/>
      <c r="B107" s="136"/>
      <c r="C107" s="107" t="s">
        <v>1820</v>
      </c>
      <c r="D107" s="109">
        <v>130</v>
      </c>
      <c r="E107" s="69"/>
      <c r="F107" s="69" t="s">
        <v>914</v>
      </c>
      <c r="G107" s="69" t="s">
        <v>11</v>
      </c>
      <c r="H107" s="111" t="s">
        <v>1425</v>
      </c>
      <c r="I107" s="107" t="s">
        <v>12</v>
      </c>
      <c r="J107" s="116" t="s">
        <v>13</v>
      </c>
      <c r="K107" s="69"/>
    </row>
    <row r="108" spans="1:11" x14ac:dyDescent="0.3">
      <c r="A108" s="69"/>
      <c r="B108" s="136"/>
      <c r="C108" s="107" t="s">
        <v>931</v>
      </c>
      <c r="D108" s="109">
        <v>350</v>
      </c>
      <c r="E108" s="69"/>
      <c r="F108" s="69" t="s">
        <v>914</v>
      </c>
      <c r="G108" s="69" t="s">
        <v>11</v>
      </c>
      <c r="H108" s="111" t="s">
        <v>1425</v>
      </c>
      <c r="I108" s="107" t="s">
        <v>12</v>
      </c>
      <c r="J108" s="116" t="s">
        <v>13</v>
      </c>
      <c r="K108" s="69"/>
    </row>
    <row r="109" spans="1:11" hidden="1" x14ac:dyDescent="0.3">
      <c r="A109" s="69">
        <v>60</v>
      </c>
      <c r="B109" s="136">
        <v>45249</v>
      </c>
      <c r="C109" s="107" t="s">
        <v>1689</v>
      </c>
      <c r="D109" s="109">
        <v>499</v>
      </c>
      <c r="E109" s="69"/>
      <c r="F109" s="69" t="s">
        <v>1625</v>
      </c>
      <c r="G109" s="69" t="s">
        <v>11</v>
      </c>
      <c r="H109" s="69" t="s">
        <v>17</v>
      </c>
      <c r="I109" s="107" t="s">
        <v>12</v>
      </c>
      <c r="J109" s="69" t="s">
        <v>13</v>
      </c>
      <c r="K109" s="69" t="s">
        <v>599</v>
      </c>
    </row>
    <row r="110" spans="1:11" x14ac:dyDescent="0.3">
      <c r="A110" s="69"/>
      <c r="B110" s="136"/>
      <c r="C110" s="69" t="s">
        <v>24</v>
      </c>
      <c r="D110" s="109">
        <v>200</v>
      </c>
      <c r="E110" s="69"/>
      <c r="F110" s="69" t="s">
        <v>914</v>
      </c>
      <c r="G110" s="69" t="s">
        <v>11</v>
      </c>
      <c r="H110" s="111" t="s">
        <v>1425</v>
      </c>
      <c r="I110" s="107" t="s">
        <v>12</v>
      </c>
      <c r="J110" s="116" t="s">
        <v>13</v>
      </c>
      <c r="K110" s="69"/>
    </row>
    <row r="111" spans="1:11" x14ac:dyDescent="0.3">
      <c r="A111" s="69"/>
      <c r="B111" s="136"/>
      <c r="C111" s="107" t="s">
        <v>1820</v>
      </c>
      <c r="D111" s="109">
        <v>70</v>
      </c>
      <c r="E111" s="69"/>
      <c r="F111" s="69" t="s">
        <v>914</v>
      </c>
      <c r="G111" s="69" t="s">
        <v>11</v>
      </c>
      <c r="H111" s="111" t="s">
        <v>1425</v>
      </c>
      <c r="I111" s="107" t="s">
        <v>12</v>
      </c>
      <c r="J111" s="116" t="s">
        <v>13</v>
      </c>
      <c r="K111" s="69"/>
    </row>
    <row r="112" spans="1:11" x14ac:dyDescent="0.3">
      <c r="A112" s="69"/>
      <c r="B112" s="136"/>
      <c r="C112" s="107" t="s">
        <v>931</v>
      </c>
      <c r="D112" s="109">
        <v>280</v>
      </c>
      <c r="E112" s="69"/>
      <c r="F112" s="69" t="s">
        <v>914</v>
      </c>
      <c r="G112" s="69" t="s">
        <v>11</v>
      </c>
      <c r="H112" s="111" t="s">
        <v>1425</v>
      </c>
      <c r="I112" s="107" t="s">
        <v>12</v>
      </c>
      <c r="J112" s="116" t="s">
        <v>13</v>
      </c>
      <c r="K112" s="69"/>
    </row>
    <row r="113" spans="1:11" x14ac:dyDescent="0.3">
      <c r="A113" s="69"/>
      <c r="B113" s="136"/>
      <c r="C113" s="107" t="s">
        <v>1997</v>
      </c>
      <c r="D113" s="109">
        <v>580</v>
      </c>
      <c r="E113" s="69"/>
      <c r="F113" s="69" t="s">
        <v>914</v>
      </c>
      <c r="G113" s="69" t="s">
        <v>11</v>
      </c>
      <c r="H113" s="111" t="s">
        <v>17</v>
      </c>
      <c r="I113" s="107" t="s">
        <v>12</v>
      </c>
      <c r="J113" s="116" t="s">
        <v>13</v>
      </c>
      <c r="K113" s="69"/>
    </row>
    <row r="114" spans="1:11" x14ac:dyDescent="0.3">
      <c r="A114" s="69"/>
      <c r="B114" s="136"/>
      <c r="C114" s="107" t="s">
        <v>35</v>
      </c>
      <c r="D114" s="109">
        <v>250</v>
      </c>
      <c r="E114" s="69"/>
      <c r="F114" s="69" t="s">
        <v>914</v>
      </c>
      <c r="G114" s="69" t="s">
        <v>11</v>
      </c>
      <c r="H114" s="111" t="s">
        <v>1425</v>
      </c>
      <c r="I114" s="107" t="s">
        <v>12</v>
      </c>
      <c r="J114" s="116" t="s">
        <v>13</v>
      </c>
      <c r="K114" s="69"/>
    </row>
    <row r="115" spans="1:11" hidden="1" x14ac:dyDescent="0.3">
      <c r="A115" s="69">
        <v>61</v>
      </c>
      <c r="B115" s="136">
        <v>45250</v>
      </c>
      <c r="C115" s="107" t="s">
        <v>1690</v>
      </c>
      <c r="D115" s="109">
        <v>50</v>
      </c>
      <c r="E115" s="69"/>
      <c r="F115" s="69" t="s">
        <v>1625</v>
      </c>
      <c r="G115" s="69" t="s">
        <v>11</v>
      </c>
      <c r="H115" s="69" t="s">
        <v>832</v>
      </c>
      <c r="I115" s="107" t="s">
        <v>12</v>
      </c>
      <c r="J115" s="69" t="s">
        <v>13</v>
      </c>
      <c r="K115" s="69" t="s">
        <v>599</v>
      </c>
    </row>
    <row r="116" spans="1:11" hidden="1" x14ac:dyDescent="0.3">
      <c r="A116" s="69">
        <v>62</v>
      </c>
      <c r="B116" s="106">
        <v>45250</v>
      </c>
      <c r="C116" s="107" t="s">
        <v>20</v>
      </c>
      <c r="D116" s="109">
        <v>1000</v>
      </c>
      <c r="E116" s="69"/>
      <c r="F116" s="69" t="s">
        <v>1457</v>
      </c>
      <c r="G116" s="69" t="s">
        <v>11</v>
      </c>
      <c r="H116" s="69" t="s">
        <v>15</v>
      </c>
      <c r="I116" s="107" t="s">
        <v>12</v>
      </c>
      <c r="J116" s="69" t="s">
        <v>13</v>
      </c>
      <c r="K116" s="69" t="s">
        <v>1471</v>
      </c>
    </row>
    <row r="117" spans="1:11" hidden="1" x14ac:dyDescent="0.3">
      <c r="A117" s="69">
        <v>63</v>
      </c>
      <c r="B117" s="106"/>
      <c r="C117" s="107" t="s">
        <v>1763</v>
      </c>
      <c r="D117" s="109">
        <v>2500</v>
      </c>
      <c r="E117" s="69"/>
      <c r="F117" s="69" t="s">
        <v>1764</v>
      </c>
      <c r="G117" s="69" t="s">
        <v>11</v>
      </c>
      <c r="H117" s="69" t="s">
        <v>15</v>
      </c>
      <c r="I117" s="107" t="s">
        <v>12</v>
      </c>
      <c r="J117" s="69" t="s">
        <v>13</v>
      </c>
      <c r="K117" s="69" t="s">
        <v>599</v>
      </c>
    </row>
    <row r="118" spans="1:11" hidden="1" x14ac:dyDescent="0.3">
      <c r="A118" s="69">
        <v>64</v>
      </c>
      <c r="B118" s="106"/>
      <c r="C118" s="107" t="s">
        <v>1772</v>
      </c>
      <c r="D118" s="109">
        <v>3000</v>
      </c>
      <c r="E118" s="69"/>
      <c r="F118" s="69" t="s">
        <v>1802</v>
      </c>
      <c r="G118" s="69" t="s">
        <v>11</v>
      </c>
      <c r="H118" s="69" t="s">
        <v>832</v>
      </c>
      <c r="I118" s="107" t="s">
        <v>12</v>
      </c>
      <c r="J118" s="69" t="s">
        <v>13</v>
      </c>
      <c r="K118" s="69" t="s">
        <v>599</v>
      </c>
    </row>
    <row r="119" spans="1:11" hidden="1" x14ac:dyDescent="0.3">
      <c r="A119" s="69">
        <v>65</v>
      </c>
      <c r="B119" s="106">
        <v>45251</v>
      </c>
      <c r="C119" s="107" t="s">
        <v>1468</v>
      </c>
      <c r="D119" s="109">
        <v>500</v>
      </c>
      <c r="E119" s="69"/>
      <c r="F119" s="69" t="s">
        <v>1457</v>
      </c>
      <c r="G119" s="69" t="s">
        <v>11</v>
      </c>
      <c r="H119" s="69" t="s">
        <v>15</v>
      </c>
      <c r="I119" s="107" t="s">
        <v>12</v>
      </c>
      <c r="J119" s="69" t="s">
        <v>13</v>
      </c>
      <c r="K119" s="69" t="s">
        <v>1471</v>
      </c>
    </row>
    <row r="120" spans="1:11" hidden="1" x14ac:dyDescent="0.3">
      <c r="A120" s="69">
        <v>66</v>
      </c>
      <c r="B120" s="106"/>
      <c r="C120" s="107" t="s">
        <v>20</v>
      </c>
      <c r="D120" s="109">
        <v>2900</v>
      </c>
      <c r="E120" s="69"/>
      <c r="F120" s="69" t="s">
        <v>1625</v>
      </c>
      <c r="G120" s="69" t="s">
        <v>10</v>
      </c>
      <c r="H120" s="69" t="s">
        <v>15</v>
      </c>
      <c r="I120" s="107" t="s">
        <v>12</v>
      </c>
      <c r="J120" s="69" t="s">
        <v>13</v>
      </c>
      <c r="K120" s="69" t="s">
        <v>599</v>
      </c>
    </row>
    <row r="121" spans="1:11" hidden="1" x14ac:dyDescent="0.3">
      <c r="A121" s="69">
        <v>67</v>
      </c>
      <c r="B121" s="106"/>
      <c r="C121" s="107" t="s">
        <v>20</v>
      </c>
      <c r="D121" s="109">
        <v>240</v>
      </c>
      <c r="E121" s="69"/>
      <c r="F121" s="69" t="s">
        <v>1625</v>
      </c>
      <c r="G121" s="69" t="s">
        <v>11</v>
      </c>
      <c r="H121" s="69" t="s">
        <v>15</v>
      </c>
      <c r="I121" s="107" t="s">
        <v>12</v>
      </c>
      <c r="J121" s="69" t="s">
        <v>13</v>
      </c>
      <c r="K121" s="69" t="s">
        <v>599</v>
      </c>
    </row>
    <row r="122" spans="1:11" hidden="1" x14ac:dyDescent="0.3">
      <c r="A122" s="69">
        <v>68</v>
      </c>
      <c r="B122" s="106"/>
      <c r="C122" s="107" t="s">
        <v>1691</v>
      </c>
      <c r="D122" s="109">
        <v>3000</v>
      </c>
      <c r="E122" s="69"/>
      <c r="F122" s="69" t="s">
        <v>1692</v>
      </c>
      <c r="G122" s="69" t="s">
        <v>11</v>
      </c>
      <c r="H122" s="69" t="s">
        <v>15</v>
      </c>
      <c r="I122" s="107" t="s">
        <v>12</v>
      </c>
      <c r="J122" s="69" t="s">
        <v>13</v>
      </c>
      <c r="K122" s="69" t="s">
        <v>599</v>
      </c>
    </row>
    <row r="123" spans="1:11" hidden="1" x14ac:dyDescent="0.3">
      <c r="A123" s="69">
        <v>69</v>
      </c>
      <c r="B123" s="106">
        <v>45253</v>
      </c>
      <c r="C123" s="107" t="s">
        <v>20</v>
      </c>
      <c r="D123" s="109">
        <v>1276</v>
      </c>
      <c r="E123" s="69"/>
      <c r="F123" s="69" t="s">
        <v>1625</v>
      </c>
      <c r="G123" s="69" t="s">
        <v>10</v>
      </c>
      <c r="H123" s="69" t="s">
        <v>832</v>
      </c>
      <c r="I123" s="107" t="s">
        <v>12</v>
      </c>
      <c r="J123" s="69" t="s">
        <v>13</v>
      </c>
      <c r="K123" s="69" t="s">
        <v>599</v>
      </c>
    </row>
    <row r="124" spans="1:11" hidden="1" x14ac:dyDescent="0.3">
      <c r="A124" s="69">
        <v>70</v>
      </c>
      <c r="B124" s="106">
        <v>45254</v>
      </c>
      <c r="C124" s="107" t="s">
        <v>1492</v>
      </c>
      <c r="D124" s="109">
        <v>4584</v>
      </c>
      <c r="E124" s="69"/>
      <c r="F124" s="69" t="s">
        <v>1457</v>
      </c>
      <c r="G124" s="69" t="s">
        <v>11</v>
      </c>
      <c r="H124" s="69" t="s">
        <v>15</v>
      </c>
      <c r="I124" s="107" t="s">
        <v>12</v>
      </c>
      <c r="J124" s="69" t="s">
        <v>13</v>
      </c>
      <c r="K124" s="69" t="s">
        <v>1471</v>
      </c>
    </row>
    <row r="125" spans="1:11" hidden="1" x14ac:dyDescent="0.3">
      <c r="A125" s="69">
        <v>71</v>
      </c>
      <c r="B125" s="106">
        <v>45255</v>
      </c>
      <c r="C125" s="107" t="s">
        <v>329</v>
      </c>
      <c r="D125" s="109">
        <v>20</v>
      </c>
      <c r="E125" s="69"/>
      <c r="F125" s="69" t="s">
        <v>1457</v>
      </c>
      <c r="G125" s="69" t="s">
        <v>11</v>
      </c>
      <c r="H125" s="69" t="s">
        <v>15</v>
      </c>
      <c r="I125" s="107" t="s">
        <v>12</v>
      </c>
      <c r="J125" s="69" t="s">
        <v>13</v>
      </c>
      <c r="K125" s="69" t="s">
        <v>1471</v>
      </c>
    </row>
    <row r="126" spans="1:11" hidden="1" x14ac:dyDescent="0.3">
      <c r="A126" s="69">
        <v>72</v>
      </c>
      <c r="B126" s="106"/>
      <c r="C126" s="107" t="s">
        <v>1493</v>
      </c>
      <c r="D126" s="109">
        <v>400</v>
      </c>
      <c r="E126" s="69"/>
      <c r="F126" s="69" t="s">
        <v>1457</v>
      </c>
      <c r="G126" s="69" t="s">
        <v>11</v>
      </c>
      <c r="H126" s="69" t="s">
        <v>15</v>
      </c>
      <c r="I126" s="107" t="s">
        <v>12</v>
      </c>
      <c r="J126" s="69" t="s">
        <v>13</v>
      </c>
      <c r="K126" s="69" t="s">
        <v>1471</v>
      </c>
    </row>
    <row r="127" spans="1:11" hidden="1" x14ac:dyDescent="0.3">
      <c r="A127" s="69">
        <v>73</v>
      </c>
      <c r="B127" s="106"/>
      <c r="C127" s="107" t="s">
        <v>329</v>
      </c>
      <c r="D127" s="109">
        <v>2800</v>
      </c>
      <c r="E127" s="69"/>
      <c r="F127" s="69" t="s">
        <v>1457</v>
      </c>
      <c r="G127" s="69" t="s">
        <v>11</v>
      </c>
      <c r="H127" s="69" t="s">
        <v>15</v>
      </c>
      <c r="I127" s="107" t="s">
        <v>12</v>
      </c>
      <c r="J127" s="69" t="s">
        <v>13</v>
      </c>
      <c r="K127" s="69" t="s">
        <v>1471</v>
      </c>
    </row>
    <row r="128" spans="1:11" hidden="1" x14ac:dyDescent="0.3">
      <c r="A128" s="69">
        <v>74</v>
      </c>
      <c r="B128" s="106"/>
      <c r="C128" s="107" t="s">
        <v>1693</v>
      </c>
      <c r="D128" s="109">
        <v>7000</v>
      </c>
      <c r="E128" s="69"/>
      <c r="F128" s="69" t="s">
        <v>1625</v>
      </c>
      <c r="G128" s="69" t="s">
        <v>10</v>
      </c>
      <c r="H128" s="69" t="s">
        <v>15</v>
      </c>
      <c r="I128" s="107" t="s">
        <v>12</v>
      </c>
      <c r="J128" s="69" t="s">
        <v>13</v>
      </c>
      <c r="K128" s="69" t="s">
        <v>599</v>
      </c>
    </row>
    <row r="129" spans="1:11" hidden="1" x14ac:dyDescent="0.3">
      <c r="A129" s="69">
        <v>75</v>
      </c>
      <c r="B129" s="106"/>
      <c r="C129" s="107" t="s">
        <v>1694</v>
      </c>
      <c r="D129" s="109">
        <v>1243.95</v>
      </c>
      <c r="E129" s="69"/>
      <c r="F129" s="69" t="s">
        <v>1625</v>
      </c>
      <c r="G129" s="69" t="s">
        <v>10</v>
      </c>
      <c r="H129" s="69" t="s">
        <v>15</v>
      </c>
      <c r="I129" s="107" t="s">
        <v>12</v>
      </c>
      <c r="J129" s="69" t="s">
        <v>13</v>
      </c>
      <c r="K129" s="69" t="s">
        <v>599</v>
      </c>
    </row>
    <row r="130" spans="1:11" hidden="1" x14ac:dyDescent="0.3">
      <c r="A130" s="69">
        <v>76</v>
      </c>
      <c r="B130" s="106"/>
      <c r="C130" s="107" t="s">
        <v>1695</v>
      </c>
      <c r="D130" s="109">
        <v>2009</v>
      </c>
      <c r="E130" s="69"/>
      <c r="F130" s="69" t="s">
        <v>1625</v>
      </c>
      <c r="G130" s="69" t="s">
        <v>10</v>
      </c>
      <c r="H130" s="69" t="s">
        <v>15</v>
      </c>
      <c r="I130" s="107" t="s">
        <v>12</v>
      </c>
      <c r="J130" s="69" t="s">
        <v>13</v>
      </c>
      <c r="K130" s="69" t="s">
        <v>599</v>
      </c>
    </row>
    <row r="131" spans="1:11" hidden="1" x14ac:dyDescent="0.3">
      <c r="A131" s="69">
        <v>77</v>
      </c>
      <c r="B131" s="106"/>
      <c r="C131" s="107" t="s">
        <v>1696</v>
      </c>
      <c r="D131" s="109">
        <v>750</v>
      </c>
      <c r="E131" s="69"/>
      <c r="F131" s="69" t="s">
        <v>1625</v>
      </c>
      <c r="G131" s="69" t="s">
        <v>11</v>
      </c>
      <c r="H131" s="69" t="s">
        <v>16</v>
      </c>
      <c r="I131" s="107" t="s">
        <v>12</v>
      </c>
      <c r="J131" s="69" t="s">
        <v>13</v>
      </c>
      <c r="K131" s="69" t="s">
        <v>599</v>
      </c>
    </row>
    <row r="132" spans="1:11" hidden="1" x14ac:dyDescent="0.3">
      <c r="A132" s="69">
        <v>78</v>
      </c>
      <c r="B132" s="106"/>
      <c r="C132" s="107" t="s">
        <v>1697</v>
      </c>
      <c r="D132" s="109">
        <v>80</v>
      </c>
      <c r="E132" s="69"/>
      <c r="F132" s="69" t="s">
        <v>1625</v>
      </c>
      <c r="G132" s="69" t="s">
        <v>11</v>
      </c>
      <c r="H132" s="69" t="s">
        <v>16</v>
      </c>
      <c r="I132" s="107" t="s">
        <v>12</v>
      </c>
      <c r="J132" s="69" t="s">
        <v>13</v>
      </c>
      <c r="K132" s="69" t="s">
        <v>599</v>
      </c>
    </row>
    <row r="133" spans="1:11" hidden="1" x14ac:dyDescent="0.3">
      <c r="A133" s="69">
        <v>79</v>
      </c>
      <c r="B133" s="106"/>
      <c r="C133" s="107" t="s">
        <v>1698</v>
      </c>
      <c r="D133" s="109">
        <v>100</v>
      </c>
      <c r="E133" s="69"/>
      <c r="F133" s="69" t="s">
        <v>1625</v>
      </c>
      <c r="G133" s="69" t="s">
        <v>11</v>
      </c>
      <c r="H133" s="69" t="s">
        <v>16</v>
      </c>
      <c r="I133" s="107" t="s">
        <v>12</v>
      </c>
      <c r="J133" s="69" t="s">
        <v>13</v>
      </c>
      <c r="K133" s="69" t="s">
        <v>599</v>
      </c>
    </row>
    <row r="134" spans="1:11" hidden="1" x14ac:dyDescent="0.3">
      <c r="A134" s="69">
        <v>80</v>
      </c>
      <c r="B134" s="106"/>
      <c r="C134" s="107" t="s">
        <v>9</v>
      </c>
      <c r="D134" s="109">
        <v>120</v>
      </c>
      <c r="E134" s="69"/>
      <c r="F134" s="69" t="s">
        <v>1625</v>
      </c>
      <c r="G134" s="69" t="s">
        <v>11</v>
      </c>
      <c r="H134" s="69" t="s">
        <v>16</v>
      </c>
      <c r="I134" s="107" t="s">
        <v>12</v>
      </c>
      <c r="J134" s="69" t="s">
        <v>13</v>
      </c>
      <c r="K134" s="69" t="s">
        <v>599</v>
      </c>
    </row>
    <row r="135" spans="1:11" hidden="1" x14ac:dyDescent="0.3">
      <c r="A135" s="69">
        <v>81</v>
      </c>
      <c r="B135" s="106"/>
      <c r="C135" s="107" t="s">
        <v>23</v>
      </c>
      <c r="D135" s="109">
        <v>300</v>
      </c>
      <c r="E135" s="69"/>
      <c r="F135" s="69" t="s">
        <v>1625</v>
      </c>
      <c r="G135" s="69" t="s">
        <v>11</v>
      </c>
      <c r="H135" s="69" t="s">
        <v>16</v>
      </c>
      <c r="I135" s="107" t="s">
        <v>12</v>
      </c>
      <c r="J135" s="69" t="s">
        <v>13</v>
      </c>
      <c r="K135" s="69" t="s">
        <v>599</v>
      </c>
    </row>
    <row r="136" spans="1:11" hidden="1" x14ac:dyDescent="0.3">
      <c r="A136" s="69">
        <v>82</v>
      </c>
      <c r="B136" s="106"/>
      <c r="C136" s="107" t="s">
        <v>27</v>
      </c>
      <c r="D136" s="109">
        <v>350</v>
      </c>
      <c r="E136" s="69"/>
      <c r="F136" s="69" t="s">
        <v>1625</v>
      </c>
      <c r="G136" s="69" t="s">
        <v>11</v>
      </c>
      <c r="H136" s="69" t="s">
        <v>16</v>
      </c>
      <c r="I136" s="107" t="s">
        <v>12</v>
      </c>
      <c r="J136" s="69" t="s">
        <v>13</v>
      </c>
      <c r="K136" s="69" t="s">
        <v>599</v>
      </c>
    </row>
    <row r="137" spans="1:11" hidden="1" x14ac:dyDescent="0.3">
      <c r="A137" s="69">
        <v>83</v>
      </c>
      <c r="B137" s="106">
        <v>45256</v>
      </c>
      <c r="C137" s="107" t="s">
        <v>1697</v>
      </c>
      <c r="D137" s="109">
        <v>40</v>
      </c>
      <c r="E137" s="69"/>
      <c r="F137" s="69" t="s">
        <v>1625</v>
      </c>
      <c r="G137" s="69" t="s">
        <v>11</v>
      </c>
      <c r="H137" s="69" t="s">
        <v>16</v>
      </c>
      <c r="I137" s="107" t="s">
        <v>12</v>
      </c>
      <c r="J137" s="69" t="s">
        <v>13</v>
      </c>
      <c r="K137" s="69" t="s">
        <v>599</v>
      </c>
    </row>
    <row r="138" spans="1:11" hidden="1" x14ac:dyDescent="0.3">
      <c r="A138" s="69">
        <v>84</v>
      </c>
      <c r="B138" s="106"/>
      <c r="C138" s="107" t="s">
        <v>1698</v>
      </c>
      <c r="D138" s="109">
        <v>100</v>
      </c>
      <c r="E138" s="69"/>
      <c r="F138" s="69" t="s">
        <v>1625</v>
      </c>
      <c r="G138" s="69" t="s">
        <v>11</v>
      </c>
      <c r="H138" s="69" t="s">
        <v>16</v>
      </c>
      <c r="I138" s="107" t="s">
        <v>12</v>
      </c>
      <c r="J138" s="69" t="s">
        <v>13</v>
      </c>
      <c r="K138" s="69" t="s">
        <v>599</v>
      </c>
    </row>
    <row r="139" spans="1:11" hidden="1" x14ac:dyDescent="0.3">
      <c r="A139" s="69">
        <v>85</v>
      </c>
      <c r="B139" s="106"/>
      <c r="C139" s="107" t="s">
        <v>23</v>
      </c>
      <c r="D139" s="109">
        <v>400</v>
      </c>
      <c r="E139" s="69"/>
      <c r="F139" s="69" t="s">
        <v>1625</v>
      </c>
      <c r="G139" s="69" t="s">
        <v>11</v>
      </c>
      <c r="H139" s="69" t="s">
        <v>16</v>
      </c>
      <c r="I139" s="107" t="s">
        <v>12</v>
      </c>
      <c r="J139" s="69" t="s">
        <v>13</v>
      </c>
      <c r="K139" s="69" t="s">
        <v>599</v>
      </c>
    </row>
    <row r="140" spans="1:11" hidden="1" x14ac:dyDescent="0.3">
      <c r="A140" s="69">
        <v>86</v>
      </c>
      <c r="B140" s="106"/>
      <c r="C140" s="107" t="s">
        <v>1699</v>
      </c>
      <c r="D140" s="109">
        <v>1500</v>
      </c>
      <c r="E140" s="69"/>
      <c r="F140" s="69" t="s">
        <v>1625</v>
      </c>
      <c r="G140" s="69" t="s">
        <v>11</v>
      </c>
      <c r="H140" s="69" t="s">
        <v>17</v>
      </c>
      <c r="I140" s="107" t="s">
        <v>12</v>
      </c>
      <c r="J140" s="69" t="s">
        <v>13</v>
      </c>
      <c r="K140" s="69" t="s">
        <v>599</v>
      </c>
    </row>
    <row r="141" spans="1:11" hidden="1" x14ac:dyDescent="0.3">
      <c r="A141" s="69">
        <v>87</v>
      </c>
      <c r="B141" s="106"/>
      <c r="C141" s="107" t="s">
        <v>1060</v>
      </c>
      <c r="D141" s="109">
        <v>400</v>
      </c>
      <c r="E141" s="69"/>
      <c r="F141" s="69" t="s">
        <v>1625</v>
      </c>
      <c r="G141" s="69" t="s">
        <v>10</v>
      </c>
      <c r="H141" s="69" t="s">
        <v>16</v>
      </c>
      <c r="I141" s="107" t="s">
        <v>12</v>
      </c>
      <c r="J141" s="69" t="s">
        <v>13</v>
      </c>
      <c r="K141" s="69" t="s">
        <v>599</v>
      </c>
    </row>
    <row r="142" spans="1:11" hidden="1" x14ac:dyDescent="0.3">
      <c r="A142" s="69">
        <v>88</v>
      </c>
      <c r="B142" s="106"/>
      <c r="C142" s="107" t="s">
        <v>27</v>
      </c>
      <c r="D142" s="109">
        <v>770</v>
      </c>
      <c r="E142" s="69"/>
      <c r="F142" s="69" t="s">
        <v>1625</v>
      </c>
      <c r="G142" s="69" t="s">
        <v>11</v>
      </c>
      <c r="H142" s="69" t="s">
        <v>16</v>
      </c>
      <c r="I142" s="107" t="s">
        <v>12</v>
      </c>
      <c r="J142" s="69" t="s">
        <v>13</v>
      </c>
      <c r="K142" s="69" t="s">
        <v>599</v>
      </c>
    </row>
    <row r="143" spans="1:11" hidden="1" x14ac:dyDescent="0.3">
      <c r="A143" s="69">
        <v>89</v>
      </c>
      <c r="B143" s="136">
        <v>45256</v>
      </c>
      <c r="C143" s="69" t="s">
        <v>1436</v>
      </c>
      <c r="D143" s="69">
        <v>440</v>
      </c>
      <c r="E143" s="69"/>
      <c r="F143" s="69" t="s">
        <v>62</v>
      </c>
      <c r="G143" s="69" t="s">
        <v>11</v>
      </c>
      <c r="H143" s="69" t="s">
        <v>15</v>
      </c>
      <c r="I143" s="107" t="s">
        <v>12</v>
      </c>
      <c r="J143" s="69" t="s">
        <v>13</v>
      </c>
      <c r="K143" s="69" t="s">
        <v>599</v>
      </c>
    </row>
    <row r="144" spans="1:11" hidden="1" x14ac:dyDescent="0.3">
      <c r="A144" s="69">
        <v>90</v>
      </c>
      <c r="B144" s="69"/>
      <c r="C144" s="69" t="s">
        <v>23</v>
      </c>
      <c r="D144" s="69">
        <v>406</v>
      </c>
      <c r="E144" s="69"/>
      <c r="F144" s="69" t="s">
        <v>62</v>
      </c>
      <c r="G144" s="69" t="s">
        <v>11</v>
      </c>
      <c r="H144" s="69" t="s">
        <v>16</v>
      </c>
      <c r="I144" s="107" t="s">
        <v>12</v>
      </c>
      <c r="J144" s="69" t="s">
        <v>13</v>
      </c>
      <c r="K144" s="69" t="s">
        <v>599</v>
      </c>
    </row>
    <row r="145" spans="1:11" hidden="1" x14ac:dyDescent="0.3">
      <c r="A145" s="69">
        <v>91</v>
      </c>
      <c r="B145" s="69"/>
      <c r="C145" s="69" t="s">
        <v>1429</v>
      </c>
      <c r="D145" s="69">
        <v>1560</v>
      </c>
      <c r="E145" s="69"/>
      <c r="F145" s="69" t="s">
        <v>62</v>
      </c>
      <c r="G145" s="69" t="s">
        <v>10</v>
      </c>
      <c r="H145" s="69" t="s">
        <v>15</v>
      </c>
      <c r="I145" s="107" t="s">
        <v>12</v>
      </c>
      <c r="J145" s="69" t="s">
        <v>13</v>
      </c>
      <c r="K145" s="69" t="s">
        <v>599</v>
      </c>
    </row>
    <row r="146" spans="1:11" hidden="1" x14ac:dyDescent="0.3">
      <c r="A146" s="69">
        <v>92</v>
      </c>
      <c r="B146" s="136">
        <v>45257</v>
      </c>
      <c r="C146" s="69" t="s">
        <v>1697</v>
      </c>
      <c r="D146" s="69">
        <v>70</v>
      </c>
      <c r="E146" s="69"/>
      <c r="F146" s="69" t="s">
        <v>1625</v>
      </c>
      <c r="G146" s="69" t="s">
        <v>10</v>
      </c>
      <c r="H146" s="69" t="s">
        <v>1425</v>
      </c>
      <c r="I146" s="107" t="s">
        <v>12</v>
      </c>
      <c r="J146" s="69" t="s">
        <v>13</v>
      </c>
      <c r="K146" s="69" t="s">
        <v>599</v>
      </c>
    </row>
    <row r="147" spans="1:11" hidden="1" x14ac:dyDescent="0.3">
      <c r="A147" s="69">
        <v>93</v>
      </c>
      <c r="B147" s="69"/>
      <c r="C147" s="69" t="s">
        <v>1700</v>
      </c>
      <c r="D147" s="69">
        <v>180</v>
      </c>
      <c r="E147" s="69"/>
      <c r="F147" s="69" t="s">
        <v>1625</v>
      </c>
      <c r="G147" s="69" t="s">
        <v>10</v>
      </c>
      <c r="H147" s="69" t="s">
        <v>15</v>
      </c>
      <c r="I147" s="107" t="s">
        <v>12</v>
      </c>
      <c r="J147" s="69" t="s">
        <v>13</v>
      </c>
      <c r="K147" s="69" t="s">
        <v>599</v>
      </c>
    </row>
    <row r="148" spans="1:11" hidden="1" x14ac:dyDescent="0.3">
      <c r="A148" s="69">
        <v>94</v>
      </c>
      <c r="B148" s="69"/>
      <c r="C148" s="69" t="s">
        <v>1759</v>
      </c>
      <c r="D148" s="69">
        <v>822.5</v>
      </c>
      <c r="E148" s="69"/>
      <c r="F148" s="69" t="s">
        <v>1692</v>
      </c>
      <c r="G148" s="69" t="s">
        <v>10</v>
      </c>
      <c r="H148" s="69" t="s">
        <v>15</v>
      </c>
      <c r="I148" s="107" t="s">
        <v>12</v>
      </c>
      <c r="J148" s="69" t="s">
        <v>1517</v>
      </c>
      <c r="K148" s="69" t="s">
        <v>599</v>
      </c>
    </row>
    <row r="149" spans="1:11" hidden="1" x14ac:dyDescent="0.3">
      <c r="A149" s="69">
        <v>95</v>
      </c>
      <c r="B149" s="136">
        <v>45257</v>
      </c>
      <c r="C149" s="69" t="s">
        <v>35</v>
      </c>
      <c r="D149" s="69">
        <v>100</v>
      </c>
      <c r="E149" s="69"/>
      <c r="F149" s="69" t="s">
        <v>62</v>
      </c>
      <c r="G149" s="69" t="s">
        <v>11</v>
      </c>
      <c r="H149" s="69" t="s">
        <v>16</v>
      </c>
      <c r="I149" s="107" t="s">
        <v>12</v>
      </c>
      <c r="J149" s="69" t="s">
        <v>13</v>
      </c>
      <c r="K149" s="69" t="s">
        <v>599</v>
      </c>
    </row>
    <row r="150" spans="1:11" hidden="1" x14ac:dyDescent="0.3">
      <c r="A150" s="69">
        <v>96</v>
      </c>
      <c r="B150" s="136">
        <v>45258</v>
      </c>
      <c r="C150" s="69" t="s">
        <v>68</v>
      </c>
      <c r="D150" s="69">
        <v>40</v>
      </c>
      <c r="E150" s="69"/>
      <c r="F150" s="69" t="s">
        <v>62</v>
      </c>
      <c r="G150" s="69" t="s">
        <v>10</v>
      </c>
      <c r="H150" s="69" t="s">
        <v>15</v>
      </c>
      <c r="I150" s="107" t="s">
        <v>12</v>
      </c>
      <c r="J150" s="69" t="s">
        <v>13</v>
      </c>
      <c r="K150" s="69" t="s">
        <v>599</v>
      </c>
    </row>
    <row r="151" spans="1:11" hidden="1" x14ac:dyDescent="0.3">
      <c r="A151" s="69">
        <v>97</v>
      </c>
      <c r="B151" s="136"/>
      <c r="C151" s="69" t="s">
        <v>1429</v>
      </c>
      <c r="D151" s="69">
        <v>120</v>
      </c>
      <c r="E151" s="69"/>
      <c r="F151" s="69" t="s">
        <v>62</v>
      </c>
      <c r="G151" s="69" t="s">
        <v>10</v>
      </c>
      <c r="H151" s="69" t="s">
        <v>15</v>
      </c>
      <c r="I151" s="107" t="s">
        <v>12</v>
      </c>
      <c r="J151" s="69" t="s">
        <v>13</v>
      </c>
      <c r="K151" s="69" t="s">
        <v>599</v>
      </c>
    </row>
    <row r="152" spans="1:11" hidden="1" x14ac:dyDescent="0.3">
      <c r="A152" s="69">
        <v>98</v>
      </c>
      <c r="B152" s="136"/>
      <c r="C152" s="69" t="s">
        <v>9</v>
      </c>
      <c r="D152" s="69">
        <v>100</v>
      </c>
      <c r="E152" s="69"/>
      <c r="F152" s="69" t="s">
        <v>1625</v>
      </c>
      <c r="G152" s="69" t="s">
        <v>11</v>
      </c>
      <c r="H152" s="69" t="s">
        <v>16</v>
      </c>
      <c r="I152" s="107" t="s">
        <v>12</v>
      </c>
      <c r="J152" s="69" t="s">
        <v>13</v>
      </c>
      <c r="K152" s="69" t="s">
        <v>599</v>
      </c>
    </row>
    <row r="153" spans="1:11" hidden="1" x14ac:dyDescent="0.3">
      <c r="A153" s="69">
        <v>99</v>
      </c>
      <c r="B153" s="136"/>
      <c r="C153" s="69" t="s">
        <v>27</v>
      </c>
      <c r="D153" s="69">
        <v>600</v>
      </c>
      <c r="E153" s="69"/>
      <c r="F153" s="69" t="s">
        <v>1625</v>
      </c>
      <c r="G153" s="69" t="s">
        <v>11</v>
      </c>
      <c r="H153" s="69" t="s">
        <v>16</v>
      </c>
      <c r="I153" s="107" t="s">
        <v>12</v>
      </c>
      <c r="J153" s="69" t="s">
        <v>13</v>
      </c>
      <c r="K153" s="69" t="s">
        <v>599</v>
      </c>
    </row>
    <row r="154" spans="1:11" hidden="1" x14ac:dyDescent="0.3">
      <c r="A154" s="69">
        <v>100</v>
      </c>
      <c r="B154" s="136"/>
      <c r="C154" s="69" t="s">
        <v>1699</v>
      </c>
      <c r="D154" s="69">
        <v>1200</v>
      </c>
      <c r="E154" s="69"/>
      <c r="F154" s="69" t="s">
        <v>1625</v>
      </c>
      <c r="G154" s="69" t="s">
        <v>10</v>
      </c>
      <c r="H154" s="69" t="s">
        <v>17</v>
      </c>
      <c r="I154" s="107" t="s">
        <v>12</v>
      </c>
      <c r="J154" s="69" t="s">
        <v>13</v>
      </c>
      <c r="K154" s="69" t="s">
        <v>599</v>
      </c>
    </row>
    <row r="155" spans="1:11" hidden="1" x14ac:dyDescent="0.3">
      <c r="A155" s="69">
        <v>101</v>
      </c>
      <c r="B155" s="136"/>
      <c r="C155" s="69" t="s">
        <v>1701</v>
      </c>
      <c r="D155" s="69">
        <v>963.95</v>
      </c>
      <c r="E155" s="69"/>
      <c r="F155" s="69" t="s">
        <v>1625</v>
      </c>
      <c r="G155" s="69" t="s">
        <v>10</v>
      </c>
      <c r="H155" s="69" t="s">
        <v>15</v>
      </c>
      <c r="I155" s="107" t="s">
        <v>12</v>
      </c>
      <c r="J155" s="69" t="s">
        <v>13</v>
      </c>
      <c r="K155" s="69" t="s">
        <v>599</v>
      </c>
    </row>
    <row r="156" spans="1:11" hidden="1" x14ac:dyDescent="0.3">
      <c r="A156" s="69">
        <v>102</v>
      </c>
      <c r="B156" s="136"/>
      <c r="C156" s="69" t="s">
        <v>1702</v>
      </c>
      <c r="D156" s="69">
        <v>2673.95</v>
      </c>
      <c r="E156" s="69"/>
      <c r="F156" s="69" t="s">
        <v>1625</v>
      </c>
      <c r="G156" s="69" t="s">
        <v>10</v>
      </c>
      <c r="H156" s="69" t="s">
        <v>15</v>
      </c>
      <c r="I156" s="107" t="s">
        <v>12</v>
      </c>
      <c r="J156" s="69" t="s">
        <v>13</v>
      </c>
      <c r="K156" s="69" t="s">
        <v>599</v>
      </c>
    </row>
    <row r="157" spans="1:11" hidden="1" x14ac:dyDescent="0.3">
      <c r="A157" s="69">
        <v>103</v>
      </c>
      <c r="B157" s="136"/>
      <c r="C157" s="69" t="s">
        <v>1703</v>
      </c>
      <c r="D157" s="69">
        <v>5682</v>
      </c>
      <c r="E157" s="69"/>
      <c r="F157" s="69" t="s">
        <v>1625</v>
      </c>
      <c r="G157" s="69" t="s">
        <v>10</v>
      </c>
      <c r="H157" s="69" t="s">
        <v>15</v>
      </c>
      <c r="I157" s="107" t="s">
        <v>12</v>
      </c>
      <c r="J157" s="69" t="s">
        <v>13</v>
      </c>
      <c r="K157" s="69" t="s">
        <v>599</v>
      </c>
    </row>
    <row r="158" spans="1:11" hidden="1" x14ac:dyDescent="0.3">
      <c r="A158" s="69">
        <v>104</v>
      </c>
      <c r="B158" s="136"/>
      <c r="C158" s="69" t="s">
        <v>1702</v>
      </c>
      <c r="D158" s="69">
        <v>4684.3</v>
      </c>
      <c r="E158" s="69"/>
      <c r="F158" s="69" t="s">
        <v>1625</v>
      </c>
      <c r="G158" s="69" t="s">
        <v>10</v>
      </c>
      <c r="H158" s="69" t="s">
        <v>15</v>
      </c>
      <c r="I158" s="107" t="s">
        <v>12</v>
      </c>
      <c r="J158" s="69" t="s">
        <v>13</v>
      </c>
      <c r="K158" s="69" t="s">
        <v>599</v>
      </c>
    </row>
    <row r="159" spans="1:11" hidden="1" x14ac:dyDescent="0.3">
      <c r="A159" s="69">
        <v>105</v>
      </c>
      <c r="B159" s="136"/>
      <c r="C159" s="69" t="s">
        <v>1763</v>
      </c>
      <c r="D159" s="69">
        <v>2500</v>
      </c>
      <c r="E159" s="69"/>
      <c r="F159" s="69" t="s">
        <v>1764</v>
      </c>
      <c r="G159" s="69" t="s">
        <v>11</v>
      </c>
      <c r="H159" s="69" t="s">
        <v>15</v>
      </c>
      <c r="I159" s="107" t="s">
        <v>12</v>
      </c>
      <c r="J159" s="69" t="s">
        <v>13</v>
      </c>
      <c r="K159" s="69" t="s">
        <v>1766</v>
      </c>
    </row>
    <row r="160" spans="1:11" hidden="1" x14ac:dyDescent="0.3">
      <c r="A160" s="69">
        <v>106</v>
      </c>
      <c r="B160" s="136">
        <v>45259</v>
      </c>
      <c r="C160" s="69" t="s">
        <v>1704</v>
      </c>
      <c r="D160" s="69">
        <v>5314.3</v>
      </c>
      <c r="E160" s="69"/>
      <c r="F160" s="69" t="s">
        <v>1625</v>
      </c>
      <c r="G160" s="69" t="s">
        <v>10</v>
      </c>
      <c r="H160" s="69" t="s">
        <v>15</v>
      </c>
      <c r="I160" s="107" t="s">
        <v>12</v>
      </c>
      <c r="J160" s="69" t="s">
        <v>13</v>
      </c>
      <c r="K160" s="69" t="s">
        <v>599</v>
      </c>
    </row>
    <row r="161" spans="1:11" hidden="1" x14ac:dyDescent="0.3">
      <c r="A161" s="69">
        <v>107</v>
      </c>
      <c r="B161" s="136"/>
      <c r="C161" s="69" t="s">
        <v>1468</v>
      </c>
      <c r="D161" s="69">
        <v>1000</v>
      </c>
      <c r="E161" s="69"/>
      <c r="F161" s="69" t="s">
        <v>1625</v>
      </c>
      <c r="G161" s="69" t="s">
        <v>11</v>
      </c>
      <c r="H161" s="69" t="s">
        <v>15</v>
      </c>
      <c r="I161" s="107" t="s">
        <v>12</v>
      </c>
      <c r="J161" s="69" t="s">
        <v>13</v>
      </c>
      <c r="K161" s="69" t="s">
        <v>599</v>
      </c>
    </row>
    <row r="162" spans="1:11" hidden="1" x14ac:dyDescent="0.3">
      <c r="A162" s="69">
        <v>108</v>
      </c>
      <c r="B162" s="136"/>
      <c r="C162" s="69" t="s">
        <v>20</v>
      </c>
      <c r="D162" s="69">
        <v>1200.05</v>
      </c>
      <c r="E162" s="69"/>
      <c r="F162" s="69" t="s">
        <v>1625</v>
      </c>
      <c r="G162" s="69" t="s">
        <v>10</v>
      </c>
      <c r="H162" s="69" t="s">
        <v>15</v>
      </c>
      <c r="I162" s="107" t="s">
        <v>12</v>
      </c>
      <c r="J162" s="69" t="s">
        <v>13</v>
      </c>
      <c r="K162" s="69" t="s">
        <v>599</v>
      </c>
    </row>
    <row r="163" spans="1:11" hidden="1" x14ac:dyDescent="0.3">
      <c r="A163" s="69">
        <v>109</v>
      </c>
      <c r="B163" s="136"/>
      <c r="C163" s="69" t="s">
        <v>20</v>
      </c>
      <c r="D163" s="69">
        <v>1469.69</v>
      </c>
      <c r="E163" s="69"/>
      <c r="F163" s="69" t="s">
        <v>1625</v>
      </c>
      <c r="G163" s="69" t="s">
        <v>10</v>
      </c>
      <c r="H163" s="69" t="s">
        <v>15</v>
      </c>
      <c r="I163" s="107" t="s">
        <v>12</v>
      </c>
      <c r="J163" s="69" t="s">
        <v>13</v>
      </c>
      <c r="K163" s="69" t="s">
        <v>599</v>
      </c>
    </row>
    <row r="164" spans="1:11" hidden="1" x14ac:dyDescent="0.3">
      <c r="A164" s="69">
        <v>110</v>
      </c>
      <c r="B164" s="136"/>
      <c r="C164" s="69" t="s">
        <v>1519</v>
      </c>
      <c r="D164" s="69">
        <v>90</v>
      </c>
      <c r="E164" s="69"/>
      <c r="F164" s="69" t="s">
        <v>1625</v>
      </c>
      <c r="G164" s="69" t="s">
        <v>11</v>
      </c>
      <c r="H164" s="69" t="s">
        <v>1425</v>
      </c>
      <c r="I164" s="107" t="s">
        <v>12</v>
      </c>
      <c r="J164" s="69" t="s">
        <v>13</v>
      </c>
      <c r="K164" s="69" t="s">
        <v>599</v>
      </c>
    </row>
    <row r="165" spans="1:11" hidden="1" x14ac:dyDescent="0.3">
      <c r="A165" s="69">
        <v>111</v>
      </c>
      <c r="B165" s="136"/>
      <c r="C165" s="69" t="s">
        <v>23</v>
      </c>
      <c r="D165" s="69">
        <v>420</v>
      </c>
      <c r="E165" s="69"/>
      <c r="F165" s="69" t="s">
        <v>1625</v>
      </c>
      <c r="G165" s="69" t="s">
        <v>11</v>
      </c>
      <c r="H165" s="69" t="s">
        <v>1425</v>
      </c>
      <c r="I165" s="107" t="s">
        <v>12</v>
      </c>
      <c r="J165" s="69" t="s">
        <v>13</v>
      </c>
      <c r="K165" s="69" t="s">
        <v>599</v>
      </c>
    </row>
    <row r="166" spans="1:11" hidden="1" x14ac:dyDescent="0.3">
      <c r="A166" s="69">
        <v>112</v>
      </c>
      <c r="B166" s="136"/>
      <c r="C166" s="69" t="s">
        <v>9</v>
      </c>
      <c r="D166" s="69">
        <v>80</v>
      </c>
      <c r="E166" s="69"/>
      <c r="F166" s="69" t="s">
        <v>1625</v>
      </c>
      <c r="G166" s="69" t="s">
        <v>11</v>
      </c>
      <c r="H166" s="69" t="s">
        <v>1425</v>
      </c>
      <c r="I166" s="107" t="s">
        <v>12</v>
      </c>
      <c r="J166" s="69" t="s">
        <v>13</v>
      </c>
      <c r="K166" s="69" t="s">
        <v>599</v>
      </c>
    </row>
    <row r="167" spans="1:11" hidden="1" x14ac:dyDescent="0.3">
      <c r="A167" s="69">
        <v>113</v>
      </c>
      <c r="B167" s="136"/>
      <c r="C167" s="69" t="s">
        <v>1697</v>
      </c>
      <c r="D167" s="69">
        <v>60</v>
      </c>
      <c r="E167" s="69"/>
      <c r="F167" s="69" t="s">
        <v>1625</v>
      </c>
      <c r="G167" s="69" t="s">
        <v>11</v>
      </c>
      <c r="H167" s="69" t="s">
        <v>1425</v>
      </c>
      <c r="I167" s="107" t="s">
        <v>12</v>
      </c>
      <c r="J167" s="69" t="s">
        <v>13</v>
      </c>
      <c r="K167" s="69" t="s">
        <v>599</v>
      </c>
    </row>
    <row r="168" spans="1:11" hidden="1" x14ac:dyDescent="0.3">
      <c r="A168" s="69">
        <v>114</v>
      </c>
      <c r="B168" s="136"/>
      <c r="C168" s="69" t="s">
        <v>27</v>
      </c>
      <c r="D168" s="69">
        <v>450</v>
      </c>
      <c r="E168" s="69"/>
      <c r="F168" s="69" t="s">
        <v>1625</v>
      </c>
      <c r="G168" s="69" t="s">
        <v>11</v>
      </c>
      <c r="H168" s="69" t="s">
        <v>1425</v>
      </c>
      <c r="I168" s="107" t="s">
        <v>12</v>
      </c>
      <c r="J168" s="69" t="s">
        <v>13</v>
      </c>
      <c r="K168" s="69" t="s">
        <v>599</v>
      </c>
    </row>
    <row r="169" spans="1:11" hidden="1" x14ac:dyDescent="0.3">
      <c r="A169" s="69">
        <v>115</v>
      </c>
      <c r="B169" s="136">
        <v>45260</v>
      </c>
      <c r="C169" s="69" t="s">
        <v>1437</v>
      </c>
      <c r="D169" s="69">
        <v>959</v>
      </c>
      <c r="E169" s="69"/>
      <c r="F169" s="69" t="s">
        <v>62</v>
      </c>
      <c r="G169" s="69" t="s">
        <v>11</v>
      </c>
      <c r="H169" s="69" t="s">
        <v>15</v>
      </c>
      <c r="I169" s="107" t="s">
        <v>12</v>
      </c>
      <c r="J169" s="69" t="s">
        <v>13</v>
      </c>
      <c r="K169" s="69" t="s">
        <v>599</v>
      </c>
    </row>
    <row r="170" spans="1:11" hidden="1" x14ac:dyDescent="0.3">
      <c r="A170" s="69">
        <v>116</v>
      </c>
      <c r="B170" s="136"/>
      <c r="C170" s="69" t="s">
        <v>9</v>
      </c>
      <c r="D170" s="69">
        <v>40</v>
      </c>
      <c r="E170" s="69"/>
      <c r="F170" s="69" t="s">
        <v>62</v>
      </c>
      <c r="G170" s="69" t="s">
        <v>11</v>
      </c>
      <c r="H170" s="69" t="s">
        <v>16</v>
      </c>
      <c r="I170" s="107" t="s">
        <v>12</v>
      </c>
      <c r="J170" s="69" t="s">
        <v>13</v>
      </c>
      <c r="K170" s="69" t="s">
        <v>599</v>
      </c>
    </row>
    <row r="171" spans="1:11" hidden="1" x14ac:dyDescent="0.3">
      <c r="A171" s="69">
        <v>117</v>
      </c>
      <c r="B171" s="69"/>
      <c r="C171" s="69" t="s">
        <v>27</v>
      </c>
      <c r="D171" s="69">
        <v>300</v>
      </c>
      <c r="E171" s="69"/>
      <c r="F171" s="69" t="s">
        <v>62</v>
      </c>
      <c r="G171" s="69" t="s">
        <v>11</v>
      </c>
      <c r="H171" s="69" t="s">
        <v>16</v>
      </c>
      <c r="I171" s="107" t="s">
        <v>12</v>
      </c>
      <c r="J171" s="69" t="s">
        <v>13</v>
      </c>
      <c r="K171" s="69" t="s">
        <v>599</v>
      </c>
    </row>
    <row r="172" spans="1:11" hidden="1" x14ac:dyDescent="0.3">
      <c r="A172" s="69">
        <v>118</v>
      </c>
      <c r="B172" s="69"/>
      <c r="C172" s="69" t="s">
        <v>1443</v>
      </c>
      <c r="D172" s="69">
        <v>220</v>
      </c>
      <c r="E172" s="69"/>
      <c r="F172" s="69" t="s">
        <v>62</v>
      </c>
      <c r="G172" s="69" t="s">
        <v>11</v>
      </c>
      <c r="H172" s="69" t="s">
        <v>14</v>
      </c>
      <c r="I172" s="107" t="s">
        <v>12</v>
      </c>
      <c r="J172" s="69" t="s">
        <v>13</v>
      </c>
      <c r="K172" s="69" t="s">
        <v>1444</v>
      </c>
    </row>
    <row r="173" spans="1:11" hidden="1" x14ac:dyDescent="0.3">
      <c r="A173" s="69">
        <v>119</v>
      </c>
      <c r="B173" s="69"/>
      <c r="C173" s="69" t="s">
        <v>1445</v>
      </c>
      <c r="D173" s="69">
        <v>172</v>
      </c>
      <c r="E173" s="69"/>
      <c r="F173" s="69" t="s">
        <v>62</v>
      </c>
      <c r="G173" s="69" t="s">
        <v>11</v>
      </c>
      <c r="H173" s="69" t="s">
        <v>15</v>
      </c>
      <c r="I173" s="107" t="s">
        <v>12</v>
      </c>
      <c r="J173" s="69" t="s">
        <v>13</v>
      </c>
      <c r="K173" s="69" t="s">
        <v>1444</v>
      </c>
    </row>
    <row r="174" spans="1:11" hidden="1" x14ac:dyDescent="0.3">
      <c r="A174" s="69">
        <v>120</v>
      </c>
      <c r="B174" s="69"/>
      <c r="C174" s="69" t="s">
        <v>1697</v>
      </c>
      <c r="D174" s="69">
        <v>30</v>
      </c>
      <c r="E174" s="69"/>
      <c r="F174" s="69" t="s">
        <v>1625</v>
      </c>
      <c r="G174" s="69" t="s">
        <v>11</v>
      </c>
      <c r="H174" s="69" t="s">
        <v>1425</v>
      </c>
      <c r="I174" s="107" t="s">
        <v>12</v>
      </c>
      <c r="J174" s="69" t="s">
        <v>13</v>
      </c>
      <c r="K174" s="69" t="s">
        <v>599</v>
      </c>
    </row>
    <row r="175" spans="1:11" hidden="1" x14ac:dyDescent="0.3">
      <c r="A175" s="69">
        <v>121</v>
      </c>
      <c r="B175" s="69"/>
      <c r="C175" s="69" t="s">
        <v>1519</v>
      </c>
      <c r="D175" s="69">
        <v>100</v>
      </c>
      <c r="E175" s="69"/>
      <c r="F175" s="69" t="s">
        <v>1625</v>
      </c>
      <c r="G175" s="69" t="s">
        <v>11</v>
      </c>
      <c r="H175" s="69" t="s">
        <v>1425</v>
      </c>
      <c r="I175" s="107" t="s">
        <v>12</v>
      </c>
      <c r="J175" s="69" t="s">
        <v>13</v>
      </c>
      <c r="K175" s="69" t="s">
        <v>599</v>
      </c>
    </row>
    <row r="176" spans="1:11" hidden="1" x14ac:dyDescent="0.3">
      <c r="A176" s="69">
        <v>122</v>
      </c>
      <c r="B176" s="69"/>
      <c r="C176" s="69" t="s">
        <v>1521</v>
      </c>
      <c r="D176" s="69">
        <v>150</v>
      </c>
      <c r="E176" s="69"/>
      <c r="F176" s="69" t="s">
        <v>1625</v>
      </c>
      <c r="G176" s="69" t="s">
        <v>11</v>
      </c>
      <c r="H176" s="69" t="s">
        <v>1425</v>
      </c>
      <c r="I176" s="107" t="s">
        <v>12</v>
      </c>
      <c r="J176" s="69" t="s">
        <v>13</v>
      </c>
      <c r="K176" s="69" t="s">
        <v>599</v>
      </c>
    </row>
    <row r="177" spans="1:11" hidden="1" x14ac:dyDescent="0.3">
      <c r="A177" s="69">
        <v>123</v>
      </c>
      <c r="B177" s="69"/>
      <c r="C177" s="69" t="s">
        <v>9</v>
      </c>
      <c r="D177" s="69">
        <v>60</v>
      </c>
      <c r="E177" s="69"/>
      <c r="F177" s="69" t="s">
        <v>1625</v>
      </c>
      <c r="G177" s="69" t="s">
        <v>11</v>
      </c>
      <c r="H177" s="69" t="s">
        <v>1425</v>
      </c>
      <c r="I177" s="107" t="s">
        <v>12</v>
      </c>
      <c r="J177" s="69" t="s">
        <v>13</v>
      </c>
      <c r="K177" s="69" t="s">
        <v>599</v>
      </c>
    </row>
    <row r="178" spans="1:11" hidden="1" x14ac:dyDescent="0.3">
      <c r="A178" s="69">
        <v>124</v>
      </c>
      <c r="B178" s="69"/>
      <c r="C178" s="69" t="s">
        <v>23</v>
      </c>
      <c r="D178" s="69">
        <v>260</v>
      </c>
      <c r="E178" s="69"/>
      <c r="F178" s="69" t="s">
        <v>1625</v>
      </c>
      <c r="G178" s="69" t="s">
        <v>11</v>
      </c>
      <c r="H178" s="69" t="s">
        <v>1425</v>
      </c>
      <c r="I178" s="107" t="s">
        <v>12</v>
      </c>
      <c r="J178" s="69" t="s">
        <v>13</v>
      </c>
      <c r="K178" s="69" t="s">
        <v>599</v>
      </c>
    </row>
    <row r="179" spans="1:11" hidden="1" x14ac:dyDescent="0.3">
      <c r="A179" s="69">
        <v>125</v>
      </c>
      <c r="B179" s="69"/>
      <c r="C179" s="69" t="s">
        <v>1705</v>
      </c>
      <c r="D179" s="69">
        <v>700</v>
      </c>
      <c r="E179" s="69"/>
      <c r="F179" s="69" t="s">
        <v>1625</v>
      </c>
      <c r="G179" s="69" t="s">
        <v>11</v>
      </c>
      <c r="H179" s="69" t="s">
        <v>1425</v>
      </c>
      <c r="I179" s="107" t="s">
        <v>12</v>
      </c>
      <c r="J179" s="69" t="s">
        <v>13</v>
      </c>
      <c r="K179" s="69" t="s">
        <v>599</v>
      </c>
    </row>
    <row r="180" spans="1:11" x14ac:dyDescent="0.3">
      <c r="C180" s="156" t="s">
        <v>1829</v>
      </c>
      <c r="D180" s="156">
        <v>280</v>
      </c>
      <c r="F180" s="69" t="s">
        <v>914</v>
      </c>
      <c r="G180" s="69" t="s">
        <v>11</v>
      </c>
      <c r="H180" s="111" t="s">
        <v>15</v>
      </c>
      <c r="I180" s="107" t="s">
        <v>12</v>
      </c>
      <c r="J180" s="116" t="s">
        <v>13</v>
      </c>
      <c r="K180" s="140" t="s">
        <v>1830</v>
      </c>
    </row>
  </sheetData>
  <autoFilter ref="A1:K180">
    <filterColumn colId="5">
      <filters>
        <filter val="Amit"/>
      </filters>
    </filterColumn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6"/>
  <sheetViews>
    <sheetView topLeftCell="A243" workbookViewId="0">
      <selection activeCell="D15" sqref="D15:D325"/>
    </sheetView>
  </sheetViews>
  <sheetFormatPr defaultColWidth="14.88671875" defaultRowHeight="14.4" x14ac:dyDescent="0.3"/>
  <cols>
    <col min="3" max="3" width="44" customWidth="1"/>
  </cols>
  <sheetData>
    <row r="1" spans="1:11" ht="31.2" x14ac:dyDescent="0.3">
      <c r="A1" s="46" t="s">
        <v>0</v>
      </c>
      <c r="B1" s="157" t="s">
        <v>64</v>
      </c>
      <c r="C1" s="48" t="s">
        <v>38</v>
      </c>
      <c r="D1" s="46" t="s">
        <v>1</v>
      </c>
      <c r="E1" s="46" t="s">
        <v>2</v>
      </c>
      <c r="F1" s="49" t="s">
        <v>3</v>
      </c>
      <c r="G1" s="46" t="s">
        <v>4</v>
      </c>
      <c r="H1" s="46" t="s">
        <v>5</v>
      </c>
      <c r="I1" s="46" t="s">
        <v>134</v>
      </c>
      <c r="J1" s="46" t="s">
        <v>6</v>
      </c>
      <c r="K1" s="46" t="s">
        <v>7</v>
      </c>
    </row>
    <row r="2" spans="1:11" hidden="1" x14ac:dyDescent="0.3">
      <c r="A2" s="158"/>
      <c r="B2" s="159">
        <v>45261</v>
      </c>
      <c r="C2" s="158" t="s">
        <v>744</v>
      </c>
      <c r="D2" s="158">
        <v>300</v>
      </c>
      <c r="E2" s="158"/>
      <c r="F2" s="158" t="s">
        <v>62</v>
      </c>
      <c r="G2" s="158" t="s">
        <v>11</v>
      </c>
      <c r="H2" s="158" t="s">
        <v>14</v>
      </c>
      <c r="I2" s="160" t="s">
        <v>12</v>
      </c>
      <c r="J2" s="158" t="s">
        <v>13</v>
      </c>
      <c r="K2" s="158" t="s">
        <v>1444</v>
      </c>
    </row>
    <row r="3" spans="1:11" hidden="1" x14ac:dyDescent="0.3">
      <c r="A3" s="158"/>
      <c r="B3" s="158"/>
      <c r="C3" s="158" t="s">
        <v>24</v>
      </c>
      <c r="D3" s="158">
        <f>150+20+20</f>
        <v>190</v>
      </c>
      <c r="E3" s="158"/>
      <c r="F3" s="158" t="s">
        <v>62</v>
      </c>
      <c r="G3" s="158" t="s">
        <v>11</v>
      </c>
      <c r="H3" s="158" t="s">
        <v>16</v>
      </c>
      <c r="I3" s="160" t="s">
        <v>12</v>
      </c>
      <c r="J3" s="158" t="s">
        <v>13</v>
      </c>
      <c r="K3" s="158" t="s">
        <v>1444</v>
      </c>
    </row>
    <row r="4" spans="1:11" hidden="1" x14ac:dyDescent="0.3">
      <c r="A4" s="158"/>
      <c r="B4" s="158"/>
      <c r="C4" s="158" t="s">
        <v>23</v>
      </c>
      <c r="D4" s="158">
        <v>300</v>
      </c>
      <c r="E4" s="158"/>
      <c r="F4" s="158" t="s">
        <v>62</v>
      </c>
      <c r="G4" s="158" t="s">
        <v>11</v>
      </c>
      <c r="H4" s="158" t="s">
        <v>16</v>
      </c>
      <c r="I4" s="160" t="s">
        <v>12</v>
      </c>
      <c r="J4" s="158" t="s">
        <v>13</v>
      </c>
      <c r="K4" s="158" t="s">
        <v>1444</v>
      </c>
    </row>
    <row r="5" spans="1:11" hidden="1" x14ac:dyDescent="0.3">
      <c r="A5" s="158"/>
      <c r="B5" s="158"/>
      <c r="C5" s="158" t="s">
        <v>26</v>
      </c>
      <c r="D5" s="158">
        <v>40</v>
      </c>
      <c r="E5" s="158"/>
      <c r="F5" s="158" t="s">
        <v>62</v>
      </c>
      <c r="G5" s="158" t="s">
        <v>11</v>
      </c>
      <c r="H5" s="158" t="s">
        <v>16</v>
      </c>
      <c r="I5" s="160" t="s">
        <v>12</v>
      </c>
      <c r="J5" s="158" t="s">
        <v>13</v>
      </c>
      <c r="K5" s="158" t="s">
        <v>1444</v>
      </c>
    </row>
    <row r="6" spans="1:11" hidden="1" x14ac:dyDescent="0.3">
      <c r="A6" s="158"/>
      <c r="B6" s="158"/>
      <c r="C6" s="158" t="s">
        <v>87</v>
      </c>
      <c r="D6" s="158">
        <v>150</v>
      </c>
      <c r="E6" s="158"/>
      <c r="F6" s="158" t="s">
        <v>62</v>
      </c>
      <c r="G6" s="158" t="s">
        <v>11</v>
      </c>
      <c r="H6" s="158" t="s">
        <v>15</v>
      </c>
      <c r="I6" s="160" t="s">
        <v>12</v>
      </c>
      <c r="J6" s="158" t="s">
        <v>13</v>
      </c>
      <c r="K6" s="158" t="s">
        <v>1444</v>
      </c>
    </row>
    <row r="7" spans="1:11" hidden="1" x14ac:dyDescent="0.3">
      <c r="A7" s="158"/>
      <c r="B7" s="158"/>
      <c r="C7" s="158" t="s">
        <v>1438</v>
      </c>
      <c r="D7" s="158">
        <v>300</v>
      </c>
      <c r="E7" s="158"/>
      <c r="F7" s="158" t="s">
        <v>62</v>
      </c>
      <c r="G7" s="158" t="s">
        <v>11</v>
      </c>
      <c r="H7" s="158" t="s">
        <v>15</v>
      </c>
      <c r="I7" s="160" t="s">
        <v>12</v>
      </c>
      <c r="J7" s="158" t="s">
        <v>13</v>
      </c>
      <c r="K7" s="158" t="s">
        <v>1444</v>
      </c>
    </row>
    <row r="8" spans="1:11" hidden="1" x14ac:dyDescent="0.3">
      <c r="A8" s="158"/>
      <c r="B8" s="158"/>
      <c r="C8" s="158" t="s">
        <v>1537</v>
      </c>
      <c r="D8" s="158">
        <v>5000</v>
      </c>
      <c r="E8" s="158"/>
      <c r="F8" s="158" t="s">
        <v>1457</v>
      </c>
      <c r="G8" s="158" t="s">
        <v>10</v>
      </c>
      <c r="H8" s="158" t="s">
        <v>17</v>
      </c>
      <c r="I8" s="160" t="s">
        <v>12</v>
      </c>
      <c r="J8" s="158" t="s">
        <v>13</v>
      </c>
      <c r="K8" s="158" t="s">
        <v>1444</v>
      </c>
    </row>
    <row r="9" spans="1:11" hidden="1" x14ac:dyDescent="0.3">
      <c r="A9" s="158"/>
      <c r="B9" s="158"/>
      <c r="C9" s="158" t="s">
        <v>1047</v>
      </c>
      <c r="D9" s="158">
        <v>258</v>
      </c>
      <c r="E9" s="158"/>
      <c r="F9" s="158" t="s">
        <v>62</v>
      </c>
      <c r="G9" s="158" t="s">
        <v>11</v>
      </c>
      <c r="H9" s="158" t="s">
        <v>16</v>
      </c>
      <c r="I9" s="160" t="s">
        <v>12</v>
      </c>
      <c r="J9" s="158" t="s">
        <v>13</v>
      </c>
      <c r="K9" s="158" t="s">
        <v>1444</v>
      </c>
    </row>
    <row r="10" spans="1:11" hidden="1" x14ac:dyDescent="0.3">
      <c r="A10" s="158"/>
      <c r="B10" s="158"/>
      <c r="C10" s="158" t="s">
        <v>26</v>
      </c>
      <c r="D10" s="158">
        <v>30</v>
      </c>
      <c r="E10" s="158"/>
      <c r="F10" s="158" t="s">
        <v>1625</v>
      </c>
      <c r="G10" s="158" t="s">
        <v>11</v>
      </c>
      <c r="H10" s="158" t="s">
        <v>16</v>
      </c>
      <c r="I10" s="160" t="s">
        <v>12</v>
      </c>
      <c r="J10" s="158" t="s">
        <v>13</v>
      </c>
      <c r="K10" s="158" t="s">
        <v>599</v>
      </c>
    </row>
    <row r="11" spans="1:11" hidden="1" x14ac:dyDescent="0.3">
      <c r="A11" s="158"/>
      <c r="B11" s="158"/>
      <c r="C11" s="158" t="s">
        <v>23</v>
      </c>
      <c r="D11" s="158">
        <v>200</v>
      </c>
      <c r="E11" s="158"/>
      <c r="F11" s="158" t="s">
        <v>1625</v>
      </c>
      <c r="G11" s="158" t="s">
        <v>11</v>
      </c>
      <c r="H11" s="158" t="s">
        <v>16</v>
      </c>
      <c r="I11" s="160" t="s">
        <v>12</v>
      </c>
      <c r="J11" s="158" t="s">
        <v>13</v>
      </c>
      <c r="K11" s="158" t="s">
        <v>599</v>
      </c>
    </row>
    <row r="12" spans="1:11" hidden="1" x14ac:dyDescent="0.3">
      <c r="A12" s="158"/>
      <c r="B12" s="158"/>
      <c r="C12" s="158" t="s">
        <v>9</v>
      </c>
      <c r="D12" s="158">
        <v>20</v>
      </c>
      <c r="E12" s="158"/>
      <c r="F12" s="158" t="s">
        <v>1625</v>
      </c>
      <c r="G12" s="158" t="s">
        <v>11</v>
      </c>
      <c r="H12" s="158" t="s">
        <v>16</v>
      </c>
      <c r="I12" s="160" t="s">
        <v>12</v>
      </c>
      <c r="J12" s="158" t="s">
        <v>13</v>
      </c>
      <c r="K12" s="158" t="s">
        <v>599</v>
      </c>
    </row>
    <row r="13" spans="1:11" hidden="1" x14ac:dyDescent="0.3">
      <c r="A13" s="158"/>
      <c r="B13" s="158"/>
      <c r="C13" s="158" t="s">
        <v>1707</v>
      </c>
      <c r="D13" s="158">
        <v>4964.3</v>
      </c>
      <c r="E13" s="158"/>
      <c r="F13" s="158" t="s">
        <v>1625</v>
      </c>
      <c r="G13" s="158" t="s">
        <v>10</v>
      </c>
      <c r="H13" s="158" t="s">
        <v>15</v>
      </c>
      <c r="I13" s="160" t="s">
        <v>12</v>
      </c>
      <c r="J13" s="158" t="s">
        <v>13</v>
      </c>
      <c r="K13" s="158" t="s">
        <v>599</v>
      </c>
    </row>
    <row r="14" spans="1:11" hidden="1" x14ac:dyDescent="0.3">
      <c r="A14" s="158"/>
      <c r="B14" s="158"/>
      <c r="C14" s="158" t="s">
        <v>27</v>
      </c>
      <c r="D14" s="158">
        <v>1020</v>
      </c>
      <c r="E14" s="158"/>
      <c r="F14" s="158" t="s">
        <v>1706</v>
      </c>
      <c r="G14" s="158" t="s">
        <v>11</v>
      </c>
      <c r="H14" s="158" t="s">
        <v>16</v>
      </c>
      <c r="I14" s="160" t="s">
        <v>12</v>
      </c>
      <c r="J14" s="158" t="s">
        <v>13</v>
      </c>
      <c r="K14" s="158" t="s">
        <v>599</v>
      </c>
    </row>
    <row r="15" spans="1:11" x14ac:dyDescent="0.3">
      <c r="A15" s="158"/>
      <c r="B15" s="158"/>
      <c r="C15" s="158" t="s">
        <v>24</v>
      </c>
      <c r="D15" s="158">
        <v>80</v>
      </c>
      <c r="E15" s="158"/>
      <c r="F15" s="158" t="s">
        <v>798</v>
      </c>
      <c r="G15" s="158" t="s">
        <v>11</v>
      </c>
      <c r="H15" s="158" t="s">
        <v>16</v>
      </c>
      <c r="I15" s="160" t="s">
        <v>12</v>
      </c>
      <c r="J15" s="158" t="s">
        <v>13</v>
      </c>
      <c r="K15" s="158" t="s">
        <v>1444</v>
      </c>
    </row>
    <row r="16" spans="1:11" x14ac:dyDescent="0.3">
      <c r="A16" s="158"/>
      <c r="B16" s="158"/>
      <c r="C16" s="158" t="s">
        <v>23</v>
      </c>
      <c r="D16" s="158">
        <v>190</v>
      </c>
      <c r="E16" s="158"/>
      <c r="F16" s="158" t="s">
        <v>798</v>
      </c>
      <c r="G16" s="158" t="s">
        <v>11</v>
      </c>
      <c r="H16" s="158" t="s">
        <v>16</v>
      </c>
      <c r="I16" s="160" t="s">
        <v>12</v>
      </c>
      <c r="J16" s="158" t="s">
        <v>13</v>
      </c>
      <c r="K16" s="158" t="s">
        <v>1444</v>
      </c>
    </row>
    <row r="17" spans="1:11" x14ac:dyDescent="0.3">
      <c r="A17" s="158"/>
      <c r="B17" s="158"/>
      <c r="C17" s="158" t="s">
        <v>1831</v>
      </c>
      <c r="D17" s="158">
        <v>350</v>
      </c>
      <c r="E17" s="158"/>
      <c r="F17" s="158" t="s">
        <v>798</v>
      </c>
      <c r="G17" s="158" t="s">
        <v>11</v>
      </c>
      <c r="H17" s="158" t="s">
        <v>15</v>
      </c>
      <c r="I17" s="160" t="s">
        <v>12</v>
      </c>
      <c r="J17" s="158" t="s">
        <v>13</v>
      </c>
      <c r="K17" s="158" t="s">
        <v>1444</v>
      </c>
    </row>
    <row r="18" spans="1:11" x14ac:dyDescent="0.3">
      <c r="A18" s="158"/>
      <c r="B18" s="158"/>
      <c r="C18" s="158" t="s">
        <v>8</v>
      </c>
      <c r="D18" s="158">
        <v>100</v>
      </c>
      <c r="E18" s="158"/>
      <c r="F18" s="158" t="s">
        <v>798</v>
      </c>
      <c r="G18" s="158" t="s">
        <v>11</v>
      </c>
      <c r="H18" s="158" t="s">
        <v>16</v>
      </c>
      <c r="I18" s="160" t="s">
        <v>12</v>
      </c>
      <c r="J18" s="158" t="s">
        <v>13</v>
      </c>
      <c r="K18" s="158" t="s">
        <v>1444</v>
      </c>
    </row>
    <row r="19" spans="1:11" hidden="1" x14ac:dyDescent="0.3">
      <c r="A19" s="158"/>
      <c r="B19" s="159">
        <v>45262</v>
      </c>
      <c r="C19" s="158" t="s">
        <v>1439</v>
      </c>
      <c r="D19" s="158">
        <v>460</v>
      </c>
      <c r="E19" s="158"/>
      <c r="F19" s="158" t="s">
        <v>62</v>
      </c>
      <c r="G19" s="158" t="s">
        <v>11</v>
      </c>
      <c r="H19" s="158" t="s">
        <v>14</v>
      </c>
      <c r="I19" s="160" t="s">
        <v>12</v>
      </c>
      <c r="J19" s="158" t="s">
        <v>13</v>
      </c>
      <c r="K19" s="158" t="s">
        <v>1444</v>
      </c>
    </row>
    <row r="20" spans="1:11" hidden="1" x14ac:dyDescent="0.3">
      <c r="A20" s="158"/>
      <c r="B20" s="158"/>
      <c r="C20" s="158" t="s">
        <v>27</v>
      </c>
      <c r="D20" s="158">
        <v>520</v>
      </c>
      <c r="E20" s="158"/>
      <c r="F20" s="158" t="s">
        <v>62</v>
      </c>
      <c r="G20" s="158" t="s">
        <v>11</v>
      </c>
      <c r="H20" s="158" t="s">
        <v>16</v>
      </c>
      <c r="I20" s="160" t="s">
        <v>12</v>
      </c>
      <c r="J20" s="158" t="s">
        <v>13</v>
      </c>
      <c r="K20" s="158" t="s">
        <v>1444</v>
      </c>
    </row>
    <row r="21" spans="1:11" hidden="1" x14ac:dyDescent="0.3">
      <c r="A21" s="158"/>
      <c r="B21" s="158"/>
      <c r="C21" s="158" t="s">
        <v>8</v>
      </c>
      <c r="D21" s="158">
        <v>100</v>
      </c>
      <c r="E21" s="158"/>
      <c r="F21" s="158" t="s">
        <v>62</v>
      </c>
      <c r="G21" s="158" t="s">
        <v>11</v>
      </c>
      <c r="H21" s="158" t="s">
        <v>16</v>
      </c>
      <c r="I21" s="160" t="s">
        <v>12</v>
      </c>
      <c r="J21" s="158" t="s">
        <v>13</v>
      </c>
      <c r="K21" s="158" t="s">
        <v>1444</v>
      </c>
    </row>
    <row r="22" spans="1:11" hidden="1" x14ac:dyDescent="0.3">
      <c r="A22" s="158"/>
      <c r="B22" s="158"/>
      <c r="C22" s="158" t="s">
        <v>1708</v>
      </c>
      <c r="D22" s="158">
        <v>4423.95</v>
      </c>
      <c r="E22" s="158"/>
      <c r="F22" s="158" t="s">
        <v>1625</v>
      </c>
      <c r="G22" s="158" t="s">
        <v>10</v>
      </c>
      <c r="H22" s="158" t="s">
        <v>15</v>
      </c>
      <c r="I22" s="160" t="s">
        <v>12</v>
      </c>
      <c r="J22" s="158" t="s">
        <v>13</v>
      </c>
      <c r="K22" s="158" t="s">
        <v>599</v>
      </c>
    </row>
    <row r="23" spans="1:11" hidden="1" x14ac:dyDescent="0.3">
      <c r="A23" s="158"/>
      <c r="B23" s="158"/>
      <c r="C23" s="158" t="s">
        <v>20</v>
      </c>
      <c r="D23" s="158">
        <v>1439</v>
      </c>
      <c r="E23" s="158"/>
      <c r="F23" s="158" t="s">
        <v>1625</v>
      </c>
      <c r="G23" s="158" t="s">
        <v>10</v>
      </c>
      <c r="H23" s="158" t="s">
        <v>15</v>
      </c>
      <c r="I23" s="160" t="s">
        <v>12</v>
      </c>
      <c r="J23" s="158" t="s">
        <v>13</v>
      </c>
      <c r="K23" s="158" t="s">
        <v>599</v>
      </c>
    </row>
    <row r="24" spans="1:11" hidden="1" x14ac:dyDescent="0.3">
      <c r="A24" s="158"/>
      <c r="B24" s="158"/>
      <c r="C24" s="158" t="s">
        <v>9</v>
      </c>
      <c r="D24" s="158">
        <v>40</v>
      </c>
      <c r="E24" s="158"/>
      <c r="F24" s="158" t="s">
        <v>1625</v>
      </c>
      <c r="G24" s="158" t="s">
        <v>11</v>
      </c>
      <c r="H24" s="158" t="s">
        <v>16</v>
      </c>
      <c r="I24" s="160" t="s">
        <v>12</v>
      </c>
      <c r="J24" s="158" t="s">
        <v>13</v>
      </c>
      <c r="K24" s="158" t="s">
        <v>599</v>
      </c>
    </row>
    <row r="25" spans="1:11" hidden="1" x14ac:dyDescent="0.3">
      <c r="A25" s="158"/>
      <c r="B25" s="158"/>
      <c r="C25" s="158" t="s">
        <v>23</v>
      </c>
      <c r="D25" s="158">
        <v>280</v>
      </c>
      <c r="E25" s="158"/>
      <c r="F25" s="158" t="s">
        <v>1625</v>
      </c>
      <c r="G25" s="158" t="s">
        <v>11</v>
      </c>
      <c r="H25" s="158" t="s">
        <v>16</v>
      </c>
      <c r="I25" s="160" t="s">
        <v>12</v>
      </c>
      <c r="J25" s="158" t="s">
        <v>13</v>
      </c>
      <c r="K25" s="158" t="s">
        <v>599</v>
      </c>
    </row>
    <row r="26" spans="1:11" x14ac:dyDescent="0.3">
      <c r="A26" s="158"/>
      <c r="B26" s="158"/>
      <c r="C26" s="158" t="s">
        <v>1832</v>
      </c>
      <c r="D26" s="158">
        <v>200</v>
      </c>
      <c r="E26" s="158"/>
      <c r="F26" s="158" t="s">
        <v>798</v>
      </c>
      <c r="G26" s="158" t="s">
        <v>11</v>
      </c>
      <c r="H26" s="158" t="s">
        <v>16</v>
      </c>
      <c r="I26" s="160" t="s">
        <v>12</v>
      </c>
      <c r="J26" s="158" t="s">
        <v>13</v>
      </c>
      <c r="K26" s="158" t="s">
        <v>1444</v>
      </c>
    </row>
    <row r="27" spans="1:11" hidden="1" x14ac:dyDescent="0.3">
      <c r="A27" s="158"/>
      <c r="B27" s="159">
        <v>45263</v>
      </c>
      <c r="C27" s="158" t="s">
        <v>24</v>
      </c>
      <c r="D27" s="158">
        <f>130+30</f>
        <v>160</v>
      </c>
      <c r="E27" s="158"/>
      <c r="F27" s="158" t="s">
        <v>62</v>
      </c>
      <c r="G27" s="158" t="s">
        <v>11</v>
      </c>
      <c r="H27" s="158" t="s">
        <v>16</v>
      </c>
      <c r="I27" s="160" t="s">
        <v>12</v>
      </c>
      <c r="J27" s="158" t="s">
        <v>13</v>
      </c>
      <c r="K27" s="158" t="s">
        <v>1444</v>
      </c>
    </row>
    <row r="28" spans="1:11" hidden="1" x14ac:dyDescent="0.3">
      <c r="A28" s="158"/>
      <c r="B28" s="158"/>
      <c r="C28" s="158" t="s">
        <v>23</v>
      </c>
      <c r="D28" s="158">
        <v>2085</v>
      </c>
      <c r="E28" s="158"/>
      <c r="F28" s="158" t="s">
        <v>62</v>
      </c>
      <c r="G28" s="158" t="s">
        <v>11</v>
      </c>
      <c r="H28" s="158" t="s">
        <v>16</v>
      </c>
      <c r="I28" s="160" t="s">
        <v>12</v>
      </c>
      <c r="J28" s="158" t="s">
        <v>13</v>
      </c>
      <c r="K28" s="158" t="s">
        <v>1444</v>
      </c>
    </row>
    <row r="29" spans="1:11" hidden="1" x14ac:dyDescent="0.3">
      <c r="A29" s="158"/>
      <c r="B29" s="158"/>
      <c r="C29" s="158" t="s">
        <v>1440</v>
      </c>
      <c r="D29" s="158">
        <v>700</v>
      </c>
      <c r="E29" s="158"/>
      <c r="F29" s="158" t="s">
        <v>62</v>
      </c>
      <c r="G29" s="158" t="s">
        <v>11</v>
      </c>
      <c r="H29" s="158" t="s">
        <v>15</v>
      </c>
      <c r="I29" s="160" t="s">
        <v>12</v>
      </c>
      <c r="J29" s="158" t="s">
        <v>13</v>
      </c>
      <c r="K29" s="158" t="s">
        <v>1444</v>
      </c>
    </row>
    <row r="30" spans="1:11" hidden="1" x14ac:dyDescent="0.3">
      <c r="A30" s="158"/>
      <c r="B30" s="158"/>
      <c r="C30" s="158" t="s">
        <v>1441</v>
      </c>
      <c r="D30" s="158">
        <f>2700+2860</f>
        <v>5560</v>
      </c>
      <c r="E30" s="158"/>
      <c r="F30" s="158" t="s">
        <v>62</v>
      </c>
      <c r="G30" s="158" t="s">
        <v>10</v>
      </c>
      <c r="H30" s="158" t="s">
        <v>17</v>
      </c>
      <c r="I30" s="160" t="s">
        <v>12</v>
      </c>
      <c r="J30" s="158" t="s">
        <v>13</v>
      </c>
      <c r="K30" s="158" t="s">
        <v>1444</v>
      </c>
    </row>
    <row r="31" spans="1:11" hidden="1" x14ac:dyDescent="0.3">
      <c r="A31" s="158"/>
      <c r="B31" s="158"/>
      <c r="C31" s="158" t="s">
        <v>8</v>
      </c>
      <c r="D31" s="158">
        <f>40+20+80</f>
        <v>140</v>
      </c>
      <c r="E31" s="158"/>
      <c r="F31" s="158" t="s">
        <v>62</v>
      </c>
      <c r="G31" s="158" t="s">
        <v>11</v>
      </c>
      <c r="H31" s="158" t="s">
        <v>16</v>
      </c>
      <c r="I31" s="160" t="s">
        <v>12</v>
      </c>
      <c r="J31" s="158" t="s">
        <v>13</v>
      </c>
      <c r="K31" s="158" t="s">
        <v>1444</v>
      </c>
    </row>
    <row r="32" spans="1:11" hidden="1" x14ac:dyDescent="0.3">
      <c r="A32" s="158"/>
      <c r="B32" s="158"/>
      <c r="C32" s="158" t="s">
        <v>27</v>
      </c>
      <c r="D32" s="158">
        <v>150</v>
      </c>
      <c r="E32" s="158"/>
      <c r="F32" s="158" t="s">
        <v>62</v>
      </c>
      <c r="G32" s="158" t="s">
        <v>11</v>
      </c>
      <c r="H32" s="158" t="s">
        <v>16</v>
      </c>
      <c r="I32" s="160" t="s">
        <v>12</v>
      </c>
      <c r="J32" s="158" t="s">
        <v>13</v>
      </c>
      <c r="K32" s="158" t="s">
        <v>1444</v>
      </c>
    </row>
    <row r="33" spans="1:11" hidden="1" x14ac:dyDescent="0.3">
      <c r="A33" s="158"/>
      <c r="B33" s="158"/>
      <c r="C33" s="158" t="s">
        <v>1709</v>
      </c>
      <c r="D33" s="158">
        <v>7749.3</v>
      </c>
      <c r="E33" s="158"/>
      <c r="F33" s="158" t="s">
        <v>1625</v>
      </c>
      <c r="G33" s="158" t="s">
        <v>11</v>
      </c>
      <c r="H33" s="158" t="s">
        <v>16</v>
      </c>
      <c r="I33" s="160" t="s">
        <v>12</v>
      </c>
      <c r="J33" s="158" t="s">
        <v>13</v>
      </c>
      <c r="K33" s="158" t="s">
        <v>599</v>
      </c>
    </row>
    <row r="34" spans="1:11" hidden="1" x14ac:dyDescent="0.3">
      <c r="A34" s="158"/>
      <c r="B34" s="158"/>
      <c r="C34" s="158" t="s">
        <v>1710</v>
      </c>
      <c r="D34" s="158">
        <v>2453.9499999999998</v>
      </c>
      <c r="E34" s="158"/>
      <c r="F34" s="158" t="s">
        <v>1625</v>
      </c>
      <c r="G34" s="158" t="s">
        <v>11</v>
      </c>
      <c r="H34" s="158" t="s">
        <v>16</v>
      </c>
      <c r="I34" s="160" t="s">
        <v>12</v>
      </c>
      <c r="J34" s="158" t="s">
        <v>13</v>
      </c>
      <c r="K34" s="158" t="s">
        <v>599</v>
      </c>
    </row>
    <row r="35" spans="1:11" hidden="1" x14ac:dyDescent="0.3">
      <c r="A35" s="158"/>
      <c r="B35" s="161">
        <v>45263</v>
      </c>
      <c r="C35" s="160" t="s">
        <v>1468</v>
      </c>
      <c r="D35" s="109">
        <v>500</v>
      </c>
      <c r="E35" s="158"/>
      <c r="F35" s="158" t="s">
        <v>1457</v>
      </c>
      <c r="G35" s="158" t="s">
        <v>11</v>
      </c>
      <c r="H35" s="158" t="s">
        <v>15</v>
      </c>
      <c r="I35" s="160" t="s">
        <v>12</v>
      </c>
      <c r="J35" s="158" t="s">
        <v>13</v>
      </c>
      <c r="K35" s="158" t="s">
        <v>1471</v>
      </c>
    </row>
    <row r="36" spans="1:11" x14ac:dyDescent="0.3">
      <c r="A36" s="158"/>
      <c r="B36" s="161"/>
      <c r="C36" s="158" t="s">
        <v>1832</v>
      </c>
      <c r="D36" s="109">
        <v>260</v>
      </c>
      <c r="E36" s="158"/>
      <c r="F36" s="158" t="s">
        <v>798</v>
      </c>
      <c r="G36" s="158" t="s">
        <v>11</v>
      </c>
      <c r="H36" s="158" t="s">
        <v>16</v>
      </c>
      <c r="I36" s="160" t="s">
        <v>12</v>
      </c>
      <c r="J36" s="158" t="s">
        <v>13</v>
      </c>
      <c r="K36" s="158" t="s">
        <v>1444</v>
      </c>
    </row>
    <row r="37" spans="1:11" hidden="1" x14ac:dyDescent="0.3">
      <c r="A37" s="158"/>
      <c r="B37" s="159">
        <v>45264</v>
      </c>
      <c r="C37" s="158" t="s">
        <v>24</v>
      </c>
      <c r="D37" s="158">
        <f>50+20</f>
        <v>70</v>
      </c>
      <c r="E37" s="158"/>
      <c r="F37" s="158" t="s">
        <v>62</v>
      </c>
      <c r="G37" s="158" t="s">
        <v>11</v>
      </c>
      <c r="H37" s="158" t="s">
        <v>16</v>
      </c>
      <c r="I37" s="160" t="s">
        <v>12</v>
      </c>
      <c r="J37" s="158" t="s">
        <v>13</v>
      </c>
      <c r="K37" s="158" t="s">
        <v>1444</v>
      </c>
    </row>
    <row r="38" spans="1:11" hidden="1" x14ac:dyDescent="0.3">
      <c r="A38" s="158"/>
      <c r="B38" s="158"/>
      <c r="C38" s="158" t="s">
        <v>23</v>
      </c>
      <c r="D38" s="158">
        <v>100</v>
      </c>
      <c r="E38" s="158"/>
      <c r="F38" s="158" t="s">
        <v>62</v>
      </c>
      <c r="G38" s="158" t="s">
        <v>11</v>
      </c>
      <c r="H38" s="158" t="s">
        <v>16</v>
      </c>
      <c r="I38" s="160" t="s">
        <v>12</v>
      </c>
      <c r="J38" s="158" t="s">
        <v>13</v>
      </c>
      <c r="K38" s="158" t="s">
        <v>1444</v>
      </c>
    </row>
    <row r="39" spans="1:11" hidden="1" x14ac:dyDescent="0.3">
      <c r="A39" s="158"/>
      <c r="B39" s="158"/>
      <c r="C39" s="158" t="s">
        <v>26</v>
      </c>
      <c r="D39" s="158">
        <v>40</v>
      </c>
      <c r="E39" s="158"/>
      <c r="F39" s="158" t="s">
        <v>62</v>
      </c>
      <c r="G39" s="158" t="s">
        <v>11</v>
      </c>
      <c r="H39" s="158" t="s">
        <v>16</v>
      </c>
      <c r="I39" s="160" t="s">
        <v>12</v>
      </c>
      <c r="J39" s="158" t="s">
        <v>13</v>
      </c>
      <c r="K39" s="158" t="s">
        <v>1444</v>
      </c>
    </row>
    <row r="40" spans="1:11" hidden="1" x14ac:dyDescent="0.3">
      <c r="A40" s="158"/>
      <c r="B40" s="158"/>
      <c r="C40" s="158" t="s">
        <v>1442</v>
      </c>
      <c r="D40" s="158">
        <v>350</v>
      </c>
      <c r="E40" s="158"/>
      <c r="F40" s="158" t="s">
        <v>62</v>
      </c>
      <c r="G40" s="158" t="s">
        <v>11</v>
      </c>
      <c r="H40" s="158" t="s">
        <v>15</v>
      </c>
      <c r="I40" s="160" t="s">
        <v>12</v>
      </c>
      <c r="J40" s="158" t="s">
        <v>13</v>
      </c>
      <c r="K40" s="158" t="s">
        <v>1444</v>
      </c>
    </row>
    <row r="41" spans="1:11" hidden="1" x14ac:dyDescent="0.3">
      <c r="A41" s="158"/>
      <c r="B41" s="158"/>
      <c r="C41" s="158" t="s">
        <v>35</v>
      </c>
      <c r="D41" s="158">
        <v>150</v>
      </c>
      <c r="E41" s="158"/>
      <c r="F41" s="158" t="s">
        <v>62</v>
      </c>
      <c r="G41" s="158" t="s">
        <v>11</v>
      </c>
      <c r="H41" s="158" t="s">
        <v>16</v>
      </c>
      <c r="I41" s="160" t="s">
        <v>12</v>
      </c>
      <c r="J41" s="158" t="s">
        <v>13</v>
      </c>
      <c r="K41" s="158" t="s">
        <v>599</v>
      </c>
    </row>
    <row r="42" spans="1:11" hidden="1" x14ac:dyDescent="0.3">
      <c r="A42" s="158"/>
      <c r="B42" s="158"/>
      <c r="C42" s="158" t="s">
        <v>1710</v>
      </c>
      <c r="D42" s="158">
        <v>1238.95</v>
      </c>
      <c r="E42" s="158"/>
      <c r="F42" s="158" t="s">
        <v>1625</v>
      </c>
      <c r="G42" s="158" t="s">
        <v>10</v>
      </c>
      <c r="H42" s="158" t="s">
        <v>15</v>
      </c>
      <c r="I42" s="160" t="s">
        <v>12</v>
      </c>
      <c r="J42" s="158" t="s">
        <v>13</v>
      </c>
      <c r="K42" s="158" t="s">
        <v>599</v>
      </c>
    </row>
    <row r="43" spans="1:11" hidden="1" x14ac:dyDescent="0.3">
      <c r="A43" s="158"/>
      <c r="B43" s="158"/>
      <c r="C43" s="158" t="s">
        <v>1677</v>
      </c>
      <c r="D43" s="158">
        <v>500</v>
      </c>
      <c r="E43" s="158"/>
      <c r="F43" s="158" t="s">
        <v>1625</v>
      </c>
      <c r="G43" s="158" t="s">
        <v>11</v>
      </c>
      <c r="H43" s="158" t="s">
        <v>17</v>
      </c>
      <c r="I43" s="160" t="s">
        <v>12</v>
      </c>
      <c r="J43" s="158" t="s">
        <v>13</v>
      </c>
      <c r="K43" s="158" t="s">
        <v>599</v>
      </c>
    </row>
    <row r="44" spans="1:11" hidden="1" x14ac:dyDescent="0.3">
      <c r="A44" s="158"/>
      <c r="B44" s="158"/>
      <c r="C44" s="158" t="s">
        <v>982</v>
      </c>
      <c r="D44" s="158">
        <v>1000</v>
      </c>
      <c r="E44" s="158"/>
      <c r="F44" s="158" t="s">
        <v>1625</v>
      </c>
      <c r="G44" s="158" t="s">
        <v>11</v>
      </c>
      <c r="H44" s="158" t="s">
        <v>15</v>
      </c>
      <c r="I44" s="160" t="s">
        <v>12</v>
      </c>
      <c r="J44" s="158" t="s">
        <v>13</v>
      </c>
      <c r="K44" s="158" t="s">
        <v>599</v>
      </c>
    </row>
    <row r="45" spans="1:11" hidden="1" x14ac:dyDescent="0.3">
      <c r="A45" s="158"/>
      <c r="B45" s="158"/>
      <c r="C45" s="158" t="s">
        <v>1767</v>
      </c>
      <c r="D45" s="158">
        <v>2500</v>
      </c>
      <c r="E45" s="158"/>
      <c r="F45" s="158" t="s">
        <v>1706</v>
      </c>
      <c r="G45" s="158" t="s">
        <v>11</v>
      </c>
      <c r="H45" s="158" t="s">
        <v>15</v>
      </c>
      <c r="I45" s="160" t="s">
        <v>12</v>
      </c>
      <c r="J45" s="158" t="s">
        <v>13</v>
      </c>
      <c r="K45" s="158" t="s">
        <v>599</v>
      </c>
    </row>
    <row r="46" spans="1:11" hidden="1" x14ac:dyDescent="0.3">
      <c r="A46" s="158"/>
      <c r="B46" s="158"/>
      <c r="C46" s="158" t="s">
        <v>1771</v>
      </c>
      <c r="D46" s="158">
        <v>3000</v>
      </c>
      <c r="E46" s="158"/>
      <c r="F46" s="158" t="s">
        <v>1800</v>
      </c>
      <c r="G46" s="158" t="s">
        <v>11</v>
      </c>
      <c r="H46" s="158" t="s">
        <v>15</v>
      </c>
      <c r="I46" s="160" t="s">
        <v>12</v>
      </c>
      <c r="J46" s="158" t="s">
        <v>13</v>
      </c>
      <c r="K46" s="158"/>
    </row>
    <row r="47" spans="1:11" x14ac:dyDescent="0.3">
      <c r="A47" s="158"/>
      <c r="B47" s="158"/>
      <c r="C47" s="158" t="s">
        <v>1833</v>
      </c>
      <c r="D47" s="158">
        <v>1500</v>
      </c>
      <c r="E47" s="158"/>
      <c r="F47" s="158" t="s">
        <v>914</v>
      </c>
      <c r="G47" s="158" t="s">
        <v>11</v>
      </c>
      <c r="H47" s="158" t="s">
        <v>17</v>
      </c>
      <c r="I47" s="160" t="s">
        <v>12</v>
      </c>
      <c r="J47" s="158" t="s">
        <v>13</v>
      </c>
      <c r="K47" s="158" t="s">
        <v>1444</v>
      </c>
    </row>
    <row r="48" spans="1:11" x14ac:dyDescent="0.3">
      <c r="A48" s="158"/>
      <c r="B48" s="158"/>
      <c r="C48" s="158" t="s">
        <v>1832</v>
      </c>
      <c r="D48" s="158">
        <v>60</v>
      </c>
      <c r="E48" s="158"/>
      <c r="F48" s="158" t="s">
        <v>914</v>
      </c>
      <c r="G48" s="158" t="s">
        <v>11</v>
      </c>
      <c r="H48" s="158" t="s">
        <v>16</v>
      </c>
      <c r="I48" s="160" t="s">
        <v>12</v>
      </c>
      <c r="J48" s="158" t="s">
        <v>13</v>
      </c>
      <c r="K48" s="158" t="s">
        <v>1444</v>
      </c>
    </row>
    <row r="49" spans="1:11" x14ac:dyDescent="0.3">
      <c r="A49" s="158"/>
      <c r="B49" s="158"/>
      <c r="C49" s="158" t="s">
        <v>24</v>
      </c>
      <c r="D49" s="158">
        <v>80</v>
      </c>
      <c r="E49" s="158"/>
      <c r="F49" s="158" t="s">
        <v>914</v>
      </c>
      <c r="G49" s="158" t="s">
        <v>11</v>
      </c>
      <c r="H49" s="158" t="s">
        <v>16</v>
      </c>
      <c r="I49" s="160" t="s">
        <v>12</v>
      </c>
      <c r="J49" s="158" t="s">
        <v>13</v>
      </c>
      <c r="K49" s="158" t="s">
        <v>1444</v>
      </c>
    </row>
    <row r="50" spans="1:11" x14ac:dyDescent="0.3">
      <c r="A50" s="158"/>
      <c r="B50" s="158"/>
      <c r="C50" s="158" t="s">
        <v>23</v>
      </c>
      <c r="D50" s="158">
        <v>160</v>
      </c>
      <c r="E50" s="158"/>
      <c r="F50" s="158" t="s">
        <v>914</v>
      </c>
      <c r="G50" s="158" t="s">
        <v>11</v>
      </c>
      <c r="H50" s="158" t="s">
        <v>16</v>
      </c>
      <c r="I50" s="160" t="s">
        <v>12</v>
      </c>
      <c r="J50" s="158" t="s">
        <v>13</v>
      </c>
      <c r="K50" s="158" t="s">
        <v>1444</v>
      </c>
    </row>
    <row r="51" spans="1:11" hidden="1" x14ac:dyDescent="0.3">
      <c r="A51" s="158"/>
      <c r="B51" s="159">
        <v>45265</v>
      </c>
      <c r="C51" s="158" t="s">
        <v>35</v>
      </c>
      <c r="D51" s="158">
        <v>110</v>
      </c>
      <c r="E51" s="158"/>
      <c r="F51" s="158" t="s">
        <v>62</v>
      </c>
      <c r="G51" s="158" t="s">
        <v>11</v>
      </c>
      <c r="H51" s="158" t="s">
        <v>16</v>
      </c>
      <c r="I51" s="160" t="s">
        <v>12</v>
      </c>
      <c r="J51" s="158" t="s">
        <v>13</v>
      </c>
      <c r="K51" s="158" t="s">
        <v>599</v>
      </c>
    </row>
    <row r="52" spans="1:11" hidden="1" x14ac:dyDescent="0.3">
      <c r="A52" s="158"/>
      <c r="B52" s="159"/>
      <c r="C52" s="158" t="s">
        <v>1447</v>
      </c>
      <c r="D52" s="158">
        <v>75</v>
      </c>
      <c r="E52" s="158"/>
      <c r="F52" s="158" t="s">
        <v>62</v>
      </c>
      <c r="G52" s="158" t="s">
        <v>11</v>
      </c>
      <c r="H52" s="158" t="s">
        <v>16</v>
      </c>
      <c r="I52" s="160" t="s">
        <v>12</v>
      </c>
      <c r="J52" s="158" t="s">
        <v>13</v>
      </c>
      <c r="K52" s="158" t="s">
        <v>599</v>
      </c>
    </row>
    <row r="53" spans="1:11" hidden="1" x14ac:dyDescent="0.3">
      <c r="A53" s="158"/>
      <c r="B53" s="159"/>
      <c r="C53" s="158" t="s">
        <v>1711</v>
      </c>
      <c r="D53" s="158">
        <v>5000</v>
      </c>
      <c r="E53" s="158"/>
      <c r="F53" s="158" t="s">
        <v>1625</v>
      </c>
      <c r="G53" s="158" t="s">
        <v>11</v>
      </c>
      <c r="H53" s="158" t="s">
        <v>15</v>
      </c>
      <c r="I53" s="160" t="s">
        <v>12</v>
      </c>
      <c r="J53" s="158" t="s">
        <v>13</v>
      </c>
      <c r="K53" s="158" t="s">
        <v>599</v>
      </c>
    </row>
    <row r="54" spans="1:11" x14ac:dyDescent="0.3">
      <c r="A54" s="158"/>
      <c r="B54" s="159"/>
      <c r="C54" s="158" t="s">
        <v>1834</v>
      </c>
      <c r="D54" s="158">
        <v>460</v>
      </c>
      <c r="E54" s="158"/>
      <c r="F54" s="158" t="s">
        <v>914</v>
      </c>
      <c r="G54" s="158" t="s">
        <v>11</v>
      </c>
      <c r="H54" s="158" t="s">
        <v>15</v>
      </c>
      <c r="I54" s="160" t="s">
        <v>12</v>
      </c>
      <c r="J54" s="158" t="s">
        <v>13</v>
      </c>
      <c r="K54" s="158"/>
    </row>
    <row r="55" spans="1:11" x14ac:dyDescent="0.3">
      <c r="A55" s="158"/>
      <c r="B55" s="159"/>
      <c r="C55" s="158" t="s">
        <v>1835</v>
      </c>
      <c r="D55" s="158">
        <v>600</v>
      </c>
      <c r="E55" s="158"/>
      <c r="F55" s="158" t="s">
        <v>914</v>
      </c>
      <c r="G55" s="158" t="s">
        <v>11</v>
      </c>
      <c r="H55" s="158" t="s">
        <v>15</v>
      </c>
      <c r="I55" s="160" t="s">
        <v>12</v>
      </c>
      <c r="J55" s="158" t="s">
        <v>13</v>
      </c>
      <c r="K55" s="158"/>
    </row>
    <row r="56" spans="1:11" x14ac:dyDescent="0.3">
      <c r="A56" s="158"/>
      <c r="B56" s="159"/>
      <c r="C56" s="158" t="s">
        <v>8</v>
      </c>
      <c r="D56" s="158">
        <v>80</v>
      </c>
      <c r="E56" s="158"/>
      <c r="F56" s="158" t="s">
        <v>914</v>
      </c>
      <c r="G56" s="158" t="s">
        <v>11</v>
      </c>
      <c r="H56" s="158" t="s">
        <v>16</v>
      </c>
      <c r="I56" s="160" t="s">
        <v>12</v>
      </c>
      <c r="J56" s="158" t="s">
        <v>13</v>
      </c>
      <c r="K56" s="158"/>
    </row>
    <row r="57" spans="1:11" hidden="1" x14ac:dyDescent="0.3">
      <c r="A57" s="158"/>
      <c r="B57" s="159">
        <v>45266</v>
      </c>
      <c r="C57" s="158" t="s">
        <v>1446</v>
      </c>
      <c r="D57" s="158">
        <v>30</v>
      </c>
      <c r="E57" s="158"/>
      <c r="F57" s="158" t="s">
        <v>62</v>
      </c>
      <c r="G57" s="158" t="s">
        <v>11</v>
      </c>
      <c r="H57" s="158" t="s">
        <v>15</v>
      </c>
      <c r="I57" s="160" t="s">
        <v>12</v>
      </c>
      <c r="J57" s="158" t="s">
        <v>13</v>
      </c>
      <c r="K57" s="158" t="s">
        <v>599</v>
      </c>
    </row>
    <row r="58" spans="1:11" hidden="1" x14ac:dyDescent="0.3">
      <c r="A58" s="158"/>
      <c r="B58" s="158"/>
      <c r="C58" s="158" t="s">
        <v>34</v>
      </c>
      <c r="D58" s="158">
        <v>200</v>
      </c>
      <c r="E58" s="158"/>
      <c r="F58" s="158" t="s">
        <v>62</v>
      </c>
      <c r="G58" s="158" t="s">
        <v>11</v>
      </c>
      <c r="H58" s="158" t="s">
        <v>15</v>
      </c>
      <c r="I58" s="160" t="s">
        <v>12</v>
      </c>
      <c r="J58" s="158" t="s">
        <v>13</v>
      </c>
      <c r="K58" s="158" t="s">
        <v>599</v>
      </c>
    </row>
    <row r="59" spans="1:11" hidden="1" x14ac:dyDescent="0.3">
      <c r="A59" s="158"/>
      <c r="B59" s="158"/>
      <c r="C59" s="158" t="s">
        <v>34</v>
      </c>
      <c r="D59" s="158">
        <v>500</v>
      </c>
      <c r="E59" s="158"/>
      <c r="F59" s="158" t="s">
        <v>1706</v>
      </c>
      <c r="G59" s="158" t="s">
        <v>11</v>
      </c>
      <c r="H59" s="158" t="s">
        <v>15</v>
      </c>
      <c r="I59" s="160" t="s">
        <v>12</v>
      </c>
      <c r="J59" s="158" t="s">
        <v>13</v>
      </c>
      <c r="K59" s="158" t="s">
        <v>599</v>
      </c>
    </row>
    <row r="60" spans="1:11" hidden="1" x14ac:dyDescent="0.3">
      <c r="A60" s="158"/>
      <c r="B60" s="158"/>
      <c r="C60" s="158" t="s">
        <v>23</v>
      </c>
      <c r="D60" s="158">
        <v>190</v>
      </c>
      <c r="E60" s="158"/>
      <c r="F60" s="158" t="s">
        <v>62</v>
      </c>
      <c r="G60" s="158" t="s">
        <v>11</v>
      </c>
      <c r="H60" s="158" t="s">
        <v>16</v>
      </c>
      <c r="I60" s="160" t="s">
        <v>12</v>
      </c>
      <c r="J60" s="158" t="s">
        <v>13</v>
      </c>
      <c r="K60" s="158" t="s">
        <v>599</v>
      </c>
    </row>
    <row r="61" spans="1:11" hidden="1" x14ac:dyDescent="0.3">
      <c r="A61" s="158"/>
      <c r="B61" s="158"/>
      <c r="C61" s="158" t="s">
        <v>31</v>
      </c>
      <c r="D61" s="158">
        <v>3960</v>
      </c>
      <c r="E61" s="158"/>
      <c r="F61" s="158" t="s">
        <v>62</v>
      </c>
      <c r="G61" s="158" t="s">
        <v>11</v>
      </c>
      <c r="H61" s="158" t="s">
        <v>16</v>
      </c>
      <c r="I61" s="160" t="s">
        <v>12</v>
      </c>
      <c r="J61" s="158" t="s">
        <v>13</v>
      </c>
      <c r="K61" s="158" t="s">
        <v>599</v>
      </c>
    </row>
    <row r="62" spans="1:11" x14ac:dyDescent="0.3">
      <c r="A62" s="158"/>
      <c r="B62" s="158"/>
      <c r="C62" s="158" t="s">
        <v>24</v>
      </c>
      <c r="D62" s="158">
        <v>140</v>
      </c>
      <c r="E62" s="158"/>
      <c r="F62" s="158" t="s">
        <v>914</v>
      </c>
      <c r="G62" s="158" t="s">
        <v>11</v>
      </c>
      <c r="H62" s="158" t="s">
        <v>16</v>
      </c>
      <c r="I62" s="160" t="s">
        <v>12</v>
      </c>
      <c r="J62" s="158" t="s">
        <v>13</v>
      </c>
      <c r="K62" s="158"/>
    </row>
    <row r="63" spans="1:11" x14ac:dyDescent="0.3">
      <c r="A63" s="158"/>
      <c r="B63" s="158"/>
      <c r="C63" s="158" t="s">
        <v>23</v>
      </c>
      <c r="D63" s="158">
        <v>240</v>
      </c>
      <c r="E63" s="158"/>
      <c r="F63" s="158" t="s">
        <v>914</v>
      </c>
      <c r="G63" s="158" t="s">
        <v>11</v>
      </c>
      <c r="H63" s="158" t="s">
        <v>16</v>
      </c>
      <c r="I63" s="160" t="s">
        <v>12</v>
      </c>
      <c r="J63" s="158" t="s">
        <v>13</v>
      </c>
      <c r="K63" s="158"/>
    </row>
    <row r="64" spans="1:11" x14ac:dyDescent="0.3">
      <c r="A64" s="158"/>
      <c r="B64" s="158"/>
      <c r="C64" s="158" t="s">
        <v>695</v>
      </c>
      <c r="D64" s="158">
        <v>200</v>
      </c>
      <c r="E64" s="158"/>
      <c r="F64" s="158" t="s">
        <v>914</v>
      </c>
      <c r="G64" s="158" t="s">
        <v>11</v>
      </c>
      <c r="H64" s="158" t="s">
        <v>16</v>
      </c>
      <c r="I64" s="160" t="s">
        <v>12</v>
      </c>
      <c r="J64" s="158" t="s">
        <v>13</v>
      </c>
      <c r="K64" s="158"/>
    </row>
    <row r="65" spans="1:11" x14ac:dyDescent="0.3">
      <c r="A65" s="158"/>
      <c r="B65" s="158"/>
      <c r="C65" s="158" t="s">
        <v>1836</v>
      </c>
      <c r="D65" s="158">
        <v>250</v>
      </c>
      <c r="E65" s="158"/>
      <c r="F65" s="158" t="s">
        <v>914</v>
      </c>
      <c r="G65" s="158" t="s">
        <v>11</v>
      </c>
      <c r="H65" s="158" t="s">
        <v>15</v>
      </c>
      <c r="I65" s="160" t="s">
        <v>12</v>
      </c>
      <c r="J65" s="158" t="s">
        <v>13</v>
      </c>
      <c r="K65" s="158"/>
    </row>
    <row r="66" spans="1:11" x14ac:dyDescent="0.3">
      <c r="A66" s="158"/>
      <c r="B66" s="158"/>
      <c r="C66" s="158" t="s">
        <v>1990</v>
      </c>
      <c r="D66" s="158">
        <v>250</v>
      </c>
      <c r="E66" s="158"/>
      <c r="F66" s="158" t="s">
        <v>914</v>
      </c>
      <c r="G66" s="158" t="s">
        <v>11</v>
      </c>
      <c r="H66" s="158" t="s">
        <v>15</v>
      </c>
      <c r="I66" s="160" t="s">
        <v>12</v>
      </c>
      <c r="J66" s="158" t="s">
        <v>13</v>
      </c>
      <c r="K66" s="158"/>
    </row>
    <row r="67" spans="1:11" x14ac:dyDescent="0.3">
      <c r="A67" s="158"/>
      <c r="B67" s="158"/>
      <c r="C67" s="158" t="s">
        <v>1837</v>
      </c>
      <c r="D67" s="158">
        <v>300</v>
      </c>
      <c r="E67" s="158"/>
      <c r="F67" s="158" t="s">
        <v>914</v>
      </c>
      <c r="G67" s="158" t="s">
        <v>11</v>
      </c>
      <c r="H67" s="158" t="s">
        <v>15</v>
      </c>
      <c r="I67" s="160" t="s">
        <v>12</v>
      </c>
      <c r="J67" s="158" t="s">
        <v>13</v>
      </c>
      <c r="K67" s="158"/>
    </row>
    <row r="68" spans="1:11" x14ac:dyDescent="0.3">
      <c r="A68" s="158"/>
      <c r="B68" s="158"/>
      <c r="C68" s="158" t="s">
        <v>1838</v>
      </c>
      <c r="D68" s="158">
        <v>1500</v>
      </c>
      <c r="E68" s="158"/>
      <c r="F68" s="158" t="s">
        <v>914</v>
      </c>
      <c r="G68" s="158" t="s">
        <v>11</v>
      </c>
      <c r="H68" s="158" t="s">
        <v>15</v>
      </c>
      <c r="I68" s="160" t="s">
        <v>12</v>
      </c>
      <c r="J68" s="158" t="s">
        <v>13</v>
      </c>
      <c r="K68" s="158"/>
    </row>
    <row r="69" spans="1:11" x14ac:dyDescent="0.3">
      <c r="A69" s="158"/>
      <c r="B69" s="158"/>
      <c r="C69" s="158" t="s">
        <v>1840</v>
      </c>
      <c r="D69" s="158">
        <v>1300</v>
      </c>
      <c r="E69" s="158"/>
      <c r="F69" s="158" t="s">
        <v>914</v>
      </c>
      <c r="G69" s="158" t="s">
        <v>11</v>
      </c>
      <c r="H69" s="158" t="s">
        <v>15</v>
      </c>
      <c r="I69" s="160" t="s">
        <v>12</v>
      </c>
      <c r="J69" s="158" t="s">
        <v>13</v>
      </c>
      <c r="K69" s="158"/>
    </row>
    <row r="70" spans="1:11" x14ac:dyDescent="0.3">
      <c r="A70" s="158"/>
      <c r="B70" s="158"/>
      <c r="C70" s="158" t="s">
        <v>1839</v>
      </c>
      <c r="D70" s="158">
        <v>700</v>
      </c>
      <c r="E70" s="158"/>
      <c r="F70" s="158" t="s">
        <v>914</v>
      </c>
      <c r="G70" s="158" t="s">
        <v>11</v>
      </c>
      <c r="H70" s="158" t="s">
        <v>17</v>
      </c>
      <c r="I70" s="160" t="s">
        <v>12</v>
      </c>
      <c r="J70" s="158" t="s">
        <v>13</v>
      </c>
      <c r="K70" s="158"/>
    </row>
    <row r="71" spans="1:11" x14ac:dyDescent="0.3">
      <c r="A71" s="158"/>
      <c r="B71" s="158"/>
      <c r="C71" s="158" t="s">
        <v>1841</v>
      </c>
      <c r="D71" s="158">
        <v>536</v>
      </c>
      <c r="E71" s="158"/>
      <c r="F71" s="158" t="s">
        <v>914</v>
      </c>
      <c r="G71" s="158" t="s">
        <v>11</v>
      </c>
      <c r="H71" s="158" t="s">
        <v>15</v>
      </c>
      <c r="I71" s="160" t="s">
        <v>12</v>
      </c>
      <c r="J71" s="158" t="s">
        <v>13</v>
      </c>
      <c r="K71" s="158"/>
    </row>
    <row r="72" spans="1:11" hidden="1" x14ac:dyDescent="0.3">
      <c r="A72" s="158"/>
      <c r="B72" s="159">
        <v>45267</v>
      </c>
      <c r="C72" s="158" t="s">
        <v>1712</v>
      </c>
      <c r="D72" s="158">
        <v>500</v>
      </c>
      <c r="E72" s="158"/>
      <c r="F72" s="158" t="s">
        <v>1625</v>
      </c>
      <c r="G72" s="158" t="s">
        <v>11</v>
      </c>
      <c r="H72" s="158" t="s">
        <v>16</v>
      </c>
      <c r="I72" s="160" t="s">
        <v>12</v>
      </c>
      <c r="J72" s="158" t="s">
        <v>13</v>
      </c>
      <c r="K72" s="158" t="s">
        <v>599</v>
      </c>
    </row>
    <row r="73" spans="1:11" hidden="1" x14ac:dyDescent="0.3">
      <c r="A73" s="158"/>
      <c r="B73" s="158"/>
      <c r="C73" s="158" t="s">
        <v>1713</v>
      </c>
      <c r="D73" s="158">
        <v>450</v>
      </c>
      <c r="E73" s="158"/>
      <c r="F73" s="158" t="s">
        <v>1625</v>
      </c>
      <c r="G73" s="158" t="s">
        <v>11</v>
      </c>
      <c r="H73" s="158" t="s">
        <v>16</v>
      </c>
      <c r="I73" s="160" t="s">
        <v>12</v>
      </c>
      <c r="J73" s="158" t="s">
        <v>13</v>
      </c>
      <c r="K73" s="158" t="s">
        <v>599</v>
      </c>
    </row>
    <row r="74" spans="1:11" hidden="1" x14ac:dyDescent="0.3">
      <c r="A74" s="158"/>
      <c r="B74" s="158"/>
      <c r="C74" s="158" t="s">
        <v>1714</v>
      </c>
      <c r="D74" s="158">
        <v>1009</v>
      </c>
      <c r="E74" s="158"/>
      <c r="F74" s="158" t="s">
        <v>1625</v>
      </c>
      <c r="G74" s="158" t="s">
        <v>10</v>
      </c>
      <c r="H74" s="158" t="s">
        <v>15</v>
      </c>
      <c r="I74" s="160" t="s">
        <v>12</v>
      </c>
      <c r="J74" s="158" t="s">
        <v>13</v>
      </c>
      <c r="K74" s="158" t="s">
        <v>599</v>
      </c>
    </row>
    <row r="75" spans="1:11" hidden="1" x14ac:dyDescent="0.3">
      <c r="A75" s="158"/>
      <c r="B75" s="158"/>
      <c r="C75" s="158" t="s">
        <v>1715</v>
      </c>
      <c r="D75" s="158">
        <v>583.6</v>
      </c>
      <c r="E75" s="158"/>
      <c r="F75" s="158" t="s">
        <v>1625</v>
      </c>
      <c r="G75" s="158" t="s">
        <v>10</v>
      </c>
      <c r="H75" s="158" t="s">
        <v>15</v>
      </c>
      <c r="I75" s="160" t="s">
        <v>12</v>
      </c>
      <c r="J75" s="158" t="s">
        <v>13</v>
      </c>
      <c r="K75" s="158" t="s">
        <v>599</v>
      </c>
    </row>
    <row r="76" spans="1:11" hidden="1" x14ac:dyDescent="0.3">
      <c r="A76" s="158"/>
      <c r="B76" s="158"/>
      <c r="C76" s="162" t="s">
        <v>1522</v>
      </c>
      <c r="D76" s="163">
        <v>1470</v>
      </c>
      <c r="E76" s="164"/>
      <c r="F76" s="165" t="s">
        <v>1516</v>
      </c>
      <c r="G76" s="164" t="s">
        <v>11</v>
      </c>
      <c r="H76" s="164" t="s">
        <v>1425</v>
      </c>
      <c r="I76" s="165" t="s">
        <v>12</v>
      </c>
      <c r="J76" s="165" t="s">
        <v>1517</v>
      </c>
      <c r="K76" s="165" t="s">
        <v>1520</v>
      </c>
    </row>
    <row r="77" spans="1:11" x14ac:dyDescent="0.3">
      <c r="A77" s="158"/>
      <c r="B77" s="158"/>
      <c r="C77" s="158" t="s">
        <v>24</v>
      </c>
      <c r="D77" s="158">
        <v>120</v>
      </c>
      <c r="E77" s="158"/>
      <c r="F77" s="158" t="s">
        <v>914</v>
      </c>
      <c r="G77" s="158" t="s">
        <v>11</v>
      </c>
      <c r="H77" s="158" t="s">
        <v>16</v>
      </c>
      <c r="I77" s="160" t="s">
        <v>12</v>
      </c>
      <c r="J77" s="158" t="s">
        <v>13</v>
      </c>
      <c r="K77" s="158"/>
    </row>
    <row r="78" spans="1:11" x14ac:dyDescent="0.3">
      <c r="A78" s="158"/>
      <c r="B78" s="158"/>
      <c r="C78" s="158" t="s">
        <v>23</v>
      </c>
      <c r="D78" s="158">
        <v>250</v>
      </c>
      <c r="E78" s="158"/>
      <c r="F78" s="158" t="s">
        <v>914</v>
      </c>
      <c r="G78" s="158" t="s">
        <v>11</v>
      </c>
      <c r="H78" s="158" t="s">
        <v>16</v>
      </c>
      <c r="I78" s="160" t="s">
        <v>12</v>
      </c>
      <c r="J78" s="158" t="s">
        <v>13</v>
      </c>
      <c r="K78" s="158"/>
    </row>
    <row r="79" spans="1:11" x14ac:dyDescent="0.3">
      <c r="A79" s="158"/>
      <c r="B79" s="158"/>
      <c r="C79" s="158" t="s">
        <v>695</v>
      </c>
      <c r="D79" s="158">
        <v>200</v>
      </c>
      <c r="E79" s="158"/>
      <c r="F79" s="158" t="s">
        <v>914</v>
      </c>
      <c r="G79" s="158" t="s">
        <v>11</v>
      </c>
      <c r="H79" s="158" t="s">
        <v>16</v>
      </c>
      <c r="I79" s="160" t="s">
        <v>12</v>
      </c>
      <c r="J79" s="158" t="s">
        <v>13</v>
      </c>
      <c r="K79" s="158"/>
    </row>
    <row r="80" spans="1:11" x14ac:dyDescent="0.3">
      <c r="A80" s="158"/>
      <c r="B80" s="158"/>
      <c r="C80" s="158" t="s">
        <v>1842</v>
      </c>
      <c r="D80" s="158">
        <v>80</v>
      </c>
      <c r="E80" s="158"/>
      <c r="F80" s="158" t="s">
        <v>914</v>
      </c>
      <c r="G80" s="158" t="s">
        <v>11</v>
      </c>
      <c r="H80" s="158" t="s">
        <v>16</v>
      </c>
      <c r="I80" s="160" t="s">
        <v>12</v>
      </c>
      <c r="J80" s="158" t="s">
        <v>13</v>
      </c>
      <c r="K80" s="158"/>
    </row>
    <row r="81" spans="1:11" x14ac:dyDescent="0.3">
      <c r="A81" s="158"/>
      <c r="B81" s="158"/>
      <c r="C81" s="158" t="s">
        <v>705</v>
      </c>
      <c r="D81" s="158">
        <v>60</v>
      </c>
      <c r="E81" s="158"/>
      <c r="F81" s="158" t="s">
        <v>914</v>
      </c>
      <c r="G81" s="158" t="s">
        <v>11</v>
      </c>
      <c r="H81" s="158" t="s">
        <v>16</v>
      </c>
      <c r="I81" s="160" t="s">
        <v>12</v>
      </c>
      <c r="J81" s="158" t="s">
        <v>13</v>
      </c>
      <c r="K81" s="158"/>
    </row>
    <row r="82" spans="1:11" x14ac:dyDescent="0.3">
      <c r="A82" s="158"/>
      <c r="B82" s="158"/>
      <c r="C82" s="158" t="s">
        <v>709</v>
      </c>
      <c r="D82" s="158">
        <v>700</v>
      </c>
      <c r="E82" s="158"/>
      <c r="F82" s="158" t="s">
        <v>914</v>
      </c>
      <c r="G82" s="158" t="s">
        <v>11</v>
      </c>
      <c r="H82" s="158" t="s">
        <v>17</v>
      </c>
      <c r="I82" s="160" t="s">
        <v>12</v>
      </c>
      <c r="J82" s="158" t="s">
        <v>13</v>
      </c>
      <c r="K82" s="158"/>
    </row>
    <row r="83" spans="1:11" hidden="1" x14ac:dyDescent="0.3">
      <c r="A83" s="158"/>
      <c r="B83" s="166">
        <v>45150</v>
      </c>
      <c r="C83" s="162" t="s">
        <v>1519</v>
      </c>
      <c r="D83" s="163">
        <v>80</v>
      </c>
      <c r="E83" s="164"/>
      <c r="F83" s="165" t="s">
        <v>1516</v>
      </c>
      <c r="G83" s="164" t="s">
        <v>11</v>
      </c>
      <c r="H83" s="164" t="s">
        <v>16</v>
      </c>
      <c r="I83" s="165" t="s">
        <v>12</v>
      </c>
      <c r="J83" s="165" t="s">
        <v>1517</v>
      </c>
      <c r="K83" s="165" t="s">
        <v>1520</v>
      </c>
    </row>
    <row r="84" spans="1:11" hidden="1" x14ac:dyDescent="0.3">
      <c r="A84" s="158"/>
      <c r="B84" s="166"/>
      <c r="C84" s="162" t="s">
        <v>694</v>
      </c>
      <c r="D84" s="163">
        <v>250</v>
      </c>
      <c r="E84" s="164"/>
      <c r="F84" s="165" t="s">
        <v>1516</v>
      </c>
      <c r="G84" s="164" t="s">
        <v>11</v>
      </c>
      <c r="H84" s="164" t="s">
        <v>16</v>
      </c>
      <c r="I84" s="165" t="s">
        <v>12</v>
      </c>
      <c r="J84" s="165" t="s">
        <v>1517</v>
      </c>
      <c r="K84" s="165" t="s">
        <v>1520</v>
      </c>
    </row>
    <row r="85" spans="1:11" hidden="1" x14ac:dyDescent="0.3">
      <c r="A85" s="158"/>
      <c r="B85" s="167"/>
      <c r="C85" s="162" t="s">
        <v>1521</v>
      </c>
      <c r="D85" s="163">
        <v>30</v>
      </c>
      <c r="E85" s="165"/>
      <c r="F85" s="165" t="s">
        <v>1516</v>
      </c>
      <c r="G85" s="164" t="s">
        <v>11</v>
      </c>
      <c r="H85" s="165" t="s">
        <v>832</v>
      </c>
      <c r="I85" s="165" t="s">
        <v>12</v>
      </c>
      <c r="J85" s="165" t="s">
        <v>1517</v>
      </c>
      <c r="K85" s="165" t="s">
        <v>1520</v>
      </c>
    </row>
    <row r="86" spans="1:11" hidden="1" x14ac:dyDescent="0.3">
      <c r="A86" s="158"/>
      <c r="B86" s="167"/>
      <c r="C86" s="162" t="s">
        <v>1523</v>
      </c>
      <c r="D86" s="163">
        <v>470</v>
      </c>
      <c r="E86" s="165"/>
      <c r="F86" s="165" t="s">
        <v>1516</v>
      </c>
      <c r="G86" s="164" t="s">
        <v>11</v>
      </c>
      <c r="H86" s="165" t="s">
        <v>16</v>
      </c>
      <c r="I86" s="165" t="s">
        <v>12</v>
      </c>
      <c r="J86" s="165" t="s">
        <v>1517</v>
      </c>
      <c r="K86" s="165" t="s">
        <v>1463</v>
      </c>
    </row>
    <row r="87" spans="1:11" hidden="1" x14ac:dyDescent="0.3">
      <c r="A87" s="158"/>
      <c r="B87" s="167"/>
      <c r="C87" s="162" t="s">
        <v>1524</v>
      </c>
      <c r="D87" s="163">
        <v>1150</v>
      </c>
      <c r="E87" s="165"/>
      <c r="F87" s="165" t="s">
        <v>1516</v>
      </c>
      <c r="G87" s="164" t="s">
        <v>11</v>
      </c>
      <c r="H87" s="165" t="s">
        <v>16</v>
      </c>
      <c r="I87" s="165" t="s">
        <v>12</v>
      </c>
      <c r="J87" s="165" t="s">
        <v>1517</v>
      </c>
      <c r="K87" s="165" t="s">
        <v>1463</v>
      </c>
    </row>
    <row r="88" spans="1:11" hidden="1" x14ac:dyDescent="0.3">
      <c r="A88" s="158"/>
      <c r="B88" s="167"/>
      <c r="C88" s="162" t="s">
        <v>1553</v>
      </c>
      <c r="D88" s="163">
        <v>50</v>
      </c>
      <c r="E88" s="165"/>
      <c r="F88" s="158" t="s">
        <v>62</v>
      </c>
      <c r="G88" s="158" t="s">
        <v>11</v>
      </c>
      <c r="H88" s="158" t="s">
        <v>14</v>
      </c>
      <c r="I88" s="160" t="s">
        <v>12</v>
      </c>
      <c r="J88" s="158" t="s">
        <v>13</v>
      </c>
      <c r="K88" s="158" t="s">
        <v>599</v>
      </c>
    </row>
    <row r="89" spans="1:11" hidden="1" x14ac:dyDescent="0.3">
      <c r="A89" s="158"/>
      <c r="B89" s="167"/>
      <c r="C89" s="162" t="s">
        <v>1523</v>
      </c>
      <c r="D89" s="163">
        <v>180</v>
      </c>
      <c r="E89" s="165"/>
      <c r="F89" s="158" t="s">
        <v>62</v>
      </c>
      <c r="G89" s="158" t="s">
        <v>11</v>
      </c>
      <c r="H89" s="158" t="s">
        <v>16</v>
      </c>
      <c r="I89" s="160" t="s">
        <v>12</v>
      </c>
      <c r="J89" s="158" t="s">
        <v>13</v>
      </c>
      <c r="K89" s="158" t="s">
        <v>599</v>
      </c>
    </row>
    <row r="90" spans="1:11" hidden="1" x14ac:dyDescent="0.3">
      <c r="A90" s="158"/>
      <c r="B90" s="167"/>
      <c r="C90" s="162" t="s">
        <v>93</v>
      </c>
      <c r="D90" s="163">
        <v>70</v>
      </c>
      <c r="E90" s="165"/>
      <c r="F90" s="158" t="s">
        <v>62</v>
      </c>
      <c r="G90" s="158" t="s">
        <v>11</v>
      </c>
      <c r="H90" s="158" t="s">
        <v>14</v>
      </c>
      <c r="I90" s="160" t="s">
        <v>12</v>
      </c>
      <c r="J90" s="158" t="s">
        <v>13</v>
      </c>
      <c r="K90" s="158" t="s">
        <v>599</v>
      </c>
    </row>
    <row r="91" spans="1:11" hidden="1" x14ac:dyDescent="0.3">
      <c r="A91" s="158"/>
      <c r="B91" s="161">
        <v>45268</v>
      </c>
      <c r="C91" s="160" t="s">
        <v>20</v>
      </c>
      <c r="D91" s="109">
        <v>2258</v>
      </c>
      <c r="E91" s="158"/>
      <c r="F91" s="158" t="s">
        <v>1457</v>
      </c>
      <c r="G91" s="158" t="s">
        <v>11</v>
      </c>
      <c r="H91" s="158" t="s">
        <v>15</v>
      </c>
      <c r="I91" s="160" t="s">
        <v>12</v>
      </c>
      <c r="J91" s="158" t="s">
        <v>13</v>
      </c>
      <c r="K91" s="158" t="s">
        <v>1471</v>
      </c>
    </row>
    <row r="92" spans="1:11" hidden="1" x14ac:dyDescent="0.3">
      <c r="A92" s="158"/>
      <c r="B92" s="161"/>
      <c r="C92" s="160" t="s">
        <v>27</v>
      </c>
      <c r="D92" s="109">
        <v>325</v>
      </c>
      <c r="E92" s="158"/>
      <c r="F92" s="158" t="s">
        <v>1457</v>
      </c>
      <c r="G92" s="158" t="s">
        <v>11</v>
      </c>
      <c r="H92" s="158" t="s">
        <v>16</v>
      </c>
      <c r="I92" s="160" t="s">
        <v>12</v>
      </c>
      <c r="J92" s="158" t="s">
        <v>13</v>
      </c>
      <c r="K92" s="158" t="s">
        <v>1471</v>
      </c>
    </row>
    <row r="93" spans="1:11" x14ac:dyDescent="0.3">
      <c r="A93" s="158"/>
      <c r="B93" s="161"/>
      <c r="C93" s="158" t="s">
        <v>24</v>
      </c>
      <c r="D93" s="158">
        <v>140</v>
      </c>
      <c r="E93" s="158"/>
      <c r="F93" s="158" t="s">
        <v>914</v>
      </c>
      <c r="G93" s="158" t="s">
        <v>11</v>
      </c>
      <c r="H93" s="158" t="s">
        <v>16</v>
      </c>
      <c r="I93" s="160" t="s">
        <v>12</v>
      </c>
      <c r="J93" s="158" t="s">
        <v>13</v>
      </c>
      <c r="K93" s="158"/>
    </row>
    <row r="94" spans="1:11" x14ac:dyDescent="0.3">
      <c r="A94" s="158"/>
      <c r="B94" s="161"/>
      <c r="C94" s="158" t="s">
        <v>23</v>
      </c>
      <c r="D94" s="158">
        <v>280</v>
      </c>
      <c r="E94" s="158"/>
      <c r="F94" s="158" t="s">
        <v>914</v>
      </c>
      <c r="G94" s="158" t="s">
        <v>11</v>
      </c>
      <c r="H94" s="158" t="s">
        <v>16</v>
      </c>
      <c r="I94" s="160" t="s">
        <v>12</v>
      </c>
      <c r="J94" s="158" t="s">
        <v>13</v>
      </c>
      <c r="K94" s="158"/>
    </row>
    <row r="95" spans="1:11" x14ac:dyDescent="0.3">
      <c r="A95" s="158"/>
      <c r="B95" s="161"/>
      <c r="C95" s="158" t="s">
        <v>695</v>
      </c>
      <c r="D95" s="158">
        <v>360</v>
      </c>
      <c r="E95" s="158"/>
      <c r="F95" s="158" t="s">
        <v>914</v>
      </c>
      <c r="G95" s="158" t="s">
        <v>11</v>
      </c>
      <c r="H95" s="158" t="s">
        <v>16</v>
      </c>
      <c r="I95" s="160" t="s">
        <v>12</v>
      </c>
      <c r="J95" s="158" t="s">
        <v>13</v>
      </c>
      <c r="K95" s="158"/>
    </row>
    <row r="96" spans="1:11" x14ac:dyDescent="0.3">
      <c r="A96" s="158"/>
      <c r="B96" s="161"/>
      <c r="C96" s="158" t="s">
        <v>1842</v>
      </c>
      <c r="D96" s="158">
        <v>90</v>
      </c>
      <c r="E96" s="158"/>
      <c r="F96" s="158" t="s">
        <v>914</v>
      </c>
      <c r="G96" s="158" t="s">
        <v>11</v>
      </c>
      <c r="H96" s="158" t="s">
        <v>16</v>
      </c>
      <c r="I96" s="160" t="s">
        <v>12</v>
      </c>
      <c r="J96" s="158" t="s">
        <v>13</v>
      </c>
      <c r="K96" s="158"/>
    </row>
    <row r="97" spans="1:11" x14ac:dyDescent="0.3">
      <c r="A97" s="158"/>
      <c r="B97" s="161"/>
      <c r="C97" s="158" t="s">
        <v>705</v>
      </c>
      <c r="D97" s="158">
        <v>60</v>
      </c>
      <c r="E97" s="158"/>
      <c r="F97" s="158" t="s">
        <v>914</v>
      </c>
      <c r="G97" s="158" t="s">
        <v>11</v>
      </c>
      <c r="H97" s="158" t="s">
        <v>16</v>
      </c>
      <c r="I97" s="160" t="s">
        <v>12</v>
      </c>
      <c r="J97" s="158" t="s">
        <v>13</v>
      </c>
      <c r="K97" s="158"/>
    </row>
    <row r="98" spans="1:11" x14ac:dyDescent="0.3">
      <c r="A98" s="158"/>
      <c r="B98" s="161"/>
      <c r="C98" s="158" t="s">
        <v>709</v>
      </c>
      <c r="D98" s="158">
        <v>700</v>
      </c>
      <c r="E98" s="158"/>
      <c r="F98" s="158" t="s">
        <v>914</v>
      </c>
      <c r="G98" s="158" t="s">
        <v>11</v>
      </c>
      <c r="H98" s="158" t="s">
        <v>17</v>
      </c>
      <c r="I98" s="160" t="s">
        <v>12</v>
      </c>
      <c r="J98" s="158" t="s">
        <v>13</v>
      </c>
      <c r="K98" s="158"/>
    </row>
    <row r="99" spans="1:11" x14ac:dyDescent="0.3">
      <c r="A99" s="158"/>
      <c r="B99" s="161"/>
      <c r="C99" s="158" t="s">
        <v>1843</v>
      </c>
      <c r="D99" s="158">
        <v>65</v>
      </c>
      <c r="E99" s="158"/>
      <c r="F99" s="158" t="s">
        <v>914</v>
      </c>
      <c r="G99" s="158" t="s">
        <v>11</v>
      </c>
      <c r="H99" s="158" t="s">
        <v>1866</v>
      </c>
      <c r="I99" s="160" t="s">
        <v>12</v>
      </c>
      <c r="J99" s="158" t="s">
        <v>13</v>
      </c>
      <c r="K99" s="158"/>
    </row>
    <row r="100" spans="1:11" hidden="1" x14ac:dyDescent="0.3">
      <c r="A100" s="158"/>
      <c r="B100" s="161">
        <v>45269</v>
      </c>
      <c r="C100" s="160" t="s">
        <v>1494</v>
      </c>
      <c r="D100" s="109">
        <v>730</v>
      </c>
      <c r="E100" s="158"/>
      <c r="F100" s="158" t="s">
        <v>1457</v>
      </c>
      <c r="G100" s="158" t="s">
        <v>11</v>
      </c>
      <c r="H100" s="158" t="s">
        <v>17</v>
      </c>
      <c r="I100" s="160" t="s">
        <v>12</v>
      </c>
      <c r="J100" s="158" t="s">
        <v>13</v>
      </c>
      <c r="K100" s="158" t="s">
        <v>1471</v>
      </c>
    </row>
    <row r="101" spans="1:11" hidden="1" x14ac:dyDescent="0.3">
      <c r="A101" s="158"/>
      <c r="B101" s="161"/>
      <c r="C101" s="160" t="s">
        <v>655</v>
      </c>
      <c r="D101" s="109">
        <v>163</v>
      </c>
      <c r="E101" s="158"/>
      <c r="F101" s="158" t="s">
        <v>1457</v>
      </c>
      <c r="G101" s="158" t="s">
        <v>11</v>
      </c>
      <c r="H101" s="158" t="s">
        <v>16</v>
      </c>
      <c r="I101" s="160" t="s">
        <v>12</v>
      </c>
      <c r="J101" s="158" t="s">
        <v>13</v>
      </c>
      <c r="K101" s="158" t="s">
        <v>1471</v>
      </c>
    </row>
    <row r="102" spans="1:11" hidden="1" x14ac:dyDescent="0.3">
      <c r="A102" s="158"/>
      <c r="B102" s="167">
        <v>45269</v>
      </c>
      <c r="C102" s="162" t="s">
        <v>1525</v>
      </c>
      <c r="D102" s="163">
        <v>330</v>
      </c>
      <c r="E102" s="165"/>
      <c r="F102" s="165" t="s">
        <v>1516</v>
      </c>
      <c r="G102" s="164" t="s">
        <v>11</v>
      </c>
      <c r="H102" s="165" t="s">
        <v>17</v>
      </c>
      <c r="I102" s="165" t="s">
        <v>12</v>
      </c>
      <c r="J102" s="165" t="s">
        <v>1517</v>
      </c>
      <c r="K102" s="165" t="s">
        <v>1463</v>
      </c>
    </row>
    <row r="103" spans="1:11" x14ac:dyDescent="0.3">
      <c r="A103" s="158"/>
      <c r="B103" s="167"/>
      <c r="C103" s="158" t="s">
        <v>24</v>
      </c>
      <c r="D103" s="163">
        <v>120</v>
      </c>
      <c r="E103" s="165"/>
      <c r="F103" s="165" t="s">
        <v>914</v>
      </c>
      <c r="G103" s="158" t="s">
        <v>11</v>
      </c>
      <c r="H103" s="158" t="s">
        <v>16</v>
      </c>
      <c r="I103" s="160" t="s">
        <v>12</v>
      </c>
      <c r="J103" s="158" t="s">
        <v>13</v>
      </c>
      <c r="K103" s="158"/>
    </row>
    <row r="104" spans="1:11" x14ac:dyDescent="0.3">
      <c r="A104" s="158"/>
      <c r="B104" s="167"/>
      <c r="C104" s="158" t="s">
        <v>23</v>
      </c>
      <c r="D104" s="163">
        <v>300</v>
      </c>
      <c r="E104" s="165"/>
      <c r="F104" s="165" t="s">
        <v>914</v>
      </c>
      <c r="G104" s="158" t="s">
        <v>11</v>
      </c>
      <c r="H104" s="158" t="s">
        <v>16</v>
      </c>
      <c r="I104" s="160" t="s">
        <v>12</v>
      </c>
      <c r="J104" s="158" t="s">
        <v>13</v>
      </c>
      <c r="K104" s="158"/>
    </row>
    <row r="105" spans="1:11" x14ac:dyDescent="0.3">
      <c r="A105" s="158"/>
      <c r="B105" s="167"/>
      <c r="C105" s="158" t="s">
        <v>695</v>
      </c>
      <c r="D105" s="163">
        <v>340</v>
      </c>
      <c r="E105" s="165"/>
      <c r="F105" s="165" t="s">
        <v>914</v>
      </c>
      <c r="G105" s="158" t="s">
        <v>11</v>
      </c>
      <c r="H105" s="158" t="s">
        <v>16</v>
      </c>
      <c r="I105" s="160" t="s">
        <v>12</v>
      </c>
      <c r="J105" s="158" t="s">
        <v>13</v>
      </c>
      <c r="K105" s="158"/>
    </row>
    <row r="106" spans="1:11" x14ac:dyDescent="0.3">
      <c r="A106" s="158"/>
      <c r="B106" s="167"/>
      <c r="C106" s="158" t="s">
        <v>1844</v>
      </c>
      <c r="D106" s="163">
        <v>130</v>
      </c>
      <c r="E106" s="165"/>
      <c r="F106" s="165" t="s">
        <v>914</v>
      </c>
      <c r="G106" s="158" t="s">
        <v>11</v>
      </c>
      <c r="H106" s="158" t="s">
        <v>16</v>
      </c>
      <c r="I106" s="160" t="s">
        <v>12</v>
      </c>
      <c r="J106" s="158" t="s">
        <v>13</v>
      </c>
      <c r="K106" s="158"/>
    </row>
    <row r="107" spans="1:11" x14ac:dyDescent="0.3">
      <c r="A107" s="158"/>
      <c r="B107" s="167"/>
      <c r="C107" s="158" t="s">
        <v>709</v>
      </c>
      <c r="D107" s="163">
        <v>700</v>
      </c>
      <c r="E107" s="165"/>
      <c r="F107" s="158" t="s">
        <v>914</v>
      </c>
      <c r="G107" s="158" t="s">
        <v>11</v>
      </c>
      <c r="H107" s="158" t="s">
        <v>17</v>
      </c>
      <c r="I107" s="160" t="s">
        <v>12</v>
      </c>
      <c r="J107" s="158" t="s">
        <v>13</v>
      </c>
      <c r="K107" s="165"/>
    </row>
    <row r="108" spans="1:11" x14ac:dyDescent="0.3">
      <c r="A108" s="158"/>
      <c r="B108" s="167"/>
      <c r="C108" s="158" t="s">
        <v>1841</v>
      </c>
      <c r="D108" s="163">
        <v>580</v>
      </c>
      <c r="E108" s="165"/>
      <c r="F108" s="165" t="s">
        <v>914</v>
      </c>
      <c r="G108" s="158" t="s">
        <v>11</v>
      </c>
      <c r="H108" s="158" t="s">
        <v>15</v>
      </c>
      <c r="I108" s="160" t="s">
        <v>12</v>
      </c>
      <c r="J108" s="158" t="s">
        <v>13</v>
      </c>
      <c r="K108" s="165"/>
    </row>
    <row r="109" spans="1:11" hidden="1" x14ac:dyDescent="0.3">
      <c r="A109" s="158"/>
      <c r="B109" s="161">
        <v>45270</v>
      </c>
      <c r="C109" s="160" t="s">
        <v>1495</v>
      </c>
      <c r="D109" s="109">
        <v>300</v>
      </c>
      <c r="E109" s="158"/>
      <c r="F109" s="158" t="s">
        <v>1457</v>
      </c>
      <c r="G109" s="158" t="s">
        <v>11</v>
      </c>
      <c r="H109" s="158" t="s">
        <v>15</v>
      </c>
      <c r="I109" s="160" t="s">
        <v>12</v>
      </c>
      <c r="J109" s="158" t="s">
        <v>13</v>
      </c>
      <c r="K109" s="158" t="s">
        <v>1471</v>
      </c>
    </row>
    <row r="110" spans="1:11" hidden="1" x14ac:dyDescent="0.3">
      <c r="A110" s="158"/>
      <c r="B110" s="161">
        <v>45270</v>
      </c>
      <c r="C110" s="168" t="s">
        <v>1496</v>
      </c>
      <c r="D110" s="169">
        <v>629</v>
      </c>
      <c r="E110" s="170"/>
      <c r="F110" s="171" t="s">
        <v>1497</v>
      </c>
      <c r="G110" s="170" t="s">
        <v>11</v>
      </c>
      <c r="H110" s="171" t="s">
        <v>16</v>
      </c>
      <c r="I110" s="171" t="s">
        <v>12</v>
      </c>
      <c r="J110" s="171" t="s">
        <v>749</v>
      </c>
      <c r="K110" s="171" t="s">
        <v>1498</v>
      </c>
    </row>
    <row r="111" spans="1:11" x14ac:dyDescent="0.3">
      <c r="A111" s="158"/>
      <c r="B111" s="161"/>
      <c r="C111" s="158" t="s">
        <v>24</v>
      </c>
      <c r="D111" s="169">
        <v>135</v>
      </c>
      <c r="E111" s="170"/>
      <c r="F111" s="171" t="s">
        <v>914</v>
      </c>
      <c r="G111" s="158" t="s">
        <v>11</v>
      </c>
      <c r="H111" s="158" t="s">
        <v>16</v>
      </c>
      <c r="I111" s="160" t="s">
        <v>12</v>
      </c>
      <c r="J111" s="158" t="s">
        <v>13</v>
      </c>
      <c r="K111" s="158"/>
    </row>
    <row r="112" spans="1:11" x14ac:dyDescent="0.3">
      <c r="A112" s="158"/>
      <c r="B112" s="161"/>
      <c r="C112" s="158" t="s">
        <v>23</v>
      </c>
      <c r="D112" s="169">
        <v>280</v>
      </c>
      <c r="E112" s="170"/>
      <c r="F112" s="171" t="s">
        <v>914</v>
      </c>
      <c r="G112" s="158" t="s">
        <v>11</v>
      </c>
      <c r="H112" s="158" t="s">
        <v>16</v>
      </c>
      <c r="I112" s="160" t="s">
        <v>12</v>
      </c>
      <c r="J112" s="158" t="s">
        <v>13</v>
      </c>
      <c r="K112" s="158"/>
    </row>
    <row r="113" spans="1:11" x14ac:dyDescent="0.3">
      <c r="A113" s="158"/>
      <c r="B113" s="161"/>
      <c r="C113" s="158" t="s">
        <v>695</v>
      </c>
      <c r="D113" s="169">
        <v>360</v>
      </c>
      <c r="E113" s="170"/>
      <c r="F113" s="171" t="s">
        <v>914</v>
      </c>
      <c r="G113" s="158" t="s">
        <v>11</v>
      </c>
      <c r="H113" s="158" t="s">
        <v>16</v>
      </c>
      <c r="I113" s="160" t="s">
        <v>12</v>
      </c>
      <c r="J113" s="158" t="s">
        <v>13</v>
      </c>
      <c r="K113" s="158"/>
    </row>
    <row r="114" spans="1:11" x14ac:dyDescent="0.3">
      <c r="A114" s="158"/>
      <c r="B114" s="161"/>
      <c r="C114" s="158" t="s">
        <v>1844</v>
      </c>
      <c r="D114" s="169">
        <v>120</v>
      </c>
      <c r="E114" s="170"/>
      <c r="F114" s="171" t="s">
        <v>914</v>
      </c>
      <c r="G114" s="158" t="s">
        <v>11</v>
      </c>
      <c r="H114" s="158" t="s">
        <v>16</v>
      </c>
      <c r="I114" s="160" t="s">
        <v>12</v>
      </c>
      <c r="J114" s="158" t="s">
        <v>13</v>
      </c>
      <c r="K114" s="158"/>
    </row>
    <row r="115" spans="1:11" x14ac:dyDescent="0.3">
      <c r="A115" s="158"/>
      <c r="B115" s="161"/>
      <c r="C115" s="158" t="s">
        <v>709</v>
      </c>
      <c r="D115" s="169">
        <v>700</v>
      </c>
      <c r="E115" s="170"/>
      <c r="F115" s="158" t="s">
        <v>914</v>
      </c>
      <c r="G115" s="158" t="s">
        <v>11</v>
      </c>
      <c r="H115" s="158" t="s">
        <v>17</v>
      </c>
      <c r="I115" s="160" t="s">
        <v>12</v>
      </c>
      <c r="J115" s="158" t="s">
        <v>13</v>
      </c>
      <c r="K115" s="171"/>
    </row>
    <row r="116" spans="1:11" x14ac:dyDescent="0.3">
      <c r="A116" s="158"/>
      <c r="B116" s="161"/>
      <c r="C116" s="158" t="s">
        <v>1991</v>
      </c>
      <c r="D116" s="169">
        <v>425</v>
      </c>
      <c r="E116" s="170"/>
      <c r="F116" s="165" t="s">
        <v>914</v>
      </c>
      <c r="G116" s="158" t="s">
        <v>11</v>
      </c>
      <c r="H116" s="158" t="s">
        <v>15</v>
      </c>
      <c r="I116" s="160" t="s">
        <v>12</v>
      </c>
      <c r="J116" s="158" t="s">
        <v>13</v>
      </c>
      <c r="K116" s="171"/>
    </row>
    <row r="117" spans="1:11" x14ac:dyDescent="0.3">
      <c r="A117" s="158"/>
      <c r="B117" s="161"/>
      <c r="C117" s="158" t="s">
        <v>1992</v>
      </c>
      <c r="D117" s="169">
        <v>15</v>
      </c>
      <c r="E117" s="170"/>
      <c r="F117" s="165" t="s">
        <v>914</v>
      </c>
      <c r="G117" s="158" t="s">
        <v>11</v>
      </c>
      <c r="H117" s="158" t="s">
        <v>15</v>
      </c>
      <c r="I117" s="160" t="s">
        <v>12</v>
      </c>
      <c r="J117" s="158" t="s">
        <v>13</v>
      </c>
      <c r="K117" s="171"/>
    </row>
    <row r="118" spans="1:11" x14ac:dyDescent="0.3">
      <c r="A118" s="158"/>
      <c r="B118" s="161"/>
      <c r="C118" s="158" t="s">
        <v>1993</v>
      </c>
      <c r="D118" s="169">
        <v>15</v>
      </c>
      <c r="E118" s="170"/>
      <c r="F118" s="165" t="s">
        <v>914</v>
      </c>
      <c r="G118" s="158" t="s">
        <v>11</v>
      </c>
      <c r="H118" s="158" t="s">
        <v>15</v>
      </c>
      <c r="I118" s="160" t="s">
        <v>12</v>
      </c>
      <c r="J118" s="158" t="s">
        <v>13</v>
      </c>
      <c r="K118" s="171"/>
    </row>
    <row r="119" spans="1:11" x14ac:dyDescent="0.3">
      <c r="A119" s="158"/>
      <c r="B119" s="161"/>
      <c r="C119" s="158" t="s">
        <v>1836</v>
      </c>
      <c r="D119" s="169">
        <v>120</v>
      </c>
      <c r="E119" s="170"/>
      <c r="F119" s="165" t="s">
        <v>914</v>
      </c>
      <c r="G119" s="158" t="s">
        <v>11</v>
      </c>
      <c r="H119" s="158" t="s">
        <v>15</v>
      </c>
      <c r="I119" s="160" t="s">
        <v>12</v>
      </c>
      <c r="J119" s="158" t="s">
        <v>13</v>
      </c>
      <c r="K119" s="171"/>
    </row>
    <row r="120" spans="1:11" x14ac:dyDescent="0.3">
      <c r="A120" s="158"/>
      <c r="B120" s="161"/>
      <c r="C120" s="158" t="s">
        <v>983</v>
      </c>
      <c r="D120" s="169">
        <v>60</v>
      </c>
      <c r="E120" s="170"/>
      <c r="F120" s="165" t="s">
        <v>914</v>
      </c>
      <c r="G120" s="158" t="s">
        <v>11</v>
      </c>
      <c r="H120" s="158" t="s">
        <v>16</v>
      </c>
      <c r="I120" s="160" t="s">
        <v>12</v>
      </c>
      <c r="J120" s="158" t="s">
        <v>13</v>
      </c>
      <c r="K120" s="171"/>
    </row>
    <row r="121" spans="1:11" hidden="1" x14ac:dyDescent="0.3">
      <c r="A121" s="158"/>
      <c r="B121" s="161">
        <v>45271</v>
      </c>
      <c r="C121" s="168" t="s">
        <v>1499</v>
      </c>
      <c r="D121" s="169">
        <v>42331</v>
      </c>
      <c r="E121" s="170"/>
      <c r="F121" s="171" t="s">
        <v>1497</v>
      </c>
      <c r="G121" s="170" t="s">
        <v>191</v>
      </c>
      <c r="H121" s="170" t="s">
        <v>1500</v>
      </c>
      <c r="I121" s="171" t="s">
        <v>12</v>
      </c>
      <c r="J121" s="171" t="s">
        <v>749</v>
      </c>
      <c r="K121" s="171" t="s">
        <v>1498</v>
      </c>
    </row>
    <row r="122" spans="1:11" hidden="1" x14ac:dyDescent="0.3">
      <c r="A122" s="158"/>
      <c r="B122" s="172"/>
      <c r="C122" s="168" t="s">
        <v>1501</v>
      </c>
      <c r="D122" s="169">
        <v>2484</v>
      </c>
      <c r="E122" s="170"/>
      <c r="F122" s="171" t="s">
        <v>1497</v>
      </c>
      <c r="G122" s="170" t="s">
        <v>191</v>
      </c>
      <c r="H122" s="170" t="s">
        <v>1500</v>
      </c>
      <c r="I122" s="171" t="s">
        <v>12</v>
      </c>
      <c r="J122" s="171" t="s">
        <v>749</v>
      </c>
      <c r="K122" s="171" t="s">
        <v>1498</v>
      </c>
    </row>
    <row r="123" spans="1:11" hidden="1" x14ac:dyDescent="0.3">
      <c r="A123" s="158"/>
      <c r="B123" s="172"/>
      <c r="C123" s="168" t="s">
        <v>1502</v>
      </c>
      <c r="D123" s="169">
        <v>400</v>
      </c>
      <c r="E123" s="170"/>
      <c r="F123" s="171" t="s">
        <v>1497</v>
      </c>
      <c r="G123" s="170" t="s">
        <v>11</v>
      </c>
      <c r="H123" s="170" t="s">
        <v>832</v>
      </c>
      <c r="I123" s="171" t="s">
        <v>12</v>
      </c>
      <c r="J123" s="171" t="s">
        <v>13</v>
      </c>
      <c r="K123" s="171" t="s">
        <v>1498</v>
      </c>
    </row>
    <row r="124" spans="1:11" hidden="1" x14ac:dyDescent="0.3">
      <c r="A124" s="158"/>
      <c r="B124" s="172"/>
      <c r="C124" s="168" t="s">
        <v>933</v>
      </c>
      <c r="D124" s="169">
        <v>68</v>
      </c>
      <c r="E124" s="170"/>
      <c r="F124" s="171" t="s">
        <v>1497</v>
      </c>
      <c r="G124" s="170" t="s">
        <v>11</v>
      </c>
      <c r="H124" s="170" t="s">
        <v>1425</v>
      </c>
      <c r="I124" s="171" t="s">
        <v>12</v>
      </c>
      <c r="J124" s="171" t="s">
        <v>749</v>
      </c>
      <c r="K124" s="171" t="s">
        <v>1498</v>
      </c>
    </row>
    <row r="125" spans="1:11" hidden="1" x14ac:dyDescent="0.3">
      <c r="A125" s="158"/>
      <c r="B125" s="172"/>
      <c r="C125" s="168" t="s">
        <v>1503</v>
      </c>
      <c r="D125" s="169">
        <v>2566</v>
      </c>
      <c r="E125" s="170"/>
      <c r="F125" s="171" t="s">
        <v>1497</v>
      </c>
      <c r="G125" s="170" t="s">
        <v>191</v>
      </c>
      <c r="H125" s="170" t="s">
        <v>832</v>
      </c>
      <c r="I125" s="171" t="s">
        <v>12</v>
      </c>
      <c r="J125" s="171" t="s">
        <v>749</v>
      </c>
      <c r="K125" s="171" t="s">
        <v>1498</v>
      </c>
    </row>
    <row r="126" spans="1:11" hidden="1" x14ac:dyDescent="0.3">
      <c r="A126" s="158"/>
      <c r="B126" s="172"/>
      <c r="C126" s="168" t="s">
        <v>1504</v>
      </c>
      <c r="D126" s="169">
        <v>1500</v>
      </c>
      <c r="E126" s="170"/>
      <c r="F126" s="171" t="s">
        <v>1497</v>
      </c>
      <c r="G126" s="170" t="s">
        <v>191</v>
      </c>
      <c r="H126" s="170" t="s">
        <v>76</v>
      </c>
      <c r="I126" s="171" t="s">
        <v>12</v>
      </c>
      <c r="J126" s="171" t="s">
        <v>749</v>
      </c>
      <c r="K126" s="171" t="s">
        <v>1498</v>
      </c>
    </row>
    <row r="127" spans="1:11" hidden="1" x14ac:dyDescent="0.3">
      <c r="A127" s="158"/>
      <c r="B127" s="172"/>
      <c r="C127" s="168" t="s">
        <v>151</v>
      </c>
      <c r="D127" s="169">
        <v>340</v>
      </c>
      <c r="E127" s="170"/>
      <c r="F127" s="171" t="s">
        <v>1497</v>
      </c>
      <c r="G127" s="170" t="s">
        <v>11</v>
      </c>
      <c r="H127" s="170" t="s">
        <v>16</v>
      </c>
      <c r="I127" s="171" t="s">
        <v>12</v>
      </c>
      <c r="J127" s="171" t="s">
        <v>749</v>
      </c>
      <c r="K127" s="171" t="s">
        <v>1498</v>
      </c>
    </row>
    <row r="128" spans="1:11" hidden="1" x14ac:dyDescent="0.3">
      <c r="A128" s="158"/>
      <c r="B128" s="172"/>
      <c r="C128" s="168" t="s">
        <v>655</v>
      </c>
      <c r="D128" s="169">
        <v>441</v>
      </c>
      <c r="E128" s="170"/>
      <c r="F128" s="171" t="s">
        <v>1497</v>
      </c>
      <c r="G128" s="170" t="s">
        <v>11</v>
      </c>
      <c r="H128" s="170" t="s">
        <v>16</v>
      </c>
      <c r="I128" s="171" t="s">
        <v>12</v>
      </c>
      <c r="J128" s="171" t="s">
        <v>749</v>
      </c>
      <c r="K128" s="171" t="s">
        <v>1498</v>
      </c>
    </row>
    <row r="129" spans="1:12" hidden="1" x14ac:dyDescent="0.3">
      <c r="A129" s="158"/>
      <c r="B129" s="172"/>
      <c r="C129" s="168" t="s">
        <v>1767</v>
      </c>
      <c r="D129" s="169">
        <v>2500</v>
      </c>
      <c r="E129" s="170"/>
      <c r="F129" s="171" t="s">
        <v>1706</v>
      </c>
      <c r="G129" s="170" t="s">
        <v>11</v>
      </c>
      <c r="H129" s="170" t="s">
        <v>15</v>
      </c>
      <c r="I129" s="171" t="s">
        <v>12</v>
      </c>
      <c r="J129" s="171" t="s">
        <v>13</v>
      </c>
      <c r="K129" s="171" t="s">
        <v>599</v>
      </c>
    </row>
    <row r="130" spans="1:12" x14ac:dyDescent="0.3">
      <c r="A130" s="158"/>
      <c r="B130" s="172"/>
      <c r="C130" s="158" t="s">
        <v>24</v>
      </c>
      <c r="D130" s="169">
        <v>180</v>
      </c>
      <c r="E130" s="170"/>
      <c r="F130" s="171" t="s">
        <v>914</v>
      </c>
      <c r="G130" s="158" t="s">
        <v>11</v>
      </c>
      <c r="H130" s="158" t="s">
        <v>16</v>
      </c>
      <c r="I130" s="160" t="s">
        <v>12</v>
      </c>
      <c r="J130" s="158" t="s">
        <v>13</v>
      </c>
      <c r="K130" s="158"/>
    </row>
    <row r="131" spans="1:12" x14ac:dyDescent="0.3">
      <c r="A131" s="158"/>
      <c r="B131" s="172"/>
      <c r="C131" s="158" t="s">
        <v>23</v>
      </c>
      <c r="D131" s="169">
        <v>350</v>
      </c>
      <c r="E131" s="170"/>
      <c r="F131" s="171" t="s">
        <v>914</v>
      </c>
      <c r="G131" s="158" t="s">
        <v>11</v>
      </c>
      <c r="H131" s="158" t="s">
        <v>16</v>
      </c>
      <c r="I131" s="160" t="s">
        <v>12</v>
      </c>
      <c r="J131" s="158" t="s">
        <v>13</v>
      </c>
      <c r="K131" s="158"/>
    </row>
    <row r="132" spans="1:12" x14ac:dyDescent="0.3">
      <c r="A132" s="158"/>
      <c r="B132" s="172"/>
      <c r="C132" s="158" t="s">
        <v>1844</v>
      </c>
      <c r="D132" s="169">
        <v>80</v>
      </c>
      <c r="E132" s="170"/>
      <c r="F132" s="171" t="s">
        <v>914</v>
      </c>
      <c r="G132" s="158" t="s">
        <v>11</v>
      </c>
      <c r="H132" s="158" t="s">
        <v>16</v>
      </c>
      <c r="I132" s="160" t="s">
        <v>12</v>
      </c>
      <c r="J132" s="158" t="s">
        <v>13</v>
      </c>
      <c r="K132" s="158"/>
    </row>
    <row r="133" spans="1:12" x14ac:dyDescent="0.3">
      <c r="A133" s="158"/>
      <c r="B133" s="172"/>
      <c r="C133" s="158" t="s">
        <v>1845</v>
      </c>
      <c r="D133" s="169">
        <v>110</v>
      </c>
      <c r="E133" s="170"/>
      <c r="F133" s="171" t="s">
        <v>914</v>
      </c>
      <c r="G133" s="158" t="s">
        <v>11</v>
      </c>
      <c r="H133" s="158" t="s">
        <v>15</v>
      </c>
      <c r="I133" s="160" t="s">
        <v>12</v>
      </c>
      <c r="J133" s="158" t="s">
        <v>13</v>
      </c>
      <c r="K133" s="171"/>
    </row>
    <row r="134" spans="1:12" x14ac:dyDescent="0.3">
      <c r="A134" s="158"/>
      <c r="B134" s="172"/>
      <c r="C134" s="158" t="s">
        <v>695</v>
      </c>
      <c r="D134" s="169">
        <v>340</v>
      </c>
      <c r="E134" s="170"/>
      <c r="F134" s="171" t="s">
        <v>914</v>
      </c>
      <c r="G134" s="158" t="s">
        <v>11</v>
      </c>
      <c r="H134" s="158" t="s">
        <v>16</v>
      </c>
      <c r="I134" s="160" t="s">
        <v>12</v>
      </c>
      <c r="J134" s="158" t="s">
        <v>13</v>
      </c>
      <c r="K134" s="171"/>
    </row>
    <row r="135" spans="1:12" x14ac:dyDescent="0.3">
      <c r="A135" s="158"/>
      <c r="B135" s="172"/>
      <c r="C135" s="158" t="s">
        <v>709</v>
      </c>
      <c r="D135" s="169">
        <v>700</v>
      </c>
      <c r="E135" s="170"/>
      <c r="F135" s="158" t="s">
        <v>914</v>
      </c>
      <c r="G135" s="158" t="s">
        <v>11</v>
      </c>
      <c r="H135" s="158" t="s">
        <v>17</v>
      </c>
      <c r="I135" s="160" t="s">
        <v>12</v>
      </c>
      <c r="J135" s="158" t="s">
        <v>13</v>
      </c>
      <c r="K135" s="171"/>
    </row>
    <row r="136" spans="1:12" hidden="1" x14ac:dyDescent="0.3">
      <c r="A136" s="158"/>
      <c r="B136" s="161">
        <v>45272</v>
      </c>
      <c r="C136" s="168" t="s">
        <v>655</v>
      </c>
      <c r="D136" s="169">
        <v>140</v>
      </c>
      <c r="E136" s="171"/>
      <c r="F136" s="171" t="s">
        <v>1497</v>
      </c>
      <c r="G136" s="170" t="s">
        <v>11</v>
      </c>
      <c r="H136" s="171" t="s">
        <v>16</v>
      </c>
      <c r="I136" s="171" t="s">
        <v>12</v>
      </c>
      <c r="J136" s="171" t="s">
        <v>749</v>
      </c>
      <c r="K136" s="171" t="s">
        <v>1498</v>
      </c>
    </row>
    <row r="137" spans="1:12" hidden="1" x14ac:dyDescent="0.3">
      <c r="A137" s="158"/>
      <c r="B137" s="161"/>
      <c r="C137" s="168" t="s">
        <v>23</v>
      </c>
      <c r="D137" s="169">
        <v>340</v>
      </c>
      <c r="E137" s="171"/>
      <c r="F137" s="171" t="s">
        <v>1497</v>
      </c>
      <c r="G137" s="170" t="s">
        <v>11</v>
      </c>
      <c r="H137" s="171" t="s">
        <v>16</v>
      </c>
      <c r="I137" s="171" t="s">
        <v>12</v>
      </c>
      <c r="J137" s="171" t="s">
        <v>749</v>
      </c>
      <c r="K137" s="171" t="s">
        <v>1498</v>
      </c>
    </row>
    <row r="138" spans="1:12" hidden="1" x14ac:dyDescent="0.3">
      <c r="A138" s="158"/>
      <c r="B138" s="161"/>
      <c r="C138" s="168" t="s">
        <v>30</v>
      </c>
      <c r="D138" s="169">
        <v>68</v>
      </c>
      <c r="E138" s="171"/>
      <c r="F138" s="171" t="s">
        <v>1497</v>
      </c>
      <c r="G138" s="170" t="s">
        <v>11</v>
      </c>
      <c r="H138" s="171" t="s">
        <v>16</v>
      </c>
      <c r="I138" s="171" t="s">
        <v>12</v>
      </c>
      <c r="J138" s="171" t="s">
        <v>749</v>
      </c>
      <c r="K138" s="171" t="s">
        <v>1498</v>
      </c>
    </row>
    <row r="139" spans="1:12" hidden="1" x14ac:dyDescent="0.3">
      <c r="A139" s="158"/>
      <c r="B139" s="161"/>
      <c r="C139" s="168" t="s">
        <v>1505</v>
      </c>
      <c r="D139" s="169">
        <v>1000</v>
      </c>
      <c r="E139" s="171"/>
      <c r="F139" s="171" t="s">
        <v>1497</v>
      </c>
      <c r="G139" s="170" t="s">
        <v>11</v>
      </c>
      <c r="H139" s="171" t="s">
        <v>832</v>
      </c>
      <c r="I139" s="171" t="s">
        <v>12</v>
      </c>
      <c r="J139" s="171" t="s">
        <v>749</v>
      </c>
      <c r="K139" s="171" t="s">
        <v>1498</v>
      </c>
    </row>
    <row r="140" spans="1:12" ht="17.25" hidden="1" customHeight="1" x14ac:dyDescent="0.3">
      <c r="A140" s="164"/>
      <c r="B140" s="167">
        <v>45272</v>
      </c>
      <c r="C140" s="165" t="s">
        <v>1519</v>
      </c>
      <c r="D140" s="173">
        <v>100</v>
      </c>
      <c r="E140" s="165"/>
      <c r="F140" s="165" t="s">
        <v>1516</v>
      </c>
      <c r="G140" s="164" t="s">
        <v>11</v>
      </c>
      <c r="H140" s="165" t="s">
        <v>1425</v>
      </c>
      <c r="I140" s="165" t="s">
        <v>12</v>
      </c>
      <c r="J140" s="165" t="s">
        <v>1517</v>
      </c>
      <c r="K140" s="165" t="s">
        <v>1463</v>
      </c>
    </row>
    <row r="141" spans="1:12" ht="17.25" hidden="1" customHeight="1" x14ac:dyDescent="0.3">
      <c r="A141" s="164"/>
      <c r="B141" s="167"/>
      <c r="C141" s="165" t="s">
        <v>695</v>
      </c>
      <c r="D141" s="173">
        <v>280</v>
      </c>
      <c r="E141" s="165"/>
      <c r="F141" s="165" t="s">
        <v>1516</v>
      </c>
      <c r="G141" s="164" t="s">
        <v>11</v>
      </c>
      <c r="H141" s="165" t="s">
        <v>1425</v>
      </c>
      <c r="I141" s="165" t="s">
        <v>12</v>
      </c>
      <c r="J141" s="165" t="s">
        <v>1517</v>
      </c>
      <c r="K141" s="165" t="s">
        <v>1520</v>
      </c>
    </row>
    <row r="142" spans="1:12" ht="17.25" hidden="1" customHeight="1" x14ac:dyDescent="0.3">
      <c r="A142" s="164"/>
      <c r="B142" s="174">
        <v>45271</v>
      </c>
      <c r="C142" s="158" t="s">
        <v>1716</v>
      </c>
      <c r="D142" s="158">
        <v>980</v>
      </c>
      <c r="E142" s="158"/>
      <c r="F142" s="158" t="s">
        <v>1625</v>
      </c>
      <c r="G142" s="158" t="s">
        <v>10</v>
      </c>
      <c r="H142" s="158" t="s">
        <v>15</v>
      </c>
      <c r="I142" s="160" t="s">
        <v>12</v>
      </c>
      <c r="J142" s="158" t="s">
        <v>13</v>
      </c>
      <c r="K142" s="158" t="s">
        <v>599</v>
      </c>
      <c r="L142" s="69"/>
    </row>
    <row r="143" spans="1:12" ht="17.25" hidden="1" customHeight="1" x14ac:dyDescent="0.3">
      <c r="A143" s="164"/>
      <c r="B143" s="167"/>
      <c r="C143" s="165" t="s">
        <v>694</v>
      </c>
      <c r="D143" s="173">
        <v>200</v>
      </c>
      <c r="E143" s="165"/>
      <c r="F143" s="165" t="s">
        <v>1516</v>
      </c>
      <c r="G143" s="164" t="s">
        <v>11</v>
      </c>
      <c r="H143" s="165" t="s">
        <v>1425</v>
      </c>
      <c r="I143" s="165" t="s">
        <v>12</v>
      </c>
      <c r="J143" s="165" t="s">
        <v>1517</v>
      </c>
      <c r="K143" s="165" t="s">
        <v>1520</v>
      </c>
    </row>
    <row r="144" spans="1:12" ht="17.25" customHeight="1" x14ac:dyDescent="0.3">
      <c r="A144" s="164"/>
      <c r="B144" s="167"/>
      <c r="C144" s="176" t="s">
        <v>1847</v>
      </c>
      <c r="D144" s="177">
        <v>700</v>
      </c>
      <c r="E144" s="165"/>
      <c r="F144" s="158" t="s">
        <v>914</v>
      </c>
      <c r="G144" s="158" t="s">
        <v>11</v>
      </c>
      <c r="H144" s="158" t="s">
        <v>17</v>
      </c>
      <c r="I144" s="160" t="s">
        <v>12</v>
      </c>
      <c r="J144" s="158" t="s">
        <v>13</v>
      </c>
      <c r="K144" s="165"/>
    </row>
    <row r="145" spans="1:11" ht="17.25" hidden="1" customHeight="1" x14ac:dyDescent="0.3">
      <c r="A145" s="164"/>
      <c r="B145" s="167">
        <v>45273</v>
      </c>
      <c r="C145" s="165" t="s">
        <v>1519</v>
      </c>
      <c r="D145" s="173">
        <v>100</v>
      </c>
      <c r="E145" s="165"/>
      <c r="F145" s="165" t="s">
        <v>1516</v>
      </c>
      <c r="G145" s="164" t="s">
        <v>11</v>
      </c>
      <c r="H145" s="165" t="s">
        <v>1425</v>
      </c>
      <c r="I145" s="165" t="s">
        <v>12</v>
      </c>
      <c r="J145" s="165" t="s">
        <v>1517</v>
      </c>
      <c r="K145" s="165" t="s">
        <v>1520</v>
      </c>
    </row>
    <row r="146" spans="1:11" ht="17.25" hidden="1" customHeight="1" x14ac:dyDescent="0.3">
      <c r="A146" s="164"/>
      <c r="B146" s="167"/>
      <c r="C146" s="165" t="s">
        <v>694</v>
      </c>
      <c r="D146" s="173">
        <v>250</v>
      </c>
      <c r="E146" s="165"/>
      <c r="F146" s="165" t="s">
        <v>1516</v>
      </c>
      <c r="G146" s="164" t="s">
        <v>11</v>
      </c>
      <c r="H146" s="165" t="s">
        <v>1425</v>
      </c>
      <c r="I146" s="165" t="s">
        <v>12</v>
      </c>
      <c r="J146" s="165" t="s">
        <v>1517</v>
      </c>
      <c r="K146" s="165" t="s">
        <v>1520</v>
      </c>
    </row>
    <row r="147" spans="1:11" ht="17.25" hidden="1" customHeight="1" x14ac:dyDescent="0.3">
      <c r="A147" s="164"/>
      <c r="B147" s="167"/>
      <c r="C147" s="165" t="s">
        <v>695</v>
      </c>
      <c r="D147" s="173">
        <v>100</v>
      </c>
      <c r="E147" s="165"/>
      <c r="F147" s="165" t="s">
        <v>1516</v>
      </c>
      <c r="G147" s="164" t="s">
        <v>11</v>
      </c>
      <c r="H147" s="165" t="s">
        <v>1425</v>
      </c>
      <c r="I147" s="165" t="s">
        <v>12</v>
      </c>
      <c r="J147" s="165" t="s">
        <v>1517</v>
      </c>
      <c r="K147" s="165" t="s">
        <v>1520</v>
      </c>
    </row>
    <row r="148" spans="1:11" ht="17.25" hidden="1" customHeight="1" x14ac:dyDescent="0.3">
      <c r="A148" s="164"/>
      <c r="B148" s="167"/>
      <c r="C148" s="165" t="s">
        <v>1526</v>
      </c>
      <c r="D148" s="173">
        <v>136</v>
      </c>
      <c r="E148" s="165"/>
      <c r="F148" s="165" t="s">
        <v>1516</v>
      </c>
      <c r="G148" s="164" t="s">
        <v>11</v>
      </c>
      <c r="H148" s="165" t="s">
        <v>832</v>
      </c>
      <c r="I148" s="165" t="s">
        <v>12</v>
      </c>
      <c r="J148" s="165" t="s">
        <v>1517</v>
      </c>
      <c r="K148" s="165" t="s">
        <v>1520</v>
      </c>
    </row>
    <row r="149" spans="1:11" ht="17.25" hidden="1" customHeight="1" x14ac:dyDescent="0.3">
      <c r="A149" s="164"/>
      <c r="B149" s="167"/>
      <c r="C149" s="165" t="s">
        <v>1527</v>
      </c>
      <c r="D149" s="173">
        <v>200</v>
      </c>
      <c r="E149" s="165"/>
      <c r="F149" s="165" t="s">
        <v>1516</v>
      </c>
      <c r="G149" s="164" t="s">
        <v>11</v>
      </c>
      <c r="H149" s="165" t="s">
        <v>832</v>
      </c>
      <c r="I149" s="165" t="s">
        <v>12</v>
      </c>
      <c r="J149" s="165" t="s">
        <v>1517</v>
      </c>
      <c r="K149" s="165" t="s">
        <v>1520</v>
      </c>
    </row>
    <row r="150" spans="1:11" ht="16.5" hidden="1" customHeight="1" x14ac:dyDescent="0.3">
      <c r="A150" s="164"/>
      <c r="B150" s="167"/>
      <c r="C150" s="165" t="s">
        <v>1528</v>
      </c>
      <c r="D150" s="173">
        <v>305</v>
      </c>
      <c r="E150" s="165"/>
      <c r="F150" s="165" t="s">
        <v>1516</v>
      </c>
      <c r="G150" s="164" t="s">
        <v>11</v>
      </c>
      <c r="H150" s="165" t="s">
        <v>832</v>
      </c>
      <c r="I150" s="165" t="s">
        <v>12</v>
      </c>
      <c r="J150" s="165" t="s">
        <v>1517</v>
      </c>
      <c r="K150" s="165" t="s">
        <v>1520</v>
      </c>
    </row>
    <row r="151" spans="1:11" ht="16.5" hidden="1" customHeight="1" x14ac:dyDescent="0.3">
      <c r="A151" s="164"/>
      <c r="B151" s="167"/>
      <c r="C151" s="165" t="s">
        <v>694</v>
      </c>
      <c r="D151" s="173">
        <v>130</v>
      </c>
      <c r="E151" s="165"/>
      <c r="F151" s="165" t="s">
        <v>1516</v>
      </c>
      <c r="G151" s="164" t="s">
        <v>11</v>
      </c>
      <c r="H151" s="165" t="s">
        <v>1425</v>
      </c>
      <c r="I151" s="165" t="s">
        <v>12</v>
      </c>
      <c r="J151" s="165" t="s">
        <v>1517</v>
      </c>
      <c r="K151" s="165" t="s">
        <v>1520</v>
      </c>
    </row>
    <row r="152" spans="1:11" hidden="1" x14ac:dyDescent="0.3">
      <c r="A152" s="158"/>
      <c r="B152" s="161">
        <v>45273</v>
      </c>
      <c r="C152" s="171" t="s">
        <v>1506</v>
      </c>
      <c r="D152" s="175">
        <v>1700</v>
      </c>
      <c r="E152" s="171"/>
      <c r="F152" s="171" t="s">
        <v>1497</v>
      </c>
      <c r="G152" s="170" t="s">
        <v>11</v>
      </c>
      <c r="H152" s="171" t="s">
        <v>14</v>
      </c>
      <c r="I152" s="171" t="s">
        <v>12</v>
      </c>
      <c r="J152" s="171" t="s">
        <v>13</v>
      </c>
      <c r="K152" s="171" t="s">
        <v>1498</v>
      </c>
    </row>
    <row r="153" spans="1:11" hidden="1" x14ac:dyDescent="0.3">
      <c r="A153" s="158"/>
      <c r="B153" s="161"/>
      <c r="C153" s="171" t="s">
        <v>84</v>
      </c>
      <c r="D153" s="175">
        <v>2000</v>
      </c>
      <c r="E153" s="171"/>
      <c r="F153" s="171" t="s">
        <v>1497</v>
      </c>
      <c r="G153" s="170" t="s">
        <v>11</v>
      </c>
      <c r="H153" s="171" t="s">
        <v>15</v>
      </c>
      <c r="I153" s="171" t="s">
        <v>12</v>
      </c>
      <c r="J153" s="171" t="s">
        <v>13</v>
      </c>
      <c r="K153" s="171" t="s">
        <v>1498</v>
      </c>
    </row>
    <row r="154" spans="1:11" hidden="1" x14ac:dyDescent="0.3">
      <c r="A154" s="158"/>
      <c r="B154" s="161"/>
      <c r="C154" s="171" t="s">
        <v>15</v>
      </c>
      <c r="D154" s="175">
        <v>1400</v>
      </c>
      <c r="E154" s="171"/>
      <c r="F154" s="171" t="s">
        <v>1497</v>
      </c>
      <c r="G154" s="170" t="s">
        <v>11</v>
      </c>
      <c r="H154" s="171" t="s">
        <v>15</v>
      </c>
      <c r="I154" s="171" t="s">
        <v>12</v>
      </c>
      <c r="J154" s="171" t="s">
        <v>13</v>
      </c>
      <c r="K154" s="171" t="s">
        <v>1498</v>
      </c>
    </row>
    <row r="155" spans="1:11" hidden="1" x14ac:dyDescent="0.3">
      <c r="A155" s="158"/>
      <c r="B155" s="161"/>
      <c r="C155" s="171" t="s">
        <v>1507</v>
      </c>
      <c r="D155" s="175">
        <v>500</v>
      </c>
      <c r="E155" s="171"/>
      <c r="F155" s="171" t="s">
        <v>1497</v>
      </c>
      <c r="G155" s="170" t="s">
        <v>11</v>
      </c>
      <c r="H155" s="171" t="s">
        <v>17</v>
      </c>
      <c r="I155" s="171" t="s">
        <v>12</v>
      </c>
      <c r="J155" s="171" t="s">
        <v>13</v>
      </c>
      <c r="K155" s="171" t="s">
        <v>1498</v>
      </c>
    </row>
    <row r="156" spans="1:11" hidden="1" x14ac:dyDescent="0.3">
      <c r="A156" s="158"/>
      <c r="B156" s="161"/>
      <c r="C156" s="171" t="s">
        <v>655</v>
      </c>
      <c r="D156" s="175">
        <v>160</v>
      </c>
      <c r="E156" s="171"/>
      <c r="F156" s="171" t="s">
        <v>1497</v>
      </c>
      <c r="G156" s="170" t="s">
        <v>11</v>
      </c>
      <c r="H156" s="171" t="s">
        <v>16</v>
      </c>
      <c r="I156" s="171" t="s">
        <v>12</v>
      </c>
      <c r="J156" s="171" t="s">
        <v>749</v>
      </c>
      <c r="K156" s="171" t="s">
        <v>1498</v>
      </c>
    </row>
    <row r="157" spans="1:11" hidden="1" x14ac:dyDescent="0.3">
      <c r="A157" s="158"/>
      <c r="B157" s="161"/>
      <c r="C157" s="171" t="s">
        <v>27</v>
      </c>
      <c r="D157" s="175">
        <v>160</v>
      </c>
      <c r="E157" s="171"/>
      <c r="F157" s="171" t="s">
        <v>1497</v>
      </c>
      <c r="G157" s="170" t="s">
        <v>11</v>
      </c>
      <c r="H157" s="171" t="s">
        <v>16</v>
      </c>
      <c r="I157" s="171" t="s">
        <v>12</v>
      </c>
      <c r="J157" s="171" t="s">
        <v>749</v>
      </c>
      <c r="K157" s="171" t="s">
        <v>1498</v>
      </c>
    </row>
    <row r="158" spans="1:11" hidden="1" x14ac:dyDescent="0.3">
      <c r="A158" s="158"/>
      <c r="B158" s="161"/>
      <c r="C158" s="171" t="s">
        <v>1508</v>
      </c>
      <c r="D158" s="175">
        <v>13452</v>
      </c>
      <c r="E158" s="171"/>
      <c r="F158" s="171" t="s">
        <v>1497</v>
      </c>
      <c r="G158" s="171" t="s">
        <v>191</v>
      </c>
      <c r="H158" s="171" t="s">
        <v>14</v>
      </c>
      <c r="I158" s="171" t="s">
        <v>12</v>
      </c>
      <c r="J158" s="171" t="s">
        <v>13</v>
      </c>
      <c r="K158" s="171" t="s">
        <v>1498</v>
      </c>
    </row>
    <row r="159" spans="1:11" hidden="1" x14ac:dyDescent="0.3">
      <c r="A159" s="158"/>
      <c r="B159" s="161"/>
      <c r="C159" s="171" t="s">
        <v>1509</v>
      </c>
      <c r="D159" s="175">
        <v>1000</v>
      </c>
      <c r="E159" s="171"/>
      <c r="F159" s="171" t="s">
        <v>1497</v>
      </c>
      <c r="G159" s="171" t="s">
        <v>11</v>
      </c>
      <c r="H159" s="171" t="s">
        <v>15</v>
      </c>
      <c r="I159" s="171" t="s">
        <v>12</v>
      </c>
      <c r="J159" s="171" t="s">
        <v>13</v>
      </c>
      <c r="K159" s="171" t="s">
        <v>1498</v>
      </c>
    </row>
    <row r="160" spans="1:11" hidden="1" x14ac:dyDescent="0.3">
      <c r="A160" s="158"/>
      <c r="B160" s="161"/>
      <c r="C160" s="171" t="s">
        <v>1510</v>
      </c>
      <c r="D160" s="175">
        <v>700</v>
      </c>
      <c r="E160" s="171"/>
      <c r="F160" s="171" t="s">
        <v>1497</v>
      </c>
      <c r="G160" s="171" t="s">
        <v>191</v>
      </c>
      <c r="H160" s="171" t="s">
        <v>14</v>
      </c>
      <c r="I160" s="171" t="s">
        <v>12</v>
      </c>
      <c r="J160" s="171" t="s">
        <v>749</v>
      </c>
      <c r="K160" s="171" t="s">
        <v>1498</v>
      </c>
    </row>
    <row r="161" spans="1:11" hidden="1" x14ac:dyDescent="0.3">
      <c r="A161" s="158"/>
      <c r="B161" s="161"/>
      <c r="C161" s="171" t="s">
        <v>1503</v>
      </c>
      <c r="D161" s="175">
        <v>2660</v>
      </c>
      <c r="E161" s="171"/>
      <c r="F161" s="171" t="s">
        <v>1497</v>
      </c>
      <c r="G161" s="171" t="s">
        <v>191</v>
      </c>
      <c r="H161" s="171" t="s">
        <v>15</v>
      </c>
      <c r="I161" s="171" t="s">
        <v>12</v>
      </c>
      <c r="J161" s="171" t="s">
        <v>749</v>
      </c>
      <c r="K161" s="171" t="s">
        <v>1498</v>
      </c>
    </row>
    <row r="162" spans="1:11" hidden="1" x14ac:dyDescent="0.3">
      <c r="A162" s="158"/>
      <c r="B162" s="161"/>
      <c r="C162" s="171" t="s">
        <v>9</v>
      </c>
      <c r="D162" s="175">
        <v>20</v>
      </c>
      <c r="E162" s="171"/>
      <c r="F162" s="158" t="s">
        <v>62</v>
      </c>
      <c r="G162" s="158" t="s">
        <v>11</v>
      </c>
      <c r="H162" s="158" t="s">
        <v>16</v>
      </c>
      <c r="I162" s="160" t="s">
        <v>12</v>
      </c>
      <c r="J162" s="158" t="s">
        <v>13</v>
      </c>
      <c r="K162" s="158" t="s">
        <v>599</v>
      </c>
    </row>
    <row r="163" spans="1:11" x14ac:dyDescent="0.3">
      <c r="A163" s="158"/>
      <c r="B163" s="161"/>
      <c r="C163" s="176" t="s">
        <v>1847</v>
      </c>
      <c r="D163" s="177">
        <v>700</v>
      </c>
      <c r="E163" s="165"/>
      <c r="F163" s="158" t="s">
        <v>914</v>
      </c>
      <c r="G163" s="158" t="s">
        <v>11</v>
      </c>
      <c r="H163" s="158" t="s">
        <v>17</v>
      </c>
      <c r="I163" s="160" t="s">
        <v>12</v>
      </c>
      <c r="J163" s="158" t="s">
        <v>13</v>
      </c>
      <c r="K163" s="158"/>
    </row>
    <row r="164" spans="1:11" hidden="1" x14ac:dyDescent="0.3">
      <c r="A164" s="158" t="s">
        <v>1717</v>
      </c>
      <c r="B164" s="161">
        <v>45274</v>
      </c>
      <c r="C164" s="171" t="s">
        <v>1481</v>
      </c>
      <c r="D164" s="175">
        <v>1160</v>
      </c>
      <c r="E164" s="171"/>
      <c r="F164" s="171" t="s">
        <v>1497</v>
      </c>
      <c r="G164" s="171" t="s">
        <v>191</v>
      </c>
      <c r="H164" s="171" t="s">
        <v>14</v>
      </c>
      <c r="I164" s="171" t="s">
        <v>12</v>
      </c>
      <c r="J164" s="171" t="s">
        <v>749</v>
      </c>
      <c r="K164" s="171" t="s">
        <v>1498</v>
      </c>
    </row>
    <row r="165" spans="1:11" hidden="1" x14ac:dyDescent="0.3">
      <c r="A165" s="158"/>
      <c r="B165" s="161"/>
      <c r="C165" s="171" t="s">
        <v>1506</v>
      </c>
      <c r="D165" s="175">
        <v>1200</v>
      </c>
      <c r="E165" s="171"/>
      <c r="F165" s="171" t="s">
        <v>1497</v>
      </c>
      <c r="G165" s="171" t="s">
        <v>11</v>
      </c>
      <c r="H165" s="171" t="s">
        <v>14</v>
      </c>
      <c r="I165" s="171" t="s">
        <v>12</v>
      </c>
      <c r="J165" s="171" t="s">
        <v>13</v>
      </c>
      <c r="K165" s="171" t="s">
        <v>1498</v>
      </c>
    </row>
    <row r="166" spans="1:11" hidden="1" x14ac:dyDescent="0.3">
      <c r="A166" s="158"/>
      <c r="B166" s="161"/>
      <c r="C166" s="171" t="s">
        <v>655</v>
      </c>
      <c r="D166" s="175">
        <v>180</v>
      </c>
      <c r="E166" s="171"/>
      <c r="F166" s="171" t="s">
        <v>1497</v>
      </c>
      <c r="G166" s="171" t="s">
        <v>11</v>
      </c>
      <c r="H166" s="171" t="s">
        <v>16</v>
      </c>
      <c r="I166" s="171" t="s">
        <v>12</v>
      </c>
      <c r="J166" s="171" t="s">
        <v>749</v>
      </c>
      <c r="K166" s="171" t="s">
        <v>1498</v>
      </c>
    </row>
    <row r="167" spans="1:11" hidden="1" x14ac:dyDescent="0.3">
      <c r="A167" s="158"/>
      <c r="B167" s="161"/>
      <c r="C167" s="171" t="s">
        <v>23</v>
      </c>
      <c r="D167" s="175">
        <v>140</v>
      </c>
      <c r="E167" s="171"/>
      <c r="F167" s="171" t="s">
        <v>1497</v>
      </c>
      <c r="G167" s="171" t="s">
        <v>11</v>
      </c>
      <c r="H167" s="171" t="s">
        <v>16</v>
      </c>
      <c r="I167" s="171" t="s">
        <v>12</v>
      </c>
      <c r="J167" s="171" t="s">
        <v>749</v>
      </c>
      <c r="K167" s="171" t="s">
        <v>1498</v>
      </c>
    </row>
    <row r="168" spans="1:11" hidden="1" x14ac:dyDescent="0.3">
      <c r="A168" s="158"/>
      <c r="B168" s="161"/>
      <c r="C168" s="171" t="s">
        <v>27</v>
      </c>
      <c r="D168" s="175">
        <v>225</v>
      </c>
      <c r="E168" s="171"/>
      <c r="F168" s="171" t="s">
        <v>1497</v>
      </c>
      <c r="G168" s="171" t="s">
        <v>11</v>
      </c>
      <c r="H168" s="171" t="s">
        <v>16</v>
      </c>
      <c r="I168" s="171" t="s">
        <v>12</v>
      </c>
      <c r="J168" s="171" t="s">
        <v>749</v>
      </c>
      <c r="K168" s="171" t="s">
        <v>1498</v>
      </c>
    </row>
    <row r="169" spans="1:11" hidden="1" x14ac:dyDescent="0.3">
      <c r="A169" s="158"/>
      <c r="B169" s="161"/>
      <c r="C169" s="171" t="s">
        <v>1232</v>
      </c>
      <c r="D169" s="175">
        <v>1000</v>
      </c>
      <c r="E169" s="171"/>
      <c r="F169" s="171" t="s">
        <v>1497</v>
      </c>
      <c r="G169" s="171" t="s">
        <v>191</v>
      </c>
      <c r="H169" s="171" t="s">
        <v>17</v>
      </c>
      <c r="I169" s="171" t="s">
        <v>12</v>
      </c>
      <c r="J169" s="171" t="s">
        <v>749</v>
      </c>
      <c r="K169" s="171" t="s">
        <v>1498</v>
      </c>
    </row>
    <row r="170" spans="1:11" hidden="1" x14ac:dyDescent="0.3">
      <c r="A170" s="158"/>
      <c r="B170" s="161"/>
      <c r="C170" s="171" t="s">
        <v>84</v>
      </c>
      <c r="D170" s="175">
        <v>2700</v>
      </c>
      <c r="E170" s="171"/>
      <c r="F170" s="171" t="s">
        <v>1497</v>
      </c>
      <c r="G170" s="171" t="s">
        <v>11</v>
      </c>
      <c r="H170" s="171" t="s">
        <v>14</v>
      </c>
      <c r="I170" s="171" t="s">
        <v>12</v>
      </c>
      <c r="J170" s="171" t="s">
        <v>13</v>
      </c>
      <c r="K170" s="171" t="s">
        <v>1498</v>
      </c>
    </row>
    <row r="171" spans="1:11" hidden="1" x14ac:dyDescent="0.3">
      <c r="A171" s="158"/>
      <c r="B171" s="161"/>
      <c r="C171" s="171" t="s">
        <v>15</v>
      </c>
      <c r="D171" s="175">
        <v>2670</v>
      </c>
      <c r="E171" s="171"/>
      <c r="F171" s="171" t="s">
        <v>1497</v>
      </c>
      <c r="G171" s="171" t="s">
        <v>11</v>
      </c>
      <c r="H171" s="171" t="s">
        <v>15</v>
      </c>
      <c r="I171" s="171" t="s">
        <v>12</v>
      </c>
      <c r="J171" s="171" t="s">
        <v>13</v>
      </c>
      <c r="K171" s="171" t="s">
        <v>1498</v>
      </c>
    </row>
    <row r="172" spans="1:11" hidden="1" x14ac:dyDescent="0.3">
      <c r="A172" s="158"/>
      <c r="B172" s="161"/>
      <c r="C172" s="171" t="s">
        <v>1511</v>
      </c>
      <c r="D172" s="175">
        <v>1000</v>
      </c>
      <c r="E172" s="171"/>
      <c r="F172" s="171" t="s">
        <v>1497</v>
      </c>
      <c r="G172" s="171" t="s">
        <v>11</v>
      </c>
      <c r="H172" s="171" t="s">
        <v>15</v>
      </c>
      <c r="I172" s="171" t="s">
        <v>12</v>
      </c>
      <c r="J172" s="171" t="s">
        <v>749</v>
      </c>
      <c r="K172" s="171" t="s">
        <v>1498</v>
      </c>
    </row>
    <row r="173" spans="1:11" hidden="1" x14ac:dyDescent="0.3">
      <c r="A173" s="158"/>
      <c r="B173" s="167">
        <v>45274</v>
      </c>
      <c r="C173" s="165" t="s">
        <v>1529</v>
      </c>
      <c r="D173" s="173">
        <v>400</v>
      </c>
      <c r="E173" s="165"/>
      <c r="F173" s="165" t="s">
        <v>1516</v>
      </c>
      <c r="G173" s="164" t="s">
        <v>11</v>
      </c>
      <c r="H173" s="165" t="s">
        <v>832</v>
      </c>
      <c r="I173" s="165" t="s">
        <v>12</v>
      </c>
      <c r="J173" s="165" t="s">
        <v>1517</v>
      </c>
      <c r="K173" s="165" t="s">
        <v>1520</v>
      </c>
    </row>
    <row r="174" spans="1:11" hidden="1" x14ac:dyDescent="0.3">
      <c r="A174" s="158"/>
      <c r="B174" s="167"/>
      <c r="C174" s="165" t="s">
        <v>1530</v>
      </c>
      <c r="D174" s="173">
        <v>415</v>
      </c>
      <c r="E174" s="165"/>
      <c r="F174" s="165" t="s">
        <v>1516</v>
      </c>
      <c r="G174" s="164" t="s">
        <v>11</v>
      </c>
      <c r="H174" s="165" t="s">
        <v>832</v>
      </c>
      <c r="I174" s="165" t="s">
        <v>12</v>
      </c>
      <c r="J174" s="165" t="s">
        <v>1517</v>
      </c>
      <c r="K174" s="165" t="s">
        <v>1520</v>
      </c>
    </row>
    <row r="175" spans="1:11" hidden="1" x14ac:dyDescent="0.3">
      <c r="A175" s="158"/>
      <c r="B175" s="167"/>
      <c r="C175" s="165" t="s">
        <v>1531</v>
      </c>
      <c r="D175" s="173">
        <v>305</v>
      </c>
      <c r="E175" s="165"/>
      <c r="F175" s="165" t="s">
        <v>1516</v>
      </c>
      <c r="G175" s="164" t="s">
        <v>11</v>
      </c>
      <c r="H175" s="165" t="s">
        <v>832</v>
      </c>
      <c r="I175" s="165" t="s">
        <v>12</v>
      </c>
      <c r="J175" s="165" t="s">
        <v>1517</v>
      </c>
      <c r="K175" s="165" t="s">
        <v>1520</v>
      </c>
    </row>
    <row r="176" spans="1:11" hidden="1" x14ac:dyDescent="0.3">
      <c r="A176" s="158"/>
      <c r="B176" s="167"/>
      <c r="C176" s="165" t="s">
        <v>1532</v>
      </c>
      <c r="D176" s="173">
        <v>25</v>
      </c>
      <c r="E176" s="165"/>
      <c r="F176" s="165" t="s">
        <v>1516</v>
      </c>
      <c r="G176" s="164" t="s">
        <v>11</v>
      </c>
      <c r="H176" s="165" t="s">
        <v>832</v>
      </c>
      <c r="I176" s="165" t="s">
        <v>12</v>
      </c>
      <c r="J176" s="165" t="s">
        <v>1517</v>
      </c>
      <c r="K176" s="165" t="s">
        <v>1520</v>
      </c>
    </row>
    <row r="177" spans="1:11" hidden="1" x14ac:dyDescent="0.3">
      <c r="A177" s="158"/>
      <c r="B177" s="167"/>
      <c r="C177" s="165" t="s">
        <v>1533</v>
      </c>
      <c r="D177" s="173">
        <v>120</v>
      </c>
      <c r="E177" s="165"/>
      <c r="F177" s="165" t="s">
        <v>1516</v>
      </c>
      <c r="G177" s="164" t="s">
        <v>11</v>
      </c>
      <c r="H177" s="165" t="s">
        <v>832</v>
      </c>
      <c r="I177" s="165" t="s">
        <v>12</v>
      </c>
      <c r="J177" s="165" t="s">
        <v>1517</v>
      </c>
      <c r="K177" s="165" t="s">
        <v>1520</v>
      </c>
    </row>
    <row r="178" spans="1:11" hidden="1" x14ac:dyDescent="0.3">
      <c r="A178" s="158"/>
      <c r="B178" s="167"/>
      <c r="C178" s="165" t="s">
        <v>983</v>
      </c>
      <c r="D178" s="173">
        <v>150</v>
      </c>
      <c r="E178" s="165"/>
      <c r="F178" s="165" t="s">
        <v>1516</v>
      </c>
      <c r="G178" s="164" t="s">
        <v>11</v>
      </c>
      <c r="H178" s="165" t="s">
        <v>1425</v>
      </c>
      <c r="I178" s="165" t="s">
        <v>12</v>
      </c>
      <c r="J178" s="165" t="s">
        <v>1517</v>
      </c>
      <c r="K178" s="165" t="s">
        <v>1520</v>
      </c>
    </row>
    <row r="179" spans="1:11" hidden="1" x14ac:dyDescent="0.3">
      <c r="A179" s="158"/>
      <c r="B179" s="167"/>
      <c r="C179" s="165" t="s">
        <v>1519</v>
      </c>
      <c r="D179" s="173">
        <v>50</v>
      </c>
      <c r="E179" s="165"/>
      <c r="F179" s="165" t="s">
        <v>1516</v>
      </c>
      <c r="G179" s="164" t="s">
        <v>11</v>
      </c>
      <c r="H179" s="165" t="s">
        <v>1425</v>
      </c>
      <c r="I179" s="165" t="s">
        <v>12</v>
      </c>
      <c r="J179" s="165" t="s">
        <v>1517</v>
      </c>
      <c r="K179" s="165" t="s">
        <v>1520</v>
      </c>
    </row>
    <row r="180" spans="1:11" hidden="1" x14ac:dyDescent="0.3">
      <c r="A180" s="158"/>
      <c r="B180" s="167"/>
      <c r="C180" s="165" t="s">
        <v>695</v>
      </c>
      <c r="D180" s="173">
        <v>100</v>
      </c>
      <c r="E180" s="165"/>
      <c r="F180" s="165" t="s">
        <v>1516</v>
      </c>
      <c r="G180" s="164" t="s">
        <v>11</v>
      </c>
      <c r="H180" s="165" t="s">
        <v>1425</v>
      </c>
      <c r="I180" s="165" t="s">
        <v>12</v>
      </c>
      <c r="J180" s="165" t="s">
        <v>1517</v>
      </c>
      <c r="K180" s="165" t="s">
        <v>1520</v>
      </c>
    </row>
    <row r="181" spans="1:11" hidden="1" x14ac:dyDescent="0.3">
      <c r="A181" s="158"/>
      <c r="B181" s="167"/>
      <c r="C181" s="176" t="s">
        <v>30</v>
      </c>
      <c r="D181" s="177">
        <v>240</v>
      </c>
      <c r="E181" s="165"/>
      <c r="F181" s="158" t="s">
        <v>62</v>
      </c>
      <c r="G181" s="158" t="s">
        <v>11</v>
      </c>
      <c r="H181" s="158" t="s">
        <v>16</v>
      </c>
      <c r="I181" s="160" t="s">
        <v>12</v>
      </c>
      <c r="J181" s="158" t="s">
        <v>13</v>
      </c>
      <c r="K181" s="158" t="s">
        <v>599</v>
      </c>
    </row>
    <row r="182" spans="1:11" x14ac:dyDescent="0.3">
      <c r="A182" s="158"/>
      <c r="B182" s="167"/>
      <c r="C182" s="176" t="s">
        <v>1847</v>
      </c>
      <c r="D182" s="177">
        <v>700</v>
      </c>
      <c r="E182" s="165"/>
      <c r="F182" s="158" t="s">
        <v>914</v>
      </c>
      <c r="G182" s="158" t="s">
        <v>11</v>
      </c>
      <c r="H182" s="158" t="s">
        <v>17</v>
      </c>
      <c r="I182" s="160" t="s">
        <v>12</v>
      </c>
      <c r="J182" s="158" t="s">
        <v>13</v>
      </c>
      <c r="K182" s="158"/>
    </row>
    <row r="183" spans="1:11" hidden="1" x14ac:dyDescent="0.3">
      <c r="A183" s="158"/>
      <c r="B183" s="167">
        <v>45275</v>
      </c>
      <c r="C183" s="165" t="s">
        <v>1534</v>
      </c>
      <c r="D183" s="173">
        <v>1580</v>
      </c>
      <c r="E183" s="165"/>
      <c r="F183" s="165" t="s">
        <v>1516</v>
      </c>
      <c r="G183" s="164" t="s">
        <v>11</v>
      </c>
      <c r="H183" s="165" t="s">
        <v>17</v>
      </c>
      <c r="I183" s="165" t="s">
        <v>12</v>
      </c>
      <c r="J183" s="165" t="s">
        <v>1517</v>
      </c>
      <c r="K183" s="165" t="s">
        <v>1520</v>
      </c>
    </row>
    <row r="184" spans="1:11" hidden="1" x14ac:dyDescent="0.3">
      <c r="A184" s="158"/>
      <c r="B184" s="167"/>
      <c r="C184" s="165" t="s">
        <v>1519</v>
      </c>
      <c r="D184" s="173">
        <v>100</v>
      </c>
      <c r="E184" s="165"/>
      <c r="F184" s="165" t="s">
        <v>1516</v>
      </c>
      <c r="G184" s="164" t="s">
        <v>11</v>
      </c>
      <c r="H184" s="165" t="s">
        <v>1425</v>
      </c>
      <c r="I184" s="165" t="s">
        <v>12</v>
      </c>
      <c r="J184" s="165" t="s">
        <v>1517</v>
      </c>
      <c r="K184" s="165" t="s">
        <v>1520</v>
      </c>
    </row>
    <row r="185" spans="1:11" hidden="1" x14ac:dyDescent="0.3">
      <c r="A185" s="158"/>
      <c r="B185" s="167"/>
      <c r="C185" s="165" t="s">
        <v>694</v>
      </c>
      <c r="D185" s="173">
        <v>180</v>
      </c>
      <c r="E185" s="165"/>
      <c r="F185" s="165" t="s">
        <v>1516</v>
      </c>
      <c r="G185" s="164" t="s">
        <v>11</v>
      </c>
      <c r="H185" s="165" t="s">
        <v>1425</v>
      </c>
      <c r="I185" s="165" t="s">
        <v>12</v>
      </c>
      <c r="J185" s="165" t="s">
        <v>1517</v>
      </c>
      <c r="K185" s="165" t="s">
        <v>1520</v>
      </c>
    </row>
    <row r="186" spans="1:11" hidden="1" x14ac:dyDescent="0.3">
      <c r="A186" s="158"/>
      <c r="B186" s="167"/>
      <c r="C186" s="165" t="s">
        <v>695</v>
      </c>
      <c r="D186" s="173">
        <v>200</v>
      </c>
      <c r="E186" s="165"/>
      <c r="F186" s="165" t="s">
        <v>1516</v>
      </c>
      <c r="G186" s="164" t="s">
        <v>11</v>
      </c>
      <c r="H186" s="165" t="s">
        <v>1425</v>
      </c>
      <c r="I186" s="165" t="s">
        <v>12</v>
      </c>
      <c r="J186" s="165" t="s">
        <v>1517</v>
      </c>
      <c r="K186" s="165" t="s">
        <v>1520</v>
      </c>
    </row>
    <row r="187" spans="1:11" hidden="1" x14ac:dyDescent="0.3">
      <c r="A187" s="158"/>
      <c r="B187" s="161">
        <v>45275</v>
      </c>
      <c r="C187" s="171" t="s">
        <v>24</v>
      </c>
      <c r="D187" s="175">
        <v>80</v>
      </c>
      <c r="E187" s="171"/>
      <c r="F187" s="171" t="s">
        <v>1497</v>
      </c>
      <c r="G187" s="171" t="s">
        <v>11</v>
      </c>
      <c r="H187" s="171" t="s">
        <v>16</v>
      </c>
      <c r="I187" s="171" t="s">
        <v>12</v>
      </c>
      <c r="J187" s="171" t="s">
        <v>749</v>
      </c>
      <c r="K187" s="171" t="s">
        <v>1498</v>
      </c>
    </row>
    <row r="188" spans="1:11" hidden="1" x14ac:dyDescent="0.3">
      <c r="A188" s="158"/>
      <c r="B188" s="161"/>
      <c r="C188" s="171" t="s">
        <v>23</v>
      </c>
      <c r="D188" s="175">
        <v>240</v>
      </c>
      <c r="E188" s="171"/>
      <c r="F188" s="171" t="s">
        <v>1497</v>
      </c>
      <c r="G188" s="171" t="s">
        <v>11</v>
      </c>
      <c r="H188" s="171" t="s">
        <v>16</v>
      </c>
      <c r="I188" s="171" t="s">
        <v>12</v>
      </c>
      <c r="J188" s="171" t="s">
        <v>749</v>
      </c>
      <c r="K188" s="171" t="s">
        <v>1498</v>
      </c>
    </row>
    <row r="189" spans="1:11" hidden="1" x14ac:dyDescent="0.3">
      <c r="A189" s="158"/>
      <c r="B189" s="161"/>
      <c r="C189" s="171" t="s">
        <v>655</v>
      </c>
      <c r="D189" s="175">
        <v>135</v>
      </c>
      <c r="E189" s="171"/>
      <c r="F189" s="171" t="s">
        <v>1497</v>
      </c>
      <c r="G189" s="171" t="s">
        <v>11</v>
      </c>
      <c r="H189" s="171" t="s">
        <v>16</v>
      </c>
      <c r="I189" s="171" t="s">
        <v>12</v>
      </c>
      <c r="J189" s="171" t="s">
        <v>749</v>
      </c>
      <c r="K189" s="171" t="s">
        <v>1498</v>
      </c>
    </row>
    <row r="190" spans="1:11" hidden="1" x14ac:dyDescent="0.3">
      <c r="A190" s="158"/>
      <c r="B190" s="161"/>
      <c r="C190" s="171" t="s">
        <v>1232</v>
      </c>
      <c r="D190" s="175">
        <v>1000</v>
      </c>
      <c r="E190" s="171"/>
      <c r="F190" s="171" t="s">
        <v>1497</v>
      </c>
      <c r="G190" s="171" t="s">
        <v>191</v>
      </c>
      <c r="H190" s="171" t="s">
        <v>17</v>
      </c>
      <c r="I190" s="171" t="s">
        <v>12</v>
      </c>
      <c r="J190" s="171" t="s">
        <v>749</v>
      </c>
      <c r="K190" s="171" t="s">
        <v>1498</v>
      </c>
    </row>
    <row r="191" spans="1:11" hidden="1" x14ac:dyDescent="0.3">
      <c r="A191" s="158"/>
      <c r="B191" s="161"/>
      <c r="C191" s="171" t="s">
        <v>15</v>
      </c>
      <c r="D191" s="175">
        <v>2480</v>
      </c>
      <c r="E191" s="171"/>
      <c r="F191" s="171" t="s">
        <v>1497</v>
      </c>
      <c r="G191" s="171" t="s">
        <v>11</v>
      </c>
      <c r="H191" s="171" t="s">
        <v>15</v>
      </c>
      <c r="I191" s="171" t="s">
        <v>12</v>
      </c>
      <c r="J191" s="171" t="s">
        <v>13</v>
      </c>
      <c r="K191" s="171" t="s">
        <v>1498</v>
      </c>
    </row>
    <row r="192" spans="1:11" hidden="1" x14ac:dyDescent="0.3">
      <c r="A192" s="158"/>
      <c r="B192" s="161"/>
      <c r="C192" s="171" t="s">
        <v>1512</v>
      </c>
      <c r="D192" s="175">
        <v>2315</v>
      </c>
      <c r="E192" s="171"/>
      <c r="F192" s="171" t="s">
        <v>1497</v>
      </c>
      <c r="G192" s="171" t="s">
        <v>11</v>
      </c>
      <c r="H192" s="171" t="s">
        <v>14</v>
      </c>
      <c r="I192" s="171" t="s">
        <v>12</v>
      </c>
      <c r="J192" s="171" t="s">
        <v>13</v>
      </c>
      <c r="K192" s="171" t="s">
        <v>1498</v>
      </c>
    </row>
    <row r="193" spans="1:11" hidden="1" x14ac:dyDescent="0.3">
      <c r="A193" s="158"/>
      <c r="B193" s="161"/>
      <c r="C193" s="171" t="s">
        <v>84</v>
      </c>
      <c r="D193" s="175">
        <v>2200</v>
      </c>
      <c r="E193" s="171"/>
      <c r="F193" s="171" t="s">
        <v>1497</v>
      </c>
      <c r="G193" s="171" t="s">
        <v>11</v>
      </c>
      <c r="H193" s="171" t="s">
        <v>14</v>
      </c>
      <c r="I193" s="171" t="s">
        <v>12</v>
      </c>
      <c r="J193" s="171" t="s">
        <v>13</v>
      </c>
      <c r="K193" s="171" t="s">
        <v>1498</v>
      </c>
    </row>
    <row r="194" spans="1:11" hidden="1" x14ac:dyDescent="0.3">
      <c r="A194" s="158"/>
      <c r="B194" s="161"/>
      <c r="C194" s="171" t="s">
        <v>27</v>
      </c>
      <c r="D194" s="175">
        <v>320</v>
      </c>
      <c r="E194" s="171"/>
      <c r="F194" s="171" t="s">
        <v>1497</v>
      </c>
      <c r="G194" s="171" t="s">
        <v>11</v>
      </c>
      <c r="H194" s="171" t="s">
        <v>16</v>
      </c>
      <c r="I194" s="171" t="s">
        <v>12</v>
      </c>
      <c r="J194" s="171" t="s">
        <v>749</v>
      </c>
      <c r="K194" s="171" t="s">
        <v>1498</v>
      </c>
    </row>
    <row r="195" spans="1:11" hidden="1" x14ac:dyDescent="0.3">
      <c r="A195" s="158"/>
      <c r="B195" s="161">
        <v>45276</v>
      </c>
      <c r="C195" s="171" t="s">
        <v>24</v>
      </c>
      <c r="D195" s="175">
        <v>60</v>
      </c>
      <c r="E195" s="171"/>
      <c r="F195" s="171" t="s">
        <v>1497</v>
      </c>
      <c r="G195" s="171" t="s">
        <v>11</v>
      </c>
      <c r="H195" s="171" t="s">
        <v>16</v>
      </c>
      <c r="I195" s="171" t="s">
        <v>12</v>
      </c>
      <c r="J195" s="171" t="s">
        <v>749</v>
      </c>
      <c r="K195" s="171" t="s">
        <v>1498</v>
      </c>
    </row>
    <row r="196" spans="1:11" hidden="1" x14ac:dyDescent="0.3">
      <c r="A196" s="158"/>
      <c r="B196" s="161"/>
      <c r="C196" s="171" t="s">
        <v>655</v>
      </c>
      <c r="D196" s="175">
        <v>330</v>
      </c>
      <c r="E196" s="171"/>
      <c r="F196" s="171" t="s">
        <v>1497</v>
      </c>
      <c r="G196" s="171" t="s">
        <v>11</v>
      </c>
      <c r="H196" s="171" t="s">
        <v>16</v>
      </c>
      <c r="I196" s="171" t="s">
        <v>12</v>
      </c>
      <c r="J196" s="171" t="s">
        <v>749</v>
      </c>
      <c r="K196" s="171" t="s">
        <v>1498</v>
      </c>
    </row>
    <row r="197" spans="1:11" hidden="1" x14ac:dyDescent="0.3">
      <c r="A197" s="158"/>
      <c r="B197" s="161"/>
      <c r="C197" s="171" t="s">
        <v>15</v>
      </c>
      <c r="D197" s="175">
        <v>3320</v>
      </c>
      <c r="E197" s="171"/>
      <c r="F197" s="171" t="s">
        <v>1497</v>
      </c>
      <c r="G197" s="171" t="s">
        <v>11</v>
      </c>
      <c r="H197" s="171" t="s">
        <v>15</v>
      </c>
      <c r="I197" s="171" t="s">
        <v>12</v>
      </c>
      <c r="J197" s="171" t="s">
        <v>13</v>
      </c>
      <c r="K197" s="171" t="s">
        <v>1498</v>
      </c>
    </row>
    <row r="198" spans="1:11" hidden="1" x14ac:dyDescent="0.3">
      <c r="A198" s="158"/>
      <c r="B198" s="161"/>
      <c r="C198" s="171" t="s">
        <v>84</v>
      </c>
      <c r="D198" s="175">
        <v>2150</v>
      </c>
      <c r="E198" s="171"/>
      <c r="F198" s="171" t="s">
        <v>1497</v>
      </c>
      <c r="G198" s="171" t="s">
        <v>11</v>
      </c>
      <c r="H198" s="171" t="s">
        <v>14</v>
      </c>
      <c r="I198" s="171" t="s">
        <v>12</v>
      </c>
      <c r="J198" s="171" t="s">
        <v>13</v>
      </c>
      <c r="K198" s="171" t="s">
        <v>1498</v>
      </c>
    </row>
    <row r="199" spans="1:11" hidden="1" x14ac:dyDescent="0.3">
      <c r="A199" s="158"/>
      <c r="B199" s="161"/>
      <c r="C199" s="171" t="s">
        <v>1513</v>
      </c>
      <c r="D199" s="175">
        <v>2814</v>
      </c>
      <c r="E199" s="171"/>
      <c r="F199" s="171" t="s">
        <v>1497</v>
      </c>
      <c r="G199" s="171" t="s">
        <v>191</v>
      </c>
      <c r="H199" s="171" t="s">
        <v>15</v>
      </c>
      <c r="I199" s="171" t="s">
        <v>12</v>
      </c>
      <c r="J199" s="171" t="s">
        <v>749</v>
      </c>
      <c r="K199" s="171" t="s">
        <v>1498</v>
      </c>
    </row>
    <row r="200" spans="1:11" hidden="1" x14ac:dyDescent="0.3">
      <c r="A200" s="158"/>
      <c r="B200" s="161"/>
      <c r="C200" s="171" t="s">
        <v>1512</v>
      </c>
      <c r="D200" s="175">
        <v>2260</v>
      </c>
      <c r="E200" s="171"/>
      <c r="F200" s="171" t="s">
        <v>1497</v>
      </c>
      <c r="G200" s="171" t="s">
        <v>11</v>
      </c>
      <c r="H200" s="171" t="s">
        <v>14</v>
      </c>
      <c r="I200" s="171" t="s">
        <v>12</v>
      </c>
      <c r="J200" s="171" t="s">
        <v>13</v>
      </c>
      <c r="K200" s="171" t="s">
        <v>1498</v>
      </c>
    </row>
    <row r="201" spans="1:11" hidden="1" x14ac:dyDescent="0.3">
      <c r="A201" s="158"/>
      <c r="B201" s="161"/>
      <c r="C201" s="171" t="s">
        <v>16</v>
      </c>
      <c r="D201" s="175">
        <v>100</v>
      </c>
      <c r="E201" s="171"/>
      <c r="F201" s="171" t="s">
        <v>1497</v>
      </c>
      <c r="G201" s="171" t="s">
        <v>11</v>
      </c>
      <c r="H201" s="171" t="s">
        <v>16</v>
      </c>
      <c r="I201" s="171" t="s">
        <v>12</v>
      </c>
      <c r="J201" s="171" t="s">
        <v>749</v>
      </c>
      <c r="K201" s="171" t="s">
        <v>1498</v>
      </c>
    </row>
    <row r="202" spans="1:11" hidden="1" x14ac:dyDescent="0.3">
      <c r="A202" s="158"/>
      <c r="B202" s="167">
        <v>45276</v>
      </c>
      <c r="C202" s="165" t="s">
        <v>1534</v>
      </c>
      <c r="D202" s="173">
        <v>1000</v>
      </c>
      <c r="E202" s="165"/>
      <c r="F202" s="165" t="s">
        <v>1516</v>
      </c>
      <c r="G202" s="164" t="s">
        <v>11</v>
      </c>
      <c r="H202" s="165" t="s">
        <v>17</v>
      </c>
      <c r="I202" s="165" t="s">
        <v>12</v>
      </c>
      <c r="J202" s="165" t="s">
        <v>1517</v>
      </c>
      <c r="K202" s="165" t="s">
        <v>1520</v>
      </c>
    </row>
    <row r="203" spans="1:11" hidden="1" x14ac:dyDescent="0.3">
      <c r="A203" s="158"/>
      <c r="B203" s="167"/>
      <c r="C203" s="165" t="s">
        <v>982</v>
      </c>
      <c r="D203" s="173">
        <v>491</v>
      </c>
      <c r="E203" s="165"/>
      <c r="F203" s="165" t="s">
        <v>1516</v>
      </c>
      <c r="G203" s="164" t="s">
        <v>11</v>
      </c>
      <c r="H203" s="165" t="s">
        <v>832</v>
      </c>
      <c r="I203" s="165" t="s">
        <v>12</v>
      </c>
      <c r="J203" s="165" t="s">
        <v>1517</v>
      </c>
      <c r="K203" s="165" t="s">
        <v>1520</v>
      </c>
    </row>
    <row r="204" spans="1:11" hidden="1" x14ac:dyDescent="0.3">
      <c r="A204" s="158"/>
      <c r="B204" s="167"/>
      <c r="C204" s="165" t="s">
        <v>695</v>
      </c>
      <c r="D204" s="173">
        <v>270</v>
      </c>
      <c r="E204" s="165"/>
      <c r="F204" s="165" t="s">
        <v>1516</v>
      </c>
      <c r="G204" s="164" t="s">
        <v>11</v>
      </c>
      <c r="H204" s="165" t="s">
        <v>1425</v>
      </c>
      <c r="I204" s="165" t="s">
        <v>12</v>
      </c>
      <c r="J204" s="165" t="s">
        <v>1517</v>
      </c>
      <c r="K204" s="165" t="s">
        <v>1520</v>
      </c>
    </row>
    <row r="205" spans="1:11" hidden="1" x14ac:dyDescent="0.3">
      <c r="A205" s="158"/>
      <c r="B205" s="167"/>
      <c r="C205" s="165" t="s">
        <v>694</v>
      </c>
      <c r="D205" s="173">
        <v>150</v>
      </c>
      <c r="E205" s="165"/>
      <c r="F205" s="165" t="s">
        <v>1516</v>
      </c>
      <c r="G205" s="164" t="s">
        <v>11</v>
      </c>
      <c r="H205" s="165" t="s">
        <v>1425</v>
      </c>
      <c r="I205" s="165" t="s">
        <v>12</v>
      </c>
      <c r="J205" s="165" t="s">
        <v>1517</v>
      </c>
      <c r="K205" s="165" t="s">
        <v>1520</v>
      </c>
    </row>
    <row r="206" spans="1:11" hidden="1" x14ac:dyDescent="0.3">
      <c r="A206" s="158"/>
      <c r="B206" s="167"/>
      <c r="C206" s="165" t="s">
        <v>1519</v>
      </c>
      <c r="D206" s="173">
        <v>60</v>
      </c>
      <c r="E206" s="165"/>
      <c r="F206" s="165" t="s">
        <v>1516</v>
      </c>
      <c r="G206" s="164" t="s">
        <v>11</v>
      </c>
      <c r="H206" s="165" t="s">
        <v>1425</v>
      </c>
      <c r="I206" s="165" t="s">
        <v>12</v>
      </c>
      <c r="J206" s="165" t="s">
        <v>1517</v>
      </c>
      <c r="K206" s="165" t="s">
        <v>1520</v>
      </c>
    </row>
    <row r="207" spans="1:11" hidden="1" x14ac:dyDescent="0.3">
      <c r="A207" s="158"/>
      <c r="B207" s="167"/>
      <c r="C207" s="176" t="s">
        <v>30</v>
      </c>
      <c r="D207" s="177">
        <f>160+50</f>
        <v>210</v>
      </c>
      <c r="E207" s="165"/>
      <c r="F207" s="158" t="s">
        <v>62</v>
      </c>
      <c r="G207" s="158" t="s">
        <v>11</v>
      </c>
      <c r="H207" s="158" t="s">
        <v>16</v>
      </c>
      <c r="I207" s="160" t="s">
        <v>12</v>
      </c>
      <c r="J207" s="158" t="s">
        <v>13</v>
      </c>
      <c r="K207" s="158" t="s">
        <v>599</v>
      </c>
    </row>
    <row r="208" spans="1:11" hidden="1" x14ac:dyDescent="0.3">
      <c r="A208" s="158"/>
      <c r="B208" s="167">
        <v>45277</v>
      </c>
      <c r="C208" s="165" t="s">
        <v>1519</v>
      </c>
      <c r="D208" s="173">
        <v>100</v>
      </c>
      <c r="E208" s="165"/>
      <c r="F208" s="165" t="s">
        <v>1516</v>
      </c>
      <c r="G208" s="164" t="s">
        <v>11</v>
      </c>
      <c r="H208" s="165" t="s">
        <v>1425</v>
      </c>
      <c r="I208" s="165" t="s">
        <v>12</v>
      </c>
      <c r="J208" s="165" t="s">
        <v>1517</v>
      </c>
      <c r="K208" s="165" t="s">
        <v>1520</v>
      </c>
    </row>
    <row r="209" spans="1:11" hidden="1" x14ac:dyDescent="0.3">
      <c r="A209" s="158"/>
      <c r="B209" s="167"/>
      <c r="C209" s="165" t="s">
        <v>694</v>
      </c>
      <c r="D209" s="173">
        <v>170</v>
      </c>
      <c r="E209" s="165"/>
      <c r="F209" s="165" t="s">
        <v>1516</v>
      </c>
      <c r="G209" s="164" t="s">
        <v>11</v>
      </c>
      <c r="H209" s="165" t="s">
        <v>1425</v>
      </c>
      <c r="I209" s="165" t="s">
        <v>12</v>
      </c>
      <c r="J209" s="165" t="s">
        <v>1517</v>
      </c>
      <c r="K209" s="165" t="s">
        <v>1520</v>
      </c>
    </row>
    <row r="210" spans="1:11" hidden="1" x14ac:dyDescent="0.3">
      <c r="A210" s="158"/>
      <c r="B210" s="167"/>
      <c r="C210" s="165" t="s">
        <v>695</v>
      </c>
      <c r="D210" s="173">
        <v>300</v>
      </c>
      <c r="E210" s="165"/>
      <c r="F210" s="165" t="s">
        <v>1516</v>
      </c>
      <c r="G210" s="164" t="s">
        <v>11</v>
      </c>
      <c r="H210" s="165" t="s">
        <v>1425</v>
      </c>
      <c r="I210" s="165" t="s">
        <v>12</v>
      </c>
      <c r="J210" s="165" t="s">
        <v>1517</v>
      </c>
      <c r="K210" s="165" t="s">
        <v>1520</v>
      </c>
    </row>
    <row r="211" spans="1:11" hidden="1" x14ac:dyDescent="0.3">
      <c r="A211" s="158"/>
      <c r="B211" s="161">
        <v>45277</v>
      </c>
      <c r="C211" s="171" t="s">
        <v>655</v>
      </c>
      <c r="D211" s="175">
        <v>130</v>
      </c>
      <c r="E211" s="178"/>
      <c r="F211" s="171" t="s">
        <v>1497</v>
      </c>
      <c r="G211" s="171" t="s">
        <v>11</v>
      </c>
      <c r="H211" s="171" t="s">
        <v>16</v>
      </c>
      <c r="I211" s="171" t="s">
        <v>12</v>
      </c>
      <c r="J211" s="171" t="s">
        <v>749</v>
      </c>
      <c r="K211" s="171" t="s">
        <v>1498</v>
      </c>
    </row>
    <row r="212" spans="1:11" hidden="1" x14ac:dyDescent="0.3">
      <c r="A212" s="158"/>
      <c r="B212" s="161">
        <v>45278</v>
      </c>
      <c r="C212" s="171" t="s">
        <v>655</v>
      </c>
      <c r="D212" s="175">
        <v>300</v>
      </c>
      <c r="E212" s="171"/>
      <c r="F212" s="171" t="s">
        <v>1497</v>
      </c>
      <c r="G212" s="171" t="s">
        <v>11</v>
      </c>
      <c r="H212" s="171" t="s">
        <v>16</v>
      </c>
      <c r="I212" s="171" t="s">
        <v>12</v>
      </c>
      <c r="J212" s="171" t="s">
        <v>749</v>
      </c>
      <c r="K212" s="171" t="s">
        <v>1498</v>
      </c>
    </row>
    <row r="213" spans="1:11" hidden="1" x14ac:dyDescent="0.3">
      <c r="A213" s="158"/>
      <c r="B213" s="167">
        <v>45278</v>
      </c>
      <c r="C213" s="165" t="s">
        <v>1519</v>
      </c>
      <c r="D213" s="173">
        <v>120</v>
      </c>
      <c r="E213" s="165"/>
      <c r="F213" s="165" t="s">
        <v>1516</v>
      </c>
      <c r="G213" s="164" t="s">
        <v>11</v>
      </c>
      <c r="H213" s="165" t="s">
        <v>1425</v>
      </c>
      <c r="I213" s="165" t="s">
        <v>12</v>
      </c>
      <c r="J213" s="165" t="s">
        <v>1517</v>
      </c>
      <c r="K213" s="165" t="s">
        <v>1520</v>
      </c>
    </row>
    <row r="214" spans="1:11" hidden="1" x14ac:dyDescent="0.3">
      <c r="A214" s="158"/>
      <c r="B214" s="167"/>
      <c r="C214" s="165" t="s">
        <v>694</v>
      </c>
      <c r="D214" s="173">
        <v>240</v>
      </c>
      <c r="E214" s="165"/>
      <c r="F214" s="165" t="s">
        <v>1516</v>
      </c>
      <c r="G214" s="164" t="s">
        <v>11</v>
      </c>
      <c r="H214" s="165" t="s">
        <v>1425</v>
      </c>
      <c r="I214" s="165" t="s">
        <v>12</v>
      </c>
      <c r="J214" s="165" t="s">
        <v>1517</v>
      </c>
      <c r="K214" s="165" t="s">
        <v>1520</v>
      </c>
    </row>
    <row r="215" spans="1:11" hidden="1" x14ac:dyDescent="0.3">
      <c r="A215" s="158"/>
      <c r="B215" s="167"/>
      <c r="C215" s="165" t="s">
        <v>695</v>
      </c>
      <c r="D215" s="173">
        <v>250</v>
      </c>
      <c r="E215" s="165"/>
      <c r="F215" s="165" t="s">
        <v>1516</v>
      </c>
      <c r="G215" s="164" t="s">
        <v>11</v>
      </c>
      <c r="H215" s="165" t="s">
        <v>1425</v>
      </c>
      <c r="I215" s="165" t="s">
        <v>12</v>
      </c>
      <c r="J215" s="165" t="s">
        <v>1517</v>
      </c>
      <c r="K215" s="165" t="s">
        <v>1520</v>
      </c>
    </row>
    <row r="216" spans="1:11" hidden="1" x14ac:dyDescent="0.3">
      <c r="A216" s="158"/>
      <c r="B216" s="167"/>
      <c r="C216" s="165" t="s">
        <v>1534</v>
      </c>
      <c r="D216" s="173">
        <v>784</v>
      </c>
      <c r="E216" s="165"/>
      <c r="F216" s="165" t="s">
        <v>1516</v>
      </c>
      <c r="G216" s="164" t="s">
        <v>11</v>
      </c>
      <c r="H216" s="165" t="s">
        <v>832</v>
      </c>
      <c r="I216" s="165" t="s">
        <v>12</v>
      </c>
      <c r="J216" s="165" t="s">
        <v>1517</v>
      </c>
      <c r="K216" s="165" t="s">
        <v>1520</v>
      </c>
    </row>
    <row r="217" spans="1:11" hidden="1" x14ac:dyDescent="0.3">
      <c r="A217" s="158"/>
      <c r="B217" s="167"/>
      <c r="C217" s="165" t="s">
        <v>1535</v>
      </c>
      <c r="D217" s="173">
        <v>60</v>
      </c>
      <c r="E217" s="179"/>
      <c r="F217" s="165" t="s">
        <v>1516</v>
      </c>
      <c r="G217" s="164" t="s">
        <v>11</v>
      </c>
      <c r="H217" s="165" t="s">
        <v>17</v>
      </c>
      <c r="I217" s="165" t="s">
        <v>12</v>
      </c>
      <c r="J217" s="165" t="s">
        <v>1517</v>
      </c>
      <c r="K217" s="165" t="s">
        <v>1520</v>
      </c>
    </row>
    <row r="218" spans="1:11" hidden="1" x14ac:dyDescent="0.3">
      <c r="A218" s="158"/>
      <c r="B218" s="167"/>
      <c r="C218" s="165" t="s">
        <v>1554</v>
      </c>
      <c r="D218" s="173">
        <v>300</v>
      </c>
      <c r="E218" s="179"/>
      <c r="F218" s="158" t="s">
        <v>62</v>
      </c>
      <c r="G218" s="158" t="s">
        <v>10</v>
      </c>
      <c r="H218" s="158" t="s">
        <v>832</v>
      </c>
      <c r="I218" s="160" t="s">
        <v>12</v>
      </c>
      <c r="J218" s="158" t="s">
        <v>13</v>
      </c>
      <c r="K218" s="158" t="s">
        <v>599</v>
      </c>
    </row>
    <row r="219" spans="1:11" hidden="1" x14ac:dyDescent="0.3">
      <c r="A219" s="158"/>
      <c r="B219" s="167"/>
      <c r="C219" s="165" t="s">
        <v>1767</v>
      </c>
      <c r="D219" s="173">
        <v>2500</v>
      </c>
      <c r="E219" s="179"/>
      <c r="F219" s="165" t="s">
        <v>1706</v>
      </c>
      <c r="G219" s="164" t="s">
        <v>11</v>
      </c>
      <c r="H219" s="165" t="s">
        <v>15</v>
      </c>
      <c r="I219" s="160" t="s">
        <v>12</v>
      </c>
      <c r="J219" s="165" t="s">
        <v>13</v>
      </c>
      <c r="K219" s="165" t="s">
        <v>599</v>
      </c>
    </row>
    <row r="220" spans="1:11" hidden="1" x14ac:dyDescent="0.3">
      <c r="A220" s="158"/>
      <c r="B220" s="167"/>
      <c r="C220" s="165" t="s">
        <v>1771</v>
      </c>
      <c r="D220" s="173">
        <v>3000</v>
      </c>
      <c r="E220" s="179"/>
      <c r="F220" s="165" t="s">
        <v>1801</v>
      </c>
      <c r="G220" s="164" t="s">
        <v>11</v>
      </c>
      <c r="H220" s="165" t="s">
        <v>15</v>
      </c>
      <c r="I220" s="160" t="s">
        <v>12</v>
      </c>
      <c r="J220" s="165" t="s">
        <v>13</v>
      </c>
      <c r="K220" s="165"/>
    </row>
    <row r="221" spans="1:11" x14ac:dyDescent="0.3">
      <c r="A221" s="158"/>
      <c r="B221" s="167"/>
      <c r="C221" s="165" t="s">
        <v>1846</v>
      </c>
      <c r="D221" s="173">
        <v>60</v>
      </c>
      <c r="E221" s="179"/>
      <c r="F221" s="165" t="s">
        <v>914</v>
      </c>
      <c r="G221" s="158" t="s">
        <v>11</v>
      </c>
      <c r="H221" s="158" t="s">
        <v>15</v>
      </c>
      <c r="I221" s="160" t="s">
        <v>12</v>
      </c>
      <c r="J221" s="158" t="s">
        <v>13</v>
      </c>
      <c r="K221" s="165"/>
    </row>
    <row r="222" spans="1:11" x14ac:dyDescent="0.3">
      <c r="A222" s="158"/>
      <c r="B222" s="167"/>
      <c r="C222" s="165" t="s">
        <v>1847</v>
      </c>
      <c r="D222" s="173">
        <v>1000</v>
      </c>
      <c r="E222" s="179"/>
      <c r="F222" s="158" t="s">
        <v>914</v>
      </c>
      <c r="G222" s="158" t="s">
        <v>11</v>
      </c>
      <c r="H222" s="158" t="s">
        <v>17</v>
      </c>
      <c r="I222" s="160" t="s">
        <v>12</v>
      </c>
      <c r="J222" s="158" t="s">
        <v>13</v>
      </c>
      <c r="K222" s="165"/>
    </row>
    <row r="223" spans="1:11" x14ac:dyDescent="0.3">
      <c r="A223" s="158"/>
      <c r="B223" s="167"/>
      <c r="C223" s="165" t="s">
        <v>695</v>
      </c>
      <c r="D223" s="173">
        <v>230</v>
      </c>
      <c r="E223" s="179"/>
      <c r="F223" s="165" t="s">
        <v>914</v>
      </c>
      <c r="G223" s="158" t="s">
        <v>11</v>
      </c>
      <c r="H223" s="158" t="s">
        <v>16</v>
      </c>
      <c r="I223" s="160" t="s">
        <v>12</v>
      </c>
      <c r="J223" s="158" t="s">
        <v>13</v>
      </c>
      <c r="K223" s="158"/>
    </row>
    <row r="224" spans="1:11" x14ac:dyDescent="0.3">
      <c r="A224" s="158"/>
      <c r="B224" s="167"/>
      <c r="C224" s="165" t="s">
        <v>1848</v>
      </c>
      <c r="D224" s="173">
        <v>170</v>
      </c>
      <c r="E224" s="179"/>
      <c r="F224" s="165" t="s">
        <v>914</v>
      </c>
      <c r="G224" s="158" t="s">
        <v>11</v>
      </c>
      <c r="H224" s="158" t="s">
        <v>16</v>
      </c>
      <c r="I224" s="160" t="s">
        <v>12</v>
      </c>
      <c r="J224" s="158" t="s">
        <v>13</v>
      </c>
      <c r="K224" s="158"/>
    </row>
    <row r="225" spans="1:11" x14ac:dyDescent="0.3">
      <c r="A225" s="158"/>
      <c r="B225" s="167"/>
      <c r="C225" s="165" t="s">
        <v>705</v>
      </c>
      <c r="D225" s="173">
        <v>20</v>
      </c>
      <c r="E225" s="179"/>
      <c r="F225" s="165" t="s">
        <v>914</v>
      </c>
      <c r="G225" s="158" t="s">
        <v>11</v>
      </c>
      <c r="H225" s="158" t="s">
        <v>16</v>
      </c>
      <c r="I225" s="160" t="s">
        <v>12</v>
      </c>
      <c r="J225" s="158" t="s">
        <v>13</v>
      </c>
      <c r="K225" s="158"/>
    </row>
    <row r="226" spans="1:11" hidden="1" x14ac:dyDescent="0.3">
      <c r="A226" s="158"/>
      <c r="B226" s="167">
        <v>45279</v>
      </c>
      <c r="C226" s="165" t="s">
        <v>1519</v>
      </c>
      <c r="D226" s="173">
        <v>115</v>
      </c>
      <c r="E226" s="165"/>
      <c r="F226" s="165" t="s">
        <v>1516</v>
      </c>
      <c r="G226" s="164" t="s">
        <v>11</v>
      </c>
      <c r="H226" s="165" t="s">
        <v>1425</v>
      </c>
      <c r="I226" s="165" t="s">
        <v>12</v>
      </c>
      <c r="J226" s="165" t="s">
        <v>1517</v>
      </c>
      <c r="K226" s="165" t="s">
        <v>1520</v>
      </c>
    </row>
    <row r="227" spans="1:11" hidden="1" x14ac:dyDescent="0.3">
      <c r="A227" s="158"/>
      <c r="B227" s="167"/>
      <c r="C227" s="165" t="s">
        <v>694</v>
      </c>
      <c r="D227" s="173">
        <v>240</v>
      </c>
      <c r="E227" s="165"/>
      <c r="F227" s="165" t="s">
        <v>1516</v>
      </c>
      <c r="G227" s="164" t="s">
        <v>11</v>
      </c>
      <c r="H227" s="165" t="s">
        <v>1425</v>
      </c>
      <c r="I227" s="165" t="s">
        <v>12</v>
      </c>
      <c r="J227" s="165" t="s">
        <v>1517</v>
      </c>
      <c r="K227" s="165" t="s">
        <v>1520</v>
      </c>
    </row>
    <row r="228" spans="1:11" hidden="1" x14ac:dyDescent="0.3">
      <c r="A228" s="158"/>
      <c r="B228" s="167"/>
      <c r="C228" s="165" t="s">
        <v>695</v>
      </c>
      <c r="D228" s="173">
        <v>230</v>
      </c>
      <c r="E228" s="165"/>
      <c r="F228" s="165" t="s">
        <v>1516</v>
      </c>
      <c r="G228" s="164" t="s">
        <v>11</v>
      </c>
      <c r="H228" s="165" t="s">
        <v>1425</v>
      </c>
      <c r="I228" s="165" t="s">
        <v>12</v>
      </c>
      <c r="J228" s="165" t="s">
        <v>1517</v>
      </c>
      <c r="K228" s="165" t="s">
        <v>1520</v>
      </c>
    </row>
    <row r="229" spans="1:11" hidden="1" x14ac:dyDescent="0.3">
      <c r="A229" s="158"/>
      <c r="B229" s="167"/>
      <c r="C229" s="165" t="s">
        <v>982</v>
      </c>
      <c r="D229" s="173">
        <v>580</v>
      </c>
      <c r="E229" s="165"/>
      <c r="F229" s="165" t="s">
        <v>1516</v>
      </c>
      <c r="G229" s="164" t="s">
        <v>11</v>
      </c>
      <c r="H229" s="165" t="s">
        <v>832</v>
      </c>
      <c r="I229" s="165" t="s">
        <v>12</v>
      </c>
      <c r="J229" s="165" t="s">
        <v>1517</v>
      </c>
      <c r="K229" s="165" t="s">
        <v>1520</v>
      </c>
    </row>
    <row r="230" spans="1:11" hidden="1" x14ac:dyDescent="0.3">
      <c r="A230" s="158"/>
      <c r="B230" s="167"/>
      <c r="C230" s="165" t="s">
        <v>1534</v>
      </c>
      <c r="D230" s="173">
        <v>784</v>
      </c>
      <c r="E230" s="165"/>
      <c r="F230" s="165" t="s">
        <v>1516</v>
      </c>
      <c r="G230" s="164" t="s">
        <v>11</v>
      </c>
      <c r="H230" s="165" t="s">
        <v>17</v>
      </c>
      <c r="I230" s="165" t="s">
        <v>12</v>
      </c>
      <c r="J230" s="165" t="s">
        <v>1517</v>
      </c>
      <c r="K230" s="165" t="s">
        <v>1520</v>
      </c>
    </row>
    <row r="231" spans="1:11" hidden="1" x14ac:dyDescent="0.3">
      <c r="A231" s="158"/>
      <c r="B231" s="167"/>
      <c r="C231" s="165" t="s">
        <v>30</v>
      </c>
      <c r="D231" s="173">
        <v>40</v>
      </c>
      <c r="E231" s="165"/>
      <c r="F231" s="158" t="s">
        <v>62</v>
      </c>
      <c r="G231" s="158" t="s">
        <v>11</v>
      </c>
      <c r="H231" s="158" t="s">
        <v>16</v>
      </c>
      <c r="I231" s="160" t="s">
        <v>12</v>
      </c>
      <c r="J231" s="158" t="s">
        <v>13</v>
      </c>
      <c r="K231" s="158" t="s">
        <v>599</v>
      </c>
    </row>
    <row r="232" spans="1:11" hidden="1" x14ac:dyDescent="0.3">
      <c r="A232" s="158"/>
      <c r="B232" s="161">
        <v>45279</v>
      </c>
      <c r="C232" s="171" t="s">
        <v>20</v>
      </c>
      <c r="D232" s="175">
        <v>2739</v>
      </c>
      <c r="E232" s="171"/>
      <c r="F232" s="171" t="s">
        <v>1497</v>
      </c>
      <c r="G232" s="171" t="s">
        <v>191</v>
      </c>
      <c r="H232" s="171" t="s">
        <v>832</v>
      </c>
      <c r="I232" s="171" t="s">
        <v>12</v>
      </c>
      <c r="J232" s="171" t="s">
        <v>749</v>
      </c>
      <c r="K232" s="171" t="s">
        <v>1498</v>
      </c>
    </row>
    <row r="233" spans="1:11" hidden="1" x14ac:dyDescent="0.3">
      <c r="A233" s="158"/>
      <c r="B233" s="167"/>
      <c r="C233" s="165" t="s">
        <v>1718</v>
      </c>
      <c r="D233" s="173">
        <v>499</v>
      </c>
      <c r="E233" s="165"/>
      <c r="F233" s="158" t="s">
        <v>1625</v>
      </c>
      <c r="G233" s="158" t="s">
        <v>11</v>
      </c>
      <c r="H233" s="158" t="s">
        <v>17</v>
      </c>
      <c r="I233" s="160" t="s">
        <v>12</v>
      </c>
      <c r="J233" s="158" t="s">
        <v>13</v>
      </c>
      <c r="K233" s="158" t="s">
        <v>599</v>
      </c>
    </row>
    <row r="234" spans="1:11" hidden="1" x14ac:dyDescent="0.3">
      <c r="A234" s="158"/>
      <c r="B234" s="167"/>
      <c r="C234" s="165" t="s">
        <v>20</v>
      </c>
      <c r="D234" s="173">
        <v>2000</v>
      </c>
      <c r="E234" s="165"/>
      <c r="F234" s="158" t="s">
        <v>1625</v>
      </c>
      <c r="G234" s="158" t="s">
        <v>191</v>
      </c>
      <c r="H234" s="158" t="s">
        <v>15</v>
      </c>
      <c r="I234" s="160" t="s">
        <v>12</v>
      </c>
      <c r="J234" s="158" t="s">
        <v>13</v>
      </c>
      <c r="K234" s="158" t="s">
        <v>599</v>
      </c>
    </row>
    <row r="235" spans="1:11" hidden="1" x14ac:dyDescent="0.3">
      <c r="A235" s="158"/>
      <c r="B235" s="161"/>
      <c r="C235" s="171" t="s">
        <v>1719</v>
      </c>
      <c r="D235" s="175">
        <v>18000</v>
      </c>
      <c r="E235" s="171" t="s">
        <v>1717</v>
      </c>
      <c r="F235" s="158" t="s">
        <v>1625</v>
      </c>
      <c r="G235" s="158" t="s">
        <v>11</v>
      </c>
      <c r="H235" s="158" t="s">
        <v>17</v>
      </c>
      <c r="I235" s="160" t="s">
        <v>12</v>
      </c>
      <c r="J235" s="158" t="s">
        <v>13</v>
      </c>
      <c r="K235" s="158" t="s">
        <v>599</v>
      </c>
    </row>
    <row r="236" spans="1:11" hidden="1" x14ac:dyDescent="0.3">
      <c r="A236" s="158"/>
      <c r="B236" s="161"/>
      <c r="C236" s="171" t="s">
        <v>27</v>
      </c>
      <c r="D236" s="175">
        <v>280</v>
      </c>
      <c r="E236" s="171"/>
      <c r="F236" s="171" t="s">
        <v>1497</v>
      </c>
      <c r="G236" s="171" t="s">
        <v>11</v>
      </c>
      <c r="H236" s="171" t="s">
        <v>16</v>
      </c>
      <c r="I236" s="171" t="s">
        <v>12</v>
      </c>
      <c r="J236" s="171" t="s">
        <v>749</v>
      </c>
      <c r="K236" s="171" t="s">
        <v>1498</v>
      </c>
    </row>
    <row r="237" spans="1:11" x14ac:dyDescent="0.3">
      <c r="A237" s="158"/>
      <c r="B237" s="167"/>
      <c r="C237" s="171" t="s">
        <v>24</v>
      </c>
      <c r="D237" s="173">
        <v>75</v>
      </c>
      <c r="E237" s="165"/>
      <c r="F237" s="158" t="s">
        <v>914</v>
      </c>
      <c r="G237" s="158" t="s">
        <v>11</v>
      </c>
      <c r="H237" s="158" t="s">
        <v>16</v>
      </c>
      <c r="I237" s="160" t="s">
        <v>12</v>
      </c>
      <c r="J237" s="158" t="s">
        <v>13</v>
      </c>
      <c r="K237" s="158"/>
    </row>
    <row r="238" spans="1:11" x14ac:dyDescent="0.3">
      <c r="A238" s="158"/>
      <c r="B238" s="167"/>
      <c r="C238" s="165" t="s">
        <v>1849</v>
      </c>
      <c r="D238" s="173">
        <v>2140</v>
      </c>
      <c r="E238" s="165"/>
      <c r="F238" s="158" t="s">
        <v>914</v>
      </c>
      <c r="G238" s="158" t="s">
        <v>11</v>
      </c>
      <c r="H238" s="158" t="s">
        <v>1866</v>
      </c>
      <c r="I238" s="160" t="s">
        <v>12</v>
      </c>
      <c r="J238" s="158" t="s">
        <v>13</v>
      </c>
      <c r="K238" s="158"/>
    </row>
    <row r="239" spans="1:11" x14ac:dyDescent="0.3">
      <c r="A239" s="158"/>
      <c r="B239" s="167"/>
      <c r="C239" s="158" t="s">
        <v>8</v>
      </c>
      <c r="D239" s="173">
        <v>260</v>
      </c>
      <c r="E239" s="165"/>
      <c r="F239" s="158" t="s">
        <v>914</v>
      </c>
      <c r="G239" s="158" t="s">
        <v>11</v>
      </c>
      <c r="H239" s="158" t="s">
        <v>16</v>
      </c>
      <c r="I239" s="160" t="s">
        <v>12</v>
      </c>
      <c r="J239" s="158" t="s">
        <v>13</v>
      </c>
      <c r="K239" s="158"/>
    </row>
    <row r="240" spans="1:11" x14ac:dyDescent="0.3">
      <c r="A240" s="158"/>
      <c r="B240" s="167"/>
      <c r="C240" s="165" t="s">
        <v>84</v>
      </c>
      <c r="D240" s="173">
        <v>2150</v>
      </c>
      <c r="E240" s="165"/>
      <c r="F240" s="158" t="s">
        <v>914</v>
      </c>
      <c r="G240" s="158" t="s">
        <v>11</v>
      </c>
      <c r="H240" s="158" t="s">
        <v>1866</v>
      </c>
      <c r="I240" s="160" t="s">
        <v>12</v>
      </c>
      <c r="J240" s="158" t="s">
        <v>13</v>
      </c>
      <c r="K240" s="158"/>
    </row>
    <row r="241" spans="1:11" x14ac:dyDescent="0.3">
      <c r="A241" s="158"/>
      <c r="B241" s="167"/>
      <c r="C241" s="165" t="s">
        <v>1850</v>
      </c>
      <c r="D241" s="173">
        <v>3150</v>
      </c>
      <c r="E241" s="165"/>
      <c r="F241" s="158" t="s">
        <v>914</v>
      </c>
      <c r="G241" s="158" t="s">
        <v>11</v>
      </c>
      <c r="H241" s="158" t="s">
        <v>15</v>
      </c>
      <c r="I241" s="160" t="s">
        <v>12</v>
      </c>
      <c r="J241" s="158" t="s">
        <v>13</v>
      </c>
      <c r="K241" s="158"/>
    </row>
    <row r="242" spans="1:11" x14ac:dyDescent="0.3">
      <c r="A242" s="158"/>
      <c r="B242" s="167"/>
      <c r="C242" s="165" t="s">
        <v>1851</v>
      </c>
      <c r="D242" s="173">
        <v>20</v>
      </c>
      <c r="E242" s="165"/>
      <c r="F242" s="158" t="s">
        <v>914</v>
      </c>
      <c r="G242" s="158" t="s">
        <v>11</v>
      </c>
      <c r="H242" s="158" t="s">
        <v>15</v>
      </c>
      <c r="I242" s="160" t="s">
        <v>12</v>
      </c>
      <c r="J242" s="158" t="s">
        <v>13</v>
      </c>
      <c r="K242" s="158"/>
    </row>
    <row r="243" spans="1:11" x14ac:dyDescent="0.3">
      <c r="A243" s="158"/>
      <c r="B243" s="167"/>
      <c r="C243" s="165" t="s">
        <v>1852</v>
      </c>
      <c r="D243" s="173">
        <v>60</v>
      </c>
      <c r="E243" s="165"/>
      <c r="F243" s="158" t="s">
        <v>914</v>
      </c>
      <c r="G243" s="158" t="s">
        <v>11</v>
      </c>
      <c r="H243" s="158" t="s">
        <v>15</v>
      </c>
      <c r="I243" s="160" t="s">
        <v>12</v>
      </c>
      <c r="J243" s="158" t="s">
        <v>13</v>
      </c>
      <c r="K243" s="158"/>
    </row>
    <row r="244" spans="1:11" x14ac:dyDescent="0.3">
      <c r="A244" s="158"/>
      <c r="B244" s="167"/>
      <c r="C244" s="165" t="s">
        <v>1853</v>
      </c>
      <c r="D244" s="173">
        <v>150</v>
      </c>
      <c r="E244" s="165"/>
      <c r="F244" s="158" t="s">
        <v>914</v>
      </c>
      <c r="G244" s="158" t="s">
        <v>11</v>
      </c>
      <c r="H244" s="158" t="s">
        <v>15</v>
      </c>
      <c r="I244" s="160" t="s">
        <v>12</v>
      </c>
      <c r="J244" s="158" t="s">
        <v>13</v>
      </c>
      <c r="K244" s="158"/>
    </row>
    <row r="245" spans="1:11" x14ac:dyDescent="0.3">
      <c r="A245" s="158"/>
      <c r="B245" s="167"/>
      <c r="C245" s="165" t="s">
        <v>695</v>
      </c>
      <c r="D245" s="173">
        <v>200</v>
      </c>
      <c r="E245" s="165"/>
      <c r="F245" s="158" t="s">
        <v>914</v>
      </c>
      <c r="G245" s="158" t="s">
        <v>11</v>
      </c>
      <c r="H245" s="158" t="s">
        <v>16</v>
      </c>
      <c r="I245" s="160" t="s">
        <v>12</v>
      </c>
      <c r="J245" s="158" t="s">
        <v>13</v>
      </c>
      <c r="K245" s="158"/>
    </row>
    <row r="246" spans="1:11" x14ac:dyDescent="0.3">
      <c r="A246" s="158"/>
      <c r="B246" s="167"/>
      <c r="C246" s="165" t="s">
        <v>709</v>
      </c>
      <c r="D246" s="173">
        <v>500</v>
      </c>
      <c r="E246" s="165"/>
      <c r="F246" s="158" t="s">
        <v>914</v>
      </c>
      <c r="G246" s="158" t="s">
        <v>11</v>
      </c>
      <c r="H246" s="158" t="s">
        <v>17</v>
      </c>
      <c r="I246" s="160" t="s">
        <v>12</v>
      </c>
      <c r="J246" s="158" t="s">
        <v>13</v>
      </c>
      <c r="K246" s="158"/>
    </row>
    <row r="247" spans="1:11" hidden="1" x14ac:dyDescent="0.3">
      <c r="A247" s="158"/>
      <c r="B247" s="167">
        <v>45280</v>
      </c>
      <c r="C247" s="165" t="s">
        <v>1534</v>
      </c>
      <c r="D247" s="173">
        <v>784</v>
      </c>
      <c r="E247" s="165"/>
      <c r="F247" s="165" t="s">
        <v>1516</v>
      </c>
      <c r="G247" s="164" t="s">
        <v>11</v>
      </c>
      <c r="H247" s="165" t="s">
        <v>17</v>
      </c>
      <c r="I247" s="165" t="s">
        <v>12</v>
      </c>
      <c r="J247" s="165" t="s">
        <v>1517</v>
      </c>
      <c r="K247" s="165" t="s">
        <v>1520</v>
      </c>
    </row>
    <row r="248" spans="1:11" hidden="1" x14ac:dyDescent="0.3">
      <c r="A248" s="158"/>
      <c r="B248" s="167"/>
      <c r="C248" s="165" t="s">
        <v>1519</v>
      </c>
      <c r="D248" s="173">
        <v>115</v>
      </c>
      <c r="E248" s="165"/>
      <c r="F248" s="165" t="s">
        <v>1516</v>
      </c>
      <c r="G248" s="164" t="s">
        <v>11</v>
      </c>
      <c r="H248" s="165" t="s">
        <v>1425</v>
      </c>
      <c r="I248" s="165" t="s">
        <v>12</v>
      </c>
      <c r="J248" s="165" t="s">
        <v>1517</v>
      </c>
      <c r="K248" s="165" t="s">
        <v>1520</v>
      </c>
    </row>
    <row r="249" spans="1:11" hidden="1" x14ac:dyDescent="0.3">
      <c r="A249" s="158"/>
      <c r="B249" s="167"/>
      <c r="C249" s="165" t="s">
        <v>694</v>
      </c>
      <c r="D249" s="173">
        <v>320</v>
      </c>
      <c r="E249" s="165"/>
      <c r="F249" s="165" t="s">
        <v>1516</v>
      </c>
      <c r="G249" s="164" t="s">
        <v>11</v>
      </c>
      <c r="H249" s="165" t="s">
        <v>1425</v>
      </c>
      <c r="I249" s="165" t="s">
        <v>12</v>
      </c>
      <c r="J249" s="165" t="s">
        <v>1517</v>
      </c>
      <c r="K249" s="165" t="s">
        <v>1520</v>
      </c>
    </row>
    <row r="250" spans="1:11" hidden="1" x14ac:dyDescent="0.3">
      <c r="A250" s="158"/>
      <c r="B250" s="167"/>
      <c r="C250" s="165" t="s">
        <v>695</v>
      </c>
      <c r="D250" s="173">
        <v>410</v>
      </c>
      <c r="E250" s="165"/>
      <c r="F250" s="165" t="s">
        <v>1516</v>
      </c>
      <c r="G250" s="164" t="s">
        <v>11</v>
      </c>
      <c r="H250" s="165" t="s">
        <v>1425</v>
      </c>
      <c r="I250" s="165" t="s">
        <v>12</v>
      </c>
      <c r="J250" s="165" t="s">
        <v>1517</v>
      </c>
      <c r="K250" s="165" t="s">
        <v>1520</v>
      </c>
    </row>
    <row r="251" spans="1:11" hidden="1" x14ac:dyDescent="0.3">
      <c r="A251" s="158"/>
      <c r="B251" s="167"/>
      <c r="C251" s="165" t="s">
        <v>777</v>
      </c>
      <c r="D251" s="173">
        <v>518.95000000000005</v>
      </c>
      <c r="E251" s="165"/>
      <c r="F251" s="158" t="s">
        <v>1625</v>
      </c>
      <c r="G251" s="164" t="s">
        <v>191</v>
      </c>
      <c r="H251" s="158" t="s">
        <v>15</v>
      </c>
      <c r="I251" s="160" t="s">
        <v>12</v>
      </c>
      <c r="J251" s="158" t="s">
        <v>13</v>
      </c>
      <c r="K251" s="158" t="s">
        <v>599</v>
      </c>
    </row>
    <row r="252" spans="1:11" hidden="1" x14ac:dyDescent="0.3">
      <c r="A252" s="158"/>
      <c r="B252" s="167"/>
      <c r="C252" s="165" t="s">
        <v>20</v>
      </c>
      <c r="D252" s="173">
        <v>1574.28</v>
      </c>
      <c r="E252" s="165"/>
      <c r="F252" s="158" t="s">
        <v>1625</v>
      </c>
      <c r="G252" s="164" t="s">
        <v>191</v>
      </c>
      <c r="H252" s="158" t="s">
        <v>15</v>
      </c>
      <c r="I252" s="160" t="s">
        <v>12</v>
      </c>
      <c r="J252" s="158" t="s">
        <v>13</v>
      </c>
      <c r="K252" s="158" t="s">
        <v>599</v>
      </c>
    </row>
    <row r="253" spans="1:11" hidden="1" x14ac:dyDescent="0.3">
      <c r="A253" s="158"/>
      <c r="B253" s="167"/>
      <c r="C253" s="165" t="s">
        <v>1016</v>
      </c>
      <c r="D253" s="173">
        <v>165</v>
      </c>
      <c r="E253" s="165"/>
      <c r="F253" s="165" t="s">
        <v>1781</v>
      </c>
      <c r="G253" s="164" t="s">
        <v>11</v>
      </c>
      <c r="H253" s="165" t="s">
        <v>15</v>
      </c>
      <c r="I253" s="160" t="s">
        <v>12</v>
      </c>
      <c r="J253" s="165" t="s">
        <v>13</v>
      </c>
      <c r="K253" s="165" t="s">
        <v>599</v>
      </c>
    </row>
    <row r="254" spans="1:11" hidden="1" x14ac:dyDescent="0.3">
      <c r="A254" s="158"/>
      <c r="B254" s="167"/>
      <c r="C254" s="165" t="s">
        <v>1780</v>
      </c>
      <c r="D254" s="173">
        <v>10000</v>
      </c>
      <c r="E254" s="165"/>
      <c r="F254" s="165" t="s">
        <v>1781</v>
      </c>
      <c r="G254" s="164" t="s">
        <v>11</v>
      </c>
      <c r="H254" s="165" t="s">
        <v>17</v>
      </c>
      <c r="I254" s="160" t="s">
        <v>12</v>
      </c>
      <c r="J254" s="165" t="s">
        <v>13</v>
      </c>
      <c r="K254" s="165" t="s">
        <v>599</v>
      </c>
    </row>
    <row r="255" spans="1:11" x14ac:dyDescent="0.3">
      <c r="A255" s="158"/>
      <c r="B255" s="167"/>
      <c r="C255" s="165" t="s">
        <v>1854</v>
      </c>
      <c r="D255" s="173">
        <v>50</v>
      </c>
      <c r="E255" s="165"/>
      <c r="F255" s="165" t="s">
        <v>914</v>
      </c>
      <c r="G255" s="158" t="s">
        <v>11</v>
      </c>
      <c r="H255" s="158" t="s">
        <v>15</v>
      </c>
      <c r="I255" s="160" t="s">
        <v>12</v>
      </c>
      <c r="J255" s="158" t="s">
        <v>13</v>
      </c>
      <c r="K255" s="165"/>
    </row>
    <row r="256" spans="1:11" x14ac:dyDescent="0.3">
      <c r="A256" s="158"/>
      <c r="B256" s="167"/>
      <c r="C256" s="165" t="s">
        <v>1519</v>
      </c>
      <c r="D256" s="173">
        <v>65</v>
      </c>
      <c r="E256" s="165"/>
      <c r="F256" s="165" t="s">
        <v>914</v>
      </c>
      <c r="G256" s="158" t="s">
        <v>11</v>
      </c>
      <c r="H256" s="158" t="s">
        <v>16</v>
      </c>
      <c r="I256" s="160" t="s">
        <v>12</v>
      </c>
      <c r="J256" s="158" t="s">
        <v>13</v>
      </c>
      <c r="K256" s="158"/>
    </row>
    <row r="257" spans="1:11" hidden="1" x14ac:dyDescent="0.3">
      <c r="A257" s="158"/>
      <c r="B257" s="167">
        <v>45281</v>
      </c>
      <c r="C257" s="165" t="s">
        <v>1529</v>
      </c>
      <c r="D257" s="173">
        <v>400</v>
      </c>
      <c r="E257" s="165"/>
      <c r="F257" s="165" t="s">
        <v>1516</v>
      </c>
      <c r="G257" s="164" t="s">
        <v>11</v>
      </c>
      <c r="H257" s="165" t="s">
        <v>832</v>
      </c>
      <c r="I257" s="165" t="s">
        <v>12</v>
      </c>
      <c r="J257" s="165" t="s">
        <v>1517</v>
      </c>
      <c r="K257" s="165" t="s">
        <v>1520</v>
      </c>
    </row>
    <row r="258" spans="1:11" hidden="1" x14ac:dyDescent="0.3">
      <c r="A258" s="158"/>
      <c r="B258" s="167"/>
      <c r="C258" s="165" t="s">
        <v>983</v>
      </c>
      <c r="D258" s="173">
        <v>50</v>
      </c>
      <c r="E258" s="165"/>
      <c r="F258" s="165" t="s">
        <v>1516</v>
      </c>
      <c r="G258" s="164" t="s">
        <v>11</v>
      </c>
      <c r="H258" s="165" t="s">
        <v>1425</v>
      </c>
      <c r="I258" s="165" t="s">
        <v>12</v>
      </c>
      <c r="J258" s="165" t="s">
        <v>1517</v>
      </c>
      <c r="K258" s="165" t="s">
        <v>1520</v>
      </c>
    </row>
    <row r="259" spans="1:11" hidden="1" x14ac:dyDescent="0.3">
      <c r="A259" s="158"/>
      <c r="B259" s="167"/>
      <c r="C259" s="165" t="s">
        <v>1060</v>
      </c>
      <c r="D259" s="173">
        <v>60</v>
      </c>
      <c r="E259" s="165"/>
      <c r="F259" s="165" t="s">
        <v>1781</v>
      </c>
      <c r="G259" s="164" t="s">
        <v>11</v>
      </c>
      <c r="H259" s="165" t="s">
        <v>15</v>
      </c>
      <c r="I259" s="165" t="s">
        <v>12</v>
      </c>
      <c r="J259" s="165" t="s">
        <v>13</v>
      </c>
      <c r="K259" s="165" t="s">
        <v>599</v>
      </c>
    </row>
    <row r="260" spans="1:11" hidden="1" x14ac:dyDescent="0.3">
      <c r="A260" s="158"/>
      <c r="B260" s="167"/>
      <c r="C260" s="165" t="s">
        <v>1782</v>
      </c>
      <c r="D260" s="173">
        <v>50</v>
      </c>
      <c r="E260" s="165"/>
      <c r="F260" s="165" t="s">
        <v>1781</v>
      </c>
      <c r="G260" s="164" t="s">
        <v>11</v>
      </c>
      <c r="H260" s="165" t="s">
        <v>15</v>
      </c>
      <c r="I260" s="165" t="s">
        <v>12</v>
      </c>
      <c r="J260" s="165" t="s">
        <v>13</v>
      </c>
      <c r="K260" s="165" t="s">
        <v>599</v>
      </c>
    </row>
    <row r="261" spans="1:11" hidden="1" x14ac:dyDescent="0.3">
      <c r="A261" s="158"/>
      <c r="B261" s="167"/>
      <c r="C261" s="165" t="s">
        <v>694</v>
      </c>
      <c r="D261" s="173">
        <v>190</v>
      </c>
      <c r="E261" s="165"/>
      <c r="F261" s="165" t="s">
        <v>1781</v>
      </c>
      <c r="G261" s="164" t="s">
        <v>11</v>
      </c>
      <c r="H261" s="165" t="s">
        <v>16</v>
      </c>
      <c r="I261" s="165" t="s">
        <v>12</v>
      </c>
      <c r="J261" s="165" t="s">
        <v>13</v>
      </c>
      <c r="K261" s="165" t="s">
        <v>599</v>
      </c>
    </row>
    <row r="262" spans="1:11" hidden="1" x14ac:dyDescent="0.3">
      <c r="A262" s="158"/>
      <c r="B262" s="167"/>
      <c r="C262" s="165" t="s">
        <v>9</v>
      </c>
      <c r="D262" s="173">
        <v>20</v>
      </c>
      <c r="E262" s="165"/>
      <c r="F262" s="165" t="s">
        <v>1781</v>
      </c>
      <c r="G262" s="164" t="s">
        <v>11</v>
      </c>
      <c r="H262" s="165" t="s">
        <v>16</v>
      </c>
      <c r="I262" s="165" t="s">
        <v>12</v>
      </c>
      <c r="J262" s="165" t="s">
        <v>13</v>
      </c>
      <c r="K262" s="165" t="s">
        <v>599</v>
      </c>
    </row>
    <row r="263" spans="1:11" hidden="1" x14ac:dyDescent="0.3">
      <c r="A263" s="158"/>
      <c r="B263" s="161">
        <v>45281</v>
      </c>
      <c r="C263" s="171" t="s">
        <v>1460</v>
      </c>
      <c r="D263" s="175">
        <v>668</v>
      </c>
      <c r="E263" s="171"/>
      <c r="F263" s="171" t="s">
        <v>1497</v>
      </c>
      <c r="G263" s="171" t="s">
        <v>11</v>
      </c>
      <c r="H263" s="171" t="s">
        <v>1514</v>
      </c>
      <c r="I263" s="171" t="s">
        <v>12</v>
      </c>
      <c r="J263" s="171" t="s">
        <v>749</v>
      </c>
      <c r="K263" s="171" t="s">
        <v>1498</v>
      </c>
    </row>
    <row r="264" spans="1:11" x14ac:dyDescent="0.3">
      <c r="A264" s="158"/>
      <c r="B264" s="161"/>
      <c r="C264" s="165" t="s">
        <v>1519</v>
      </c>
      <c r="D264" s="175">
        <v>60</v>
      </c>
      <c r="E264" s="171"/>
      <c r="F264" s="171" t="s">
        <v>914</v>
      </c>
      <c r="G264" s="158" t="s">
        <v>11</v>
      </c>
      <c r="H264" s="158" t="s">
        <v>16</v>
      </c>
      <c r="I264" s="160" t="s">
        <v>12</v>
      </c>
      <c r="J264" s="158" t="s">
        <v>13</v>
      </c>
      <c r="K264" s="158"/>
    </row>
    <row r="265" spans="1:11" x14ac:dyDescent="0.3">
      <c r="A265" s="158"/>
      <c r="B265" s="161"/>
      <c r="C265" s="165" t="s">
        <v>694</v>
      </c>
      <c r="D265" s="175">
        <v>180</v>
      </c>
      <c r="E265" s="171"/>
      <c r="F265" s="171" t="s">
        <v>914</v>
      </c>
      <c r="G265" s="158" t="s">
        <v>11</v>
      </c>
      <c r="H265" s="158" t="s">
        <v>16</v>
      </c>
      <c r="I265" s="160" t="s">
        <v>12</v>
      </c>
      <c r="J265" s="158" t="s">
        <v>13</v>
      </c>
      <c r="K265" s="158"/>
    </row>
    <row r="266" spans="1:11" x14ac:dyDescent="0.3">
      <c r="A266" s="158"/>
      <c r="B266" s="161"/>
      <c r="C266" s="165" t="s">
        <v>695</v>
      </c>
      <c r="D266" s="175">
        <v>120</v>
      </c>
      <c r="E266" s="171"/>
      <c r="F266" s="171" t="s">
        <v>914</v>
      </c>
      <c r="G266" s="158" t="s">
        <v>11</v>
      </c>
      <c r="H266" s="158" t="s">
        <v>16</v>
      </c>
      <c r="I266" s="160" t="s">
        <v>12</v>
      </c>
      <c r="J266" s="158" t="s">
        <v>13</v>
      </c>
      <c r="K266" s="158"/>
    </row>
    <row r="267" spans="1:11" x14ac:dyDescent="0.3">
      <c r="A267" s="158"/>
      <c r="B267" s="161"/>
      <c r="C267" s="171" t="s">
        <v>705</v>
      </c>
      <c r="D267" s="175">
        <v>40</v>
      </c>
      <c r="E267" s="171"/>
      <c r="F267" s="171" t="s">
        <v>914</v>
      </c>
      <c r="G267" s="158" t="s">
        <v>11</v>
      </c>
      <c r="H267" s="158" t="s">
        <v>16</v>
      </c>
      <c r="I267" s="160" t="s">
        <v>12</v>
      </c>
      <c r="J267" s="158" t="s">
        <v>13</v>
      </c>
      <c r="K267" s="158"/>
    </row>
    <row r="268" spans="1:11" x14ac:dyDescent="0.3">
      <c r="A268" s="158"/>
      <c r="B268" s="161"/>
      <c r="C268" s="171" t="s">
        <v>1841</v>
      </c>
      <c r="D268" s="175">
        <v>200</v>
      </c>
      <c r="E268" s="171"/>
      <c r="F268" s="171" t="s">
        <v>914</v>
      </c>
      <c r="G268" s="158" t="s">
        <v>11</v>
      </c>
      <c r="H268" s="158" t="s">
        <v>15</v>
      </c>
      <c r="I268" s="160" t="s">
        <v>12</v>
      </c>
      <c r="J268" s="158" t="s">
        <v>13</v>
      </c>
      <c r="K268" s="171"/>
    </row>
    <row r="269" spans="1:11" hidden="1" x14ac:dyDescent="0.3">
      <c r="A269" s="158"/>
      <c r="B269" s="161">
        <v>45282</v>
      </c>
      <c r="C269" s="171" t="s">
        <v>1536</v>
      </c>
      <c r="D269" s="175">
        <v>1000</v>
      </c>
      <c r="E269" s="171"/>
      <c r="F269" s="171" t="s">
        <v>1497</v>
      </c>
      <c r="G269" s="171" t="s">
        <v>191</v>
      </c>
      <c r="H269" s="171" t="s">
        <v>15</v>
      </c>
      <c r="I269" s="171" t="s">
        <v>12</v>
      </c>
      <c r="J269" s="171" t="s">
        <v>749</v>
      </c>
      <c r="K269" s="171" t="s">
        <v>1498</v>
      </c>
    </row>
    <row r="270" spans="1:11" hidden="1" x14ac:dyDescent="0.3">
      <c r="A270" s="158"/>
      <c r="B270" s="158"/>
      <c r="C270" s="165" t="s">
        <v>1550</v>
      </c>
      <c r="D270" s="173">
        <v>263</v>
      </c>
      <c r="E270" s="158"/>
      <c r="F270" s="171" t="s">
        <v>1497</v>
      </c>
      <c r="G270" s="171" t="s">
        <v>191</v>
      </c>
      <c r="H270" s="171" t="s">
        <v>15</v>
      </c>
      <c r="I270" s="171" t="s">
        <v>12</v>
      </c>
      <c r="J270" s="171" t="s">
        <v>749</v>
      </c>
      <c r="K270" s="171" t="s">
        <v>1498</v>
      </c>
    </row>
    <row r="271" spans="1:11" hidden="1" x14ac:dyDescent="0.3">
      <c r="A271" s="158"/>
      <c r="B271" s="158"/>
      <c r="C271" s="165" t="s">
        <v>23</v>
      </c>
      <c r="D271" s="173">
        <v>340</v>
      </c>
      <c r="E271" s="158"/>
      <c r="F271" s="171" t="s">
        <v>1497</v>
      </c>
      <c r="G271" s="171" t="s">
        <v>191</v>
      </c>
      <c r="H271" s="171" t="s">
        <v>15</v>
      </c>
      <c r="I271" s="171" t="s">
        <v>12</v>
      </c>
      <c r="J271" s="171" t="s">
        <v>749</v>
      </c>
      <c r="K271" s="171" t="s">
        <v>1498</v>
      </c>
    </row>
    <row r="272" spans="1:11" hidden="1" x14ac:dyDescent="0.3">
      <c r="A272" s="158"/>
      <c r="B272" s="158"/>
      <c r="C272" s="165" t="s">
        <v>1720</v>
      </c>
      <c r="D272" s="173">
        <v>2820</v>
      </c>
      <c r="E272" s="158"/>
      <c r="F272" s="158" t="s">
        <v>1625</v>
      </c>
      <c r="G272" s="158" t="s">
        <v>11</v>
      </c>
      <c r="H272" s="158" t="s">
        <v>15</v>
      </c>
      <c r="I272" s="160" t="s">
        <v>12</v>
      </c>
      <c r="J272" s="158" t="s">
        <v>13</v>
      </c>
      <c r="K272" s="158" t="s">
        <v>599</v>
      </c>
    </row>
    <row r="273" spans="1:11" hidden="1" x14ac:dyDescent="0.3">
      <c r="A273" s="158"/>
      <c r="B273" s="158"/>
      <c r="C273" s="165" t="s">
        <v>42</v>
      </c>
      <c r="D273" s="173">
        <v>240</v>
      </c>
      <c r="E273" s="158"/>
      <c r="F273" s="158" t="s">
        <v>1625</v>
      </c>
      <c r="G273" s="158" t="s">
        <v>11</v>
      </c>
      <c r="H273" s="158" t="s">
        <v>15</v>
      </c>
      <c r="I273" s="160" t="s">
        <v>12</v>
      </c>
      <c r="J273" s="158" t="s">
        <v>13</v>
      </c>
      <c r="K273" s="158" t="s">
        <v>599</v>
      </c>
    </row>
    <row r="274" spans="1:11" x14ac:dyDescent="0.3">
      <c r="A274" s="158"/>
      <c r="B274" s="158"/>
      <c r="C274" s="165" t="s">
        <v>1855</v>
      </c>
      <c r="D274" s="173">
        <v>170</v>
      </c>
      <c r="E274" s="158"/>
      <c r="F274" s="158" t="s">
        <v>914</v>
      </c>
      <c r="G274" s="158" t="s">
        <v>11</v>
      </c>
      <c r="H274" s="158" t="s">
        <v>16</v>
      </c>
      <c r="I274" s="160" t="s">
        <v>12</v>
      </c>
      <c r="J274" s="158" t="s">
        <v>13</v>
      </c>
      <c r="K274" s="158"/>
    </row>
    <row r="275" spans="1:11" x14ac:dyDescent="0.3">
      <c r="A275" s="158"/>
      <c r="B275" s="158"/>
      <c r="C275" s="165" t="s">
        <v>695</v>
      </c>
      <c r="D275" s="173">
        <v>535</v>
      </c>
      <c r="E275" s="158"/>
      <c r="F275" s="158" t="s">
        <v>914</v>
      </c>
      <c r="G275" s="158" t="s">
        <v>11</v>
      </c>
      <c r="H275" s="158" t="s">
        <v>16</v>
      </c>
      <c r="I275" s="160" t="s">
        <v>12</v>
      </c>
      <c r="J275" s="158" t="s">
        <v>13</v>
      </c>
      <c r="K275" s="158"/>
    </row>
    <row r="276" spans="1:11" x14ac:dyDescent="0.3">
      <c r="A276" s="158"/>
      <c r="B276" s="158"/>
      <c r="C276" s="165" t="s">
        <v>30</v>
      </c>
      <c r="D276" s="173">
        <v>80</v>
      </c>
      <c r="E276" s="158"/>
      <c r="F276" s="158" t="s">
        <v>914</v>
      </c>
      <c r="G276" s="158" t="s">
        <v>11</v>
      </c>
      <c r="H276" s="158" t="s">
        <v>16</v>
      </c>
      <c r="I276" s="160" t="s">
        <v>12</v>
      </c>
      <c r="J276" s="158" t="s">
        <v>13</v>
      </c>
      <c r="K276" s="158"/>
    </row>
    <row r="277" spans="1:11" hidden="1" x14ac:dyDescent="0.3">
      <c r="A277" s="158"/>
      <c r="B277" s="161">
        <v>45283</v>
      </c>
      <c r="C277" s="165" t="s">
        <v>30</v>
      </c>
      <c r="D277" s="173">
        <v>100</v>
      </c>
      <c r="E277" s="158"/>
      <c r="F277" s="171" t="s">
        <v>1497</v>
      </c>
      <c r="G277" s="171" t="s">
        <v>191</v>
      </c>
      <c r="H277" s="171" t="s">
        <v>15</v>
      </c>
      <c r="I277" s="171" t="s">
        <v>12</v>
      </c>
      <c r="J277" s="171" t="s">
        <v>749</v>
      </c>
      <c r="K277" s="171" t="s">
        <v>1498</v>
      </c>
    </row>
    <row r="278" spans="1:11" hidden="1" x14ac:dyDescent="0.3">
      <c r="A278" s="158"/>
      <c r="B278" s="161"/>
      <c r="C278" s="165" t="s">
        <v>34</v>
      </c>
      <c r="D278" s="173">
        <v>200</v>
      </c>
      <c r="E278" s="158"/>
      <c r="F278" s="158" t="s">
        <v>62</v>
      </c>
      <c r="G278" s="158" t="s">
        <v>10</v>
      </c>
      <c r="H278" s="158" t="s">
        <v>832</v>
      </c>
      <c r="I278" s="160" t="s">
        <v>12</v>
      </c>
      <c r="J278" s="158" t="s">
        <v>13</v>
      </c>
      <c r="K278" s="158" t="s">
        <v>599</v>
      </c>
    </row>
    <row r="279" spans="1:11" hidden="1" x14ac:dyDescent="0.3">
      <c r="A279" s="158"/>
      <c r="B279" s="161"/>
      <c r="C279" s="165" t="s">
        <v>9</v>
      </c>
      <c r="D279" s="173">
        <v>40</v>
      </c>
      <c r="E279" s="158"/>
      <c r="F279" s="158" t="s">
        <v>62</v>
      </c>
      <c r="G279" s="158" t="s">
        <v>11</v>
      </c>
      <c r="H279" s="158" t="s">
        <v>16</v>
      </c>
      <c r="I279" s="160" t="s">
        <v>12</v>
      </c>
      <c r="J279" s="158" t="s">
        <v>13</v>
      </c>
      <c r="K279" s="158" t="s">
        <v>599</v>
      </c>
    </row>
    <row r="280" spans="1:11" hidden="1" x14ac:dyDescent="0.3">
      <c r="A280" s="158"/>
      <c r="B280" s="161"/>
      <c r="C280" s="165" t="s">
        <v>68</v>
      </c>
      <c r="D280" s="173">
        <v>42</v>
      </c>
      <c r="E280" s="158"/>
      <c r="F280" s="158" t="s">
        <v>62</v>
      </c>
      <c r="G280" s="158" t="s">
        <v>10</v>
      </c>
      <c r="H280" s="158" t="s">
        <v>832</v>
      </c>
      <c r="I280" s="160" t="s">
        <v>12</v>
      </c>
      <c r="J280" s="158" t="s">
        <v>13</v>
      </c>
      <c r="K280" s="158" t="s">
        <v>599</v>
      </c>
    </row>
    <row r="281" spans="1:11" hidden="1" x14ac:dyDescent="0.3">
      <c r="A281" s="158"/>
      <c r="B281" s="161"/>
      <c r="C281" s="165" t="s">
        <v>1555</v>
      </c>
      <c r="D281" s="173">
        <v>100</v>
      </c>
      <c r="E281" s="158"/>
      <c r="F281" s="158" t="s">
        <v>62</v>
      </c>
      <c r="G281" s="158" t="s">
        <v>11</v>
      </c>
      <c r="H281" s="158" t="s">
        <v>832</v>
      </c>
      <c r="I281" s="160" t="s">
        <v>12</v>
      </c>
      <c r="J281" s="158" t="s">
        <v>13</v>
      </c>
      <c r="K281" s="158" t="s">
        <v>599</v>
      </c>
    </row>
    <row r="282" spans="1:11" hidden="1" x14ac:dyDescent="0.3">
      <c r="A282" s="158"/>
      <c r="B282" s="161"/>
      <c r="C282" s="165" t="s">
        <v>488</v>
      </c>
      <c r="D282" s="173">
        <v>240</v>
      </c>
      <c r="E282" s="158"/>
      <c r="F282" s="158" t="s">
        <v>62</v>
      </c>
      <c r="G282" s="158" t="s">
        <v>10</v>
      </c>
      <c r="H282" s="158" t="s">
        <v>832</v>
      </c>
      <c r="I282" s="160" t="s">
        <v>12</v>
      </c>
      <c r="J282" s="158" t="s">
        <v>13</v>
      </c>
      <c r="K282" s="158" t="s">
        <v>599</v>
      </c>
    </row>
    <row r="283" spans="1:11" x14ac:dyDescent="0.3">
      <c r="A283" s="158"/>
      <c r="B283" s="161"/>
      <c r="C283" s="165" t="s">
        <v>1856</v>
      </c>
      <c r="D283" s="173">
        <v>500</v>
      </c>
      <c r="E283" s="158"/>
      <c r="F283" s="158" t="s">
        <v>914</v>
      </c>
      <c r="G283" s="158" t="s">
        <v>11</v>
      </c>
      <c r="H283" s="158" t="s">
        <v>1866</v>
      </c>
      <c r="I283" s="160" t="s">
        <v>12</v>
      </c>
      <c r="J283" s="158" t="s">
        <v>13</v>
      </c>
      <c r="K283" s="158"/>
    </row>
    <row r="284" spans="1:11" x14ac:dyDescent="0.3">
      <c r="A284" s="158"/>
      <c r="B284" s="161"/>
      <c r="C284" s="165" t="s">
        <v>1857</v>
      </c>
      <c r="D284" s="173">
        <v>350</v>
      </c>
      <c r="E284" s="158"/>
      <c r="F284" s="158" t="s">
        <v>914</v>
      </c>
      <c r="G284" s="158" t="s">
        <v>11</v>
      </c>
      <c r="H284" s="158" t="s">
        <v>15</v>
      </c>
      <c r="I284" s="160" t="s">
        <v>12</v>
      </c>
      <c r="J284" s="158" t="s">
        <v>13</v>
      </c>
      <c r="K284" s="158"/>
    </row>
    <row r="285" spans="1:11" x14ac:dyDescent="0.3">
      <c r="A285" s="158"/>
      <c r="B285" s="161">
        <v>45284</v>
      </c>
      <c r="C285" s="165" t="s">
        <v>1858</v>
      </c>
      <c r="D285" s="173">
        <v>60</v>
      </c>
      <c r="E285" s="158"/>
      <c r="F285" s="158" t="s">
        <v>914</v>
      </c>
      <c r="G285" s="158" t="s">
        <v>11</v>
      </c>
      <c r="H285" s="158" t="s">
        <v>16</v>
      </c>
      <c r="I285" s="160" t="s">
        <v>12</v>
      </c>
      <c r="J285" s="158" t="s">
        <v>13</v>
      </c>
      <c r="K285" s="158"/>
    </row>
    <row r="286" spans="1:11" hidden="1" x14ac:dyDescent="0.3">
      <c r="A286" s="158"/>
      <c r="B286" s="161">
        <v>45285</v>
      </c>
      <c r="C286" s="165" t="s">
        <v>1060</v>
      </c>
      <c r="D286" s="173">
        <v>165</v>
      </c>
      <c r="E286" s="158"/>
      <c r="F286" s="158" t="s">
        <v>1781</v>
      </c>
      <c r="G286" s="158" t="s">
        <v>11</v>
      </c>
      <c r="H286" s="158" t="s">
        <v>15</v>
      </c>
      <c r="I286" s="160" t="s">
        <v>12</v>
      </c>
      <c r="J286" s="158" t="s">
        <v>13</v>
      </c>
      <c r="K286" s="158" t="s">
        <v>599</v>
      </c>
    </row>
    <row r="287" spans="1:11" hidden="1" x14ac:dyDescent="0.3">
      <c r="A287" s="158"/>
      <c r="B287" s="161"/>
      <c r="C287" s="165" t="s">
        <v>1783</v>
      </c>
      <c r="D287" s="173">
        <v>245</v>
      </c>
      <c r="E287" s="158"/>
      <c r="F287" s="158" t="s">
        <v>1781</v>
      </c>
      <c r="G287" s="158" t="s">
        <v>11</v>
      </c>
      <c r="H287" s="158" t="s">
        <v>1425</v>
      </c>
      <c r="I287" s="160" t="s">
        <v>12</v>
      </c>
      <c r="J287" s="158" t="s">
        <v>13</v>
      </c>
      <c r="K287" s="158" t="s">
        <v>599</v>
      </c>
    </row>
    <row r="288" spans="1:11" hidden="1" x14ac:dyDescent="0.3">
      <c r="A288" s="158"/>
      <c r="B288" s="161"/>
      <c r="C288" s="165" t="s">
        <v>1784</v>
      </c>
      <c r="D288" s="173">
        <v>50</v>
      </c>
      <c r="E288" s="158"/>
      <c r="F288" s="158" t="s">
        <v>1781</v>
      </c>
      <c r="G288" s="158" t="s">
        <v>11</v>
      </c>
      <c r="H288" s="158" t="s">
        <v>17</v>
      </c>
      <c r="I288" s="160" t="s">
        <v>12</v>
      </c>
      <c r="J288" s="158" t="s">
        <v>13</v>
      </c>
      <c r="K288" s="158" t="s">
        <v>599</v>
      </c>
    </row>
    <row r="289" spans="1:11" hidden="1" x14ac:dyDescent="0.3">
      <c r="A289" s="158"/>
      <c r="B289" s="161"/>
      <c r="C289" s="165" t="s">
        <v>1785</v>
      </c>
      <c r="D289" s="173">
        <v>425</v>
      </c>
      <c r="E289" s="158"/>
      <c r="F289" s="158" t="s">
        <v>1781</v>
      </c>
      <c r="G289" s="158" t="s">
        <v>11</v>
      </c>
      <c r="H289" s="158" t="s">
        <v>17</v>
      </c>
      <c r="I289" s="160" t="s">
        <v>12</v>
      </c>
      <c r="J289" s="158" t="s">
        <v>13</v>
      </c>
      <c r="K289" s="158" t="s">
        <v>599</v>
      </c>
    </row>
    <row r="290" spans="1:11" hidden="1" x14ac:dyDescent="0.3">
      <c r="A290" s="158"/>
      <c r="B290" s="161"/>
      <c r="C290" s="165" t="s">
        <v>1786</v>
      </c>
      <c r="D290" s="173">
        <v>50</v>
      </c>
      <c r="E290" s="158"/>
      <c r="F290" s="158" t="s">
        <v>1781</v>
      </c>
      <c r="G290" s="158" t="s">
        <v>11</v>
      </c>
      <c r="H290" s="158" t="s">
        <v>17</v>
      </c>
      <c r="I290" s="160" t="s">
        <v>12</v>
      </c>
      <c r="J290" s="158" t="s">
        <v>13</v>
      </c>
      <c r="K290" s="158" t="s">
        <v>599</v>
      </c>
    </row>
    <row r="291" spans="1:11" hidden="1" x14ac:dyDescent="0.3">
      <c r="A291" s="158"/>
      <c r="B291" s="161"/>
      <c r="C291" s="165" t="s">
        <v>1721</v>
      </c>
      <c r="D291" s="173">
        <v>502</v>
      </c>
      <c r="E291" s="158"/>
      <c r="F291" s="158" t="s">
        <v>1625</v>
      </c>
      <c r="G291" s="158" t="s">
        <v>11</v>
      </c>
      <c r="H291" s="158" t="s">
        <v>16</v>
      </c>
      <c r="I291" s="160" t="s">
        <v>12</v>
      </c>
      <c r="J291" s="158" t="s">
        <v>13</v>
      </c>
      <c r="K291" s="158" t="s">
        <v>599</v>
      </c>
    </row>
    <row r="292" spans="1:11" hidden="1" x14ac:dyDescent="0.3">
      <c r="A292" s="158"/>
      <c r="B292" s="161">
        <v>45286</v>
      </c>
      <c r="C292" s="165" t="s">
        <v>1767</v>
      </c>
      <c r="D292" s="173">
        <v>2500</v>
      </c>
      <c r="E292" s="158"/>
      <c r="F292" s="158" t="s">
        <v>1706</v>
      </c>
      <c r="G292" s="158" t="s">
        <v>11</v>
      </c>
      <c r="H292" s="158" t="s">
        <v>15</v>
      </c>
      <c r="I292" s="160" t="s">
        <v>12</v>
      </c>
      <c r="J292" s="158" t="s">
        <v>13</v>
      </c>
      <c r="K292" s="158" t="s">
        <v>599</v>
      </c>
    </row>
    <row r="293" spans="1:11" hidden="1" x14ac:dyDescent="0.3">
      <c r="A293" s="158"/>
      <c r="B293" s="161"/>
      <c r="C293" s="165" t="s">
        <v>1787</v>
      </c>
      <c r="D293" s="173">
        <v>100</v>
      </c>
      <c r="E293" s="158"/>
      <c r="F293" s="158" t="s">
        <v>1781</v>
      </c>
      <c r="G293" s="158" t="s">
        <v>11</v>
      </c>
      <c r="H293" s="158" t="s">
        <v>17</v>
      </c>
      <c r="I293" s="160" t="s">
        <v>12</v>
      </c>
      <c r="J293" s="158" t="s">
        <v>1517</v>
      </c>
      <c r="K293" s="158" t="s">
        <v>599</v>
      </c>
    </row>
    <row r="294" spans="1:11" x14ac:dyDescent="0.3">
      <c r="A294" s="158"/>
      <c r="B294" s="161"/>
      <c r="C294" s="165" t="s">
        <v>983</v>
      </c>
      <c r="D294" s="173">
        <v>170</v>
      </c>
      <c r="E294" s="158"/>
      <c r="F294" s="158" t="s">
        <v>914</v>
      </c>
      <c r="G294" s="158" t="s">
        <v>11</v>
      </c>
      <c r="H294" s="158" t="s">
        <v>16</v>
      </c>
      <c r="I294" s="160" t="s">
        <v>12</v>
      </c>
      <c r="J294" s="158" t="s">
        <v>13</v>
      </c>
      <c r="K294" s="158"/>
    </row>
    <row r="295" spans="1:11" hidden="1" x14ac:dyDescent="0.3">
      <c r="A295" s="158"/>
      <c r="B295" s="161">
        <v>45287</v>
      </c>
      <c r="C295" s="165" t="s">
        <v>30</v>
      </c>
      <c r="D295" s="173">
        <v>50</v>
      </c>
      <c r="E295" s="158"/>
      <c r="F295" s="158" t="s">
        <v>1781</v>
      </c>
      <c r="G295" s="158" t="s">
        <v>11</v>
      </c>
      <c r="H295" s="158" t="s">
        <v>1425</v>
      </c>
      <c r="I295" s="160" t="s">
        <v>12</v>
      </c>
      <c r="J295" s="158" t="s">
        <v>1517</v>
      </c>
      <c r="K295" s="158" t="s">
        <v>599</v>
      </c>
    </row>
    <row r="296" spans="1:11" hidden="1" x14ac:dyDescent="0.3">
      <c r="A296" s="158"/>
      <c r="B296" s="161">
        <v>45287</v>
      </c>
      <c r="C296" s="165" t="s">
        <v>1261</v>
      </c>
      <c r="D296" s="173">
        <v>600</v>
      </c>
      <c r="E296" s="158"/>
      <c r="F296" s="158" t="s">
        <v>1625</v>
      </c>
      <c r="G296" s="158" t="s">
        <v>191</v>
      </c>
      <c r="H296" s="158" t="s">
        <v>17</v>
      </c>
      <c r="I296" s="160" t="s">
        <v>12</v>
      </c>
      <c r="J296" s="158" t="s">
        <v>13</v>
      </c>
      <c r="K296" s="158" t="s">
        <v>599</v>
      </c>
    </row>
    <row r="297" spans="1:11" x14ac:dyDescent="0.3">
      <c r="A297" s="158"/>
      <c r="B297" s="161"/>
      <c r="C297" s="165" t="s">
        <v>983</v>
      </c>
      <c r="D297" s="173">
        <v>100</v>
      </c>
      <c r="E297" s="158"/>
      <c r="F297" s="158" t="s">
        <v>914</v>
      </c>
      <c r="G297" s="158" t="s">
        <v>11</v>
      </c>
      <c r="H297" s="158" t="s">
        <v>16</v>
      </c>
      <c r="I297" s="160" t="s">
        <v>12</v>
      </c>
      <c r="J297" s="158" t="s">
        <v>13</v>
      </c>
      <c r="K297" s="158"/>
    </row>
    <row r="298" spans="1:11" x14ac:dyDescent="0.3">
      <c r="A298" s="158"/>
      <c r="B298" s="161"/>
      <c r="C298" s="165" t="s">
        <v>1859</v>
      </c>
      <c r="D298" s="173">
        <v>300</v>
      </c>
      <c r="E298" s="158"/>
      <c r="F298" s="158" t="s">
        <v>914</v>
      </c>
      <c r="G298" s="158" t="s">
        <v>11</v>
      </c>
      <c r="H298" s="158" t="s">
        <v>1866</v>
      </c>
      <c r="I298" s="160" t="s">
        <v>12</v>
      </c>
      <c r="J298" s="158" t="s">
        <v>13</v>
      </c>
      <c r="K298" s="158"/>
    </row>
    <row r="299" spans="1:11" x14ac:dyDescent="0.3">
      <c r="A299" s="158"/>
      <c r="B299" s="161"/>
      <c r="C299" s="165" t="s">
        <v>1987</v>
      </c>
      <c r="D299" s="173">
        <v>1000</v>
      </c>
      <c r="E299" s="158"/>
      <c r="F299" s="158" t="s">
        <v>914</v>
      </c>
      <c r="G299" s="158" t="s">
        <v>11</v>
      </c>
      <c r="H299" s="158" t="s">
        <v>832</v>
      </c>
      <c r="I299" s="160" t="s">
        <v>12</v>
      </c>
      <c r="J299" s="158" t="s">
        <v>13</v>
      </c>
      <c r="K299" s="158"/>
    </row>
    <row r="300" spans="1:11" hidden="1" x14ac:dyDescent="0.3">
      <c r="A300" s="158"/>
      <c r="B300" s="161">
        <v>45288</v>
      </c>
      <c r="C300" s="165" t="s">
        <v>30</v>
      </c>
      <c r="D300" s="173">
        <v>60</v>
      </c>
      <c r="E300" s="158"/>
      <c r="F300" s="158" t="s">
        <v>62</v>
      </c>
      <c r="G300" s="158" t="s">
        <v>10</v>
      </c>
      <c r="H300" s="158" t="s">
        <v>16</v>
      </c>
      <c r="I300" s="160" t="s">
        <v>12</v>
      </c>
      <c r="J300" s="158" t="s">
        <v>13</v>
      </c>
      <c r="K300" s="158" t="s">
        <v>599</v>
      </c>
    </row>
    <row r="301" spans="1:11" hidden="1" x14ac:dyDescent="0.3">
      <c r="A301" s="158"/>
      <c r="B301" s="161"/>
      <c r="C301" s="165" t="s">
        <v>983</v>
      </c>
      <c r="D301" s="173">
        <v>190</v>
      </c>
      <c r="E301" s="158"/>
      <c r="F301" s="158" t="s">
        <v>1625</v>
      </c>
      <c r="G301" s="158" t="s">
        <v>191</v>
      </c>
      <c r="H301" s="158" t="s">
        <v>17</v>
      </c>
      <c r="I301" s="160" t="s">
        <v>12</v>
      </c>
      <c r="J301" s="158" t="s">
        <v>13</v>
      </c>
      <c r="K301" s="158" t="s">
        <v>599</v>
      </c>
    </row>
    <row r="302" spans="1:11" hidden="1" x14ac:dyDescent="0.3">
      <c r="A302" s="158"/>
      <c r="B302" s="161"/>
      <c r="C302" s="165" t="s">
        <v>1788</v>
      </c>
      <c r="D302" s="173">
        <v>1100</v>
      </c>
      <c r="E302" s="158"/>
      <c r="F302" s="158" t="s">
        <v>1781</v>
      </c>
      <c r="G302" s="158" t="s">
        <v>11</v>
      </c>
      <c r="H302" s="158" t="s">
        <v>17</v>
      </c>
      <c r="I302" s="160" t="s">
        <v>12</v>
      </c>
      <c r="J302" s="158" t="s">
        <v>13</v>
      </c>
      <c r="K302" s="158" t="s">
        <v>599</v>
      </c>
    </row>
    <row r="303" spans="1:11" hidden="1" x14ac:dyDescent="0.3">
      <c r="A303" s="158"/>
      <c r="B303" s="161"/>
      <c r="C303" s="165" t="s">
        <v>1016</v>
      </c>
      <c r="D303" s="173">
        <v>360</v>
      </c>
      <c r="E303" s="158"/>
      <c r="F303" s="158" t="s">
        <v>1781</v>
      </c>
      <c r="G303" s="158" t="s">
        <v>11</v>
      </c>
      <c r="H303" s="158" t="s">
        <v>832</v>
      </c>
      <c r="I303" s="160" t="s">
        <v>12</v>
      </c>
      <c r="J303" s="158" t="s">
        <v>13</v>
      </c>
      <c r="K303" s="158" t="s">
        <v>1789</v>
      </c>
    </row>
    <row r="304" spans="1:11" hidden="1" x14ac:dyDescent="0.3">
      <c r="A304" s="158"/>
      <c r="B304" s="161"/>
      <c r="C304" s="165" t="s">
        <v>30</v>
      </c>
      <c r="D304" s="173">
        <v>50</v>
      </c>
      <c r="E304" s="158"/>
      <c r="F304" s="158" t="s">
        <v>1781</v>
      </c>
      <c r="G304" s="158" t="s">
        <v>11</v>
      </c>
      <c r="H304" s="158" t="s">
        <v>1425</v>
      </c>
      <c r="I304" s="160" t="s">
        <v>12</v>
      </c>
      <c r="J304" s="158" t="s">
        <v>13</v>
      </c>
      <c r="K304" s="158" t="s">
        <v>1789</v>
      </c>
    </row>
    <row r="305" spans="1:11" hidden="1" x14ac:dyDescent="0.3">
      <c r="A305" s="158"/>
      <c r="B305" s="161"/>
      <c r="C305" s="165" t="s">
        <v>27</v>
      </c>
      <c r="D305" s="173">
        <v>300</v>
      </c>
      <c r="E305" s="158"/>
      <c r="F305" s="158" t="s">
        <v>1781</v>
      </c>
      <c r="G305" s="158" t="s">
        <v>11</v>
      </c>
      <c r="H305" s="158" t="s">
        <v>1425</v>
      </c>
      <c r="I305" s="160" t="s">
        <v>12</v>
      </c>
      <c r="J305" s="158" t="s">
        <v>13</v>
      </c>
      <c r="K305" s="158" t="s">
        <v>1789</v>
      </c>
    </row>
    <row r="306" spans="1:11" x14ac:dyDescent="0.3">
      <c r="A306" s="158"/>
      <c r="B306" s="161"/>
      <c r="C306" s="165" t="s">
        <v>983</v>
      </c>
      <c r="D306" s="173">
        <v>80</v>
      </c>
      <c r="E306" s="158"/>
      <c r="F306" s="158" t="s">
        <v>798</v>
      </c>
      <c r="G306" s="158" t="s">
        <v>11</v>
      </c>
      <c r="H306" s="158" t="s">
        <v>16</v>
      </c>
      <c r="I306" s="160" t="s">
        <v>12</v>
      </c>
      <c r="J306" s="158" t="s">
        <v>13</v>
      </c>
      <c r="K306" s="158"/>
    </row>
    <row r="307" spans="1:11" hidden="1" x14ac:dyDescent="0.3">
      <c r="A307" s="158"/>
      <c r="B307" s="161">
        <v>45289</v>
      </c>
      <c r="C307" s="165" t="s">
        <v>20</v>
      </c>
      <c r="D307" s="173">
        <v>1784</v>
      </c>
      <c r="E307" s="158"/>
      <c r="F307" s="171" t="s">
        <v>1497</v>
      </c>
      <c r="G307" s="171" t="s">
        <v>191</v>
      </c>
      <c r="H307" s="171" t="s">
        <v>15</v>
      </c>
      <c r="I307" s="171" t="s">
        <v>12</v>
      </c>
      <c r="J307" s="171" t="s">
        <v>749</v>
      </c>
      <c r="K307" s="171" t="s">
        <v>1498</v>
      </c>
    </row>
    <row r="308" spans="1:11" hidden="1" x14ac:dyDescent="0.3">
      <c r="A308" s="158"/>
      <c r="B308" s="161"/>
      <c r="C308" s="165" t="s">
        <v>983</v>
      </c>
      <c r="D308" s="173">
        <v>700</v>
      </c>
      <c r="E308" s="158"/>
      <c r="F308" s="158" t="s">
        <v>1625</v>
      </c>
      <c r="G308" s="158" t="s">
        <v>11</v>
      </c>
      <c r="H308" s="158" t="s">
        <v>16</v>
      </c>
      <c r="I308" s="160" t="s">
        <v>12</v>
      </c>
      <c r="J308" s="158" t="s">
        <v>13</v>
      </c>
      <c r="K308" s="158" t="s">
        <v>599</v>
      </c>
    </row>
    <row r="309" spans="1:11" hidden="1" x14ac:dyDescent="0.3">
      <c r="A309" s="158"/>
      <c r="B309" s="161"/>
      <c r="C309" s="165" t="s">
        <v>1722</v>
      </c>
      <c r="D309" s="173">
        <v>500</v>
      </c>
      <c r="E309" s="158"/>
      <c r="F309" s="158" t="s">
        <v>1625</v>
      </c>
      <c r="G309" s="158" t="s">
        <v>11</v>
      </c>
      <c r="H309" s="158" t="s">
        <v>17</v>
      </c>
      <c r="I309" s="160" t="s">
        <v>12</v>
      </c>
      <c r="J309" s="158" t="s">
        <v>13</v>
      </c>
      <c r="K309" s="158" t="s">
        <v>599</v>
      </c>
    </row>
    <row r="310" spans="1:11" hidden="1" x14ac:dyDescent="0.3">
      <c r="A310" s="158"/>
      <c r="B310" s="161"/>
      <c r="C310" s="165" t="s">
        <v>1733</v>
      </c>
      <c r="D310" s="173">
        <v>120</v>
      </c>
      <c r="E310" s="158"/>
      <c r="F310" s="158" t="s">
        <v>1781</v>
      </c>
      <c r="G310" s="158" t="s">
        <v>11</v>
      </c>
      <c r="H310" s="158" t="s">
        <v>1425</v>
      </c>
      <c r="I310" s="160" t="s">
        <v>12</v>
      </c>
      <c r="J310" s="158" t="s">
        <v>13</v>
      </c>
      <c r="K310" s="158" t="s">
        <v>1789</v>
      </c>
    </row>
    <row r="311" spans="1:11" hidden="1" x14ac:dyDescent="0.3">
      <c r="A311" s="158"/>
      <c r="B311" s="161"/>
      <c r="C311" s="165" t="s">
        <v>694</v>
      </c>
      <c r="D311" s="173">
        <v>300</v>
      </c>
      <c r="E311" s="158"/>
      <c r="F311" s="158" t="s">
        <v>1781</v>
      </c>
      <c r="G311" s="158" t="s">
        <v>11</v>
      </c>
      <c r="H311" s="158" t="s">
        <v>1425</v>
      </c>
      <c r="I311" s="160" t="s">
        <v>12</v>
      </c>
      <c r="J311" s="158" t="s">
        <v>13</v>
      </c>
      <c r="K311" s="158" t="s">
        <v>1789</v>
      </c>
    </row>
    <row r="312" spans="1:11" hidden="1" x14ac:dyDescent="0.3">
      <c r="A312" s="158"/>
      <c r="B312" s="161"/>
      <c r="C312" s="165" t="s">
        <v>983</v>
      </c>
      <c r="D312" s="173">
        <v>90</v>
      </c>
      <c r="E312" s="158"/>
      <c r="F312" s="158" t="s">
        <v>1781</v>
      </c>
      <c r="G312" s="158" t="s">
        <v>11</v>
      </c>
      <c r="H312" s="158" t="s">
        <v>1425</v>
      </c>
      <c r="I312" s="160" t="s">
        <v>12</v>
      </c>
      <c r="J312" s="158" t="s">
        <v>13</v>
      </c>
      <c r="K312" s="158" t="s">
        <v>1789</v>
      </c>
    </row>
    <row r="313" spans="1:11" hidden="1" x14ac:dyDescent="0.3">
      <c r="A313" s="158"/>
      <c r="B313" s="161"/>
      <c r="C313" s="165" t="s">
        <v>1121</v>
      </c>
      <c r="D313" s="173">
        <v>300</v>
      </c>
      <c r="E313" s="158"/>
      <c r="F313" s="158" t="s">
        <v>1781</v>
      </c>
      <c r="G313" s="158" t="s">
        <v>11</v>
      </c>
      <c r="H313" s="158" t="s">
        <v>1425</v>
      </c>
      <c r="I313" s="160" t="s">
        <v>12</v>
      </c>
      <c r="J313" s="158" t="s">
        <v>13</v>
      </c>
      <c r="K313" s="158" t="s">
        <v>1789</v>
      </c>
    </row>
    <row r="314" spans="1:11" hidden="1" x14ac:dyDescent="0.3">
      <c r="A314" s="158"/>
      <c r="B314" s="161"/>
      <c r="C314" s="165" t="s">
        <v>1723</v>
      </c>
      <c r="D314" s="173">
        <v>543</v>
      </c>
      <c r="E314" s="158"/>
      <c r="F314" s="158" t="s">
        <v>1625</v>
      </c>
      <c r="G314" s="158" t="s">
        <v>11</v>
      </c>
      <c r="H314" s="158" t="s">
        <v>15</v>
      </c>
      <c r="I314" s="160" t="s">
        <v>12</v>
      </c>
      <c r="J314" s="158" t="s">
        <v>13</v>
      </c>
      <c r="K314" s="158" t="s">
        <v>599</v>
      </c>
    </row>
    <row r="315" spans="1:11" x14ac:dyDescent="0.3">
      <c r="A315" s="158"/>
      <c r="B315" s="161"/>
      <c r="C315" s="165" t="s">
        <v>1860</v>
      </c>
      <c r="D315" s="173">
        <v>20</v>
      </c>
      <c r="E315" s="158"/>
      <c r="F315" s="158" t="s">
        <v>914</v>
      </c>
      <c r="G315" s="158" t="s">
        <v>11</v>
      </c>
      <c r="H315" s="158" t="s">
        <v>15</v>
      </c>
      <c r="I315" s="160" t="s">
        <v>12</v>
      </c>
      <c r="J315" s="158" t="s">
        <v>13</v>
      </c>
      <c r="K315" s="158"/>
    </row>
    <row r="316" spans="1:11" x14ac:dyDescent="0.3">
      <c r="A316" s="158"/>
      <c r="B316" s="161"/>
      <c r="C316" s="165" t="s">
        <v>1861</v>
      </c>
      <c r="D316" s="173">
        <v>105</v>
      </c>
      <c r="E316" s="158"/>
      <c r="F316" s="158" t="s">
        <v>914</v>
      </c>
      <c r="G316" s="158" t="s">
        <v>11</v>
      </c>
      <c r="H316" s="158" t="s">
        <v>15</v>
      </c>
      <c r="I316" s="160" t="s">
        <v>12</v>
      </c>
      <c r="J316" s="158" t="s">
        <v>13</v>
      </c>
      <c r="K316" s="158"/>
    </row>
    <row r="317" spans="1:11" x14ac:dyDescent="0.3">
      <c r="A317" s="158"/>
      <c r="B317" s="161"/>
      <c r="C317" s="165" t="s">
        <v>1862</v>
      </c>
      <c r="D317" s="173">
        <v>410</v>
      </c>
      <c r="E317" s="158"/>
      <c r="F317" s="158" t="s">
        <v>914</v>
      </c>
      <c r="G317" s="158" t="s">
        <v>11</v>
      </c>
      <c r="H317" s="158" t="s">
        <v>15</v>
      </c>
      <c r="I317" s="160" t="s">
        <v>12</v>
      </c>
      <c r="J317" s="158" t="s">
        <v>13</v>
      </c>
      <c r="K317" s="158"/>
    </row>
    <row r="318" spans="1:11" x14ac:dyDescent="0.3">
      <c r="A318" s="158"/>
      <c r="B318" s="161"/>
      <c r="C318" s="165" t="s">
        <v>1863</v>
      </c>
      <c r="D318" s="173">
        <v>350</v>
      </c>
      <c r="E318" s="158"/>
      <c r="F318" s="158" t="s">
        <v>914</v>
      </c>
      <c r="G318" s="158" t="s">
        <v>11</v>
      </c>
      <c r="H318" s="158" t="s">
        <v>15</v>
      </c>
      <c r="I318" s="160" t="s">
        <v>12</v>
      </c>
      <c r="J318" s="158" t="s">
        <v>13</v>
      </c>
      <c r="K318" s="158"/>
    </row>
    <row r="319" spans="1:11" x14ac:dyDescent="0.3">
      <c r="A319" s="158"/>
      <c r="B319" s="161"/>
      <c r="C319" s="165" t="s">
        <v>695</v>
      </c>
      <c r="D319" s="173">
        <v>190</v>
      </c>
      <c r="E319" s="158"/>
      <c r="F319" s="158" t="s">
        <v>914</v>
      </c>
      <c r="G319" s="158" t="s">
        <v>11</v>
      </c>
      <c r="H319" s="158" t="s">
        <v>16</v>
      </c>
      <c r="I319" s="160" t="s">
        <v>12</v>
      </c>
      <c r="J319" s="158" t="s">
        <v>13</v>
      </c>
      <c r="K319" s="158"/>
    </row>
    <row r="320" spans="1:11" hidden="1" x14ac:dyDescent="0.3">
      <c r="A320" s="158"/>
      <c r="B320" s="161">
        <v>45290</v>
      </c>
      <c r="C320" s="165" t="s">
        <v>1556</v>
      </c>
      <c r="D320" s="173" t="s">
        <v>1724</v>
      </c>
      <c r="E320" s="158"/>
      <c r="F320" s="158" t="s">
        <v>62</v>
      </c>
      <c r="G320" s="158" t="s">
        <v>11</v>
      </c>
      <c r="H320" s="158" t="s">
        <v>16</v>
      </c>
      <c r="I320" s="160" t="s">
        <v>12</v>
      </c>
      <c r="J320" s="158" t="s">
        <v>13</v>
      </c>
      <c r="K320" s="158" t="s">
        <v>599</v>
      </c>
    </row>
    <row r="321" spans="1:11" hidden="1" x14ac:dyDescent="0.3">
      <c r="A321" s="158"/>
      <c r="B321" s="158"/>
      <c r="C321" s="165" t="s">
        <v>1733</v>
      </c>
      <c r="D321" s="173">
        <v>120</v>
      </c>
      <c r="E321" s="158"/>
      <c r="F321" s="158" t="s">
        <v>1781</v>
      </c>
      <c r="G321" s="158" t="s">
        <v>11</v>
      </c>
      <c r="H321" s="158" t="s">
        <v>1425</v>
      </c>
      <c r="I321" s="160" t="s">
        <v>12</v>
      </c>
      <c r="J321" s="158" t="s">
        <v>1517</v>
      </c>
      <c r="K321" s="158" t="s">
        <v>1789</v>
      </c>
    </row>
    <row r="322" spans="1:11" hidden="1" x14ac:dyDescent="0.3">
      <c r="A322" s="158"/>
      <c r="B322" s="158"/>
      <c r="C322" s="165" t="s">
        <v>9</v>
      </c>
      <c r="D322" s="173">
        <v>40</v>
      </c>
      <c r="E322" s="158"/>
      <c r="F322" s="158" t="s">
        <v>1781</v>
      </c>
      <c r="G322" s="158" t="s">
        <v>11</v>
      </c>
      <c r="H322" s="158" t="s">
        <v>1425</v>
      </c>
      <c r="I322" s="160" t="s">
        <v>12</v>
      </c>
      <c r="J322" s="158" t="s">
        <v>1517</v>
      </c>
      <c r="K322" s="158" t="s">
        <v>1789</v>
      </c>
    </row>
    <row r="323" spans="1:11" hidden="1" x14ac:dyDescent="0.3">
      <c r="A323" s="158"/>
      <c r="B323" s="158"/>
      <c r="C323" s="165" t="s">
        <v>1079</v>
      </c>
      <c r="D323" s="173">
        <v>50</v>
      </c>
      <c r="E323" s="158"/>
      <c r="F323" s="158" t="s">
        <v>1781</v>
      </c>
      <c r="G323" s="158" t="s">
        <v>11</v>
      </c>
      <c r="H323" s="158" t="s">
        <v>1425</v>
      </c>
      <c r="I323" s="160" t="s">
        <v>12</v>
      </c>
      <c r="J323" s="158" t="s">
        <v>1517</v>
      </c>
      <c r="K323" s="158" t="s">
        <v>1789</v>
      </c>
    </row>
    <row r="324" spans="1:11" x14ac:dyDescent="0.3">
      <c r="A324" s="158"/>
      <c r="B324" s="158"/>
      <c r="C324" s="165" t="s">
        <v>1864</v>
      </c>
      <c r="D324" s="173">
        <v>360</v>
      </c>
      <c r="E324" s="158"/>
      <c r="F324" s="158" t="s">
        <v>914</v>
      </c>
      <c r="G324" s="158" t="s">
        <v>11</v>
      </c>
      <c r="H324" s="158" t="s">
        <v>16</v>
      </c>
      <c r="I324" s="160" t="s">
        <v>12</v>
      </c>
      <c r="J324" s="158" t="s">
        <v>13</v>
      </c>
      <c r="K324" s="158"/>
    </row>
    <row r="325" spans="1:11" x14ac:dyDescent="0.3">
      <c r="A325" s="158"/>
      <c r="B325" s="158"/>
      <c r="C325" s="165" t="s">
        <v>1865</v>
      </c>
      <c r="D325" s="173">
        <v>260</v>
      </c>
      <c r="E325" s="158"/>
      <c r="F325" s="158" t="s">
        <v>914</v>
      </c>
      <c r="G325" s="158" t="s">
        <v>11</v>
      </c>
      <c r="H325" s="158" t="s">
        <v>1866</v>
      </c>
      <c r="I325" s="160" t="s">
        <v>12</v>
      </c>
      <c r="J325" s="158" t="s">
        <v>13</v>
      </c>
      <c r="K325" s="158"/>
    </row>
    <row r="326" spans="1:11" hidden="1" x14ac:dyDescent="0.3">
      <c r="A326" s="158"/>
      <c r="B326" s="161">
        <v>45291</v>
      </c>
      <c r="C326" s="165" t="s">
        <v>983</v>
      </c>
      <c r="D326" s="173">
        <v>50</v>
      </c>
      <c r="E326" s="158"/>
      <c r="F326" s="158" t="s">
        <v>1781</v>
      </c>
      <c r="G326" s="158" t="s">
        <v>11</v>
      </c>
      <c r="H326" s="158" t="s">
        <v>1425</v>
      </c>
      <c r="I326" s="160" t="s">
        <v>12</v>
      </c>
      <c r="J326" s="158" t="s">
        <v>1517</v>
      </c>
      <c r="K326" s="158" t="s">
        <v>1789</v>
      </c>
    </row>
  </sheetData>
  <autoFilter ref="A1:K326">
    <filterColumn colId="5">
      <filters>
        <filter val="amit"/>
      </filters>
    </filterColumn>
  </autoFilter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2"/>
  <sheetViews>
    <sheetView tabSelected="1" workbookViewId="0">
      <selection activeCell="D9" sqref="D9"/>
    </sheetView>
  </sheetViews>
  <sheetFormatPr defaultColWidth="13.109375" defaultRowHeight="14.4" x14ac:dyDescent="0.3"/>
  <cols>
    <col min="1" max="1" width="13.109375" style="78"/>
    <col min="2" max="2" width="13.109375" style="180"/>
    <col min="3" max="3" width="26" style="68" bestFit="1" customWidth="1"/>
    <col min="4" max="5" width="13.109375" style="68"/>
    <col min="6" max="6" width="16.5546875" style="68" customWidth="1"/>
    <col min="7" max="8" width="13.109375" style="68"/>
    <col min="9" max="9" width="13.109375" style="181"/>
    <col min="10" max="10" width="13.109375" style="68"/>
    <col min="11" max="11" width="20.44140625" style="68" customWidth="1"/>
  </cols>
  <sheetData>
    <row r="1" spans="1:11" x14ac:dyDescent="0.3">
      <c r="A1" s="78" t="s">
        <v>0</v>
      </c>
      <c r="B1" s="180" t="s">
        <v>64</v>
      </c>
      <c r="C1" s="68" t="s">
        <v>38</v>
      </c>
      <c r="D1" s="68" t="s">
        <v>1</v>
      </c>
      <c r="E1" s="68" t="s">
        <v>2</v>
      </c>
      <c r="F1" s="68" t="s">
        <v>3</v>
      </c>
      <c r="G1" s="68" t="s">
        <v>4</v>
      </c>
      <c r="H1" s="68" t="s">
        <v>5</v>
      </c>
      <c r="I1" s="181" t="s">
        <v>134</v>
      </c>
      <c r="J1" s="68" t="s">
        <v>6</v>
      </c>
      <c r="K1" s="68" t="s">
        <v>7</v>
      </c>
    </row>
    <row r="2" spans="1:11" hidden="1" x14ac:dyDescent="0.3">
      <c r="A2" s="78">
        <v>1</v>
      </c>
      <c r="B2" s="180">
        <v>45292</v>
      </c>
      <c r="C2" s="68" t="s">
        <v>744</v>
      </c>
      <c r="D2" s="68">
        <v>300</v>
      </c>
      <c r="F2" s="68" t="s">
        <v>62</v>
      </c>
      <c r="G2" s="68" t="s">
        <v>11</v>
      </c>
      <c r="H2" s="68" t="s">
        <v>14</v>
      </c>
      <c r="I2" s="181" t="s">
        <v>12</v>
      </c>
      <c r="J2" s="68" t="s">
        <v>13</v>
      </c>
      <c r="K2" s="68" t="s">
        <v>60</v>
      </c>
    </row>
    <row r="3" spans="1:11" hidden="1" x14ac:dyDescent="0.3">
      <c r="A3" s="78">
        <v>2</v>
      </c>
      <c r="C3" s="68" t="s">
        <v>1551</v>
      </c>
      <c r="D3" s="68">
        <v>5000</v>
      </c>
      <c r="F3" s="68" t="s">
        <v>29</v>
      </c>
      <c r="G3" s="68" t="s">
        <v>11</v>
      </c>
      <c r="H3" s="68" t="s">
        <v>17</v>
      </c>
      <c r="I3" s="181" t="s">
        <v>12</v>
      </c>
      <c r="J3" s="68" t="s">
        <v>13</v>
      </c>
      <c r="K3" s="68" t="s">
        <v>1552</v>
      </c>
    </row>
    <row r="4" spans="1:11" hidden="1" x14ac:dyDescent="0.3">
      <c r="C4" s="68" t="s">
        <v>8</v>
      </c>
      <c r="D4" s="68">
        <v>50</v>
      </c>
      <c r="F4" s="68" t="s">
        <v>1781</v>
      </c>
      <c r="G4" s="68" t="s">
        <v>11</v>
      </c>
      <c r="H4" s="68" t="s">
        <v>1425</v>
      </c>
      <c r="I4" s="181" t="s">
        <v>12</v>
      </c>
      <c r="J4" s="68" t="s">
        <v>1517</v>
      </c>
      <c r="K4" s="68" t="s">
        <v>1789</v>
      </c>
    </row>
    <row r="5" spans="1:11" x14ac:dyDescent="0.3">
      <c r="C5" s="68" t="s">
        <v>1867</v>
      </c>
      <c r="D5" s="68">
        <v>340</v>
      </c>
      <c r="F5" s="68" t="s">
        <v>914</v>
      </c>
      <c r="G5" s="68" t="s">
        <v>11</v>
      </c>
      <c r="H5" s="68" t="s">
        <v>1425</v>
      </c>
      <c r="I5" s="181" t="s">
        <v>12</v>
      </c>
      <c r="J5" s="68" t="s">
        <v>1517</v>
      </c>
      <c r="K5" s="68" t="s">
        <v>1868</v>
      </c>
    </row>
    <row r="6" spans="1:11" hidden="1" x14ac:dyDescent="0.3">
      <c r="B6" s="180">
        <v>45293</v>
      </c>
      <c r="C6" s="68" t="s">
        <v>1767</v>
      </c>
      <c r="D6" s="68">
        <v>2500</v>
      </c>
      <c r="F6" s="68" t="s">
        <v>1768</v>
      </c>
      <c r="G6" s="68" t="s">
        <v>11</v>
      </c>
      <c r="H6" s="68" t="s">
        <v>832</v>
      </c>
      <c r="I6" s="181" t="s">
        <v>12</v>
      </c>
      <c r="J6" s="68" t="s">
        <v>13</v>
      </c>
      <c r="K6" s="68" t="s">
        <v>599</v>
      </c>
    </row>
    <row r="7" spans="1:11" hidden="1" x14ac:dyDescent="0.3">
      <c r="A7" s="78">
        <v>4</v>
      </c>
      <c r="C7" s="68" t="s">
        <v>1771</v>
      </c>
      <c r="D7" s="68">
        <v>300</v>
      </c>
      <c r="F7" s="68" t="s">
        <v>1799</v>
      </c>
      <c r="G7" s="68" t="s">
        <v>11</v>
      </c>
      <c r="H7" s="68" t="s">
        <v>832</v>
      </c>
      <c r="I7" s="181" t="s">
        <v>12</v>
      </c>
      <c r="J7" s="68" t="s">
        <v>13</v>
      </c>
    </row>
    <row r="8" spans="1:11" hidden="1" x14ac:dyDescent="0.3">
      <c r="C8" s="68" t="s">
        <v>8</v>
      </c>
      <c r="D8" s="68">
        <v>60</v>
      </c>
      <c r="F8" s="68" t="s">
        <v>1781</v>
      </c>
      <c r="G8" s="68" t="s">
        <v>11</v>
      </c>
      <c r="H8" s="68" t="s">
        <v>1425</v>
      </c>
      <c r="I8" s="181" t="s">
        <v>12</v>
      </c>
      <c r="J8" s="68" t="s">
        <v>1517</v>
      </c>
      <c r="K8" s="68" t="s">
        <v>1789</v>
      </c>
    </row>
    <row r="9" spans="1:11" x14ac:dyDescent="0.3">
      <c r="C9" s="68" t="s">
        <v>1869</v>
      </c>
      <c r="D9" s="68">
        <v>400</v>
      </c>
      <c r="F9" s="68" t="s">
        <v>914</v>
      </c>
      <c r="G9" s="68" t="s">
        <v>11</v>
      </c>
      <c r="H9" s="68" t="s">
        <v>14</v>
      </c>
      <c r="I9" s="181" t="s">
        <v>12</v>
      </c>
      <c r="J9" s="68" t="s">
        <v>1517</v>
      </c>
    </row>
    <row r="10" spans="1:11" x14ac:dyDescent="0.3">
      <c r="C10" s="68" t="s">
        <v>1870</v>
      </c>
      <c r="D10" s="68">
        <v>3180</v>
      </c>
      <c r="F10" s="68" t="s">
        <v>914</v>
      </c>
      <c r="G10" s="68" t="s">
        <v>11</v>
      </c>
      <c r="H10" s="68" t="s">
        <v>14</v>
      </c>
      <c r="I10" s="181" t="s">
        <v>12</v>
      </c>
      <c r="J10" s="68" t="s">
        <v>1517</v>
      </c>
    </row>
    <row r="11" spans="1:11" x14ac:dyDescent="0.3">
      <c r="C11" s="68" t="s">
        <v>8</v>
      </c>
      <c r="D11" s="68">
        <v>60</v>
      </c>
      <c r="F11" s="68" t="s">
        <v>914</v>
      </c>
      <c r="G11" s="68" t="s">
        <v>11</v>
      </c>
      <c r="H11" s="68" t="s">
        <v>1425</v>
      </c>
      <c r="I11" s="181" t="s">
        <v>12</v>
      </c>
      <c r="J11" s="68" t="s">
        <v>1517</v>
      </c>
    </row>
    <row r="12" spans="1:11" hidden="1" x14ac:dyDescent="0.3">
      <c r="B12" s="180">
        <v>45294</v>
      </c>
      <c r="C12" s="68" t="s">
        <v>1557</v>
      </c>
      <c r="D12" s="68">
        <v>3534</v>
      </c>
      <c r="F12" s="68" t="s">
        <v>62</v>
      </c>
      <c r="G12" s="68" t="s">
        <v>10</v>
      </c>
      <c r="H12" s="68" t="s">
        <v>832</v>
      </c>
      <c r="I12" s="181" t="s">
        <v>12</v>
      </c>
      <c r="J12" s="68" t="s">
        <v>13</v>
      </c>
      <c r="K12" s="68" t="s">
        <v>60</v>
      </c>
    </row>
    <row r="13" spans="1:11" hidden="1" x14ac:dyDescent="0.3">
      <c r="A13" s="78">
        <v>6</v>
      </c>
      <c r="C13" s="68" t="s">
        <v>1161</v>
      </c>
      <c r="D13" s="68">
        <v>210</v>
      </c>
      <c r="F13" s="68" t="s">
        <v>62</v>
      </c>
      <c r="G13" s="68" t="s">
        <v>10</v>
      </c>
      <c r="H13" s="68" t="s">
        <v>832</v>
      </c>
      <c r="I13" s="181" t="s">
        <v>12</v>
      </c>
      <c r="J13" s="68" t="s">
        <v>13</v>
      </c>
      <c r="K13" s="68" t="s">
        <v>60</v>
      </c>
    </row>
    <row r="14" spans="1:11" hidden="1" x14ac:dyDescent="0.3">
      <c r="A14" s="78">
        <v>7</v>
      </c>
      <c r="C14" s="68" t="s">
        <v>1558</v>
      </c>
      <c r="D14" s="68">
        <f>372-240</f>
        <v>132</v>
      </c>
      <c r="F14" s="68" t="s">
        <v>62</v>
      </c>
      <c r="G14" s="68" t="s">
        <v>10</v>
      </c>
      <c r="H14" s="68" t="s">
        <v>1717</v>
      </c>
      <c r="I14" s="181" t="s">
        <v>12</v>
      </c>
      <c r="J14" s="68" t="s">
        <v>13</v>
      </c>
      <c r="K14" s="68" t="s">
        <v>60</v>
      </c>
    </row>
    <row r="15" spans="1:11" hidden="1" x14ac:dyDescent="0.3">
      <c r="C15" s="68" t="s">
        <v>8</v>
      </c>
      <c r="D15" s="68">
        <v>100</v>
      </c>
      <c r="F15" s="68" t="s">
        <v>1781</v>
      </c>
      <c r="G15" s="68" t="s">
        <v>11</v>
      </c>
      <c r="H15" s="68" t="s">
        <v>1425</v>
      </c>
      <c r="I15" s="181" t="s">
        <v>12</v>
      </c>
      <c r="J15" s="68" t="s">
        <v>1517</v>
      </c>
      <c r="K15" s="68" t="s">
        <v>1789</v>
      </c>
    </row>
    <row r="16" spans="1:11" hidden="1" x14ac:dyDescent="0.3">
      <c r="C16" s="68" t="s">
        <v>1790</v>
      </c>
      <c r="D16" s="68">
        <v>500</v>
      </c>
      <c r="F16" s="68" t="s">
        <v>1781</v>
      </c>
      <c r="G16" s="68" t="s">
        <v>11</v>
      </c>
      <c r="H16" s="68" t="s">
        <v>1425</v>
      </c>
      <c r="I16" s="181" t="s">
        <v>12</v>
      </c>
      <c r="J16" s="68" t="s">
        <v>1517</v>
      </c>
      <c r="K16" s="68" t="s">
        <v>1789</v>
      </c>
    </row>
    <row r="17" spans="1:11" x14ac:dyDescent="0.3">
      <c r="C17" s="68" t="s">
        <v>1523</v>
      </c>
      <c r="D17" s="68">
        <v>50</v>
      </c>
      <c r="F17" s="68" t="s">
        <v>914</v>
      </c>
      <c r="G17" s="68" t="s">
        <v>11</v>
      </c>
      <c r="H17" s="68" t="s">
        <v>1425</v>
      </c>
      <c r="I17" s="181" t="s">
        <v>12</v>
      </c>
      <c r="J17" s="68" t="s">
        <v>1517</v>
      </c>
    </row>
    <row r="18" spans="1:11" hidden="1" x14ac:dyDescent="0.3">
      <c r="A18" s="78">
        <v>8</v>
      </c>
      <c r="B18" s="180">
        <v>45295</v>
      </c>
      <c r="C18" s="68" t="s">
        <v>1559</v>
      </c>
      <c r="D18" s="68">
        <v>1129</v>
      </c>
      <c r="F18" s="68" t="s">
        <v>62</v>
      </c>
      <c r="G18" s="68" t="s">
        <v>10</v>
      </c>
      <c r="H18" s="68" t="s">
        <v>832</v>
      </c>
      <c r="I18" s="181" t="s">
        <v>12</v>
      </c>
      <c r="J18" s="68" t="s">
        <v>13</v>
      </c>
      <c r="K18" s="68" t="s">
        <v>60</v>
      </c>
    </row>
    <row r="19" spans="1:11" hidden="1" x14ac:dyDescent="0.3">
      <c r="C19" s="68" t="s">
        <v>1791</v>
      </c>
      <c r="D19" s="68">
        <v>350</v>
      </c>
      <c r="F19" s="68" t="s">
        <v>1781</v>
      </c>
      <c r="G19" s="68" t="s">
        <v>11</v>
      </c>
      <c r="H19" s="68" t="s">
        <v>1425</v>
      </c>
      <c r="I19" s="181" t="s">
        <v>12</v>
      </c>
      <c r="J19" s="68" t="s">
        <v>1517</v>
      </c>
      <c r="K19" s="68" t="s">
        <v>1789</v>
      </c>
    </row>
    <row r="20" spans="1:11" hidden="1" x14ac:dyDescent="0.3">
      <c r="C20" s="68" t="s">
        <v>1792</v>
      </c>
      <c r="D20" s="68">
        <v>150</v>
      </c>
      <c r="F20" s="68" t="s">
        <v>1781</v>
      </c>
      <c r="G20" s="68" t="s">
        <v>11</v>
      </c>
      <c r="H20" s="68" t="s">
        <v>1425</v>
      </c>
      <c r="I20" s="181" t="s">
        <v>12</v>
      </c>
      <c r="J20" s="68" t="s">
        <v>1517</v>
      </c>
      <c r="K20" s="68" t="s">
        <v>1789</v>
      </c>
    </row>
    <row r="21" spans="1:11" hidden="1" x14ac:dyDescent="0.3">
      <c r="C21" s="68" t="s">
        <v>23</v>
      </c>
      <c r="D21" s="68">
        <v>300</v>
      </c>
      <c r="F21" s="68" t="s">
        <v>1781</v>
      </c>
      <c r="G21" s="68" t="s">
        <v>11</v>
      </c>
      <c r="H21" s="68" t="s">
        <v>1425</v>
      </c>
      <c r="I21" s="181" t="s">
        <v>12</v>
      </c>
      <c r="J21" s="68" t="s">
        <v>1517</v>
      </c>
      <c r="K21" s="68" t="s">
        <v>1789</v>
      </c>
    </row>
    <row r="22" spans="1:11" hidden="1" x14ac:dyDescent="0.3">
      <c r="C22" s="68" t="s">
        <v>8</v>
      </c>
      <c r="D22" s="68">
        <v>100</v>
      </c>
      <c r="F22" s="68" t="s">
        <v>1781</v>
      </c>
      <c r="G22" s="68" t="s">
        <v>11</v>
      </c>
      <c r="H22" s="68" t="s">
        <v>1425</v>
      </c>
      <c r="I22" s="181" t="s">
        <v>12</v>
      </c>
      <c r="J22" s="68" t="s">
        <v>1517</v>
      </c>
      <c r="K22" s="68" t="s">
        <v>1789</v>
      </c>
    </row>
    <row r="23" spans="1:11" hidden="1" x14ac:dyDescent="0.3">
      <c r="C23" s="68" t="s">
        <v>27</v>
      </c>
      <c r="D23" s="68">
        <v>600</v>
      </c>
      <c r="F23" s="68" t="s">
        <v>1781</v>
      </c>
      <c r="G23" s="68" t="s">
        <v>11</v>
      </c>
      <c r="H23" s="68" t="s">
        <v>1425</v>
      </c>
      <c r="I23" s="181" t="s">
        <v>12</v>
      </c>
      <c r="J23" s="68" t="s">
        <v>1517</v>
      </c>
      <c r="K23" s="68" t="s">
        <v>1789</v>
      </c>
    </row>
    <row r="24" spans="1:11" x14ac:dyDescent="0.3">
      <c r="C24" s="68" t="s">
        <v>943</v>
      </c>
      <c r="D24" s="68">
        <v>240</v>
      </c>
      <c r="F24" s="68" t="s">
        <v>914</v>
      </c>
      <c r="G24" s="68" t="s">
        <v>11</v>
      </c>
      <c r="H24" s="68" t="s">
        <v>1425</v>
      </c>
      <c r="I24" s="181" t="s">
        <v>12</v>
      </c>
      <c r="J24" s="68" t="s">
        <v>1517</v>
      </c>
    </row>
    <row r="25" spans="1:11" x14ac:dyDescent="0.3">
      <c r="C25" s="68" t="s">
        <v>694</v>
      </c>
      <c r="D25" s="68">
        <v>180</v>
      </c>
      <c r="F25" s="68" t="s">
        <v>914</v>
      </c>
      <c r="G25" s="68" t="s">
        <v>11</v>
      </c>
      <c r="H25" s="68" t="s">
        <v>1425</v>
      </c>
      <c r="I25" s="181" t="s">
        <v>12</v>
      </c>
      <c r="J25" s="68" t="s">
        <v>1517</v>
      </c>
    </row>
    <row r="26" spans="1:11" x14ac:dyDescent="0.3">
      <c r="C26" s="68" t="s">
        <v>1871</v>
      </c>
      <c r="D26" s="68">
        <v>14900</v>
      </c>
      <c r="F26" s="68" t="s">
        <v>914</v>
      </c>
      <c r="G26" s="68" t="s">
        <v>11</v>
      </c>
      <c r="H26" s="68" t="s">
        <v>14</v>
      </c>
      <c r="I26" s="181" t="s">
        <v>12</v>
      </c>
      <c r="J26" s="68" t="s">
        <v>1517</v>
      </c>
    </row>
    <row r="27" spans="1:11" x14ac:dyDescent="0.3">
      <c r="C27" s="68" t="s">
        <v>1872</v>
      </c>
      <c r="D27" s="68">
        <v>150</v>
      </c>
      <c r="F27" s="68" t="s">
        <v>914</v>
      </c>
      <c r="G27" s="68" t="s">
        <v>11</v>
      </c>
      <c r="H27" s="68" t="s">
        <v>832</v>
      </c>
      <c r="I27" s="181" t="s">
        <v>12</v>
      </c>
      <c r="J27" s="68" t="s">
        <v>1517</v>
      </c>
    </row>
    <row r="28" spans="1:11" x14ac:dyDescent="0.3">
      <c r="C28" s="68" t="s">
        <v>1873</v>
      </c>
      <c r="D28" s="68">
        <v>450</v>
      </c>
      <c r="F28" s="68" t="s">
        <v>914</v>
      </c>
      <c r="G28" s="68" t="s">
        <v>11</v>
      </c>
      <c r="H28" s="68" t="s">
        <v>832</v>
      </c>
      <c r="I28" s="181" t="s">
        <v>12</v>
      </c>
      <c r="J28" s="68" t="s">
        <v>1517</v>
      </c>
    </row>
    <row r="29" spans="1:11" hidden="1" x14ac:dyDescent="0.3">
      <c r="B29" s="180">
        <v>45296</v>
      </c>
      <c r="C29" s="68" t="s">
        <v>1755</v>
      </c>
      <c r="D29" s="68">
        <v>330</v>
      </c>
      <c r="F29" s="68" t="s">
        <v>1781</v>
      </c>
      <c r="G29" s="68" t="s">
        <v>11</v>
      </c>
      <c r="H29" s="68" t="s">
        <v>832</v>
      </c>
      <c r="I29" s="181" t="s">
        <v>12</v>
      </c>
      <c r="J29" s="68" t="s">
        <v>1517</v>
      </c>
      <c r="K29" s="68" t="s">
        <v>1789</v>
      </c>
    </row>
    <row r="30" spans="1:11" hidden="1" x14ac:dyDescent="0.3">
      <c r="C30" s="68" t="s">
        <v>1792</v>
      </c>
      <c r="D30" s="68">
        <v>120</v>
      </c>
      <c r="F30" s="68" t="s">
        <v>1781</v>
      </c>
      <c r="G30" s="68" t="s">
        <v>11</v>
      </c>
      <c r="H30" s="68" t="s">
        <v>1425</v>
      </c>
      <c r="I30" s="181" t="s">
        <v>12</v>
      </c>
      <c r="J30" s="68" t="s">
        <v>1517</v>
      </c>
      <c r="K30" s="68" t="s">
        <v>1789</v>
      </c>
    </row>
    <row r="31" spans="1:11" hidden="1" x14ac:dyDescent="0.3">
      <c r="C31" s="68" t="s">
        <v>23</v>
      </c>
      <c r="D31" s="68">
        <v>320</v>
      </c>
      <c r="F31" s="68" t="s">
        <v>1781</v>
      </c>
      <c r="G31" s="68" t="s">
        <v>11</v>
      </c>
      <c r="H31" s="68" t="s">
        <v>1425</v>
      </c>
      <c r="I31" s="181" t="s">
        <v>12</v>
      </c>
      <c r="J31" s="68" t="s">
        <v>1517</v>
      </c>
      <c r="K31" s="68" t="s">
        <v>1789</v>
      </c>
    </row>
    <row r="32" spans="1:11" x14ac:dyDescent="0.3">
      <c r="C32" s="68" t="s">
        <v>1874</v>
      </c>
      <c r="D32" s="68">
        <v>368</v>
      </c>
      <c r="F32" s="68" t="s">
        <v>914</v>
      </c>
      <c r="G32" s="68" t="s">
        <v>11</v>
      </c>
      <c r="H32" s="68" t="s">
        <v>832</v>
      </c>
      <c r="I32" s="181" t="s">
        <v>12</v>
      </c>
      <c r="J32" s="68" t="s">
        <v>1517</v>
      </c>
    </row>
    <row r="33" spans="1:11" x14ac:dyDescent="0.3">
      <c r="C33" s="68" t="s">
        <v>1875</v>
      </c>
      <c r="D33" s="68">
        <v>340</v>
      </c>
      <c r="F33" s="68" t="s">
        <v>914</v>
      </c>
      <c r="G33" s="68" t="s">
        <v>11</v>
      </c>
      <c r="H33" s="68" t="s">
        <v>832</v>
      </c>
      <c r="I33" s="181" t="s">
        <v>12</v>
      </c>
      <c r="J33" s="68" t="s">
        <v>1517</v>
      </c>
    </row>
    <row r="34" spans="1:11" hidden="1" x14ac:dyDescent="0.3">
      <c r="B34" s="180">
        <v>45297</v>
      </c>
      <c r="C34" s="68" t="s">
        <v>30</v>
      </c>
      <c r="D34" s="68">
        <v>190</v>
      </c>
      <c r="F34" s="68" t="s">
        <v>1781</v>
      </c>
      <c r="G34" s="68" t="s">
        <v>11</v>
      </c>
      <c r="H34" s="68" t="s">
        <v>1425</v>
      </c>
      <c r="I34" s="181" t="s">
        <v>12</v>
      </c>
      <c r="J34" s="68" t="s">
        <v>1517</v>
      </c>
      <c r="K34" s="68" t="s">
        <v>1766</v>
      </c>
    </row>
    <row r="35" spans="1:11" x14ac:dyDescent="0.3">
      <c r="C35" s="68" t="s">
        <v>1858</v>
      </c>
      <c r="D35" s="68">
        <v>60</v>
      </c>
      <c r="F35" s="68" t="s">
        <v>914</v>
      </c>
      <c r="G35" s="68" t="s">
        <v>11</v>
      </c>
      <c r="H35" s="68" t="s">
        <v>1425</v>
      </c>
      <c r="I35" s="181" t="s">
        <v>12</v>
      </c>
      <c r="J35" s="68" t="s">
        <v>1517</v>
      </c>
    </row>
    <row r="36" spans="1:11" x14ac:dyDescent="0.3">
      <c r="C36" s="68" t="s">
        <v>1857</v>
      </c>
      <c r="D36" s="68">
        <v>350</v>
      </c>
      <c r="F36" s="68" t="s">
        <v>914</v>
      </c>
      <c r="G36" s="68" t="s">
        <v>11</v>
      </c>
      <c r="H36" s="68" t="s">
        <v>832</v>
      </c>
      <c r="I36" s="181" t="s">
        <v>12</v>
      </c>
      <c r="J36" s="68" t="s">
        <v>1517</v>
      </c>
    </row>
    <row r="37" spans="1:11" hidden="1" x14ac:dyDescent="0.3">
      <c r="A37" s="78">
        <v>9</v>
      </c>
      <c r="B37" s="180">
        <v>45298</v>
      </c>
      <c r="C37" s="68" t="s">
        <v>20</v>
      </c>
      <c r="D37" s="68">
        <v>2000</v>
      </c>
      <c r="F37" s="68" t="s">
        <v>29</v>
      </c>
      <c r="G37" s="68" t="s">
        <v>10</v>
      </c>
      <c r="H37" s="68" t="s">
        <v>20</v>
      </c>
      <c r="I37" s="181" t="s">
        <v>12</v>
      </c>
      <c r="J37" s="68" t="s">
        <v>13</v>
      </c>
      <c r="K37" s="68" t="s">
        <v>1766</v>
      </c>
    </row>
    <row r="38" spans="1:11" hidden="1" x14ac:dyDescent="0.3">
      <c r="A38" s="78">
        <v>10</v>
      </c>
      <c r="C38" s="68" t="s">
        <v>30</v>
      </c>
      <c r="D38" s="68">
        <v>180</v>
      </c>
      <c r="F38" s="68" t="s">
        <v>62</v>
      </c>
      <c r="G38" s="68" t="s">
        <v>11</v>
      </c>
      <c r="H38" s="68" t="s">
        <v>14</v>
      </c>
      <c r="I38" s="181" t="s">
        <v>12</v>
      </c>
      <c r="J38" s="68" t="s">
        <v>13</v>
      </c>
      <c r="K38" s="68" t="s">
        <v>60</v>
      </c>
    </row>
    <row r="39" spans="1:11" x14ac:dyDescent="0.3">
      <c r="C39" s="68" t="s">
        <v>1858</v>
      </c>
      <c r="D39" s="68">
        <v>60</v>
      </c>
      <c r="F39" s="68" t="s">
        <v>914</v>
      </c>
      <c r="G39" s="68" t="s">
        <v>11</v>
      </c>
      <c r="H39" s="68" t="s">
        <v>1425</v>
      </c>
      <c r="I39" s="181" t="s">
        <v>12</v>
      </c>
      <c r="J39" s="68" t="s">
        <v>1517</v>
      </c>
    </row>
    <row r="40" spans="1:11" hidden="1" x14ac:dyDescent="0.3">
      <c r="B40" s="180">
        <v>45299</v>
      </c>
      <c r="C40" s="68" t="s">
        <v>30</v>
      </c>
      <c r="D40" s="68">
        <v>160</v>
      </c>
      <c r="F40" s="68" t="s">
        <v>1781</v>
      </c>
      <c r="G40" s="68" t="s">
        <v>11</v>
      </c>
      <c r="H40" s="68" t="s">
        <v>1425</v>
      </c>
      <c r="I40" s="181" t="s">
        <v>12</v>
      </c>
      <c r="J40" s="68" t="s">
        <v>1517</v>
      </c>
      <c r="K40" s="68" t="s">
        <v>599</v>
      </c>
    </row>
    <row r="41" spans="1:11" x14ac:dyDescent="0.3">
      <c r="C41" s="68" t="s">
        <v>1858</v>
      </c>
      <c r="D41" s="68">
        <v>60</v>
      </c>
      <c r="F41" s="68" t="s">
        <v>914</v>
      </c>
      <c r="G41" s="68" t="s">
        <v>11</v>
      </c>
      <c r="H41" s="68" t="s">
        <v>1425</v>
      </c>
      <c r="I41" s="181" t="s">
        <v>12</v>
      </c>
      <c r="J41" s="68" t="s">
        <v>1517</v>
      </c>
    </row>
    <row r="42" spans="1:11" hidden="1" x14ac:dyDescent="0.3">
      <c r="A42" s="78">
        <v>11</v>
      </c>
      <c r="B42" s="180">
        <v>45300</v>
      </c>
      <c r="C42" s="68" t="s">
        <v>1767</v>
      </c>
      <c r="D42" s="68">
        <v>2500</v>
      </c>
      <c r="F42" s="68" t="s">
        <v>1768</v>
      </c>
      <c r="G42" s="68" t="s">
        <v>11</v>
      </c>
      <c r="H42" s="68" t="s">
        <v>832</v>
      </c>
      <c r="I42" s="181" t="s">
        <v>12</v>
      </c>
      <c r="J42" s="68" t="s">
        <v>13</v>
      </c>
      <c r="K42" s="68" t="s">
        <v>599</v>
      </c>
    </row>
    <row r="43" spans="1:11" hidden="1" x14ac:dyDescent="0.3">
      <c r="C43" s="68" t="s">
        <v>1793</v>
      </c>
      <c r="D43" s="68">
        <v>120</v>
      </c>
      <c r="F43" s="68" t="s">
        <v>41</v>
      </c>
      <c r="G43" s="68" t="s">
        <v>11</v>
      </c>
      <c r="H43" s="68" t="s">
        <v>1794</v>
      </c>
      <c r="I43" s="181" t="s">
        <v>12</v>
      </c>
      <c r="J43" s="68" t="s">
        <v>13</v>
      </c>
      <c r="K43" s="68" t="s">
        <v>599</v>
      </c>
    </row>
    <row r="44" spans="1:11" x14ac:dyDescent="0.3">
      <c r="C44" s="68" t="s">
        <v>1858</v>
      </c>
      <c r="D44" s="68">
        <v>60</v>
      </c>
      <c r="F44" s="68" t="s">
        <v>914</v>
      </c>
      <c r="G44" s="68" t="s">
        <v>11</v>
      </c>
      <c r="H44" s="68" t="s">
        <v>1425</v>
      </c>
      <c r="I44" s="181" t="s">
        <v>12</v>
      </c>
      <c r="J44" s="68" t="s">
        <v>1517</v>
      </c>
    </row>
    <row r="45" spans="1:11" x14ac:dyDescent="0.3">
      <c r="C45" s="68" t="s">
        <v>1877</v>
      </c>
      <c r="D45" s="68">
        <v>61</v>
      </c>
      <c r="F45" s="68" t="s">
        <v>914</v>
      </c>
      <c r="G45" s="68" t="s">
        <v>11</v>
      </c>
      <c r="H45" s="68" t="s">
        <v>14</v>
      </c>
      <c r="I45" s="181" t="s">
        <v>12</v>
      </c>
      <c r="J45" s="68" t="s">
        <v>1517</v>
      </c>
    </row>
    <row r="46" spans="1:11" hidden="1" x14ac:dyDescent="0.3">
      <c r="A46" s="78">
        <v>12</v>
      </c>
      <c r="B46" s="180">
        <v>45301</v>
      </c>
      <c r="C46" s="68" t="s">
        <v>1560</v>
      </c>
      <c r="D46" s="68">
        <v>500</v>
      </c>
      <c r="F46" s="68" t="s">
        <v>62</v>
      </c>
      <c r="G46" s="68" t="s">
        <v>11</v>
      </c>
      <c r="H46" s="68" t="s">
        <v>14</v>
      </c>
      <c r="I46" s="181" t="s">
        <v>12</v>
      </c>
      <c r="J46" s="68" t="s">
        <v>13</v>
      </c>
      <c r="K46" s="68" t="s">
        <v>60</v>
      </c>
    </row>
    <row r="47" spans="1:11" hidden="1" x14ac:dyDescent="0.3">
      <c r="C47" s="68" t="s">
        <v>1016</v>
      </c>
      <c r="D47" s="68">
        <v>30</v>
      </c>
      <c r="F47" s="68" t="s">
        <v>1781</v>
      </c>
      <c r="G47" s="68" t="s">
        <v>11</v>
      </c>
      <c r="H47" s="68" t="s">
        <v>1425</v>
      </c>
      <c r="I47" s="181" t="s">
        <v>12</v>
      </c>
      <c r="J47" s="68" t="s">
        <v>1517</v>
      </c>
      <c r="K47" s="68" t="s">
        <v>1766</v>
      </c>
    </row>
    <row r="48" spans="1:11" hidden="1" x14ac:dyDescent="0.3">
      <c r="C48" s="68" t="s">
        <v>8</v>
      </c>
      <c r="D48" s="68">
        <v>80</v>
      </c>
      <c r="F48" s="68" t="s">
        <v>1781</v>
      </c>
      <c r="G48" s="68" t="s">
        <v>11</v>
      </c>
      <c r="H48" s="68" t="s">
        <v>1425</v>
      </c>
      <c r="I48" s="181" t="s">
        <v>12</v>
      </c>
      <c r="J48" s="68" t="s">
        <v>1517</v>
      </c>
      <c r="K48" s="68" t="s">
        <v>1766</v>
      </c>
    </row>
    <row r="49" spans="1:11" hidden="1" x14ac:dyDescent="0.3">
      <c r="C49" s="68" t="s">
        <v>1792</v>
      </c>
      <c r="D49" s="68">
        <v>60</v>
      </c>
      <c r="F49" s="68" t="s">
        <v>1781</v>
      </c>
      <c r="G49" s="68" t="s">
        <v>11</v>
      </c>
      <c r="H49" s="68" t="s">
        <v>1425</v>
      </c>
      <c r="I49" s="181" t="s">
        <v>12</v>
      </c>
      <c r="J49" s="68" t="s">
        <v>1517</v>
      </c>
      <c r="K49" s="68" t="s">
        <v>1766</v>
      </c>
    </row>
    <row r="50" spans="1:11" hidden="1" x14ac:dyDescent="0.3">
      <c r="C50" s="68" t="s">
        <v>23</v>
      </c>
      <c r="D50" s="68">
        <v>160</v>
      </c>
      <c r="F50" s="68" t="s">
        <v>1781</v>
      </c>
      <c r="G50" s="68" t="s">
        <v>11</v>
      </c>
      <c r="H50" s="68" t="s">
        <v>1425</v>
      </c>
      <c r="I50" s="181" t="s">
        <v>12</v>
      </c>
      <c r="J50" s="68" t="s">
        <v>1517</v>
      </c>
      <c r="K50" s="68" t="s">
        <v>1766</v>
      </c>
    </row>
    <row r="51" spans="1:11" hidden="1" x14ac:dyDescent="0.3">
      <c r="C51" s="68" t="s">
        <v>1795</v>
      </c>
      <c r="D51" s="68">
        <v>625</v>
      </c>
      <c r="F51" s="68" t="s">
        <v>41</v>
      </c>
      <c r="G51" s="68" t="s">
        <v>11</v>
      </c>
      <c r="H51" s="68" t="s">
        <v>1425</v>
      </c>
      <c r="I51" s="181" t="s">
        <v>12</v>
      </c>
      <c r="J51" s="68" t="s">
        <v>1517</v>
      </c>
      <c r="K51" s="68" t="s">
        <v>1766</v>
      </c>
    </row>
    <row r="52" spans="1:11" hidden="1" x14ac:dyDescent="0.3">
      <c r="C52" s="68" t="s">
        <v>1796</v>
      </c>
      <c r="D52" s="68">
        <v>1250</v>
      </c>
      <c r="F52" s="68" t="s">
        <v>41</v>
      </c>
      <c r="G52" s="68" t="s">
        <v>11</v>
      </c>
      <c r="H52" s="68" t="s">
        <v>1425</v>
      </c>
      <c r="I52" s="181" t="s">
        <v>12</v>
      </c>
      <c r="J52" s="68" t="s">
        <v>1517</v>
      </c>
      <c r="K52" s="68" t="s">
        <v>1766</v>
      </c>
    </row>
    <row r="53" spans="1:11" hidden="1" x14ac:dyDescent="0.3">
      <c r="A53" s="78">
        <v>13</v>
      </c>
      <c r="C53" s="68" t="s">
        <v>602</v>
      </c>
      <c r="D53" s="68">
        <v>7231</v>
      </c>
      <c r="F53" s="68" t="s">
        <v>62</v>
      </c>
      <c r="G53" s="68" t="s">
        <v>11</v>
      </c>
      <c r="H53" s="68" t="s">
        <v>1425</v>
      </c>
      <c r="I53" s="181" t="s">
        <v>12</v>
      </c>
      <c r="J53" s="68" t="s">
        <v>13</v>
      </c>
      <c r="K53" s="68" t="s">
        <v>60</v>
      </c>
    </row>
    <row r="54" spans="1:11" x14ac:dyDescent="0.3">
      <c r="C54" s="68" t="s">
        <v>1792</v>
      </c>
      <c r="D54" s="68">
        <v>60</v>
      </c>
      <c r="F54" s="68" t="s">
        <v>914</v>
      </c>
      <c r="G54" s="68" t="s">
        <v>11</v>
      </c>
      <c r="H54" s="68" t="s">
        <v>1425</v>
      </c>
      <c r="I54" s="181" t="s">
        <v>12</v>
      </c>
      <c r="J54" s="68" t="s">
        <v>13</v>
      </c>
    </row>
    <row r="55" spans="1:11" x14ac:dyDescent="0.3">
      <c r="C55" s="68" t="s">
        <v>1879</v>
      </c>
      <c r="D55" s="68">
        <v>185</v>
      </c>
      <c r="F55" s="68" t="s">
        <v>914</v>
      </c>
      <c r="G55" s="68" t="s">
        <v>11</v>
      </c>
      <c r="H55" s="68" t="s">
        <v>832</v>
      </c>
      <c r="I55" s="181" t="s">
        <v>12</v>
      </c>
      <c r="J55" s="68" t="s">
        <v>13</v>
      </c>
    </row>
    <row r="56" spans="1:11" x14ac:dyDescent="0.3">
      <c r="C56" s="68" t="s">
        <v>1880</v>
      </c>
      <c r="D56" s="68">
        <v>140</v>
      </c>
      <c r="F56" s="68" t="s">
        <v>914</v>
      </c>
      <c r="G56" s="68" t="s">
        <v>11</v>
      </c>
      <c r="H56" s="68" t="s">
        <v>832</v>
      </c>
      <c r="I56" s="181" t="s">
        <v>12</v>
      </c>
      <c r="J56" s="68" t="s">
        <v>13</v>
      </c>
    </row>
    <row r="57" spans="1:11" x14ac:dyDescent="0.3">
      <c r="C57" s="68" t="s">
        <v>694</v>
      </c>
      <c r="D57" s="68">
        <v>160</v>
      </c>
      <c r="F57" s="68" t="s">
        <v>914</v>
      </c>
      <c r="G57" s="68" t="s">
        <v>11</v>
      </c>
      <c r="H57" s="68" t="s">
        <v>1425</v>
      </c>
      <c r="I57" s="181" t="s">
        <v>12</v>
      </c>
      <c r="J57" s="68" t="s">
        <v>13</v>
      </c>
    </row>
    <row r="58" spans="1:11" x14ac:dyDescent="0.3">
      <c r="C58" s="68" t="s">
        <v>1881</v>
      </c>
      <c r="D58" s="68">
        <v>135</v>
      </c>
      <c r="F58" s="68" t="s">
        <v>914</v>
      </c>
      <c r="G58" s="68" t="s">
        <v>11</v>
      </c>
      <c r="H58" s="68" t="s">
        <v>832</v>
      </c>
      <c r="I58" s="181" t="s">
        <v>12</v>
      </c>
      <c r="J58" s="68" t="s">
        <v>13</v>
      </c>
    </row>
    <row r="59" spans="1:11" x14ac:dyDescent="0.3">
      <c r="C59" s="68" t="s">
        <v>1882</v>
      </c>
      <c r="D59" s="68">
        <v>250</v>
      </c>
      <c r="F59" s="68" t="s">
        <v>914</v>
      </c>
      <c r="G59" s="68" t="s">
        <v>11</v>
      </c>
      <c r="H59" s="68" t="s">
        <v>832</v>
      </c>
      <c r="I59" s="181" t="s">
        <v>12</v>
      </c>
      <c r="J59" s="68" t="s">
        <v>13</v>
      </c>
    </row>
    <row r="60" spans="1:11" hidden="1" x14ac:dyDescent="0.3">
      <c r="A60" s="78">
        <v>14</v>
      </c>
      <c r="B60" s="180">
        <v>45302</v>
      </c>
      <c r="C60" s="68" t="s">
        <v>1725</v>
      </c>
      <c r="D60" s="68">
        <v>558</v>
      </c>
      <c r="F60" s="68" t="s">
        <v>41</v>
      </c>
      <c r="G60" s="68" t="s">
        <v>11</v>
      </c>
      <c r="H60" s="68" t="s">
        <v>832</v>
      </c>
      <c r="I60" s="181" t="s">
        <v>12</v>
      </c>
      <c r="J60" s="68" t="s">
        <v>1517</v>
      </c>
      <c r="K60" s="68" t="s">
        <v>1726</v>
      </c>
    </row>
    <row r="61" spans="1:11" hidden="1" x14ac:dyDescent="0.3">
      <c r="A61" s="78">
        <v>15</v>
      </c>
      <c r="C61" s="68" t="s">
        <v>1727</v>
      </c>
      <c r="D61" s="68">
        <v>300</v>
      </c>
      <c r="F61" s="68" t="s">
        <v>41</v>
      </c>
      <c r="G61" s="68" t="s">
        <v>11</v>
      </c>
      <c r="H61" s="68" t="s">
        <v>17</v>
      </c>
      <c r="I61" s="181" t="s">
        <v>12</v>
      </c>
      <c r="J61" s="68" t="s">
        <v>1517</v>
      </c>
      <c r="K61" s="68" t="s">
        <v>1726</v>
      </c>
    </row>
    <row r="62" spans="1:11" hidden="1" x14ac:dyDescent="0.3">
      <c r="A62" s="78">
        <v>16</v>
      </c>
      <c r="C62" s="68" t="s">
        <v>1725</v>
      </c>
      <c r="D62" s="68">
        <v>1360</v>
      </c>
      <c r="F62" s="68" t="s">
        <v>41</v>
      </c>
      <c r="G62" s="68" t="s">
        <v>11</v>
      </c>
      <c r="H62" s="68" t="s">
        <v>832</v>
      </c>
      <c r="I62" s="181" t="s">
        <v>12</v>
      </c>
      <c r="J62" s="68" t="s">
        <v>1517</v>
      </c>
      <c r="K62" s="68" t="s">
        <v>1726</v>
      </c>
    </row>
    <row r="63" spans="1:11" hidden="1" x14ac:dyDescent="0.3">
      <c r="A63" s="78">
        <v>17</v>
      </c>
      <c r="C63" s="68" t="s">
        <v>27</v>
      </c>
      <c r="D63" s="68">
        <v>330</v>
      </c>
      <c r="F63" s="68" t="s">
        <v>41</v>
      </c>
      <c r="G63" s="68" t="s">
        <v>11</v>
      </c>
      <c r="H63" s="68" t="s">
        <v>1425</v>
      </c>
      <c r="I63" s="181" t="s">
        <v>12</v>
      </c>
      <c r="J63" s="68" t="s">
        <v>1517</v>
      </c>
      <c r="K63" s="68" t="s">
        <v>1726</v>
      </c>
    </row>
    <row r="64" spans="1:11" x14ac:dyDescent="0.3">
      <c r="C64" s="68" t="s">
        <v>1858</v>
      </c>
      <c r="D64" s="68">
        <v>60</v>
      </c>
      <c r="F64" s="68" t="s">
        <v>914</v>
      </c>
      <c r="G64" s="68" t="s">
        <v>11</v>
      </c>
      <c r="H64" s="68" t="s">
        <v>1425</v>
      </c>
      <c r="I64" s="181" t="s">
        <v>12</v>
      </c>
      <c r="J64" s="68" t="s">
        <v>1517</v>
      </c>
    </row>
    <row r="65" spans="1:11" x14ac:dyDescent="0.3">
      <c r="C65" s="68" t="s">
        <v>1883</v>
      </c>
      <c r="D65" s="68">
        <v>1050</v>
      </c>
      <c r="F65" s="68" t="s">
        <v>914</v>
      </c>
      <c r="G65" s="68" t="s">
        <v>11</v>
      </c>
      <c r="H65" s="68" t="s">
        <v>14</v>
      </c>
      <c r="I65" s="181" t="s">
        <v>12</v>
      </c>
      <c r="J65" s="68" t="s">
        <v>1517</v>
      </c>
    </row>
    <row r="66" spans="1:11" x14ac:dyDescent="0.3">
      <c r="C66" s="68" t="s">
        <v>8</v>
      </c>
      <c r="D66" s="68">
        <v>130</v>
      </c>
      <c r="F66" s="68" t="s">
        <v>914</v>
      </c>
      <c r="G66" s="68" t="s">
        <v>11</v>
      </c>
      <c r="H66" s="68" t="s">
        <v>1425</v>
      </c>
      <c r="I66" s="181" t="s">
        <v>12</v>
      </c>
      <c r="J66" s="68" t="s">
        <v>1517</v>
      </c>
    </row>
    <row r="67" spans="1:11" x14ac:dyDescent="0.3">
      <c r="C67" s="68" t="s">
        <v>1884</v>
      </c>
      <c r="D67" s="68">
        <v>295</v>
      </c>
      <c r="F67" s="68" t="s">
        <v>914</v>
      </c>
      <c r="G67" s="68" t="s">
        <v>11</v>
      </c>
      <c r="H67" s="68" t="s">
        <v>1425</v>
      </c>
      <c r="I67" s="181" t="s">
        <v>12</v>
      </c>
      <c r="J67" s="68" t="s">
        <v>1517</v>
      </c>
    </row>
    <row r="68" spans="1:11" x14ac:dyDescent="0.3">
      <c r="C68" s="68" t="s">
        <v>1885</v>
      </c>
      <c r="D68" s="68">
        <v>300</v>
      </c>
      <c r="F68" s="68" t="s">
        <v>914</v>
      </c>
      <c r="G68" s="68" t="s">
        <v>11</v>
      </c>
      <c r="H68" s="68" t="s">
        <v>1425</v>
      </c>
      <c r="I68" s="181" t="s">
        <v>12</v>
      </c>
      <c r="J68" s="68" t="s">
        <v>1517</v>
      </c>
    </row>
    <row r="69" spans="1:11" x14ac:dyDescent="0.3">
      <c r="C69" s="68" t="s">
        <v>23</v>
      </c>
      <c r="D69" s="68">
        <v>250</v>
      </c>
      <c r="F69" s="68" t="s">
        <v>914</v>
      </c>
      <c r="G69" s="68" t="s">
        <v>11</v>
      </c>
      <c r="H69" s="68" t="s">
        <v>1425</v>
      </c>
      <c r="I69" s="181" t="s">
        <v>12</v>
      </c>
      <c r="J69" s="68" t="s">
        <v>1517</v>
      </c>
    </row>
    <row r="70" spans="1:11" hidden="1" x14ac:dyDescent="0.3">
      <c r="A70" s="78">
        <v>18</v>
      </c>
      <c r="B70" s="180">
        <v>45303</v>
      </c>
      <c r="C70" s="68" t="s">
        <v>1728</v>
      </c>
      <c r="D70" s="68">
        <v>400</v>
      </c>
      <c r="F70" s="68" t="s">
        <v>41</v>
      </c>
      <c r="G70" s="68" t="s">
        <v>11</v>
      </c>
      <c r="H70" s="68" t="s">
        <v>1425</v>
      </c>
      <c r="I70" s="181" t="s">
        <v>12</v>
      </c>
      <c r="J70" s="68" t="s">
        <v>1517</v>
      </c>
      <c r="K70" s="68" t="s">
        <v>1726</v>
      </c>
    </row>
    <row r="71" spans="1:11" hidden="1" x14ac:dyDescent="0.3">
      <c r="A71" s="78">
        <v>19</v>
      </c>
      <c r="C71" s="68" t="s">
        <v>18</v>
      </c>
      <c r="D71" s="68">
        <v>100</v>
      </c>
      <c r="F71" s="68" t="s">
        <v>41</v>
      </c>
      <c r="G71" s="68" t="s">
        <v>11</v>
      </c>
      <c r="H71" s="68" t="s">
        <v>1425</v>
      </c>
      <c r="I71" s="181" t="s">
        <v>12</v>
      </c>
      <c r="J71" s="68" t="s">
        <v>1517</v>
      </c>
      <c r="K71" s="68" t="s">
        <v>1726</v>
      </c>
    </row>
    <row r="72" spans="1:11" hidden="1" x14ac:dyDescent="0.3">
      <c r="A72" s="78">
        <v>20</v>
      </c>
      <c r="C72" s="68" t="s">
        <v>1729</v>
      </c>
      <c r="D72" s="68">
        <v>1050</v>
      </c>
      <c r="F72" s="68" t="s">
        <v>41</v>
      </c>
      <c r="G72" s="68" t="s">
        <v>11</v>
      </c>
      <c r="H72" s="68" t="s">
        <v>1425</v>
      </c>
      <c r="I72" s="181" t="s">
        <v>12</v>
      </c>
      <c r="J72" s="68" t="s">
        <v>1517</v>
      </c>
      <c r="K72" s="68" t="s">
        <v>1726</v>
      </c>
    </row>
    <row r="73" spans="1:11" x14ac:dyDescent="0.3">
      <c r="C73" s="68" t="s">
        <v>1251</v>
      </c>
      <c r="D73" s="68">
        <v>160</v>
      </c>
      <c r="F73" s="68" t="s">
        <v>914</v>
      </c>
      <c r="G73" s="68" t="s">
        <v>11</v>
      </c>
      <c r="H73" s="68" t="s">
        <v>1425</v>
      </c>
      <c r="I73" s="181" t="s">
        <v>12</v>
      </c>
      <c r="J73" s="68" t="s">
        <v>1517</v>
      </c>
    </row>
    <row r="74" spans="1:11" x14ac:dyDescent="0.3">
      <c r="C74" s="68" t="s">
        <v>8</v>
      </c>
      <c r="D74" s="68">
        <v>60</v>
      </c>
      <c r="F74" s="68" t="s">
        <v>914</v>
      </c>
      <c r="G74" s="68" t="s">
        <v>11</v>
      </c>
      <c r="H74" s="68" t="s">
        <v>1425</v>
      </c>
      <c r="I74" s="181" t="s">
        <v>12</v>
      </c>
      <c r="J74" s="68" t="s">
        <v>1517</v>
      </c>
    </row>
    <row r="75" spans="1:11" x14ac:dyDescent="0.3">
      <c r="C75" s="68" t="s">
        <v>1858</v>
      </c>
      <c r="D75" s="68">
        <v>60</v>
      </c>
      <c r="F75" s="68" t="s">
        <v>914</v>
      </c>
      <c r="G75" s="68" t="s">
        <v>11</v>
      </c>
      <c r="H75" s="68" t="s">
        <v>1425</v>
      </c>
      <c r="I75" s="181" t="s">
        <v>12</v>
      </c>
      <c r="J75" s="68" t="s">
        <v>1517</v>
      </c>
    </row>
    <row r="76" spans="1:11" x14ac:dyDescent="0.3">
      <c r="C76" s="68" t="s">
        <v>1886</v>
      </c>
      <c r="D76" s="68">
        <v>400</v>
      </c>
      <c r="F76" s="68" t="s">
        <v>914</v>
      </c>
      <c r="G76" s="68" t="s">
        <v>11</v>
      </c>
      <c r="H76" s="68" t="s">
        <v>832</v>
      </c>
      <c r="I76" s="181" t="s">
        <v>12</v>
      </c>
      <c r="J76" s="68" t="s">
        <v>1517</v>
      </c>
    </row>
    <row r="77" spans="1:11" x14ac:dyDescent="0.3">
      <c r="C77" s="68" t="s">
        <v>1857</v>
      </c>
      <c r="D77" s="68">
        <v>350</v>
      </c>
      <c r="F77" s="68" t="s">
        <v>914</v>
      </c>
      <c r="G77" s="68" t="s">
        <v>11</v>
      </c>
      <c r="H77" s="68" t="s">
        <v>832</v>
      </c>
      <c r="I77" s="181" t="s">
        <v>12</v>
      </c>
      <c r="J77" s="68" t="s">
        <v>1517</v>
      </c>
    </row>
    <row r="78" spans="1:11" hidden="1" x14ac:dyDescent="0.3">
      <c r="A78" s="78">
        <v>21</v>
      </c>
      <c r="B78" s="180">
        <v>45304</v>
      </c>
      <c r="C78" s="68" t="s">
        <v>1728</v>
      </c>
      <c r="D78" s="68">
        <v>306</v>
      </c>
      <c r="F78" s="68" t="s">
        <v>41</v>
      </c>
      <c r="G78" s="68" t="s">
        <v>11</v>
      </c>
      <c r="H78" s="68" t="s">
        <v>1425</v>
      </c>
      <c r="I78" s="181" t="s">
        <v>12</v>
      </c>
      <c r="J78" s="68" t="s">
        <v>1517</v>
      </c>
      <c r="K78" s="68" t="s">
        <v>1726</v>
      </c>
    </row>
    <row r="79" spans="1:11" hidden="1" x14ac:dyDescent="0.3">
      <c r="A79" s="78">
        <v>22</v>
      </c>
      <c r="C79" s="68" t="s">
        <v>1261</v>
      </c>
      <c r="D79" s="68">
        <v>4200</v>
      </c>
      <c r="F79" s="68" t="s">
        <v>41</v>
      </c>
      <c r="G79" s="68" t="s">
        <v>11</v>
      </c>
      <c r="H79" s="68" t="s">
        <v>1425</v>
      </c>
      <c r="I79" s="181" t="s">
        <v>12</v>
      </c>
      <c r="J79" s="68" t="s">
        <v>1517</v>
      </c>
      <c r="K79" s="68" t="s">
        <v>1726</v>
      </c>
    </row>
    <row r="80" spans="1:11" hidden="1" x14ac:dyDescent="0.3">
      <c r="A80" s="78">
        <v>23</v>
      </c>
      <c r="C80" s="68" t="s">
        <v>23</v>
      </c>
      <c r="D80" s="68">
        <v>500</v>
      </c>
      <c r="F80" s="68" t="s">
        <v>41</v>
      </c>
      <c r="G80" s="68" t="s">
        <v>11</v>
      </c>
      <c r="H80" s="68" t="s">
        <v>1425</v>
      </c>
      <c r="I80" s="181" t="s">
        <v>12</v>
      </c>
      <c r="J80" s="68" t="s">
        <v>1517</v>
      </c>
      <c r="K80" s="68" t="s">
        <v>1726</v>
      </c>
    </row>
    <row r="81" spans="1:11" hidden="1" x14ac:dyDescent="0.3">
      <c r="A81" s="78">
        <v>24</v>
      </c>
      <c r="C81" s="68" t="s">
        <v>27</v>
      </c>
      <c r="D81" s="68">
        <v>650</v>
      </c>
      <c r="F81" s="68" t="s">
        <v>41</v>
      </c>
      <c r="G81" s="68" t="s">
        <v>11</v>
      </c>
      <c r="H81" s="68" t="s">
        <v>1425</v>
      </c>
      <c r="I81" s="181" t="s">
        <v>12</v>
      </c>
      <c r="J81" s="68" t="s">
        <v>1517</v>
      </c>
      <c r="K81" s="68" t="s">
        <v>1726</v>
      </c>
    </row>
    <row r="82" spans="1:11" hidden="1" x14ac:dyDescent="0.3">
      <c r="C82" s="68" t="s">
        <v>30</v>
      </c>
      <c r="D82" s="68">
        <f>20+50+15+150</f>
        <v>235</v>
      </c>
      <c r="F82" s="68" t="s">
        <v>62</v>
      </c>
      <c r="G82" s="68" t="s">
        <v>11</v>
      </c>
      <c r="H82" s="68" t="s">
        <v>1425</v>
      </c>
      <c r="I82" s="181" t="s">
        <v>12</v>
      </c>
      <c r="J82" s="68" t="s">
        <v>13</v>
      </c>
      <c r="K82" s="68" t="s">
        <v>60</v>
      </c>
    </row>
    <row r="83" spans="1:11" hidden="1" x14ac:dyDescent="0.3">
      <c r="A83" s="78">
        <v>25</v>
      </c>
      <c r="B83" s="180">
        <v>45305</v>
      </c>
      <c r="C83" s="68" t="s">
        <v>1251</v>
      </c>
      <c r="D83" s="68">
        <v>150</v>
      </c>
      <c r="F83" s="68" t="s">
        <v>41</v>
      </c>
      <c r="G83" s="68" t="s">
        <v>11</v>
      </c>
      <c r="H83" s="68" t="s">
        <v>1425</v>
      </c>
      <c r="I83" s="181" t="s">
        <v>12</v>
      </c>
      <c r="J83" s="68" t="s">
        <v>1517</v>
      </c>
      <c r="K83" s="68" t="s">
        <v>1726</v>
      </c>
    </row>
    <row r="84" spans="1:11" hidden="1" x14ac:dyDescent="0.3">
      <c r="A84" s="78">
        <v>26</v>
      </c>
      <c r="C84" s="68" t="s">
        <v>1730</v>
      </c>
      <c r="D84" s="68">
        <v>2500</v>
      </c>
      <c r="F84" s="68" t="s">
        <v>41</v>
      </c>
      <c r="G84" s="68" t="s">
        <v>11</v>
      </c>
      <c r="H84" s="68" t="s">
        <v>832</v>
      </c>
      <c r="I84" s="181" t="s">
        <v>12</v>
      </c>
      <c r="J84" s="68" t="s">
        <v>1517</v>
      </c>
      <c r="K84" s="68" t="s">
        <v>1726</v>
      </c>
    </row>
    <row r="85" spans="1:11" hidden="1" x14ac:dyDescent="0.3">
      <c r="A85" s="78">
        <v>27</v>
      </c>
      <c r="C85" s="68" t="s">
        <v>23</v>
      </c>
      <c r="D85" s="68">
        <v>220</v>
      </c>
      <c r="F85" s="68" t="s">
        <v>41</v>
      </c>
      <c r="G85" s="68" t="s">
        <v>11</v>
      </c>
      <c r="H85" s="68" t="s">
        <v>16</v>
      </c>
      <c r="I85" s="181" t="s">
        <v>12</v>
      </c>
      <c r="J85" s="68" t="s">
        <v>1517</v>
      </c>
      <c r="K85" s="68" t="s">
        <v>1726</v>
      </c>
    </row>
    <row r="86" spans="1:11" hidden="1" x14ac:dyDescent="0.3">
      <c r="A86" s="78">
        <v>28</v>
      </c>
      <c r="C86" s="68" t="s">
        <v>27</v>
      </c>
      <c r="D86" s="68">
        <v>690</v>
      </c>
      <c r="F86" s="68" t="s">
        <v>41</v>
      </c>
      <c r="G86" s="68" t="s">
        <v>11</v>
      </c>
      <c r="H86" s="68" t="s">
        <v>16</v>
      </c>
      <c r="I86" s="181" t="s">
        <v>12</v>
      </c>
      <c r="J86" s="68" t="s">
        <v>1517</v>
      </c>
      <c r="K86" s="68" t="s">
        <v>1726</v>
      </c>
    </row>
    <row r="87" spans="1:11" hidden="1" x14ac:dyDescent="0.3">
      <c r="A87" s="78">
        <v>29</v>
      </c>
      <c r="C87" s="68" t="s">
        <v>1731</v>
      </c>
      <c r="D87" s="68">
        <v>5376</v>
      </c>
      <c r="F87" s="68" t="s">
        <v>41</v>
      </c>
      <c r="G87" s="68" t="s">
        <v>10</v>
      </c>
      <c r="H87" s="68" t="s">
        <v>17</v>
      </c>
      <c r="I87" s="181" t="s">
        <v>12</v>
      </c>
      <c r="J87" s="68" t="s">
        <v>1517</v>
      </c>
      <c r="K87" s="68" t="s">
        <v>1726</v>
      </c>
    </row>
    <row r="88" spans="1:11" hidden="1" x14ac:dyDescent="0.3">
      <c r="A88" s="78">
        <v>30</v>
      </c>
      <c r="C88" s="68" t="s">
        <v>8</v>
      </c>
      <c r="D88" s="68">
        <v>160</v>
      </c>
      <c r="F88" s="68" t="s">
        <v>41</v>
      </c>
      <c r="G88" s="68" t="s">
        <v>11</v>
      </c>
      <c r="H88" s="68" t="s">
        <v>1425</v>
      </c>
      <c r="I88" s="181" t="s">
        <v>12</v>
      </c>
      <c r="J88" s="68" t="s">
        <v>1517</v>
      </c>
      <c r="K88" s="68" t="s">
        <v>1726</v>
      </c>
    </row>
    <row r="89" spans="1:11" x14ac:dyDescent="0.3">
      <c r="C89" s="68" t="s">
        <v>1733</v>
      </c>
      <c r="D89" s="68">
        <v>60</v>
      </c>
      <c r="F89" s="68" t="s">
        <v>914</v>
      </c>
      <c r="G89" s="68" t="s">
        <v>11</v>
      </c>
      <c r="H89" s="68" t="s">
        <v>1425</v>
      </c>
      <c r="I89" s="181" t="s">
        <v>12</v>
      </c>
      <c r="J89" s="68" t="s">
        <v>1517</v>
      </c>
    </row>
    <row r="90" spans="1:11" hidden="1" x14ac:dyDescent="0.3">
      <c r="A90" s="78">
        <v>31</v>
      </c>
      <c r="B90" s="180">
        <v>45306</v>
      </c>
      <c r="C90" s="68" t="s">
        <v>1731</v>
      </c>
      <c r="D90" s="68">
        <v>2688</v>
      </c>
      <c r="F90" s="68" t="s">
        <v>41</v>
      </c>
      <c r="G90" s="68" t="s">
        <v>10</v>
      </c>
      <c r="H90" s="68" t="s">
        <v>17</v>
      </c>
      <c r="I90" s="181" t="s">
        <v>12</v>
      </c>
      <c r="J90" s="68" t="s">
        <v>1517</v>
      </c>
      <c r="K90" s="68" t="s">
        <v>1726</v>
      </c>
    </row>
    <row r="91" spans="1:11" hidden="1" x14ac:dyDescent="0.3">
      <c r="A91" s="78">
        <v>32</v>
      </c>
      <c r="C91" s="68" t="s">
        <v>1732</v>
      </c>
      <c r="D91" s="68">
        <v>8950</v>
      </c>
      <c r="F91" s="68" t="s">
        <v>1516</v>
      </c>
      <c r="G91" s="68" t="s">
        <v>11</v>
      </c>
      <c r="H91" s="68" t="s">
        <v>832</v>
      </c>
      <c r="I91" s="181" t="s">
        <v>12</v>
      </c>
      <c r="J91" s="68" t="s">
        <v>1517</v>
      </c>
      <c r="K91" s="68" t="s">
        <v>1726</v>
      </c>
    </row>
    <row r="92" spans="1:11" hidden="1" x14ac:dyDescent="0.3">
      <c r="A92" s="78">
        <v>33</v>
      </c>
      <c r="C92" s="68" t="s">
        <v>1733</v>
      </c>
      <c r="D92" s="68">
        <v>220</v>
      </c>
      <c r="F92" s="68" t="s">
        <v>41</v>
      </c>
      <c r="G92" s="68" t="s">
        <v>11</v>
      </c>
      <c r="H92" s="68" t="s">
        <v>16</v>
      </c>
      <c r="I92" s="181" t="s">
        <v>12</v>
      </c>
      <c r="J92" s="68" t="s">
        <v>1517</v>
      </c>
      <c r="K92" s="68" t="s">
        <v>1726</v>
      </c>
    </row>
    <row r="93" spans="1:11" hidden="1" x14ac:dyDescent="0.3">
      <c r="A93" s="78">
        <v>34</v>
      </c>
      <c r="C93" s="68" t="s">
        <v>23</v>
      </c>
      <c r="D93" s="68">
        <v>450</v>
      </c>
      <c r="F93" s="68" t="s">
        <v>41</v>
      </c>
      <c r="G93" s="68" t="s">
        <v>11</v>
      </c>
      <c r="H93" s="68" t="s">
        <v>16</v>
      </c>
      <c r="I93" s="181" t="s">
        <v>12</v>
      </c>
      <c r="J93" s="68" t="s">
        <v>1517</v>
      </c>
      <c r="K93" s="68" t="s">
        <v>1726</v>
      </c>
    </row>
    <row r="94" spans="1:11" hidden="1" x14ac:dyDescent="0.3">
      <c r="A94" s="78">
        <v>35</v>
      </c>
      <c r="C94" s="68" t="s">
        <v>27</v>
      </c>
      <c r="D94" s="68">
        <v>700</v>
      </c>
      <c r="F94" s="68" t="s">
        <v>41</v>
      </c>
      <c r="G94" s="68" t="s">
        <v>11</v>
      </c>
      <c r="H94" s="68" t="s">
        <v>16</v>
      </c>
      <c r="I94" s="181" t="s">
        <v>12</v>
      </c>
      <c r="J94" s="68" t="s">
        <v>1517</v>
      </c>
      <c r="K94" s="68" t="s">
        <v>1726</v>
      </c>
    </row>
    <row r="95" spans="1:11" hidden="1" x14ac:dyDescent="0.3">
      <c r="A95" s="78">
        <v>36</v>
      </c>
      <c r="C95" s="68" t="s">
        <v>8</v>
      </c>
      <c r="D95" s="68">
        <v>120</v>
      </c>
      <c r="F95" s="68" t="s">
        <v>41</v>
      </c>
      <c r="G95" s="68" t="s">
        <v>11</v>
      </c>
      <c r="H95" s="68" t="s">
        <v>1425</v>
      </c>
      <c r="I95" s="181" t="s">
        <v>12</v>
      </c>
      <c r="J95" s="68" t="s">
        <v>1517</v>
      </c>
      <c r="K95" s="68" t="s">
        <v>1726</v>
      </c>
    </row>
    <row r="96" spans="1:11" hidden="1" x14ac:dyDescent="0.3">
      <c r="A96" s="78">
        <v>37</v>
      </c>
      <c r="C96" s="68" t="s">
        <v>18</v>
      </c>
      <c r="D96" s="68">
        <v>100</v>
      </c>
      <c r="F96" s="68" t="s">
        <v>41</v>
      </c>
      <c r="G96" s="68" t="s">
        <v>11</v>
      </c>
      <c r="H96" s="68" t="s">
        <v>16</v>
      </c>
      <c r="I96" s="181" t="s">
        <v>12</v>
      </c>
      <c r="J96" s="68" t="s">
        <v>1517</v>
      </c>
      <c r="K96" s="68" t="s">
        <v>1726</v>
      </c>
    </row>
    <row r="97" spans="1:11" hidden="1" x14ac:dyDescent="0.3">
      <c r="C97" s="68" t="s">
        <v>8</v>
      </c>
      <c r="D97" s="68">
        <v>368</v>
      </c>
      <c r="F97" s="68" t="s">
        <v>62</v>
      </c>
      <c r="G97" s="68" t="s">
        <v>11</v>
      </c>
      <c r="H97" s="68" t="s">
        <v>1425</v>
      </c>
      <c r="I97" s="181" t="s">
        <v>12</v>
      </c>
      <c r="J97" s="68" t="s">
        <v>13</v>
      </c>
      <c r="K97" s="68" t="s">
        <v>60</v>
      </c>
    </row>
    <row r="98" spans="1:11" x14ac:dyDescent="0.3">
      <c r="C98" s="68" t="s">
        <v>1858</v>
      </c>
      <c r="D98" s="68">
        <v>60</v>
      </c>
      <c r="F98" s="68" t="s">
        <v>914</v>
      </c>
      <c r="G98" s="68" t="s">
        <v>11</v>
      </c>
      <c r="H98" s="68" t="s">
        <v>1425</v>
      </c>
      <c r="I98" s="181" t="s">
        <v>12</v>
      </c>
      <c r="J98" s="68" t="s">
        <v>13</v>
      </c>
    </row>
    <row r="99" spans="1:11" hidden="1" x14ac:dyDescent="0.3">
      <c r="A99" s="78">
        <v>38</v>
      </c>
      <c r="B99" s="180">
        <v>45307</v>
      </c>
      <c r="C99" s="68" t="s">
        <v>1730</v>
      </c>
      <c r="D99" s="68">
        <v>2700</v>
      </c>
      <c r="F99" s="68" t="s">
        <v>41</v>
      </c>
      <c r="G99" s="68" t="s">
        <v>11</v>
      </c>
      <c r="H99" s="68" t="s">
        <v>832</v>
      </c>
      <c r="I99" s="181" t="s">
        <v>12</v>
      </c>
      <c r="J99" s="68" t="s">
        <v>1517</v>
      </c>
      <c r="K99" s="68" t="s">
        <v>1726</v>
      </c>
    </row>
    <row r="100" spans="1:11" hidden="1" x14ac:dyDescent="0.3">
      <c r="A100" s="78">
        <v>39</v>
      </c>
      <c r="C100" s="68" t="s">
        <v>1733</v>
      </c>
      <c r="D100" s="68">
        <v>200</v>
      </c>
      <c r="F100" s="68" t="s">
        <v>41</v>
      </c>
      <c r="G100" s="68" t="s">
        <v>11</v>
      </c>
      <c r="H100" s="68" t="s">
        <v>16</v>
      </c>
      <c r="I100" s="181" t="s">
        <v>12</v>
      </c>
      <c r="J100" s="68" t="s">
        <v>1517</v>
      </c>
      <c r="K100" s="68" t="s">
        <v>1726</v>
      </c>
    </row>
    <row r="101" spans="1:11" hidden="1" x14ac:dyDescent="0.3">
      <c r="A101" s="78">
        <v>40</v>
      </c>
      <c r="C101" s="68" t="s">
        <v>23</v>
      </c>
      <c r="D101" s="68">
        <v>650</v>
      </c>
      <c r="F101" s="68" t="s">
        <v>41</v>
      </c>
      <c r="G101" s="68" t="s">
        <v>11</v>
      </c>
      <c r="H101" s="68" t="s">
        <v>16</v>
      </c>
      <c r="I101" s="181" t="s">
        <v>12</v>
      </c>
      <c r="J101" s="68" t="s">
        <v>1517</v>
      </c>
      <c r="K101" s="68" t="s">
        <v>1726</v>
      </c>
    </row>
    <row r="102" spans="1:11" hidden="1" x14ac:dyDescent="0.3">
      <c r="A102" s="78">
        <v>41</v>
      </c>
      <c r="C102" s="68" t="s">
        <v>27</v>
      </c>
      <c r="D102" s="68">
        <v>600</v>
      </c>
      <c r="F102" s="68" t="s">
        <v>41</v>
      </c>
      <c r="G102" s="68" t="s">
        <v>11</v>
      </c>
      <c r="H102" s="68" t="s">
        <v>16</v>
      </c>
      <c r="I102" s="181" t="s">
        <v>12</v>
      </c>
      <c r="J102" s="68" t="s">
        <v>1517</v>
      </c>
      <c r="K102" s="68" t="s">
        <v>1726</v>
      </c>
    </row>
    <row r="103" spans="1:11" hidden="1" x14ac:dyDescent="0.3">
      <c r="A103" s="78">
        <v>42</v>
      </c>
      <c r="C103" s="68" t="s">
        <v>18</v>
      </c>
      <c r="D103" s="68">
        <v>100</v>
      </c>
      <c r="F103" s="68" t="s">
        <v>41</v>
      </c>
      <c r="G103" s="68" t="s">
        <v>11</v>
      </c>
      <c r="H103" s="68" t="s">
        <v>16</v>
      </c>
      <c r="I103" s="181" t="s">
        <v>12</v>
      </c>
      <c r="J103" s="68" t="s">
        <v>1517</v>
      </c>
      <c r="K103" s="68" t="s">
        <v>1726</v>
      </c>
    </row>
    <row r="104" spans="1:11" hidden="1" x14ac:dyDescent="0.3">
      <c r="A104" s="78">
        <v>43</v>
      </c>
      <c r="C104" s="68" t="s">
        <v>1734</v>
      </c>
      <c r="D104" s="68">
        <v>190</v>
      </c>
      <c r="F104" s="68" t="s">
        <v>41</v>
      </c>
      <c r="G104" s="68" t="s">
        <v>11</v>
      </c>
      <c r="H104" s="68" t="s">
        <v>1425</v>
      </c>
      <c r="I104" s="181" t="s">
        <v>12</v>
      </c>
      <c r="J104" s="68" t="s">
        <v>1517</v>
      </c>
      <c r="K104" s="68" t="s">
        <v>1726</v>
      </c>
    </row>
    <row r="105" spans="1:11" hidden="1" x14ac:dyDescent="0.3">
      <c r="A105" s="78">
        <v>44</v>
      </c>
      <c r="B105" s="180">
        <v>45308</v>
      </c>
      <c r="C105" s="68" t="s">
        <v>1733</v>
      </c>
      <c r="D105" s="68">
        <v>220</v>
      </c>
      <c r="F105" s="68" t="s">
        <v>1516</v>
      </c>
      <c r="G105" s="68" t="s">
        <v>11</v>
      </c>
      <c r="H105" s="68" t="s">
        <v>16</v>
      </c>
      <c r="I105" s="181" t="s">
        <v>12</v>
      </c>
      <c r="J105" s="68" t="s">
        <v>1517</v>
      </c>
      <c r="K105" s="68" t="s">
        <v>1726</v>
      </c>
    </row>
    <row r="106" spans="1:11" hidden="1" x14ac:dyDescent="0.3">
      <c r="A106" s="78">
        <v>45</v>
      </c>
      <c r="C106" s="68" t="s">
        <v>23</v>
      </c>
      <c r="D106" s="68">
        <v>480</v>
      </c>
      <c r="F106" s="68" t="s">
        <v>1516</v>
      </c>
      <c r="G106" s="68" t="s">
        <v>11</v>
      </c>
      <c r="H106" s="68" t="s">
        <v>16</v>
      </c>
      <c r="I106" s="181" t="s">
        <v>12</v>
      </c>
      <c r="J106" s="68" t="s">
        <v>1517</v>
      </c>
      <c r="K106" s="68" t="s">
        <v>1726</v>
      </c>
    </row>
    <row r="107" spans="1:11" hidden="1" x14ac:dyDescent="0.3">
      <c r="A107" s="78">
        <v>46</v>
      </c>
      <c r="C107" s="68" t="s">
        <v>18</v>
      </c>
      <c r="D107" s="68">
        <v>110</v>
      </c>
      <c r="F107" s="68" t="s">
        <v>1516</v>
      </c>
      <c r="G107" s="68" t="s">
        <v>11</v>
      </c>
      <c r="H107" s="68" t="s">
        <v>16</v>
      </c>
      <c r="I107" s="181" t="s">
        <v>12</v>
      </c>
      <c r="J107" s="68" t="s">
        <v>1517</v>
      </c>
      <c r="K107" s="68" t="s">
        <v>1726</v>
      </c>
    </row>
    <row r="108" spans="1:11" hidden="1" x14ac:dyDescent="0.3">
      <c r="A108" s="78">
        <v>47</v>
      </c>
      <c r="C108" s="68" t="s">
        <v>1734</v>
      </c>
      <c r="D108" s="68">
        <v>180</v>
      </c>
      <c r="F108" s="68" t="s">
        <v>1516</v>
      </c>
      <c r="G108" s="68" t="s">
        <v>11</v>
      </c>
      <c r="H108" s="68" t="s">
        <v>1425</v>
      </c>
      <c r="I108" s="181" t="s">
        <v>12</v>
      </c>
      <c r="J108" s="68" t="s">
        <v>1517</v>
      </c>
      <c r="K108" s="68" t="s">
        <v>1726</v>
      </c>
    </row>
    <row r="109" spans="1:11" x14ac:dyDescent="0.3">
      <c r="C109" s="68" t="s">
        <v>1733</v>
      </c>
      <c r="D109" s="68">
        <v>70</v>
      </c>
      <c r="F109" s="68" t="s">
        <v>914</v>
      </c>
      <c r="G109" s="68" t="s">
        <v>11</v>
      </c>
      <c r="H109" s="68" t="s">
        <v>1425</v>
      </c>
      <c r="I109" s="181" t="s">
        <v>12</v>
      </c>
      <c r="J109" s="68" t="s">
        <v>1517</v>
      </c>
    </row>
    <row r="110" spans="1:11" x14ac:dyDescent="0.3">
      <c r="C110" s="68" t="s">
        <v>23</v>
      </c>
      <c r="D110" s="68">
        <v>180</v>
      </c>
      <c r="F110" s="68" t="s">
        <v>914</v>
      </c>
      <c r="G110" s="68" t="s">
        <v>11</v>
      </c>
      <c r="H110" s="68" t="s">
        <v>1425</v>
      </c>
      <c r="I110" s="181" t="s">
        <v>12</v>
      </c>
      <c r="J110" s="68" t="s">
        <v>1517</v>
      </c>
    </row>
    <row r="111" spans="1:11" x14ac:dyDescent="0.3">
      <c r="C111" s="68" t="s">
        <v>1887</v>
      </c>
      <c r="D111" s="68">
        <v>100</v>
      </c>
      <c r="F111" s="68" t="s">
        <v>914</v>
      </c>
      <c r="G111" s="68" t="s">
        <v>11</v>
      </c>
      <c r="H111" s="68" t="s">
        <v>14</v>
      </c>
      <c r="I111" s="181" t="s">
        <v>12</v>
      </c>
      <c r="J111" s="68" t="s">
        <v>1517</v>
      </c>
    </row>
    <row r="112" spans="1:11" x14ac:dyDescent="0.3">
      <c r="C112" s="68" t="s">
        <v>1857</v>
      </c>
      <c r="D112" s="68">
        <v>110</v>
      </c>
      <c r="F112" s="68" t="s">
        <v>914</v>
      </c>
      <c r="G112" s="68" t="s">
        <v>11</v>
      </c>
      <c r="H112" s="68" t="s">
        <v>14</v>
      </c>
      <c r="I112" s="181" t="s">
        <v>12</v>
      </c>
      <c r="J112" s="68" t="s">
        <v>1517</v>
      </c>
    </row>
    <row r="113" spans="1:11" x14ac:dyDescent="0.3">
      <c r="C113" s="68" t="s">
        <v>1888</v>
      </c>
      <c r="D113" s="68">
        <v>130</v>
      </c>
      <c r="F113" s="68" t="s">
        <v>914</v>
      </c>
      <c r="G113" s="68" t="s">
        <v>11</v>
      </c>
      <c r="H113" s="68" t="s">
        <v>14</v>
      </c>
      <c r="I113" s="181" t="s">
        <v>12</v>
      </c>
      <c r="J113" s="68" t="s">
        <v>1517</v>
      </c>
    </row>
    <row r="114" spans="1:11" x14ac:dyDescent="0.3">
      <c r="C114" s="68" t="s">
        <v>1889</v>
      </c>
      <c r="D114" s="68">
        <v>520</v>
      </c>
      <c r="F114" s="68" t="s">
        <v>914</v>
      </c>
      <c r="G114" s="68" t="s">
        <v>11</v>
      </c>
      <c r="H114" s="68" t="s">
        <v>1425</v>
      </c>
      <c r="I114" s="181" t="s">
        <v>12</v>
      </c>
      <c r="J114" s="68" t="s">
        <v>1517</v>
      </c>
    </row>
    <row r="115" spans="1:11" hidden="1" x14ac:dyDescent="0.3">
      <c r="B115" s="180">
        <v>45309</v>
      </c>
      <c r="C115" s="68" t="s">
        <v>1732</v>
      </c>
      <c r="D115" s="68">
        <v>11500</v>
      </c>
      <c r="F115" s="68" t="s">
        <v>1516</v>
      </c>
      <c r="G115" s="68" t="s">
        <v>11</v>
      </c>
      <c r="H115" s="68" t="s">
        <v>1425</v>
      </c>
      <c r="I115" s="181" t="s">
        <v>12</v>
      </c>
      <c r="J115" s="68" t="s">
        <v>1517</v>
      </c>
      <c r="K115" s="68" t="s">
        <v>1726</v>
      </c>
    </row>
    <row r="116" spans="1:11" hidden="1" x14ac:dyDescent="0.3">
      <c r="A116" s="78">
        <v>49</v>
      </c>
      <c r="C116" s="68" t="s">
        <v>1735</v>
      </c>
      <c r="D116" s="68">
        <v>100</v>
      </c>
      <c r="F116" s="68" t="s">
        <v>1516</v>
      </c>
      <c r="G116" s="68" t="s">
        <v>11</v>
      </c>
      <c r="H116" s="68" t="s">
        <v>832</v>
      </c>
      <c r="I116" s="181" t="s">
        <v>12</v>
      </c>
      <c r="J116" s="68" t="s">
        <v>1517</v>
      </c>
      <c r="K116" s="68" t="s">
        <v>1726</v>
      </c>
    </row>
    <row r="117" spans="1:11" hidden="1" x14ac:dyDescent="0.3">
      <c r="A117" s="78">
        <v>50</v>
      </c>
      <c r="C117" s="68" t="s">
        <v>1736</v>
      </c>
      <c r="D117" s="68">
        <v>60</v>
      </c>
      <c r="F117" s="68" t="s">
        <v>1516</v>
      </c>
      <c r="G117" s="68" t="s">
        <v>10</v>
      </c>
      <c r="H117" s="68" t="s">
        <v>832</v>
      </c>
      <c r="I117" s="181" t="s">
        <v>12</v>
      </c>
      <c r="J117" s="68" t="s">
        <v>1517</v>
      </c>
      <c r="K117" s="68" t="s">
        <v>1726</v>
      </c>
    </row>
    <row r="118" spans="1:11" hidden="1" x14ac:dyDescent="0.3">
      <c r="A118" s="78">
        <v>51</v>
      </c>
      <c r="C118" s="68" t="s">
        <v>1733</v>
      </c>
      <c r="D118" s="68">
        <v>200</v>
      </c>
      <c r="F118" s="68" t="s">
        <v>1516</v>
      </c>
      <c r="G118" s="68" t="s">
        <v>11</v>
      </c>
      <c r="H118" s="68" t="s">
        <v>1425</v>
      </c>
      <c r="I118" s="181" t="s">
        <v>12</v>
      </c>
      <c r="J118" s="68" t="s">
        <v>1517</v>
      </c>
      <c r="K118" s="68" t="s">
        <v>1726</v>
      </c>
    </row>
    <row r="119" spans="1:11" hidden="1" x14ac:dyDescent="0.3">
      <c r="A119" s="78">
        <v>52</v>
      </c>
      <c r="C119" s="68" t="s">
        <v>23</v>
      </c>
      <c r="D119" s="68" t="s">
        <v>1737</v>
      </c>
      <c r="F119" s="68" t="s">
        <v>1516</v>
      </c>
      <c r="G119" s="68" t="s">
        <v>11</v>
      </c>
      <c r="H119" s="68" t="s">
        <v>1425</v>
      </c>
      <c r="I119" s="181" t="s">
        <v>12</v>
      </c>
      <c r="J119" s="68" t="s">
        <v>1517</v>
      </c>
      <c r="K119" s="68" t="s">
        <v>1726</v>
      </c>
    </row>
    <row r="120" spans="1:11" hidden="1" x14ac:dyDescent="0.3">
      <c r="A120" s="78">
        <v>53</v>
      </c>
      <c r="C120" s="68" t="s">
        <v>27</v>
      </c>
      <c r="D120" s="68">
        <v>250</v>
      </c>
      <c r="F120" s="68" t="s">
        <v>1516</v>
      </c>
      <c r="G120" s="68" t="s">
        <v>11</v>
      </c>
      <c r="H120" s="68" t="s">
        <v>1425</v>
      </c>
      <c r="I120" s="181" t="s">
        <v>12</v>
      </c>
      <c r="J120" s="68" t="s">
        <v>1517</v>
      </c>
      <c r="K120" s="68" t="s">
        <v>1726</v>
      </c>
    </row>
    <row r="121" spans="1:11" hidden="1" x14ac:dyDescent="0.3">
      <c r="A121" s="78">
        <v>54</v>
      </c>
      <c r="C121" s="68" t="s">
        <v>1731</v>
      </c>
      <c r="D121" s="68">
        <v>4981</v>
      </c>
      <c r="F121" s="68" t="s">
        <v>1516</v>
      </c>
      <c r="G121" s="68" t="s">
        <v>10</v>
      </c>
      <c r="H121" s="68" t="s">
        <v>17</v>
      </c>
      <c r="I121" s="181" t="s">
        <v>12</v>
      </c>
      <c r="J121" s="68" t="s">
        <v>1517</v>
      </c>
      <c r="K121" s="68" t="s">
        <v>1726</v>
      </c>
    </row>
    <row r="122" spans="1:11" hidden="1" x14ac:dyDescent="0.3">
      <c r="A122" s="78">
        <v>55</v>
      </c>
      <c r="C122" s="68" t="s">
        <v>1731</v>
      </c>
      <c r="D122" s="68">
        <v>4351</v>
      </c>
      <c r="F122" s="68" t="s">
        <v>1516</v>
      </c>
      <c r="G122" s="68" t="s">
        <v>10</v>
      </c>
      <c r="H122" s="68" t="s">
        <v>17</v>
      </c>
      <c r="I122" s="181" t="s">
        <v>12</v>
      </c>
      <c r="J122" s="68" t="s">
        <v>1517</v>
      </c>
      <c r="K122" s="68" t="s">
        <v>1726</v>
      </c>
    </row>
    <row r="123" spans="1:11" hidden="1" x14ac:dyDescent="0.3">
      <c r="A123" s="78">
        <v>56</v>
      </c>
      <c r="C123" s="68" t="s">
        <v>1730</v>
      </c>
      <c r="D123" s="68">
        <v>1500</v>
      </c>
      <c r="F123" s="68" t="s">
        <v>1516</v>
      </c>
      <c r="G123" s="68" t="s">
        <v>11</v>
      </c>
      <c r="H123" s="68" t="s">
        <v>17</v>
      </c>
      <c r="I123" s="181" t="s">
        <v>12</v>
      </c>
      <c r="J123" s="68" t="s">
        <v>1517</v>
      </c>
      <c r="K123" s="68" t="s">
        <v>1726</v>
      </c>
    </row>
    <row r="124" spans="1:11" hidden="1" x14ac:dyDescent="0.3">
      <c r="A124" s="78">
        <v>57</v>
      </c>
      <c r="C124" s="68" t="s">
        <v>1733</v>
      </c>
      <c r="D124" s="68">
        <v>280</v>
      </c>
      <c r="F124" s="68" t="s">
        <v>1516</v>
      </c>
      <c r="G124" s="68" t="s">
        <v>11</v>
      </c>
      <c r="H124" s="68" t="s">
        <v>1425</v>
      </c>
      <c r="I124" s="181" t="s">
        <v>12</v>
      </c>
      <c r="J124" s="68" t="s">
        <v>1517</v>
      </c>
      <c r="K124" s="68" t="s">
        <v>1726</v>
      </c>
    </row>
    <row r="125" spans="1:11" hidden="1" x14ac:dyDescent="0.3">
      <c r="A125" s="78">
        <v>58</v>
      </c>
      <c r="C125" s="68" t="s">
        <v>27</v>
      </c>
      <c r="D125" s="68">
        <v>300</v>
      </c>
      <c r="F125" s="68" t="s">
        <v>1516</v>
      </c>
      <c r="G125" s="68" t="s">
        <v>11</v>
      </c>
      <c r="H125" s="68" t="s">
        <v>1425</v>
      </c>
      <c r="I125" s="181" t="s">
        <v>12</v>
      </c>
      <c r="J125" s="68" t="s">
        <v>1517</v>
      </c>
      <c r="K125" s="68" t="s">
        <v>1726</v>
      </c>
    </row>
    <row r="126" spans="1:11" hidden="1" x14ac:dyDescent="0.3">
      <c r="A126" s="78">
        <v>59</v>
      </c>
      <c r="C126" s="68" t="s">
        <v>8</v>
      </c>
      <c r="D126" s="68">
        <v>320</v>
      </c>
      <c r="F126" s="68" t="s">
        <v>1516</v>
      </c>
      <c r="G126" s="68" t="s">
        <v>11</v>
      </c>
      <c r="H126" s="68" t="s">
        <v>1425</v>
      </c>
      <c r="I126" s="181" t="s">
        <v>12</v>
      </c>
      <c r="J126" s="68" t="s">
        <v>1517</v>
      </c>
      <c r="K126" s="68" t="s">
        <v>1726</v>
      </c>
    </row>
    <row r="127" spans="1:11" hidden="1" x14ac:dyDescent="0.3">
      <c r="C127" s="68" t="s">
        <v>8</v>
      </c>
      <c r="D127" s="68">
        <v>313</v>
      </c>
      <c r="F127" s="68" t="s">
        <v>62</v>
      </c>
      <c r="G127" s="68" t="s">
        <v>11</v>
      </c>
      <c r="H127" s="68" t="s">
        <v>1425</v>
      </c>
      <c r="I127" s="181" t="s">
        <v>12</v>
      </c>
      <c r="J127" s="68" t="s">
        <v>13</v>
      </c>
      <c r="K127" s="68" t="s">
        <v>60</v>
      </c>
    </row>
    <row r="128" spans="1:11" x14ac:dyDescent="0.3">
      <c r="C128" s="68" t="s">
        <v>1858</v>
      </c>
      <c r="D128" s="68">
        <v>60</v>
      </c>
      <c r="F128" s="68" t="s">
        <v>914</v>
      </c>
      <c r="G128" s="68" t="s">
        <v>11</v>
      </c>
      <c r="H128" s="68" t="s">
        <v>1425</v>
      </c>
      <c r="I128" s="181" t="s">
        <v>12</v>
      </c>
      <c r="J128" s="68" t="s">
        <v>13</v>
      </c>
    </row>
    <row r="129" spans="1:11" hidden="1" x14ac:dyDescent="0.3">
      <c r="A129" s="78">
        <v>60</v>
      </c>
      <c r="B129" s="180">
        <v>45310</v>
      </c>
      <c r="C129" s="68" t="s">
        <v>1733</v>
      </c>
      <c r="D129" s="68">
        <v>120</v>
      </c>
      <c r="F129" s="68" t="s">
        <v>1516</v>
      </c>
      <c r="G129" s="68" t="s">
        <v>11</v>
      </c>
      <c r="H129" s="68" t="s">
        <v>1425</v>
      </c>
      <c r="I129" s="181" t="s">
        <v>12</v>
      </c>
      <c r="J129" s="68" t="s">
        <v>1517</v>
      </c>
      <c r="K129" s="68" t="s">
        <v>1726</v>
      </c>
    </row>
    <row r="130" spans="1:11" hidden="1" x14ac:dyDescent="0.3">
      <c r="A130" s="78">
        <v>61</v>
      </c>
      <c r="C130" s="68" t="s">
        <v>23</v>
      </c>
      <c r="D130" s="68">
        <v>180</v>
      </c>
      <c r="F130" s="68" t="s">
        <v>41</v>
      </c>
      <c r="G130" s="68" t="s">
        <v>11</v>
      </c>
      <c r="H130" s="68" t="s">
        <v>1425</v>
      </c>
      <c r="I130" s="181" t="s">
        <v>12</v>
      </c>
      <c r="J130" s="68" t="s">
        <v>1517</v>
      </c>
      <c r="K130" s="68" t="s">
        <v>1726</v>
      </c>
    </row>
    <row r="131" spans="1:11" hidden="1" x14ac:dyDescent="0.3">
      <c r="A131" s="78">
        <v>62</v>
      </c>
      <c r="C131" s="68" t="s">
        <v>1731</v>
      </c>
      <c r="D131" s="68">
        <v>800</v>
      </c>
      <c r="F131" s="68" t="s">
        <v>1516</v>
      </c>
      <c r="G131" s="68" t="s">
        <v>10</v>
      </c>
      <c r="H131" s="68" t="s">
        <v>17</v>
      </c>
      <c r="I131" s="181" t="s">
        <v>12</v>
      </c>
      <c r="J131" s="68" t="s">
        <v>1517</v>
      </c>
      <c r="K131" s="68" t="s">
        <v>1726</v>
      </c>
    </row>
    <row r="132" spans="1:11" hidden="1" x14ac:dyDescent="0.3">
      <c r="A132" s="78">
        <v>63</v>
      </c>
      <c r="C132" s="68" t="s">
        <v>1733</v>
      </c>
      <c r="D132" s="68">
        <v>200</v>
      </c>
      <c r="F132" s="68" t="s">
        <v>1516</v>
      </c>
      <c r="G132" s="68" t="s">
        <v>11</v>
      </c>
      <c r="H132" s="68" t="s">
        <v>1425</v>
      </c>
      <c r="I132" s="181" t="s">
        <v>12</v>
      </c>
      <c r="J132" s="68" t="s">
        <v>1517</v>
      </c>
      <c r="K132" s="68" t="s">
        <v>1726</v>
      </c>
    </row>
    <row r="133" spans="1:11" hidden="1" x14ac:dyDescent="0.3">
      <c r="A133" s="78">
        <v>64</v>
      </c>
      <c r="C133" s="68" t="s">
        <v>23</v>
      </c>
      <c r="D133" s="68">
        <v>300</v>
      </c>
      <c r="F133" s="68" t="s">
        <v>1516</v>
      </c>
      <c r="G133" s="68" t="s">
        <v>11</v>
      </c>
      <c r="H133" s="68" t="s">
        <v>1425</v>
      </c>
      <c r="I133" s="181" t="s">
        <v>12</v>
      </c>
      <c r="J133" s="68" t="s">
        <v>1517</v>
      </c>
      <c r="K133" s="68" t="s">
        <v>1726</v>
      </c>
    </row>
    <row r="134" spans="1:11" hidden="1" x14ac:dyDescent="0.3">
      <c r="A134" s="78">
        <v>65</v>
      </c>
      <c r="C134" s="68" t="s">
        <v>1079</v>
      </c>
      <c r="D134" s="68">
        <v>20</v>
      </c>
      <c r="F134" s="68" t="s">
        <v>1516</v>
      </c>
      <c r="G134" s="68" t="s">
        <v>11</v>
      </c>
      <c r="H134" s="68" t="s">
        <v>1425</v>
      </c>
      <c r="I134" s="181" t="s">
        <v>12</v>
      </c>
      <c r="J134" s="68" t="s">
        <v>1517</v>
      </c>
      <c r="K134" s="68" t="s">
        <v>1726</v>
      </c>
    </row>
    <row r="135" spans="1:11" hidden="1" x14ac:dyDescent="0.3">
      <c r="A135" s="78">
        <v>66</v>
      </c>
      <c r="C135" s="68" t="s">
        <v>1738</v>
      </c>
      <c r="D135" s="68">
        <v>500</v>
      </c>
      <c r="F135" s="68" t="s">
        <v>1516</v>
      </c>
      <c r="G135" s="68" t="s">
        <v>11</v>
      </c>
      <c r="H135" s="68" t="s">
        <v>17</v>
      </c>
      <c r="I135" s="181" t="s">
        <v>12</v>
      </c>
      <c r="J135" s="68" t="s">
        <v>1517</v>
      </c>
      <c r="K135" s="68" t="s">
        <v>1726</v>
      </c>
    </row>
    <row r="136" spans="1:11" hidden="1" x14ac:dyDescent="0.3">
      <c r="A136" s="78">
        <v>67</v>
      </c>
      <c r="C136" s="68" t="s">
        <v>1739</v>
      </c>
      <c r="D136" s="68">
        <v>650</v>
      </c>
      <c r="F136" s="68" t="s">
        <v>1516</v>
      </c>
      <c r="G136" s="68" t="s">
        <v>11</v>
      </c>
      <c r="H136" s="68" t="s">
        <v>832</v>
      </c>
      <c r="I136" s="181" t="s">
        <v>12</v>
      </c>
      <c r="J136" s="68" t="s">
        <v>1517</v>
      </c>
      <c r="K136" s="68" t="s">
        <v>1726</v>
      </c>
    </row>
    <row r="137" spans="1:11" x14ac:dyDescent="0.3">
      <c r="C137" s="68" t="s">
        <v>1858</v>
      </c>
      <c r="D137" s="68">
        <v>60</v>
      </c>
      <c r="F137" s="68" t="s">
        <v>914</v>
      </c>
      <c r="G137" s="68" t="s">
        <v>11</v>
      </c>
      <c r="H137" s="68" t="s">
        <v>1425</v>
      </c>
      <c r="I137" s="181" t="s">
        <v>12</v>
      </c>
      <c r="J137" s="68" t="s">
        <v>13</v>
      </c>
    </row>
    <row r="138" spans="1:11" hidden="1" x14ac:dyDescent="0.3">
      <c r="B138" s="180">
        <v>45311</v>
      </c>
      <c r="C138" s="68" t="s">
        <v>1733</v>
      </c>
      <c r="D138" s="68">
        <v>100</v>
      </c>
      <c r="F138" s="68" t="s">
        <v>1516</v>
      </c>
      <c r="G138" s="68" t="s">
        <v>11</v>
      </c>
      <c r="H138" s="68" t="s">
        <v>1425</v>
      </c>
      <c r="I138" s="181" t="s">
        <v>12</v>
      </c>
      <c r="J138" s="68" t="s">
        <v>1517</v>
      </c>
      <c r="K138" s="68" t="s">
        <v>1743</v>
      </c>
    </row>
    <row r="139" spans="1:11" hidden="1" x14ac:dyDescent="0.3">
      <c r="A139" s="78">
        <v>69</v>
      </c>
      <c r="C139" s="68" t="s">
        <v>1775</v>
      </c>
      <c r="D139" s="68">
        <v>3000</v>
      </c>
      <c r="F139" s="68" t="s">
        <v>1798</v>
      </c>
      <c r="G139" s="68" t="s">
        <v>10</v>
      </c>
      <c r="H139" s="68" t="s">
        <v>832</v>
      </c>
      <c r="I139" s="181" t="s">
        <v>12</v>
      </c>
      <c r="J139" s="68" t="s">
        <v>1517</v>
      </c>
      <c r="K139" s="68" t="s">
        <v>1743</v>
      </c>
    </row>
    <row r="140" spans="1:11" hidden="1" x14ac:dyDescent="0.3">
      <c r="A140" s="78">
        <v>70</v>
      </c>
      <c r="C140" s="68" t="s">
        <v>18</v>
      </c>
      <c r="D140" s="68">
        <v>60</v>
      </c>
      <c r="F140" s="68" t="s">
        <v>1798</v>
      </c>
      <c r="G140" s="68" t="s">
        <v>11</v>
      </c>
      <c r="H140" s="68" t="s">
        <v>1425</v>
      </c>
      <c r="I140" s="181" t="s">
        <v>12</v>
      </c>
      <c r="J140" s="68" t="s">
        <v>1517</v>
      </c>
      <c r="K140" s="68" t="s">
        <v>1743</v>
      </c>
    </row>
    <row r="141" spans="1:11" hidden="1" x14ac:dyDescent="0.3">
      <c r="A141" s="78">
        <v>71</v>
      </c>
      <c r="C141" s="68" t="s">
        <v>23</v>
      </c>
      <c r="D141" s="68">
        <v>650</v>
      </c>
      <c r="F141" s="68" t="s">
        <v>1798</v>
      </c>
      <c r="G141" s="68" t="s">
        <v>11</v>
      </c>
      <c r="H141" s="68" t="s">
        <v>1425</v>
      </c>
      <c r="I141" s="181" t="s">
        <v>12</v>
      </c>
      <c r="J141" s="68" t="s">
        <v>1517</v>
      </c>
      <c r="K141" s="68" t="s">
        <v>1743</v>
      </c>
    </row>
    <row r="142" spans="1:11" hidden="1" x14ac:dyDescent="0.3">
      <c r="A142" s="78">
        <v>72</v>
      </c>
      <c r="C142" s="68" t="s">
        <v>27</v>
      </c>
      <c r="D142" s="68">
        <v>590</v>
      </c>
      <c r="F142" s="68" t="s">
        <v>1798</v>
      </c>
      <c r="G142" s="68" t="s">
        <v>11</v>
      </c>
      <c r="H142" s="68" t="s">
        <v>1425</v>
      </c>
      <c r="I142" s="181" t="s">
        <v>12</v>
      </c>
      <c r="J142" s="68" t="s">
        <v>1517</v>
      </c>
      <c r="K142" s="68" t="s">
        <v>1743</v>
      </c>
    </row>
    <row r="143" spans="1:11" x14ac:dyDescent="0.3">
      <c r="C143" s="68" t="s">
        <v>1890</v>
      </c>
      <c r="D143" s="68">
        <v>12900</v>
      </c>
      <c r="F143" s="68" t="s">
        <v>914</v>
      </c>
      <c r="G143" s="68" t="s">
        <v>11</v>
      </c>
      <c r="H143" s="68" t="s">
        <v>14</v>
      </c>
      <c r="I143" s="181" t="s">
        <v>12</v>
      </c>
      <c r="J143" s="68" t="s">
        <v>1517</v>
      </c>
    </row>
    <row r="144" spans="1:11" x14ac:dyDescent="0.3">
      <c r="C144" s="68" t="s">
        <v>1891</v>
      </c>
      <c r="D144" s="68">
        <v>1100</v>
      </c>
      <c r="F144" s="68" t="s">
        <v>914</v>
      </c>
      <c r="G144" s="68" t="s">
        <v>11</v>
      </c>
      <c r="H144" s="68" t="s">
        <v>832</v>
      </c>
      <c r="I144" s="181" t="s">
        <v>12</v>
      </c>
      <c r="J144" s="68" t="s">
        <v>1517</v>
      </c>
    </row>
    <row r="145" spans="1:11" hidden="1" x14ac:dyDescent="0.3">
      <c r="A145" s="78">
        <v>73</v>
      </c>
      <c r="B145" s="180">
        <v>45312</v>
      </c>
      <c r="C145" s="68" t="s">
        <v>1733</v>
      </c>
      <c r="D145" s="68">
        <v>120</v>
      </c>
      <c r="F145" s="68" t="s">
        <v>1798</v>
      </c>
      <c r="G145" s="68" t="s">
        <v>11</v>
      </c>
      <c r="H145" s="68" t="s">
        <v>1425</v>
      </c>
      <c r="I145" s="181" t="s">
        <v>12</v>
      </c>
      <c r="J145" s="68" t="s">
        <v>1517</v>
      </c>
      <c r="K145" s="68" t="s">
        <v>1743</v>
      </c>
    </row>
    <row r="146" spans="1:11" hidden="1" x14ac:dyDescent="0.3">
      <c r="A146" s="78">
        <v>74</v>
      </c>
      <c r="C146" s="68" t="s">
        <v>23</v>
      </c>
      <c r="D146" s="68">
        <v>370</v>
      </c>
      <c r="E146" s="68" t="s">
        <v>1776</v>
      </c>
      <c r="F146" s="68" t="s">
        <v>1798</v>
      </c>
      <c r="G146" s="68" t="s">
        <v>11</v>
      </c>
      <c r="H146" s="68" t="s">
        <v>1425</v>
      </c>
      <c r="I146" s="181" t="s">
        <v>12</v>
      </c>
      <c r="J146" s="68" t="s">
        <v>1517</v>
      </c>
      <c r="K146" s="68" t="s">
        <v>1743</v>
      </c>
    </row>
    <row r="147" spans="1:11" hidden="1" x14ac:dyDescent="0.3">
      <c r="A147" s="78">
        <v>75</v>
      </c>
      <c r="C147" s="68" t="s">
        <v>27</v>
      </c>
      <c r="D147" s="68">
        <v>550</v>
      </c>
      <c r="F147" s="68" t="s">
        <v>1798</v>
      </c>
      <c r="G147" s="68" t="s">
        <v>11</v>
      </c>
      <c r="H147" s="68" t="s">
        <v>1425</v>
      </c>
      <c r="I147" s="181" t="s">
        <v>12</v>
      </c>
      <c r="J147" s="68" t="s">
        <v>1517</v>
      </c>
      <c r="K147" s="68" t="s">
        <v>1743</v>
      </c>
    </row>
    <row r="148" spans="1:11" hidden="1" x14ac:dyDescent="0.3">
      <c r="A148" s="78">
        <v>76</v>
      </c>
      <c r="C148" s="68" t="s">
        <v>1777</v>
      </c>
      <c r="D148" s="68">
        <v>700</v>
      </c>
      <c r="F148" s="68" t="s">
        <v>1798</v>
      </c>
      <c r="G148" s="68" t="s">
        <v>10</v>
      </c>
      <c r="H148" s="68" t="s">
        <v>832</v>
      </c>
      <c r="I148" s="181" t="s">
        <v>12</v>
      </c>
      <c r="J148" s="68" t="s">
        <v>1517</v>
      </c>
      <c r="K148" s="68" t="s">
        <v>1743</v>
      </c>
    </row>
    <row r="149" spans="1:11" hidden="1" x14ac:dyDescent="0.3">
      <c r="A149" s="78">
        <v>77</v>
      </c>
      <c r="C149" s="68" t="s">
        <v>18</v>
      </c>
      <c r="D149" s="68">
        <v>100</v>
      </c>
      <c r="F149" s="68" t="s">
        <v>1798</v>
      </c>
      <c r="G149" s="68" t="s">
        <v>11</v>
      </c>
      <c r="H149" s="68" t="s">
        <v>16</v>
      </c>
      <c r="I149" s="181" t="s">
        <v>12</v>
      </c>
      <c r="J149" s="68" t="s">
        <v>1517</v>
      </c>
      <c r="K149" s="68" t="s">
        <v>1743</v>
      </c>
    </row>
    <row r="150" spans="1:11" x14ac:dyDescent="0.3">
      <c r="C150" s="68" t="s">
        <v>1858</v>
      </c>
      <c r="D150" s="68">
        <v>60</v>
      </c>
      <c r="F150" s="68" t="s">
        <v>914</v>
      </c>
      <c r="G150" s="68" t="s">
        <v>11</v>
      </c>
      <c r="H150" s="68" t="s">
        <v>16</v>
      </c>
      <c r="I150" s="181" t="s">
        <v>12</v>
      </c>
      <c r="J150" s="68" t="s">
        <v>1517</v>
      </c>
    </row>
    <row r="151" spans="1:11" x14ac:dyDescent="0.3">
      <c r="C151" s="68" t="s">
        <v>30</v>
      </c>
      <c r="D151" s="68">
        <v>70</v>
      </c>
      <c r="F151" s="68" t="s">
        <v>914</v>
      </c>
      <c r="G151" s="68" t="s">
        <v>11</v>
      </c>
      <c r="H151" s="68" t="s">
        <v>16</v>
      </c>
      <c r="I151" s="181" t="s">
        <v>12</v>
      </c>
      <c r="J151" s="68" t="s">
        <v>1517</v>
      </c>
    </row>
    <row r="152" spans="1:11" hidden="1" x14ac:dyDescent="0.3">
      <c r="A152" s="78">
        <v>78</v>
      </c>
      <c r="B152" s="180">
        <v>45313</v>
      </c>
      <c r="C152" s="68" t="s">
        <v>1733</v>
      </c>
      <c r="D152" s="68">
        <v>150</v>
      </c>
      <c r="F152" s="68" t="s">
        <v>1798</v>
      </c>
      <c r="G152" s="68" t="s">
        <v>11</v>
      </c>
      <c r="H152" s="68" t="s">
        <v>16</v>
      </c>
      <c r="I152" s="181" t="s">
        <v>12</v>
      </c>
      <c r="J152" s="68" t="s">
        <v>1517</v>
      </c>
      <c r="K152" s="68" t="s">
        <v>1743</v>
      </c>
    </row>
    <row r="153" spans="1:11" hidden="1" x14ac:dyDescent="0.3">
      <c r="A153" s="78">
        <v>79</v>
      </c>
      <c r="C153" s="68" t="s">
        <v>27</v>
      </c>
      <c r="D153" s="68">
        <v>690</v>
      </c>
      <c r="F153" s="68" t="s">
        <v>1798</v>
      </c>
      <c r="G153" s="68" t="s">
        <v>10</v>
      </c>
      <c r="H153" s="68" t="s">
        <v>1425</v>
      </c>
      <c r="I153" s="181" t="s">
        <v>12</v>
      </c>
      <c r="J153" s="68" t="s">
        <v>1517</v>
      </c>
      <c r="K153" s="68" t="s">
        <v>1743</v>
      </c>
    </row>
    <row r="154" spans="1:11" hidden="1" x14ac:dyDescent="0.3">
      <c r="A154" s="78">
        <v>80</v>
      </c>
      <c r="C154" s="68" t="s">
        <v>18</v>
      </c>
      <c r="D154" s="68">
        <v>80</v>
      </c>
      <c r="F154" s="68" t="s">
        <v>1798</v>
      </c>
      <c r="G154" s="68" t="s">
        <v>11</v>
      </c>
      <c r="H154" s="68" t="s">
        <v>1425</v>
      </c>
      <c r="I154" s="181" t="s">
        <v>12</v>
      </c>
      <c r="J154" s="68" t="s">
        <v>1517</v>
      </c>
      <c r="K154" s="68" t="s">
        <v>1743</v>
      </c>
    </row>
    <row r="155" spans="1:11" hidden="1" x14ac:dyDescent="0.3">
      <c r="C155" s="68" t="s">
        <v>1797</v>
      </c>
      <c r="D155" s="68">
        <v>260</v>
      </c>
      <c r="F155" s="68" t="s">
        <v>1781</v>
      </c>
      <c r="G155" s="68" t="s">
        <v>11</v>
      </c>
      <c r="H155" s="68" t="s">
        <v>1425</v>
      </c>
      <c r="I155" s="181" t="s">
        <v>12</v>
      </c>
      <c r="J155" s="68" t="s">
        <v>1517</v>
      </c>
      <c r="K155" s="68" t="s">
        <v>599</v>
      </c>
    </row>
    <row r="156" spans="1:11" hidden="1" x14ac:dyDescent="0.3">
      <c r="C156" s="68" t="s">
        <v>30</v>
      </c>
      <c r="D156" s="68">
        <v>240</v>
      </c>
      <c r="F156" s="68" t="s">
        <v>1781</v>
      </c>
      <c r="G156" s="68" t="s">
        <v>11</v>
      </c>
      <c r="H156" s="68" t="s">
        <v>1425</v>
      </c>
      <c r="I156" s="181" t="s">
        <v>12</v>
      </c>
      <c r="J156" s="68" t="s">
        <v>1517</v>
      </c>
      <c r="K156" s="68" t="s">
        <v>599</v>
      </c>
    </row>
    <row r="157" spans="1:11" hidden="1" x14ac:dyDescent="0.3">
      <c r="C157" s="68" t="s">
        <v>8</v>
      </c>
      <c r="D157" s="68">
        <v>320</v>
      </c>
      <c r="F157" s="68" t="s">
        <v>62</v>
      </c>
      <c r="G157" s="68" t="s">
        <v>11</v>
      </c>
      <c r="H157" s="68" t="s">
        <v>1425</v>
      </c>
      <c r="I157" s="181" t="s">
        <v>12</v>
      </c>
      <c r="J157" s="68" t="s">
        <v>13</v>
      </c>
      <c r="K157" s="68" t="s">
        <v>60</v>
      </c>
    </row>
    <row r="158" spans="1:11" x14ac:dyDescent="0.3">
      <c r="C158" s="68" t="s">
        <v>1892</v>
      </c>
      <c r="D158" s="68">
        <v>1500</v>
      </c>
      <c r="F158" s="68" t="s">
        <v>914</v>
      </c>
      <c r="G158" s="68" t="s">
        <v>11</v>
      </c>
      <c r="H158" s="68" t="s">
        <v>832</v>
      </c>
      <c r="I158" s="181" t="s">
        <v>12</v>
      </c>
      <c r="J158" s="68" t="s">
        <v>13</v>
      </c>
    </row>
    <row r="159" spans="1:11" x14ac:dyDescent="0.3">
      <c r="C159" s="68" t="s">
        <v>1893</v>
      </c>
      <c r="D159" s="68">
        <v>500</v>
      </c>
      <c r="F159" s="68" t="s">
        <v>914</v>
      </c>
      <c r="G159" s="68" t="s">
        <v>11</v>
      </c>
      <c r="H159" s="68" t="s">
        <v>832</v>
      </c>
      <c r="I159" s="181" t="s">
        <v>12</v>
      </c>
      <c r="J159" s="68" t="s">
        <v>13</v>
      </c>
    </row>
    <row r="160" spans="1:11" x14ac:dyDescent="0.3">
      <c r="C160" s="68" t="s">
        <v>1894</v>
      </c>
      <c r="D160" s="68">
        <v>1240</v>
      </c>
      <c r="F160" s="68" t="s">
        <v>914</v>
      </c>
      <c r="G160" s="68" t="s">
        <v>11</v>
      </c>
      <c r="H160" s="68" t="s">
        <v>14</v>
      </c>
      <c r="I160" s="181" t="s">
        <v>12</v>
      </c>
      <c r="J160" s="68" t="s">
        <v>13</v>
      </c>
    </row>
    <row r="161" spans="1:11" x14ac:dyDescent="0.3">
      <c r="C161" s="68" t="s">
        <v>1895</v>
      </c>
      <c r="D161" s="68">
        <v>2250</v>
      </c>
      <c r="F161" s="68" t="s">
        <v>914</v>
      </c>
      <c r="G161" s="68" t="s">
        <v>11</v>
      </c>
      <c r="H161" s="68" t="s">
        <v>14</v>
      </c>
      <c r="I161" s="181" t="s">
        <v>12</v>
      </c>
      <c r="J161" s="68" t="s">
        <v>13</v>
      </c>
    </row>
    <row r="162" spans="1:11" x14ac:dyDescent="0.3">
      <c r="C162" s="68" t="s">
        <v>1896</v>
      </c>
      <c r="D162" s="68">
        <v>550</v>
      </c>
      <c r="F162" s="68" t="s">
        <v>914</v>
      </c>
      <c r="G162" s="68" t="s">
        <v>11</v>
      </c>
      <c r="H162" s="68" t="s">
        <v>14</v>
      </c>
      <c r="I162" s="181" t="s">
        <v>12</v>
      </c>
      <c r="J162" s="68" t="s">
        <v>13</v>
      </c>
    </row>
    <row r="163" spans="1:11" x14ac:dyDescent="0.3">
      <c r="C163" s="68" t="s">
        <v>8</v>
      </c>
      <c r="D163" s="68">
        <v>160</v>
      </c>
      <c r="F163" s="68" t="s">
        <v>914</v>
      </c>
      <c r="G163" s="68" t="s">
        <v>11</v>
      </c>
      <c r="H163" s="68" t="s">
        <v>16</v>
      </c>
      <c r="I163" s="181" t="s">
        <v>12</v>
      </c>
      <c r="J163" s="68" t="s">
        <v>13</v>
      </c>
    </row>
    <row r="164" spans="1:11" x14ac:dyDescent="0.3">
      <c r="C164" s="68" t="s">
        <v>1858</v>
      </c>
      <c r="D164" s="68">
        <v>60</v>
      </c>
      <c r="F164" s="68" t="s">
        <v>914</v>
      </c>
      <c r="G164" s="68" t="s">
        <v>11</v>
      </c>
      <c r="H164" s="68" t="s">
        <v>16</v>
      </c>
      <c r="I164" s="181" t="s">
        <v>12</v>
      </c>
      <c r="J164" s="68" t="s">
        <v>13</v>
      </c>
    </row>
    <row r="165" spans="1:11" hidden="1" x14ac:dyDescent="0.3">
      <c r="A165" s="78">
        <v>81</v>
      </c>
      <c r="B165" s="180">
        <v>45314</v>
      </c>
      <c r="C165" s="68" t="s">
        <v>1733</v>
      </c>
      <c r="D165" s="68">
        <v>100</v>
      </c>
      <c r="F165" s="68" t="s">
        <v>1798</v>
      </c>
      <c r="G165" s="68" t="s">
        <v>11</v>
      </c>
      <c r="H165" s="68" t="s">
        <v>16</v>
      </c>
      <c r="I165" s="181" t="s">
        <v>12</v>
      </c>
      <c r="J165" s="68" t="s">
        <v>1517</v>
      </c>
      <c r="K165" s="68" t="s">
        <v>1743</v>
      </c>
    </row>
    <row r="166" spans="1:11" hidden="1" x14ac:dyDescent="0.3">
      <c r="A166" s="78">
        <v>82</v>
      </c>
      <c r="C166" s="68" t="s">
        <v>23</v>
      </c>
      <c r="D166" s="68">
        <v>380</v>
      </c>
      <c r="F166" s="68" t="s">
        <v>1798</v>
      </c>
      <c r="G166" s="68" t="s">
        <v>11</v>
      </c>
      <c r="H166" s="68" t="s">
        <v>16</v>
      </c>
      <c r="I166" s="181" t="s">
        <v>12</v>
      </c>
      <c r="J166" s="68" t="s">
        <v>1517</v>
      </c>
      <c r="K166" s="68" t="s">
        <v>1743</v>
      </c>
    </row>
    <row r="167" spans="1:11" hidden="1" x14ac:dyDescent="0.3">
      <c r="A167" s="78">
        <v>83</v>
      </c>
      <c r="C167" s="68" t="s">
        <v>27</v>
      </c>
      <c r="D167" s="68">
        <v>360</v>
      </c>
      <c r="F167" s="68" t="s">
        <v>1798</v>
      </c>
      <c r="G167" s="68" t="s">
        <v>11</v>
      </c>
      <c r="H167" s="68" t="s">
        <v>16</v>
      </c>
      <c r="I167" s="181" t="s">
        <v>12</v>
      </c>
      <c r="J167" s="68" t="s">
        <v>1517</v>
      </c>
      <c r="K167" s="68" t="s">
        <v>1743</v>
      </c>
    </row>
    <row r="168" spans="1:11" hidden="1" x14ac:dyDescent="0.3">
      <c r="A168" s="78">
        <v>84</v>
      </c>
      <c r="C168" s="68" t="s">
        <v>18</v>
      </c>
      <c r="D168" s="68">
        <v>120</v>
      </c>
      <c r="F168" s="68" t="s">
        <v>1798</v>
      </c>
      <c r="G168" s="68" t="s">
        <v>11</v>
      </c>
      <c r="H168" s="68" t="s">
        <v>16</v>
      </c>
      <c r="I168" s="181" t="s">
        <v>12</v>
      </c>
      <c r="J168" s="68" t="s">
        <v>1517</v>
      </c>
      <c r="K168" s="68" t="s">
        <v>1743</v>
      </c>
    </row>
    <row r="169" spans="1:11" hidden="1" x14ac:dyDescent="0.3">
      <c r="A169" s="78">
        <v>85</v>
      </c>
      <c r="C169" s="68" t="s">
        <v>1777</v>
      </c>
      <c r="D169" s="68">
        <v>880</v>
      </c>
      <c r="F169" s="68" t="s">
        <v>1798</v>
      </c>
      <c r="G169" s="68" t="s">
        <v>10</v>
      </c>
      <c r="H169" s="68" t="s">
        <v>832</v>
      </c>
      <c r="I169" s="181" t="s">
        <v>12</v>
      </c>
      <c r="J169" s="68" t="s">
        <v>1517</v>
      </c>
      <c r="K169" s="68" t="s">
        <v>1743</v>
      </c>
    </row>
    <row r="170" spans="1:11" hidden="1" x14ac:dyDescent="0.3">
      <c r="A170" s="78">
        <v>86</v>
      </c>
      <c r="C170" s="68" t="s">
        <v>1778</v>
      </c>
      <c r="D170" s="68">
        <v>6000</v>
      </c>
      <c r="F170" s="68" t="s">
        <v>1798</v>
      </c>
      <c r="G170" s="68" t="s">
        <v>10</v>
      </c>
      <c r="H170" s="68" t="s">
        <v>17</v>
      </c>
      <c r="I170" s="181" t="s">
        <v>12</v>
      </c>
      <c r="J170" s="68" t="s">
        <v>1517</v>
      </c>
      <c r="K170" s="68" t="s">
        <v>1743</v>
      </c>
    </row>
    <row r="171" spans="1:11" hidden="1" x14ac:dyDescent="0.3">
      <c r="A171" s="78">
        <v>87</v>
      </c>
      <c r="C171" s="68" t="s">
        <v>1779</v>
      </c>
      <c r="D171" s="68">
        <v>1600</v>
      </c>
      <c r="F171" s="68" t="s">
        <v>1798</v>
      </c>
      <c r="G171" s="68" t="s">
        <v>10</v>
      </c>
      <c r="H171" s="68" t="s">
        <v>17</v>
      </c>
      <c r="I171" s="181" t="s">
        <v>12</v>
      </c>
      <c r="J171" s="68" t="s">
        <v>1517</v>
      </c>
      <c r="K171" s="68" t="s">
        <v>1743</v>
      </c>
    </row>
    <row r="172" spans="1:11" hidden="1" x14ac:dyDescent="0.3">
      <c r="A172" s="78">
        <v>88</v>
      </c>
      <c r="C172" s="68" t="s">
        <v>1775</v>
      </c>
      <c r="D172" s="68">
        <v>3500</v>
      </c>
      <c r="F172" s="68" t="s">
        <v>1798</v>
      </c>
      <c r="G172" s="68" t="s">
        <v>10</v>
      </c>
      <c r="H172" s="68" t="s">
        <v>832</v>
      </c>
      <c r="I172" s="181" t="s">
        <v>12</v>
      </c>
      <c r="J172" s="68" t="s">
        <v>1517</v>
      </c>
      <c r="K172" s="68" t="s">
        <v>1743</v>
      </c>
    </row>
    <row r="173" spans="1:11" hidden="1" x14ac:dyDescent="0.3">
      <c r="A173" s="78">
        <v>89</v>
      </c>
      <c r="B173" s="180">
        <v>45314</v>
      </c>
      <c r="C173" s="68" t="s">
        <v>1740</v>
      </c>
      <c r="D173" s="68">
        <v>10430</v>
      </c>
      <c r="F173" s="68" t="s">
        <v>1516</v>
      </c>
      <c r="G173" s="68" t="s">
        <v>11</v>
      </c>
      <c r="H173" s="68" t="s">
        <v>1425</v>
      </c>
      <c r="I173" s="181" t="s">
        <v>12</v>
      </c>
      <c r="J173" s="68" t="s">
        <v>1517</v>
      </c>
      <c r="K173" s="68" t="s">
        <v>1741</v>
      </c>
    </row>
    <row r="174" spans="1:11" hidden="1" x14ac:dyDescent="0.3">
      <c r="A174" s="78">
        <v>90</v>
      </c>
      <c r="C174" s="68" t="s">
        <v>1742</v>
      </c>
      <c r="D174" s="68">
        <v>50</v>
      </c>
      <c r="F174" s="68" t="s">
        <v>1516</v>
      </c>
      <c r="G174" s="68" t="s">
        <v>11</v>
      </c>
      <c r="H174" s="68" t="s">
        <v>1425</v>
      </c>
      <c r="I174" s="181" t="s">
        <v>12</v>
      </c>
      <c r="J174" s="68" t="s">
        <v>1517</v>
      </c>
      <c r="K174" s="68" t="s">
        <v>1743</v>
      </c>
    </row>
    <row r="175" spans="1:11" hidden="1" x14ac:dyDescent="0.3">
      <c r="A175" s="78">
        <v>91</v>
      </c>
      <c r="C175" s="68" t="s">
        <v>1744</v>
      </c>
      <c r="D175" s="68">
        <v>600</v>
      </c>
      <c r="F175" s="68" t="s">
        <v>1516</v>
      </c>
      <c r="G175" s="68" t="s">
        <v>11</v>
      </c>
      <c r="H175" s="68" t="s">
        <v>17</v>
      </c>
      <c r="I175" s="181" t="s">
        <v>12</v>
      </c>
      <c r="J175" s="68" t="s">
        <v>1517</v>
      </c>
      <c r="K175" s="68" t="s">
        <v>1743</v>
      </c>
    </row>
    <row r="176" spans="1:11" x14ac:dyDescent="0.3">
      <c r="C176" s="68" t="s">
        <v>1892</v>
      </c>
      <c r="D176" s="68">
        <v>1500</v>
      </c>
      <c r="F176" s="68" t="s">
        <v>914</v>
      </c>
      <c r="G176" s="68" t="s">
        <v>11</v>
      </c>
      <c r="H176" s="68" t="s">
        <v>832</v>
      </c>
      <c r="I176" s="181" t="s">
        <v>12</v>
      </c>
      <c r="J176" s="68" t="s">
        <v>1517</v>
      </c>
    </row>
    <row r="177" spans="2:10" x14ac:dyDescent="0.3">
      <c r="C177" s="68" t="s">
        <v>1893</v>
      </c>
      <c r="D177" s="68">
        <v>1000</v>
      </c>
      <c r="F177" s="68" t="s">
        <v>914</v>
      </c>
      <c r="G177" s="68" t="s">
        <v>11</v>
      </c>
      <c r="H177" s="68" t="s">
        <v>832</v>
      </c>
      <c r="I177" s="181" t="s">
        <v>12</v>
      </c>
      <c r="J177" s="68" t="s">
        <v>1517</v>
      </c>
    </row>
    <row r="178" spans="2:10" x14ac:dyDescent="0.3">
      <c r="C178" s="68" t="s">
        <v>1733</v>
      </c>
      <c r="D178" s="68">
        <v>125</v>
      </c>
      <c r="F178" s="68" t="s">
        <v>914</v>
      </c>
      <c r="G178" s="68" t="s">
        <v>11</v>
      </c>
      <c r="H178" s="68" t="s">
        <v>1425</v>
      </c>
      <c r="I178" s="181" t="s">
        <v>12</v>
      </c>
      <c r="J178" s="68" t="s">
        <v>1517</v>
      </c>
    </row>
    <row r="179" spans="2:10" x14ac:dyDescent="0.3">
      <c r="C179" s="68" t="s">
        <v>1894</v>
      </c>
      <c r="D179" s="68">
        <v>1280</v>
      </c>
      <c r="F179" s="68" t="s">
        <v>914</v>
      </c>
      <c r="G179" s="68" t="s">
        <v>11</v>
      </c>
      <c r="H179" s="68" t="s">
        <v>1425</v>
      </c>
      <c r="I179" s="181" t="s">
        <v>12</v>
      </c>
      <c r="J179" s="68" t="s">
        <v>1517</v>
      </c>
    </row>
    <row r="180" spans="2:10" x14ac:dyDescent="0.3">
      <c r="C180" s="68" t="s">
        <v>8</v>
      </c>
      <c r="D180" s="68">
        <v>75</v>
      </c>
      <c r="F180" s="68" t="s">
        <v>914</v>
      </c>
      <c r="G180" s="68" t="s">
        <v>11</v>
      </c>
      <c r="H180" s="68" t="s">
        <v>1425</v>
      </c>
      <c r="I180" s="181" t="s">
        <v>12</v>
      </c>
      <c r="J180" s="68" t="s">
        <v>1517</v>
      </c>
    </row>
    <row r="181" spans="2:10" x14ac:dyDescent="0.3">
      <c r="C181" s="68" t="s">
        <v>1897</v>
      </c>
      <c r="D181" s="68">
        <v>3000</v>
      </c>
      <c r="F181" s="68" t="s">
        <v>914</v>
      </c>
      <c r="G181" s="68" t="s">
        <v>11</v>
      </c>
      <c r="H181" s="68" t="s">
        <v>832</v>
      </c>
      <c r="I181" s="181" t="s">
        <v>12</v>
      </c>
      <c r="J181" s="68" t="s">
        <v>1517</v>
      </c>
    </row>
    <row r="182" spans="2:10" x14ac:dyDescent="0.3">
      <c r="C182" s="68" t="s">
        <v>1898</v>
      </c>
      <c r="D182" s="68">
        <v>60</v>
      </c>
      <c r="F182" s="68" t="s">
        <v>914</v>
      </c>
      <c r="G182" s="68" t="s">
        <v>11</v>
      </c>
      <c r="H182" s="68" t="s">
        <v>1425</v>
      </c>
      <c r="I182" s="181" t="s">
        <v>12</v>
      </c>
      <c r="J182" s="68" t="s">
        <v>1517</v>
      </c>
    </row>
    <row r="183" spans="2:10" x14ac:dyDescent="0.3">
      <c r="B183" s="180">
        <v>45315</v>
      </c>
      <c r="C183" s="68" t="s">
        <v>1892</v>
      </c>
      <c r="D183" s="68">
        <v>1500</v>
      </c>
      <c r="F183" s="68" t="s">
        <v>914</v>
      </c>
      <c r="G183" s="68" t="s">
        <v>11</v>
      </c>
      <c r="H183" s="68" t="s">
        <v>832</v>
      </c>
      <c r="I183" s="181" t="s">
        <v>12</v>
      </c>
      <c r="J183" s="68" t="s">
        <v>1517</v>
      </c>
    </row>
    <row r="184" spans="2:10" x14ac:dyDescent="0.3">
      <c r="C184" s="68" t="s">
        <v>1893</v>
      </c>
      <c r="D184" s="68">
        <v>800</v>
      </c>
      <c r="F184" s="68" t="s">
        <v>914</v>
      </c>
      <c r="G184" s="68" t="s">
        <v>11</v>
      </c>
      <c r="H184" s="68" t="s">
        <v>832</v>
      </c>
      <c r="I184" s="181" t="s">
        <v>12</v>
      </c>
      <c r="J184" s="68" t="s">
        <v>1517</v>
      </c>
    </row>
    <row r="185" spans="2:10" x14ac:dyDescent="0.3">
      <c r="C185" s="68" t="s">
        <v>1899</v>
      </c>
      <c r="D185" s="68">
        <v>750</v>
      </c>
      <c r="F185" s="68" t="s">
        <v>914</v>
      </c>
      <c r="G185" s="68" t="s">
        <v>11</v>
      </c>
      <c r="H185" s="68" t="s">
        <v>14</v>
      </c>
      <c r="I185" s="181" t="s">
        <v>12</v>
      </c>
      <c r="J185" s="68" t="s">
        <v>1517</v>
      </c>
    </row>
    <row r="186" spans="2:10" x14ac:dyDescent="0.3">
      <c r="C186" s="68" t="s">
        <v>1900</v>
      </c>
      <c r="D186" s="68">
        <v>400</v>
      </c>
      <c r="F186" s="68" t="s">
        <v>914</v>
      </c>
      <c r="G186" s="68" t="s">
        <v>11</v>
      </c>
      <c r="H186" s="68" t="s">
        <v>14</v>
      </c>
      <c r="I186" s="181" t="s">
        <v>12</v>
      </c>
      <c r="J186" s="68" t="s">
        <v>1517</v>
      </c>
    </row>
    <row r="187" spans="2:10" x14ac:dyDescent="0.3">
      <c r="C187" s="68" t="s">
        <v>1894</v>
      </c>
      <c r="D187" s="68">
        <v>1680</v>
      </c>
      <c r="F187" s="68" t="s">
        <v>914</v>
      </c>
      <c r="G187" s="68" t="s">
        <v>11</v>
      </c>
      <c r="H187" s="68" t="s">
        <v>14</v>
      </c>
      <c r="I187" s="181" t="s">
        <v>12</v>
      </c>
      <c r="J187" s="68" t="s">
        <v>1517</v>
      </c>
    </row>
    <row r="188" spans="2:10" x14ac:dyDescent="0.3">
      <c r="C188" s="68" t="s">
        <v>697</v>
      </c>
      <c r="D188" s="68">
        <v>110</v>
      </c>
      <c r="F188" s="68" t="s">
        <v>914</v>
      </c>
      <c r="G188" s="68" t="s">
        <v>11</v>
      </c>
      <c r="H188" s="68" t="s">
        <v>1425</v>
      </c>
      <c r="I188" s="181" t="s">
        <v>12</v>
      </c>
      <c r="J188" s="68" t="s">
        <v>1517</v>
      </c>
    </row>
    <row r="189" spans="2:10" x14ac:dyDescent="0.3">
      <c r="C189" s="68" t="s">
        <v>1858</v>
      </c>
      <c r="D189" s="68">
        <v>60</v>
      </c>
      <c r="F189" s="68" t="s">
        <v>914</v>
      </c>
      <c r="G189" s="68" t="s">
        <v>11</v>
      </c>
      <c r="H189" s="68" t="s">
        <v>1425</v>
      </c>
      <c r="I189" s="181" t="s">
        <v>12</v>
      </c>
      <c r="J189" s="68" t="s">
        <v>1517</v>
      </c>
    </row>
    <row r="190" spans="2:10" x14ac:dyDescent="0.3">
      <c r="C190" s="68" t="s">
        <v>694</v>
      </c>
      <c r="D190" s="68">
        <v>300</v>
      </c>
      <c r="F190" s="68" t="s">
        <v>914</v>
      </c>
      <c r="G190" s="68" t="s">
        <v>11</v>
      </c>
      <c r="H190" s="68" t="s">
        <v>1425</v>
      </c>
      <c r="I190" s="181" t="s">
        <v>12</v>
      </c>
      <c r="J190" s="68" t="s">
        <v>1517</v>
      </c>
    </row>
    <row r="191" spans="2:10" x14ac:dyDescent="0.3">
      <c r="B191" s="180">
        <v>45316</v>
      </c>
      <c r="C191" s="68" t="s">
        <v>1892</v>
      </c>
      <c r="D191" s="68">
        <v>1500</v>
      </c>
      <c r="F191" s="68" t="s">
        <v>914</v>
      </c>
      <c r="G191" s="68" t="s">
        <v>11</v>
      </c>
      <c r="H191" s="68" t="s">
        <v>832</v>
      </c>
      <c r="I191" s="181" t="s">
        <v>12</v>
      </c>
      <c r="J191" s="68" t="s">
        <v>1517</v>
      </c>
    </row>
    <row r="192" spans="2:10" x14ac:dyDescent="0.3">
      <c r="C192" s="68" t="s">
        <v>1893</v>
      </c>
      <c r="D192" s="68">
        <v>1050</v>
      </c>
      <c r="F192" s="68" t="s">
        <v>914</v>
      </c>
      <c r="G192" s="68" t="s">
        <v>11</v>
      </c>
      <c r="H192" s="68" t="s">
        <v>832</v>
      </c>
      <c r="I192" s="181" t="s">
        <v>12</v>
      </c>
      <c r="J192" s="68" t="s">
        <v>1517</v>
      </c>
    </row>
    <row r="193" spans="2:10" x14ac:dyDescent="0.3">
      <c r="C193" s="68" t="s">
        <v>1900</v>
      </c>
      <c r="D193" s="68">
        <v>800</v>
      </c>
      <c r="F193" s="68" t="s">
        <v>914</v>
      </c>
      <c r="G193" s="68" t="s">
        <v>11</v>
      </c>
      <c r="H193" s="68" t="s">
        <v>14</v>
      </c>
      <c r="I193" s="181" t="s">
        <v>12</v>
      </c>
      <c r="J193" s="68" t="s">
        <v>1517</v>
      </c>
    </row>
    <row r="194" spans="2:10" x14ac:dyDescent="0.3">
      <c r="C194" s="68" t="s">
        <v>1899</v>
      </c>
      <c r="D194" s="68">
        <v>700</v>
      </c>
      <c r="F194" s="68" t="s">
        <v>914</v>
      </c>
      <c r="G194" s="68" t="s">
        <v>11</v>
      </c>
      <c r="H194" s="68" t="s">
        <v>14</v>
      </c>
      <c r="I194" s="181" t="s">
        <v>12</v>
      </c>
      <c r="J194" s="68" t="s">
        <v>1517</v>
      </c>
    </row>
    <row r="195" spans="2:10" x14ac:dyDescent="0.3">
      <c r="C195" s="68" t="s">
        <v>1894</v>
      </c>
      <c r="D195" s="68">
        <v>1280</v>
      </c>
      <c r="F195" s="68" t="s">
        <v>914</v>
      </c>
      <c r="G195" s="68" t="s">
        <v>11</v>
      </c>
      <c r="H195" s="68" t="s">
        <v>14</v>
      </c>
      <c r="I195" s="181" t="s">
        <v>12</v>
      </c>
      <c r="J195" s="68" t="s">
        <v>1517</v>
      </c>
    </row>
    <row r="196" spans="2:10" x14ac:dyDescent="0.3">
      <c r="C196" s="68" t="s">
        <v>1858</v>
      </c>
      <c r="D196" s="68">
        <v>60</v>
      </c>
      <c r="F196" s="68" t="s">
        <v>914</v>
      </c>
      <c r="G196" s="68" t="s">
        <v>11</v>
      </c>
      <c r="H196" s="68" t="s">
        <v>1425</v>
      </c>
      <c r="I196" s="181" t="s">
        <v>12</v>
      </c>
      <c r="J196" s="68" t="s">
        <v>1517</v>
      </c>
    </row>
    <row r="197" spans="2:10" x14ac:dyDescent="0.3">
      <c r="C197" s="68" t="s">
        <v>1901</v>
      </c>
      <c r="D197" s="68">
        <v>721</v>
      </c>
      <c r="F197" s="68" t="s">
        <v>914</v>
      </c>
      <c r="G197" s="68" t="s">
        <v>11</v>
      </c>
      <c r="H197" s="68" t="s">
        <v>14</v>
      </c>
      <c r="I197" s="181" t="s">
        <v>12</v>
      </c>
      <c r="J197" s="68" t="s">
        <v>1517</v>
      </c>
    </row>
    <row r="198" spans="2:10" x14ac:dyDescent="0.3">
      <c r="C198" s="68" t="s">
        <v>8</v>
      </c>
      <c r="D198" s="68">
        <v>140</v>
      </c>
      <c r="F198" s="68" t="s">
        <v>914</v>
      </c>
      <c r="G198" s="68" t="s">
        <v>11</v>
      </c>
      <c r="H198" s="68" t="s">
        <v>1425</v>
      </c>
      <c r="I198" s="181" t="s">
        <v>12</v>
      </c>
      <c r="J198" s="68" t="s">
        <v>1517</v>
      </c>
    </row>
    <row r="199" spans="2:10" x14ac:dyDescent="0.3">
      <c r="B199" s="180">
        <v>45317</v>
      </c>
      <c r="C199" s="68" t="s">
        <v>1892</v>
      </c>
      <c r="D199" s="68">
        <v>1500</v>
      </c>
      <c r="F199" s="68" t="s">
        <v>914</v>
      </c>
      <c r="G199" s="68" t="s">
        <v>11</v>
      </c>
      <c r="H199" s="68" t="s">
        <v>832</v>
      </c>
      <c r="I199" s="181" t="s">
        <v>12</v>
      </c>
      <c r="J199" s="68" t="s">
        <v>1517</v>
      </c>
    </row>
    <row r="200" spans="2:10" x14ac:dyDescent="0.3">
      <c r="C200" s="68" t="s">
        <v>1893</v>
      </c>
      <c r="D200" s="68">
        <v>1000</v>
      </c>
      <c r="F200" s="68" t="s">
        <v>914</v>
      </c>
      <c r="G200" s="68" t="s">
        <v>11</v>
      </c>
      <c r="H200" s="68" t="s">
        <v>832</v>
      </c>
      <c r="I200" s="181" t="s">
        <v>12</v>
      </c>
      <c r="J200" s="68" t="s">
        <v>1517</v>
      </c>
    </row>
    <row r="201" spans="2:10" x14ac:dyDescent="0.3">
      <c r="C201" s="68" t="s">
        <v>1903</v>
      </c>
      <c r="D201" s="68">
        <v>2000</v>
      </c>
      <c r="F201" s="68" t="s">
        <v>914</v>
      </c>
      <c r="G201" s="68" t="s">
        <v>11</v>
      </c>
      <c r="H201" s="68" t="s">
        <v>14</v>
      </c>
      <c r="I201" s="181" t="s">
        <v>12</v>
      </c>
      <c r="J201" s="68" t="s">
        <v>1517</v>
      </c>
    </row>
    <row r="202" spans="2:10" x14ac:dyDescent="0.3">
      <c r="C202" s="68" t="s">
        <v>1894</v>
      </c>
      <c r="D202" s="68">
        <v>1600</v>
      </c>
      <c r="F202" s="68" t="s">
        <v>914</v>
      </c>
      <c r="G202" s="68" t="s">
        <v>11</v>
      </c>
      <c r="H202" s="68" t="s">
        <v>14</v>
      </c>
      <c r="I202" s="181" t="s">
        <v>12</v>
      </c>
      <c r="J202" s="68" t="s">
        <v>1517</v>
      </c>
    </row>
    <row r="203" spans="2:10" x14ac:dyDescent="0.3">
      <c r="C203" s="68" t="s">
        <v>23</v>
      </c>
      <c r="D203" s="68">
        <v>120</v>
      </c>
      <c r="F203" s="68" t="s">
        <v>914</v>
      </c>
      <c r="G203" s="68" t="s">
        <v>11</v>
      </c>
      <c r="H203" s="68" t="s">
        <v>1425</v>
      </c>
      <c r="I203" s="181" t="s">
        <v>12</v>
      </c>
      <c r="J203" s="68" t="s">
        <v>1517</v>
      </c>
    </row>
    <row r="204" spans="2:10" x14ac:dyDescent="0.3">
      <c r="C204" s="68" t="s">
        <v>1858</v>
      </c>
      <c r="D204" s="68">
        <v>60</v>
      </c>
      <c r="F204" s="68" t="s">
        <v>914</v>
      </c>
      <c r="G204" s="68" t="s">
        <v>11</v>
      </c>
      <c r="H204" s="68" t="s">
        <v>1425</v>
      </c>
      <c r="I204" s="181" t="s">
        <v>12</v>
      </c>
      <c r="J204" s="68" t="s">
        <v>1517</v>
      </c>
    </row>
    <row r="205" spans="2:10" x14ac:dyDescent="0.3">
      <c r="C205" s="68" t="s">
        <v>8</v>
      </c>
      <c r="D205" s="68">
        <v>75</v>
      </c>
      <c r="F205" s="68" t="s">
        <v>914</v>
      </c>
      <c r="G205" s="68" t="s">
        <v>11</v>
      </c>
      <c r="H205" s="68" t="s">
        <v>1425</v>
      </c>
      <c r="I205" s="181" t="s">
        <v>12</v>
      </c>
      <c r="J205" s="68" t="s">
        <v>1517</v>
      </c>
    </row>
    <row r="206" spans="2:10" x14ac:dyDescent="0.3">
      <c r="B206" s="180">
        <v>45318</v>
      </c>
      <c r="C206" s="68" t="s">
        <v>1892</v>
      </c>
      <c r="D206" s="68">
        <v>1500</v>
      </c>
      <c r="F206" s="68" t="s">
        <v>914</v>
      </c>
      <c r="G206" s="68" t="s">
        <v>11</v>
      </c>
      <c r="H206" s="68" t="s">
        <v>832</v>
      </c>
      <c r="I206" s="181" t="s">
        <v>12</v>
      </c>
      <c r="J206" s="68" t="s">
        <v>1517</v>
      </c>
    </row>
    <row r="207" spans="2:10" x14ac:dyDescent="0.3">
      <c r="C207" s="68" t="s">
        <v>1893</v>
      </c>
      <c r="D207" s="68">
        <v>1000</v>
      </c>
      <c r="F207" s="68" t="s">
        <v>914</v>
      </c>
      <c r="G207" s="68" t="s">
        <v>11</v>
      </c>
      <c r="H207" s="68" t="s">
        <v>832</v>
      </c>
      <c r="I207" s="181" t="s">
        <v>12</v>
      </c>
      <c r="J207" s="68" t="s">
        <v>1517</v>
      </c>
    </row>
    <row r="208" spans="2:10" x14ac:dyDescent="0.3">
      <c r="C208" s="68" t="s">
        <v>1903</v>
      </c>
      <c r="D208" s="68">
        <v>2000</v>
      </c>
      <c r="F208" s="68" t="s">
        <v>914</v>
      </c>
      <c r="G208" s="68" t="s">
        <v>11</v>
      </c>
      <c r="H208" s="68" t="s">
        <v>14</v>
      </c>
      <c r="I208" s="181" t="s">
        <v>12</v>
      </c>
      <c r="J208" s="68" t="s">
        <v>1517</v>
      </c>
    </row>
    <row r="209" spans="1:11" x14ac:dyDescent="0.3">
      <c r="C209" s="68" t="s">
        <v>1894</v>
      </c>
      <c r="D209" s="68">
        <v>1500</v>
      </c>
      <c r="F209" s="68" t="s">
        <v>914</v>
      </c>
      <c r="G209" s="68" t="s">
        <v>11</v>
      </c>
      <c r="H209" s="68" t="s">
        <v>14</v>
      </c>
      <c r="I209" s="181" t="s">
        <v>12</v>
      </c>
      <c r="J209" s="68" t="s">
        <v>1517</v>
      </c>
    </row>
    <row r="210" spans="1:11" x14ac:dyDescent="0.3">
      <c r="C210" s="68" t="s">
        <v>8</v>
      </c>
      <c r="D210" s="68">
        <v>160</v>
      </c>
      <c r="F210" s="68" t="s">
        <v>914</v>
      </c>
      <c r="G210" s="68" t="s">
        <v>11</v>
      </c>
      <c r="H210" s="68" t="s">
        <v>1425</v>
      </c>
      <c r="I210" s="181" t="s">
        <v>12</v>
      </c>
      <c r="J210" s="68" t="s">
        <v>1517</v>
      </c>
    </row>
    <row r="211" spans="1:11" x14ac:dyDescent="0.3">
      <c r="C211" s="68" t="s">
        <v>697</v>
      </c>
      <c r="D211" s="68">
        <v>120</v>
      </c>
      <c r="F211" s="68" t="s">
        <v>914</v>
      </c>
      <c r="G211" s="68" t="s">
        <v>11</v>
      </c>
      <c r="H211" s="68" t="s">
        <v>1425</v>
      </c>
      <c r="I211" s="181" t="s">
        <v>12</v>
      </c>
      <c r="J211" s="68" t="s">
        <v>1517</v>
      </c>
    </row>
    <row r="212" spans="1:11" x14ac:dyDescent="0.3">
      <c r="C212" s="68" t="s">
        <v>1904</v>
      </c>
      <c r="D212" s="68">
        <v>180</v>
      </c>
      <c r="F212" s="68" t="s">
        <v>914</v>
      </c>
      <c r="G212" s="68" t="s">
        <v>11</v>
      </c>
      <c r="H212" s="68" t="s">
        <v>1425</v>
      </c>
      <c r="I212" s="181" t="s">
        <v>12</v>
      </c>
      <c r="J212" s="68" t="s">
        <v>1517</v>
      </c>
    </row>
    <row r="213" spans="1:11" hidden="1" x14ac:dyDescent="0.3">
      <c r="B213" s="180">
        <v>45319</v>
      </c>
      <c r="C213" s="68" t="s">
        <v>27</v>
      </c>
      <c r="D213" s="68">
        <v>220</v>
      </c>
      <c r="F213" s="68" t="s">
        <v>62</v>
      </c>
      <c r="G213" s="68" t="s">
        <v>11</v>
      </c>
      <c r="H213" s="68" t="s">
        <v>1425</v>
      </c>
      <c r="I213" s="181" t="s">
        <v>12</v>
      </c>
      <c r="J213" s="68" t="s">
        <v>13</v>
      </c>
      <c r="K213" s="68" t="s">
        <v>60</v>
      </c>
    </row>
    <row r="214" spans="1:11" x14ac:dyDescent="0.3">
      <c r="C214" s="68" t="s">
        <v>1892</v>
      </c>
      <c r="D214" s="68">
        <v>1500</v>
      </c>
      <c r="F214" s="68" t="s">
        <v>914</v>
      </c>
      <c r="G214" s="68" t="s">
        <v>11</v>
      </c>
      <c r="H214" s="68" t="s">
        <v>832</v>
      </c>
      <c r="I214" s="181" t="s">
        <v>12</v>
      </c>
    </row>
    <row r="215" spans="1:11" x14ac:dyDescent="0.3">
      <c r="C215" s="68" t="s">
        <v>1893</v>
      </c>
      <c r="D215" s="68">
        <v>1000</v>
      </c>
      <c r="F215" s="68" t="s">
        <v>914</v>
      </c>
      <c r="G215" s="68" t="s">
        <v>11</v>
      </c>
      <c r="H215" s="68" t="s">
        <v>832</v>
      </c>
      <c r="I215" s="181" t="s">
        <v>12</v>
      </c>
    </row>
    <row r="216" spans="1:11" x14ac:dyDescent="0.3">
      <c r="C216" s="68" t="s">
        <v>1903</v>
      </c>
      <c r="D216" s="68">
        <v>1700</v>
      </c>
      <c r="F216" s="68" t="s">
        <v>914</v>
      </c>
      <c r="G216" s="68" t="s">
        <v>11</v>
      </c>
      <c r="H216" s="68" t="s">
        <v>14</v>
      </c>
      <c r="I216" s="181" t="s">
        <v>12</v>
      </c>
    </row>
    <row r="217" spans="1:11" x14ac:dyDescent="0.3">
      <c r="C217" s="68" t="s">
        <v>1894</v>
      </c>
      <c r="D217" s="68">
        <v>1500</v>
      </c>
      <c r="F217" s="68" t="s">
        <v>914</v>
      </c>
      <c r="G217" s="68" t="s">
        <v>11</v>
      </c>
      <c r="H217" s="68" t="s">
        <v>14</v>
      </c>
      <c r="I217" s="181" t="s">
        <v>12</v>
      </c>
    </row>
    <row r="218" spans="1:11" x14ac:dyDescent="0.3">
      <c r="C218" s="68" t="s">
        <v>697</v>
      </c>
      <c r="D218" s="68">
        <v>80</v>
      </c>
      <c r="F218" s="68" t="s">
        <v>914</v>
      </c>
      <c r="G218" s="68" t="s">
        <v>11</v>
      </c>
      <c r="H218" s="68" t="s">
        <v>1425</v>
      </c>
      <c r="I218" s="181" t="s">
        <v>12</v>
      </c>
    </row>
    <row r="219" spans="1:11" x14ac:dyDescent="0.3">
      <c r="C219" s="68" t="s">
        <v>8</v>
      </c>
      <c r="D219" s="68">
        <v>40</v>
      </c>
      <c r="F219" s="68" t="s">
        <v>914</v>
      </c>
      <c r="G219" s="68" t="s">
        <v>11</v>
      </c>
      <c r="H219" s="68" t="s">
        <v>1425</v>
      </c>
      <c r="I219" s="181" t="s">
        <v>12</v>
      </c>
    </row>
    <row r="220" spans="1:11" x14ac:dyDescent="0.3">
      <c r="C220" s="68" t="s">
        <v>1889</v>
      </c>
      <c r="D220" s="68">
        <v>380</v>
      </c>
      <c r="F220" s="68" t="s">
        <v>914</v>
      </c>
      <c r="G220" s="68" t="s">
        <v>11</v>
      </c>
      <c r="H220" s="68" t="s">
        <v>1425</v>
      </c>
      <c r="I220" s="181" t="s">
        <v>12</v>
      </c>
    </row>
    <row r="221" spans="1:11" x14ac:dyDescent="0.3">
      <c r="C221" s="68" t="s">
        <v>1858</v>
      </c>
      <c r="D221" s="68">
        <v>60</v>
      </c>
      <c r="F221" s="68" t="s">
        <v>914</v>
      </c>
      <c r="G221" s="68" t="s">
        <v>11</v>
      </c>
      <c r="H221" s="68" t="s">
        <v>1425</v>
      </c>
      <c r="I221" s="181" t="s">
        <v>12</v>
      </c>
    </row>
    <row r="222" spans="1:11" hidden="1" x14ac:dyDescent="0.3">
      <c r="A222" s="78">
        <v>92</v>
      </c>
      <c r="B222" s="180">
        <v>45320</v>
      </c>
      <c r="C222" s="68" t="s">
        <v>1771</v>
      </c>
      <c r="D222" s="68">
        <v>3000</v>
      </c>
      <c r="F222" s="68" t="s">
        <v>1799</v>
      </c>
      <c r="G222" s="68" t="s">
        <v>11</v>
      </c>
      <c r="H222" s="68" t="s">
        <v>832</v>
      </c>
      <c r="I222" s="181" t="s">
        <v>12</v>
      </c>
      <c r="J222" s="68" t="s">
        <v>13</v>
      </c>
      <c r="K222" s="68" t="s">
        <v>599</v>
      </c>
    </row>
    <row r="223" spans="1:11" hidden="1" x14ac:dyDescent="0.3">
      <c r="B223" s="180">
        <v>45321</v>
      </c>
      <c r="C223" s="68" t="s">
        <v>1814</v>
      </c>
      <c r="D223" s="68">
        <v>250</v>
      </c>
      <c r="F223" s="68" t="s">
        <v>62</v>
      </c>
      <c r="G223" s="68" t="s">
        <v>11</v>
      </c>
      <c r="H223" s="68" t="s">
        <v>832</v>
      </c>
      <c r="I223" s="181" t="s">
        <v>12</v>
      </c>
      <c r="J223" s="68" t="s">
        <v>13</v>
      </c>
      <c r="K223" s="68" t="s">
        <v>599</v>
      </c>
    </row>
    <row r="224" spans="1:11" hidden="1" x14ac:dyDescent="0.3">
      <c r="C224" s="68" t="s">
        <v>93</v>
      </c>
      <c r="D224" s="68">
        <v>150</v>
      </c>
      <c r="F224" s="68" t="s">
        <v>62</v>
      </c>
      <c r="G224" s="68" t="s">
        <v>11</v>
      </c>
      <c r="H224" s="68" t="s">
        <v>14</v>
      </c>
      <c r="I224" s="181" t="s">
        <v>12</v>
      </c>
      <c r="J224" s="68" t="s">
        <v>13</v>
      </c>
      <c r="K224" s="68" t="s">
        <v>599</v>
      </c>
    </row>
    <row r="225" spans="2:11" hidden="1" x14ac:dyDescent="0.3">
      <c r="C225" s="68" t="s">
        <v>30</v>
      </c>
      <c r="D225" s="68">
        <v>150</v>
      </c>
      <c r="F225" s="68" t="s">
        <v>62</v>
      </c>
      <c r="G225" s="68" t="s">
        <v>11</v>
      </c>
      <c r="H225" s="68" t="s">
        <v>1425</v>
      </c>
      <c r="I225" s="181" t="s">
        <v>12</v>
      </c>
      <c r="J225" s="68" t="s">
        <v>13</v>
      </c>
      <c r="K225" s="68" t="s">
        <v>599</v>
      </c>
    </row>
    <row r="226" spans="2:11" hidden="1" x14ac:dyDescent="0.3">
      <c r="C226" s="68" t="s">
        <v>20</v>
      </c>
      <c r="D226" s="68">
        <v>240</v>
      </c>
      <c r="F226" s="68" t="s">
        <v>62</v>
      </c>
      <c r="G226" s="68" t="s">
        <v>11</v>
      </c>
      <c r="H226" s="68" t="s">
        <v>832</v>
      </c>
      <c r="I226" s="181" t="s">
        <v>12</v>
      </c>
      <c r="J226" s="68" t="s">
        <v>13</v>
      </c>
      <c r="K226" s="68" t="s">
        <v>599</v>
      </c>
    </row>
    <row r="227" spans="2:11" x14ac:dyDescent="0.3">
      <c r="C227" s="68" t="s">
        <v>1902</v>
      </c>
      <c r="D227" s="68">
        <v>400</v>
      </c>
      <c r="F227" s="68" t="s">
        <v>914</v>
      </c>
      <c r="G227" s="68" t="s">
        <v>11</v>
      </c>
      <c r="H227" s="68" t="s">
        <v>14</v>
      </c>
      <c r="I227" s="181" t="s">
        <v>12</v>
      </c>
      <c r="J227" s="68" t="s">
        <v>13</v>
      </c>
    </row>
    <row r="228" spans="2:11" hidden="1" x14ac:dyDescent="0.3">
      <c r="B228" s="180">
        <v>45322</v>
      </c>
      <c r="C228" s="68" t="s">
        <v>1780</v>
      </c>
      <c r="D228" s="68">
        <v>6000</v>
      </c>
      <c r="F228" s="68" t="s">
        <v>1781</v>
      </c>
      <c r="G228" s="68" t="s">
        <v>11</v>
      </c>
      <c r="H228" s="68" t="s">
        <v>1794</v>
      </c>
      <c r="I228" s="181" t="s">
        <v>12</v>
      </c>
      <c r="J228" s="68" t="s">
        <v>13</v>
      </c>
      <c r="K228" s="68" t="s">
        <v>599</v>
      </c>
    </row>
    <row r="229" spans="2:11" hidden="1" x14ac:dyDescent="0.3">
      <c r="C229" s="68" t="s">
        <v>30</v>
      </c>
      <c r="D229" s="68">
        <v>340</v>
      </c>
      <c r="F229" s="68" t="s">
        <v>1781</v>
      </c>
      <c r="G229" s="68" t="s">
        <v>11</v>
      </c>
      <c r="H229" s="68" t="s">
        <v>1425</v>
      </c>
      <c r="I229" s="181" t="s">
        <v>12</v>
      </c>
      <c r="J229" s="68" t="s">
        <v>13</v>
      </c>
      <c r="K229" s="68" t="s">
        <v>599</v>
      </c>
    </row>
    <row r="230" spans="2:11" hidden="1" x14ac:dyDescent="0.3">
      <c r="C230" s="68" t="s">
        <v>30</v>
      </c>
      <c r="D230" s="68">
        <v>160</v>
      </c>
      <c r="F230" s="68" t="s">
        <v>1781</v>
      </c>
      <c r="G230" s="68" t="s">
        <v>11</v>
      </c>
      <c r="H230" s="68" t="s">
        <v>1425</v>
      </c>
      <c r="I230" s="181" t="s">
        <v>12</v>
      </c>
      <c r="J230" s="68" t="s">
        <v>1517</v>
      </c>
      <c r="K230" s="68" t="s">
        <v>599</v>
      </c>
    </row>
    <row r="231" spans="2:11" hidden="1" x14ac:dyDescent="0.3">
      <c r="C231" s="68" t="s">
        <v>1808</v>
      </c>
      <c r="D231" s="68">
        <v>850</v>
      </c>
      <c r="F231" s="68" t="s">
        <v>41</v>
      </c>
      <c r="G231" s="68" t="s">
        <v>11</v>
      </c>
      <c r="H231" s="68" t="s">
        <v>832</v>
      </c>
      <c r="I231" s="181" t="s">
        <v>12</v>
      </c>
      <c r="J231" s="68" t="s">
        <v>1517</v>
      </c>
      <c r="K231" s="68" t="s">
        <v>1813</v>
      </c>
    </row>
    <row r="232" spans="2:11" hidden="1" x14ac:dyDescent="0.3">
      <c r="C232" s="68" t="s">
        <v>1815</v>
      </c>
      <c r="D232" s="68">
        <v>220</v>
      </c>
      <c r="F232" s="68" t="s">
        <v>62</v>
      </c>
      <c r="G232" s="68" t="s">
        <v>11</v>
      </c>
      <c r="H232" s="68" t="s">
        <v>832</v>
      </c>
      <c r="I232" s="181" t="s">
        <v>12</v>
      </c>
      <c r="J232" s="68" t="s">
        <v>13</v>
      </c>
      <c r="K232" s="68" t="s">
        <v>599</v>
      </c>
    </row>
  </sheetData>
  <autoFilter ref="A1:K232">
    <filterColumn colId="5">
      <filters>
        <filter val="AMIT"/>
      </filters>
    </filterColumn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4"/>
  <sheetViews>
    <sheetView topLeftCell="A165" workbookViewId="0">
      <selection activeCell="D16" sqref="D16:D194"/>
    </sheetView>
  </sheetViews>
  <sheetFormatPr defaultRowHeight="14.4" x14ac:dyDescent="0.3"/>
  <cols>
    <col min="1" max="1" width="7.109375" style="69" bestFit="1" customWidth="1"/>
    <col min="2" max="2" width="10.21875" style="69" bestFit="1" customWidth="1"/>
    <col min="3" max="3" width="27.77734375" style="69" bestFit="1" customWidth="1"/>
    <col min="4" max="4" width="14.77734375" style="69" bestFit="1" customWidth="1"/>
    <col min="5" max="5" width="17" style="69" bestFit="1" customWidth="1"/>
    <col min="6" max="6" width="12.33203125" style="69" bestFit="1" customWidth="1"/>
    <col min="7" max="7" width="14.33203125" style="69" bestFit="1" customWidth="1"/>
    <col min="8" max="8" width="14.5546875" style="69" bestFit="1" customWidth="1"/>
    <col min="9" max="9" width="13.33203125" style="69" bestFit="1" customWidth="1"/>
    <col min="10" max="10" width="14" style="69" bestFit="1" customWidth="1"/>
    <col min="11" max="11" width="24.109375" style="69" bestFit="1" customWidth="1"/>
    <col min="12" max="16384" width="8.88671875" style="69"/>
  </cols>
  <sheetData>
    <row r="1" spans="1:11" x14ac:dyDescent="0.3">
      <c r="A1" s="130" t="s">
        <v>0</v>
      </c>
      <c r="B1" s="185" t="s">
        <v>64</v>
      </c>
      <c r="C1" s="129" t="s">
        <v>38</v>
      </c>
      <c r="D1" s="186" t="s">
        <v>1</v>
      </c>
      <c r="E1" s="130" t="s">
        <v>2</v>
      </c>
      <c r="F1" s="187" t="s">
        <v>3</v>
      </c>
      <c r="G1" s="130" t="s">
        <v>4</v>
      </c>
      <c r="H1" s="130" t="s">
        <v>5</v>
      </c>
      <c r="I1" s="130" t="s">
        <v>134</v>
      </c>
      <c r="J1" s="130" t="s">
        <v>6</v>
      </c>
      <c r="K1" s="130" t="s">
        <v>7</v>
      </c>
    </row>
    <row r="2" spans="1:11" hidden="1" x14ac:dyDescent="0.3">
      <c r="A2" s="130">
        <v>1</v>
      </c>
      <c r="B2" s="128">
        <v>45323</v>
      </c>
      <c r="C2" s="129" t="s">
        <v>1745</v>
      </c>
      <c r="D2" s="132">
        <v>700</v>
      </c>
      <c r="E2" s="129"/>
      <c r="F2" s="129" t="s">
        <v>1516</v>
      </c>
      <c r="G2" s="130" t="s">
        <v>11</v>
      </c>
      <c r="H2" s="131" t="s">
        <v>1425</v>
      </c>
      <c r="I2" s="131" t="s">
        <v>12</v>
      </c>
      <c r="J2" s="131" t="s">
        <v>1517</v>
      </c>
      <c r="K2" s="131" t="s">
        <v>1743</v>
      </c>
    </row>
    <row r="3" spans="1:11" hidden="1" x14ac:dyDescent="0.3">
      <c r="A3" s="130">
        <v>2</v>
      </c>
      <c r="B3" s="128"/>
      <c r="C3" s="129" t="s">
        <v>24</v>
      </c>
      <c r="D3" s="132">
        <v>70</v>
      </c>
      <c r="E3" s="129"/>
      <c r="F3" s="129" t="s">
        <v>1516</v>
      </c>
      <c r="G3" s="130" t="s">
        <v>11</v>
      </c>
      <c r="H3" s="131" t="s">
        <v>1425</v>
      </c>
      <c r="I3" s="131" t="s">
        <v>12</v>
      </c>
      <c r="J3" s="131" t="s">
        <v>1517</v>
      </c>
      <c r="K3" s="131" t="s">
        <v>1743</v>
      </c>
    </row>
    <row r="4" spans="1:11" hidden="1" x14ac:dyDescent="0.3">
      <c r="A4" s="130">
        <v>3</v>
      </c>
      <c r="B4" s="128"/>
      <c r="C4" s="129" t="s">
        <v>23</v>
      </c>
      <c r="D4" s="132">
        <v>220</v>
      </c>
      <c r="E4" s="129"/>
      <c r="F4" s="129" t="s">
        <v>1516</v>
      </c>
      <c r="G4" s="130" t="s">
        <v>11</v>
      </c>
      <c r="H4" s="131" t="s">
        <v>1425</v>
      </c>
      <c r="I4" s="131" t="s">
        <v>12</v>
      </c>
      <c r="J4" s="131" t="s">
        <v>1517</v>
      </c>
      <c r="K4" s="131" t="s">
        <v>1743</v>
      </c>
    </row>
    <row r="5" spans="1:11" hidden="1" x14ac:dyDescent="0.3">
      <c r="A5" s="130">
        <v>4</v>
      </c>
      <c r="B5" s="128"/>
      <c r="C5" s="129" t="s">
        <v>1809</v>
      </c>
      <c r="D5" s="132" t="s">
        <v>1746</v>
      </c>
      <c r="E5" s="129"/>
      <c r="F5" s="129" t="s">
        <v>1516</v>
      </c>
      <c r="G5" s="130" t="s">
        <v>11</v>
      </c>
      <c r="H5" s="131" t="s">
        <v>17</v>
      </c>
      <c r="I5" s="131" t="s">
        <v>12</v>
      </c>
      <c r="J5" s="131" t="s">
        <v>1517</v>
      </c>
      <c r="K5" s="131" t="s">
        <v>1743</v>
      </c>
    </row>
    <row r="6" spans="1:11" hidden="1" x14ac:dyDescent="0.3">
      <c r="A6" s="130"/>
      <c r="B6" s="128"/>
      <c r="C6" s="129" t="s">
        <v>34</v>
      </c>
      <c r="D6" s="132">
        <v>200</v>
      </c>
      <c r="E6" s="129"/>
      <c r="F6" s="129" t="s">
        <v>1516</v>
      </c>
      <c r="G6" s="130" t="s">
        <v>11</v>
      </c>
      <c r="H6" s="131" t="s">
        <v>832</v>
      </c>
      <c r="I6" s="131" t="s">
        <v>12</v>
      </c>
      <c r="J6" s="131" t="s">
        <v>1517</v>
      </c>
      <c r="K6" s="131" t="s">
        <v>1743</v>
      </c>
    </row>
    <row r="7" spans="1:11" hidden="1" x14ac:dyDescent="0.3">
      <c r="A7" s="130">
        <v>5</v>
      </c>
      <c r="B7" s="128"/>
      <c r="C7" s="129" t="s">
        <v>27</v>
      </c>
      <c r="D7" s="132">
        <v>230</v>
      </c>
      <c r="E7" s="129"/>
      <c r="F7" s="129" t="s">
        <v>1516</v>
      </c>
      <c r="G7" s="130" t="s">
        <v>11</v>
      </c>
      <c r="H7" s="131" t="s">
        <v>1425</v>
      </c>
      <c r="I7" s="131" t="s">
        <v>12</v>
      </c>
      <c r="J7" s="131" t="s">
        <v>1517</v>
      </c>
      <c r="K7" s="131" t="s">
        <v>1743</v>
      </c>
    </row>
    <row r="8" spans="1:11" hidden="1" x14ac:dyDescent="0.3">
      <c r="A8" s="130"/>
      <c r="B8" s="128"/>
      <c r="C8" s="129" t="s">
        <v>1805</v>
      </c>
      <c r="D8" s="132">
        <v>1400</v>
      </c>
      <c r="E8" s="129"/>
      <c r="F8" s="129" t="s">
        <v>62</v>
      </c>
      <c r="G8" s="130" t="s">
        <v>11</v>
      </c>
      <c r="H8" s="131" t="s">
        <v>832</v>
      </c>
      <c r="I8" s="131" t="s">
        <v>12</v>
      </c>
      <c r="J8" s="131" t="s">
        <v>1517</v>
      </c>
      <c r="K8" s="131" t="s">
        <v>1813</v>
      </c>
    </row>
    <row r="9" spans="1:11" hidden="1" x14ac:dyDescent="0.3">
      <c r="A9" s="130"/>
      <c r="B9" s="128"/>
      <c r="C9" s="129" t="s">
        <v>8</v>
      </c>
      <c r="D9" s="132">
        <v>120</v>
      </c>
      <c r="E9" s="129"/>
      <c r="F9" s="129" t="s">
        <v>62</v>
      </c>
      <c r="G9" s="130" t="s">
        <v>11</v>
      </c>
      <c r="H9" s="131" t="s">
        <v>1425</v>
      </c>
      <c r="I9" s="131" t="s">
        <v>12</v>
      </c>
      <c r="J9" s="131" t="s">
        <v>1517</v>
      </c>
      <c r="K9" s="131" t="s">
        <v>1813</v>
      </c>
    </row>
    <row r="10" spans="1:11" hidden="1" x14ac:dyDescent="0.3">
      <c r="A10" s="130"/>
      <c r="B10" s="128"/>
      <c r="C10" s="129" t="s">
        <v>23</v>
      </c>
      <c r="D10" s="132">
        <v>160</v>
      </c>
      <c r="E10" s="129"/>
      <c r="F10" s="129" t="s">
        <v>62</v>
      </c>
      <c r="G10" s="130" t="s">
        <v>11</v>
      </c>
      <c r="H10" s="131" t="s">
        <v>1425</v>
      </c>
      <c r="I10" s="131" t="s">
        <v>12</v>
      </c>
      <c r="J10" s="131" t="s">
        <v>1517</v>
      </c>
      <c r="K10" s="131" t="s">
        <v>1813</v>
      </c>
    </row>
    <row r="11" spans="1:11" hidden="1" x14ac:dyDescent="0.3">
      <c r="A11" s="130"/>
      <c r="B11" s="128"/>
      <c r="C11" s="129" t="s">
        <v>1806</v>
      </c>
      <c r="D11" s="132">
        <v>300</v>
      </c>
      <c r="E11" s="129"/>
      <c r="F11" s="129" t="s">
        <v>62</v>
      </c>
      <c r="G11" s="130" t="s">
        <v>11</v>
      </c>
      <c r="H11" s="131" t="s">
        <v>832</v>
      </c>
      <c r="I11" s="131" t="s">
        <v>12</v>
      </c>
      <c r="J11" s="131" t="s">
        <v>1517</v>
      </c>
      <c r="K11" s="131" t="s">
        <v>1813</v>
      </c>
    </row>
    <row r="12" spans="1:11" hidden="1" x14ac:dyDescent="0.3">
      <c r="A12" s="130"/>
      <c r="B12" s="128"/>
      <c r="C12" s="129" t="s">
        <v>20</v>
      </c>
      <c r="D12" s="132">
        <v>580</v>
      </c>
      <c r="E12" s="129"/>
      <c r="F12" s="129" t="s">
        <v>62</v>
      </c>
      <c r="G12" s="130" t="s">
        <v>11</v>
      </c>
      <c r="H12" s="131" t="s">
        <v>832</v>
      </c>
      <c r="I12" s="131" t="s">
        <v>12</v>
      </c>
      <c r="J12" s="131" t="s">
        <v>1517</v>
      </c>
      <c r="K12" s="131" t="s">
        <v>1813</v>
      </c>
    </row>
    <row r="13" spans="1:11" hidden="1" x14ac:dyDescent="0.3">
      <c r="A13" s="130"/>
      <c r="B13" s="128"/>
      <c r="C13" s="129" t="s">
        <v>27</v>
      </c>
      <c r="D13" s="132">
        <v>480</v>
      </c>
      <c r="E13" s="129"/>
      <c r="F13" s="129" t="s">
        <v>62</v>
      </c>
      <c r="G13" s="130" t="s">
        <v>11</v>
      </c>
      <c r="H13" s="131" t="s">
        <v>1425</v>
      </c>
      <c r="I13" s="131" t="s">
        <v>12</v>
      </c>
      <c r="J13" s="131" t="s">
        <v>1517</v>
      </c>
      <c r="K13" s="131" t="s">
        <v>1813</v>
      </c>
    </row>
    <row r="14" spans="1:11" hidden="1" x14ac:dyDescent="0.3">
      <c r="A14" s="130"/>
      <c r="B14" s="128"/>
      <c r="C14" s="129" t="s">
        <v>1807</v>
      </c>
      <c r="D14" s="132">
        <v>1000</v>
      </c>
      <c r="E14" s="129"/>
      <c r="F14" s="129" t="s">
        <v>62</v>
      </c>
      <c r="G14" s="130" t="s">
        <v>11</v>
      </c>
      <c r="H14" s="131" t="s">
        <v>17</v>
      </c>
      <c r="I14" s="131" t="s">
        <v>12</v>
      </c>
      <c r="J14" s="131" t="s">
        <v>1517</v>
      </c>
      <c r="K14" s="131" t="s">
        <v>1813</v>
      </c>
    </row>
    <row r="15" spans="1:11" hidden="1" x14ac:dyDescent="0.3">
      <c r="A15" s="130"/>
      <c r="B15" s="128"/>
      <c r="C15" s="129" t="s">
        <v>1816</v>
      </c>
      <c r="D15" s="132">
        <v>300</v>
      </c>
      <c r="E15" s="129"/>
      <c r="F15" s="129" t="s">
        <v>62</v>
      </c>
      <c r="G15" s="130" t="s">
        <v>11</v>
      </c>
      <c r="H15" s="131" t="s">
        <v>1774</v>
      </c>
      <c r="I15" s="131" t="s">
        <v>12</v>
      </c>
      <c r="J15" s="131" t="s">
        <v>1517</v>
      </c>
      <c r="K15" s="131" t="s">
        <v>512</v>
      </c>
    </row>
    <row r="16" spans="1:11" x14ac:dyDescent="0.3">
      <c r="A16" s="130"/>
      <c r="B16" s="128"/>
      <c r="C16" s="129" t="s">
        <v>1892</v>
      </c>
      <c r="D16" s="132">
        <v>1500</v>
      </c>
      <c r="E16" s="129"/>
      <c r="F16" s="129" t="s">
        <v>914</v>
      </c>
      <c r="G16" s="130" t="s">
        <v>11</v>
      </c>
      <c r="H16" s="131" t="s">
        <v>832</v>
      </c>
      <c r="I16" s="131" t="s">
        <v>12</v>
      </c>
      <c r="J16" s="131" t="s">
        <v>1517</v>
      </c>
      <c r="K16" s="131"/>
    </row>
    <row r="17" spans="1:11" x14ac:dyDescent="0.3">
      <c r="A17" s="130"/>
      <c r="B17" s="128"/>
      <c r="C17" s="129" t="s">
        <v>1905</v>
      </c>
      <c r="D17" s="132">
        <v>1060</v>
      </c>
      <c r="E17" s="129"/>
      <c r="F17" s="129" t="s">
        <v>914</v>
      </c>
      <c r="G17" s="130" t="s">
        <v>11</v>
      </c>
      <c r="H17" s="131" t="s">
        <v>1774</v>
      </c>
      <c r="I17" s="131" t="s">
        <v>12</v>
      </c>
      <c r="J17" s="131" t="s">
        <v>1517</v>
      </c>
      <c r="K17" s="131"/>
    </row>
    <row r="18" spans="1:11" x14ac:dyDescent="0.3">
      <c r="A18" s="130"/>
      <c r="B18" s="128"/>
      <c r="C18" s="129" t="s">
        <v>23</v>
      </c>
      <c r="D18" s="132">
        <v>160</v>
      </c>
      <c r="E18" s="129"/>
      <c r="F18" s="129" t="s">
        <v>914</v>
      </c>
      <c r="G18" s="130" t="s">
        <v>11</v>
      </c>
      <c r="H18" s="131" t="s">
        <v>1425</v>
      </c>
      <c r="I18" s="131" t="s">
        <v>12</v>
      </c>
      <c r="J18" s="131" t="s">
        <v>1517</v>
      </c>
      <c r="K18" s="131"/>
    </row>
    <row r="19" spans="1:11" x14ac:dyDescent="0.3">
      <c r="A19" s="130"/>
      <c r="B19" s="128"/>
      <c r="C19" s="129" t="s">
        <v>1893</v>
      </c>
      <c r="D19" s="132">
        <v>1000</v>
      </c>
      <c r="E19" s="129"/>
      <c r="F19" s="129" t="s">
        <v>914</v>
      </c>
      <c r="G19" s="130" t="s">
        <v>11</v>
      </c>
      <c r="H19" s="131" t="s">
        <v>832</v>
      </c>
      <c r="I19" s="131" t="s">
        <v>12</v>
      </c>
      <c r="J19" s="131" t="s">
        <v>1517</v>
      </c>
      <c r="K19" s="131"/>
    </row>
    <row r="20" spans="1:11" x14ac:dyDescent="0.3">
      <c r="A20" s="130"/>
      <c r="B20" s="128"/>
      <c r="C20" s="129" t="s">
        <v>8</v>
      </c>
      <c r="D20" s="132">
        <v>60</v>
      </c>
      <c r="E20" s="129"/>
      <c r="F20" s="129" t="s">
        <v>914</v>
      </c>
      <c r="G20" s="130" t="s">
        <v>11</v>
      </c>
      <c r="H20" s="131" t="s">
        <v>1425</v>
      </c>
      <c r="I20" s="131" t="s">
        <v>12</v>
      </c>
      <c r="J20" s="131" t="s">
        <v>1517</v>
      </c>
      <c r="K20" s="131"/>
    </row>
    <row r="21" spans="1:11" x14ac:dyDescent="0.3">
      <c r="A21" s="130"/>
      <c r="B21" s="128"/>
      <c r="C21" s="129" t="s">
        <v>1894</v>
      </c>
      <c r="D21" s="132">
        <v>1200</v>
      </c>
      <c r="E21" s="129"/>
      <c r="F21" s="129" t="s">
        <v>914</v>
      </c>
      <c r="G21" s="130" t="s">
        <v>11</v>
      </c>
      <c r="H21" s="131" t="s">
        <v>1774</v>
      </c>
      <c r="I21" s="131" t="s">
        <v>12</v>
      </c>
      <c r="J21" s="131" t="s">
        <v>1517</v>
      </c>
      <c r="K21" s="131"/>
    </row>
    <row r="22" spans="1:11" x14ac:dyDescent="0.3">
      <c r="A22" s="130"/>
      <c r="B22" s="128"/>
      <c r="C22" s="129" t="s">
        <v>1858</v>
      </c>
      <c r="D22" s="132">
        <v>60</v>
      </c>
      <c r="E22" s="129"/>
      <c r="F22" s="129" t="s">
        <v>914</v>
      </c>
      <c r="G22" s="130" t="s">
        <v>11</v>
      </c>
      <c r="H22" s="131" t="s">
        <v>1425</v>
      </c>
      <c r="I22" s="131" t="s">
        <v>12</v>
      </c>
      <c r="J22" s="131" t="s">
        <v>1517</v>
      </c>
      <c r="K22" s="131"/>
    </row>
    <row r="23" spans="1:11" x14ac:dyDescent="0.3">
      <c r="A23" s="130"/>
      <c r="B23" s="128"/>
      <c r="C23" s="129" t="s">
        <v>1906</v>
      </c>
      <c r="D23" s="132">
        <v>400</v>
      </c>
      <c r="E23" s="129"/>
      <c r="F23" s="129" t="s">
        <v>914</v>
      </c>
      <c r="G23" s="130" t="s">
        <v>11</v>
      </c>
      <c r="H23" s="131" t="s">
        <v>1774</v>
      </c>
      <c r="I23" s="131" t="s">
        <v>12</v>
      </c>
      <c r="J23" s="131" t="s">
        <v>1517</v>
      </c>
      <c r="K23" s="131"/>
    </row>
    <row r="24" spans="1:11" hidden="1" x14ac:dyDescent="0.3">
      <c r="A24" s="130">
        <v>6</v>
      </c>
      <c r="B24" s="128">
        <v>45324</v>
      </c>
      <c r="C24" s="129" t="s">
        <v>24</v>
      </c>
      <c r="D24" s="132">
        <v>110</v>
      </c>
      <c r="E24" s="129"/>
      <c r="F24" s="129" t="s">
        <v>1516</v>
      </c>
      <c r="G24" s="130" t="s">
        <v>11</v>
      </c>
      <c r="H24" s="131" t="s">
        <v>1425</v>
      </c>
      <c r="I24" s="131" t="s">
        <v>12</v>
      </c>
      <c r="J24" s="131" t="s">
        <v>1517</v>
      </c>
      <c r="K24" s="131" t="s">
        <v>1743</v>
      </c>
    </row>
    <row r="25" spans="1:11" hidden="1" x14ac:dyDescent="0.3">
      <c r="A25" s="130">
        <v>7</v>
      </c>
      <c r="B25" s="128"/>
      <c r="C25" s="129" t="s">
        <v>23</v>
      </c>
      <c r="D25" s="132">
        <v>300</v>
      </c>
      <c r="E25" s="129"/>
      <c r="F25" s="129" t="s">
        <v>1516</v>
      </c>
      <c r="G25" s="130" t="s">
        <v>11</v>
      </c>
      <c r="H25" s="131" t="s">
        <v>1425</v>
      </c>
      <c r="I25" s="131" t="s">
        <v>12</v>
      </c>
      <c r="J25" s="131" t="s">
        <v>1517</v>
      </c>
      <c r="K25" s="131" t="s">
        <v>1743</v>
      </c>
    </row>
    <row r="26" spans="1:11" hidden="1" x14ac:dyDescent="0.3">
      <c r="A26" s="130">
        <v>8</v>
      </c>
      <c r="B26" s="128"/>
      <c r="C26" s="129" t="s">
        <v>27</v>
      </c>
      <c r="D26" s="132">
        <v>300</v>
      </c>
      <c r="E26" s="129"/>
      <c r="F26" s="129" t="s">
        <v>1516</v>
      </c>
      <c r="G26" s="130" t="s">
        <v>11</v>
      </c>
      <c r="H26" s="131" t="s">
        <v>1425</v>
      </c>
      <c r="I26" s="131" t="s">
        <v>12</v>
      </c>
      <c r="J26" s="131" t="s">
        <v>1517</v>
      </c>
      <c r="K26" s="131" t="s">
        <v>1743</v>
      </c>
    </row>
    <row r="27" spans="1:11" hidden="1" x14ac:dyDescent="0.3">
      <c r="A27" s="130"/>
      <c r="B27" s="128"/>
      <c r="C27" s="129" t="s">
        <v>93</v>
      </c>
      <c r="D27" s="132">
        <v>100</v>
      </c>
      <c r="E27" s="129"/>
      <c r="F27" s="129" t="s">
        <v>1516</v>
      </c>
      <c r="G27" s="130" t="s">
        <v>11</v>
      </c>
      <c r="H27" s="131" t="s">
        <v>1774</v>
      </c>
      <c r="I27" s="131" t="s">
        <v>12</v>
      </c>
      <c r="J27" s="131" t="s">
        <v>1517</v>
      </c>
      <c r="K27" s="131" t="s">
        <v>1743</v>
      </c>
    </row>
    <row r="28" spans="1:11" hidden="1" x14ac:dyDescent="0.3">
      <c r="A28" s="130">
        <v>9</v>
      </c>
      <c r="B28" s="128"/>
      <c r="C28" s="129" t="s">
        <v>1731</v>
      </c>
      <c r="D28" s="132">
        <v>3000</v>
      </c>
      <c r="E28" s="129"/>
      <c r="F28" s="129" t="s">
        <v>1516</v>
      </c>
      <c r="G28" s="130" t="s">
        <v>10</v>
      </c>
      <c r="H28" s="131" t="s">
        <v>17</v>
      </c>
      <c r="I28" s="131" t="s">
        <v>12</v>
      </c>
      <c r="J28" s="131" t="s">
        <v>1517</v>
      </c>
      <c r="K28" s="131" t="s">
        <v>1743</v>
      </c>
    </row>
    <row r="29" spans="1:11" hidden="1" x14ac:dyDescent="0.3">
      <c r="A29" s="130">
        <v>10</v>
      </c>
      <c r="B29" s="128"/>
      <c r="C29" s="129" t="s">
        <v>18</v>
      </c>
      <c r="D29" s="132">
        <v>60</v>
      </c>
      <c r="E29" s="129"/>
      <c r="F29" s="129" t="s">
        <v>1516</v>
      </c>
      <c r="G29" s="130" t="s">
        <v>11</v>
      </c>
      <c r="H29" s="131" t="s">
        <v>1425</v>
      </c>
      <c r="I29" s="131" t="s">
        <v>12</v>
      </c>
      <c r="J29" s="131" t="s">
        <v>1517</v>
      </c>
      <c r="K29" s="131" t="s">
        <v>1743</v>
      </c>
    </row>
    <row r="30" spans="1:11" hidden="1" x14ac:dyDescent="0.3">
      <c r="A30" s="130"/>
      <c r="B30" s="128"/>
      <c r="C30" s="129" t="s">
        <v>1809</v>
      </c>
      <c r="D30" s="132">
        <v>1000</v>
      </c>
      <c r="E30" s="129"/>
      <c r="F30" s="129" t="s">
        <v>62</v>
      </c>
      <c r="G30" s="130" t="s">
        <v>11</v>
      </c>
      <c r="H30" s="131" t="s">
        <v>17</v>
      </c>
      <c r="I30" s="131" t="s">
        <v>12</v>
      </c>
      <c r="J30" s="131" t="s">
        <v>1517</v>
      </c>
      <c r="K30" s="131" t="s">
        <v>1813</v>
      </c>
    </row>
    <row r="31" spans="1:11" hidden="1" x14ac:dyDescent="0.3">
      <c r="A31" s="130"/>
      <c r="B31" s="128"/>
      <c r="C31" s="129" t="s">
        <v>24</v>
      </c>
      <c r="D31" s="132">
        <v>100</v>
      </c>
      <c r="E31" s="129"/>
      <c r="F31" s="129" t="s">
        <v>62</v>
      </c>
      <c r="G31" s="130" t="s">
        <v>11</v>
      </c>
      <c r="H31" s="131" t="s">
        <v>1425</v>
      </c>
      <c r="I31" s="131" t="s">
        <v>12</v>
      </c>
      <c r="J31" s="131" t="s">
        <v>1517</v>
      </c>
      <c r="K31" s="131" t="s">
        <v>1813</v>
      </c>
    </row>
    <row r="32" spans="1:11" hidden="1" x14ac:dyDescent="0.3">
      <c r="A32" s="130"/>
      <c r="B32" s="128"/>
      <c r="C32" s="129" t="s">
        <v>23</v>
      </c>
      <c r="D32" s="132">
        <v>210</v>
      </c>
      <c r="E32" s="129"/>
      <c r="F32" s="129" t="s">
        <v>62</v>
      </c>
      <c r="G32" s="130" t="s">
        <v>11</v>
      </c>
      <c r="H32" s="131" t="s">
        <v>1425</v>
      </c>
      <c r="I32" s="131" t="s">
        <v>12</v>
      </c>
      <c r="J32" s="131" t="s">
        <v>1517</v>
      </c>
      <c r="K32" s="131" t="s">
        <v>1813</v>
      </c>
    </row>
    <row r="33" spans="1:11" hidden="1" x14ac:dyDescent="0.3">
      <c r="A33" s="130"/>
      <c r="B33" s="128"/>
      <c r="C33" s="129" t="s">
        <v>27</v>
      </c>
      <c r="D33" s="132">
        <v>340</v>
      </c>
      <c r="E33" s="129"/>
      <c r="F33" s="129" t="s">
        <v>62</v>
      </c>
      <c r="G33" s="130" t="s">
        <v>11</v>
      </c>
      <c r="H33" s="131" t="s">
        <v>1425</v>
      </c>
      <c r="I33" s="131" t="s">
        <v>12</v>
      </c>
      <c r="J33" s="131" t="s">
        <v>1517</v>
      </c>
      <c r="K33" s="131" t="s">
        <v>1813</v>
      </c>
    </row>
    <row r="34" spans="1:11" hidden="1" x14ac:dyDescent="0.3">
      <c r="A34" s="130"/>
      <c r="B34" s="128"/>
      <c r="C34" s="129" t="s">
        <v>30</v>
      </c>
      <c r="D34" s="132">
        <f>110+60+30</f>
        <v>200</v>
      </c>
      <c r="E34" s="129"/>
      <c r="F34" s="129" t="s">
        <v>62</v>
      </c>
      <c r="G34" s="130" t="s">
        <v>11</v>
      </c>
      <c r="H34" s="131" t="s">
        <v>1425</v>
      </c>
      <c r="I34" s="131" t="s">
        <v>12</v>
      </c>
      <c r="J34" s="131" t="s">
        <v>1517</v>
      </c>
      <c r="K34" s="131" t="s">
        <v>512</v>
      </c>
    </row>
    <row r="35" spans="1:11" x14ac:dyDescent="0.3">
      <c r="A35" s="130"/>
      <c r="B35" s="128"/>
      <c r="C35" s="129" t="s">
        <v>1892</v>
      </c>
      <c r="D35" s="132">
        <v>1500</v>
      </c>
      <c r="E35" s="129"/>
      <c r="F35" s="129" t="s">
        <v>914</v>
      </c>
      <c r="G35" s="130" t="s">
        <v>11</v>
      </c>
      <c r="H35" s="131" t="s">
        <v>832</v>
      </c>
      <c r="I35" s="131" t="s">
        <v>12</v>
      </c>
      <c r="J35" s="131" t="s">
        <v>1517</v>
      </c>
      <c r="K35" s="131"/>
    </row>
    <row r="36" spans="1:11" x14ac:dyDescent="0.3">
      <c r="A36" s="130"/>
      <c r="B36" s="128"/>
      <c r="C36" s="129" t="s">
        <v>1893</v>
      </c>
      <c r="D36" s="132">
        <v>1200</v>
      </c>
      <c r="E36" s="129"/>
      <c r="F36" s="129" t="s">
        <v>914</v>
      </c>
      <c r="G36" s="130" t="s">
        <v>11</v>
      </c>
      <c r="H36" s="131" t="s">
        <v>832</v>
      </c>
      <c r="I36" s="131" t="s">
        <v>12</v>
      </c>
      <c r="J36" s="131" t="s">
        <v>1517</v>
      </c>
      <c r="K36" s="131"/>
    </row>
    <row r="37" spans="1:11" x14ac:dyDescent="0.3">
      <c r="A37" s="130"/>
      <c r="B37" s="128"/>
      <c r="C37" s="129" t="s">
        <v>23</v>
      </c>
      <c r="D37" s="132">
        <v>90</v>
      </c>
      <c r="E37" s="129"/>
      <c r="F37" s="129" t="s">
        <v>914</v>
      </c>
      <c r="G37" s="130" t="s">
        <v>11</v>
      </c>
      <c r="H37" s="131" t="s">
        <v>1425</v>
      </c>
      <c r="I37" s="131" t="s">
        <v>12</v>
      </c>
      <c r="J37" s="131" t="s">
        <v>1517</v>
      </c>
      <c r="K37" s="131"/>
    </row>
    <row r="38" spans="1:11" x14ac:dyDescent="0.3">
      <c r="A38" s="130"/>
      <c r="B38" s="128"/>
      <c r="C38" s="129" t="s">
        <v>8</v>
      </c>
      <c r="D38" s="132">
        <v>105</v>
      </c>
      <c r="E38" s="129"/>
      <c r="F38" s="129" t="s">
        <v>914</v>
      </c>
      <c r="G38" s="130" t="s">
        <v>11</v>
      </c>
      <c r="H38" s="131" t="s">
        <v>1425</v>
      </c>
      <c r="I38" s="131" t="s">
        <v>12</v>
      </c>
      <c r="J38" s="131" t="s">
        <v>1517</v>
      </c>
      <c r="K38" s="131"/>
    </row>
    <row r="39" spans="1:11" x14ac:dyDescent="0.3">
      <c r="A39" s="130"/>
      <c r="B39" s="128"/>
      <c r="C39" s="129" t="s">
        <v>1905</v>
      </c>
      <c r="D39" s="132">
        <v>1850</v>
      </c>
      <c r="E39" s="129"/>
      <c r="F39" s="129" t="s">
        <v>914</v>
      </c>
      <c r="G39" s="130" t="s">
        <v>11</v>
      </c>
      <c r="H39" s="131" t="s">
        <v>1774</v>
      </c>
      <c r="I39" s="131" t="s">
        <v>12</v>
      </c>
      <c r="J39" s="131" t="s">
        <v>1517</v>
      </c>
      <c r="K39" s="131"/>
    </row>
    <row r="40" spans="1:11" x14ac:dyDescent="0.3">
      <c r="A40" s="130"/>
      <c r="B40" s="128"/>
      <c r="C40" s="129" t="s">
        <v>1894</v>
      </c>
      <c r="D40" s="132">
        <v>1300</v>
      </c>
      <c r="E40" s="129"/>
      <c r="F40" s="129" t="s">
        <v>914</v>
      </c>
      <c r="G40" s="130" t="s">
        <v>11</v>
      </c>
      <c r="H40" s="131" t="s">
        <v>1774</v>
      </c>
      <c r="I40" s="131" t="s">
        <v>12</v>
      </c>
      <c r="J40" s="131" t="s">
        <v>1517</v>
      </c>
      <c r="K40" s="131"/>
    </row>
    <row r="41" spans="1:11" x14ac:dyDescent="0.3">
      <c r="A41" s="130"/>
      <c r="B41" s="128"/>
      <c r="C41" s="129" t="s">
        <v>1858</v>
      </c>
      <c r="D41" s="132">
        <v>60</v>
      </c>
      <c r="E41" s="129"/>
      <c r="F41" s="129" t="s">
        <v>914</v>
      </c>
      <c r="G41" s="130" t="s">
        <v>11</v>
      </c>
      <c r="H41" s="131" t="s">
        <v>1425</v>
      </c>
      <c r="I41" s="131" t="s">
        <v>12</v>
      </c>
      <c r="J41" s="131" t="s">
        <v>1517</v>
      </c>
      <c r="K41" s="131"/>
    </row>
    <row r="42" spans="1:11" hidden="1" x14ac:dyDescent="0.3">
      <c r="A42" s="130">
        <v>11</v>
      </c>
      <c r="B42" s="128">
        <v>45325</v>
      </c>
      <c r="C42" s="129" t="s">
        <v>24</v>
      </c>
      <c r="D42" s="132">
        <v>120</v>
      </c>
      <c r="E42" s="129"/>
      <c r="F42" s="129" t="s">
        <v>1516</v>
      </c>
      <c r="G42" s="130" t="s">
        <v>11</v>
      </c>
      <c r="H42" s="131" t="s">
        <v>1425</v>
      </c>
      <c r="I42" s="131" t="s">
        <v>12</v>
      </c>
      <c r="J42" s="131" t="s">
        <v>1517</v>
      </c>
      <c r="K42" s="131" t="s">
        <v>1743</v>
      </c>
    </row>
    <row r="43" spans="1:11" hidden="1" x14ac:dyDescent="0.3">
      <c r="A43" s="130">
        <v>12</v>
      </c>
      <c r="B43" s="128"/>
      <c r="C43" s="129" t="s">
        <v>23</v>
      </c>
      <c r="D43" s="132">
        <v>300</v>
      </c>
      <c r="E43" s="129"/>
      <c r="F43" s="129" t="s">
        <v>1516</v>
      </c>
      <c r="G43" s="130" t="s">
        <v>11</v>
      </c>
      <c r="H43" s="131" t="s">
        <v>1425</v>
      </c>
      <c r="I43" s="131" t="s">
        <v>12</v>
      </c>
      <c r="J43" s="131" t="s">
        <v>1517</v>
      </c>
      <c r="K43" s="131" t="s">
        <v>1743</v>
      </c>
    </row>
    <row r="44" spans="1:11" hidden="1" x14ac:dyDescent="0.3">
      <c r="A44" s="130">
        <v>13</v>
      </c>
      <c r="B44" s="128"/>
      <c r="C44" s="129" t="s">
        <v>1747</v>
      </c>
      <c r="D44" s="132">
        <v>660</v>
      </c>
      <c r="E44" s="129"/>
      <c r="F44" s="129" t="s">
        <v>1516</v>
      </c>
      <c r="G44" s="130" t="s">
        <v>11</v>
      </c>
      <c r="H44" s="131" t="s">
        <v>832</v>
      </c>
      <c r="I44" s="131" t="s">
        <v>12</v>
      </c>
      <c r="J44" s="131" t="s">
        <v>1517</v>
      </c>
      <c r="K44" s="131" t="s">
        <v>1743</v>
      </c>
    </row>
    <row r="45" spans="1:11" hidden="1" x14ac:dyDescent="0.3">
      <c r="A45" s="130">
        <v>14</v>
      </c>
      <c r="B45" s="128"/>
      <c r="C45" s="129" t="s">
        <v>8</v>
      </c>
      <c r="D45" s="132">
        <v>50</v>
      </c>
      <c r="E45" s="129"/>
      <c r="F45" s="129" t="s">
        <v>1516</v>
      </c>
      <c r="G45" s="130" t="s">
        <v>11</v>
      </c>
      <c r="H45" s="131" t="s">
        <v>1425</v>
      </c>
      <c r="I45" s="131" t="s">
        <v>12</v>
      </c>
      <c r="J45" s="131" t="s">
        <v>1517</v>
      </c>
      <c r="K45" s="131" t="s">
        <v>1743</v>
      </c>
    </row>
    <row r="46" spans="1:11" hidden="1" x14ac:dyDescent="0.3">
      <c r="A46" s="130"/>
      <c r="B46" s="128"/>
      <c r="C46" s="129" t="s">
        <v>1551</v>
      </c>
      <c r="D46" s="132">
        <v>1000</v>
      </c>
      <c r="E46" s="129"/>
      <c r="F46" s="129" t="s">
        <v>62</v>
      </c>
      <c r="G46" s="130" t="s">
        <v>11</v>
      </c>
      <c r="H46" s="131" t="s">
        <v>17</v>
      </c>
      <c r="I46" s="131" t="s">
        <v>12</v>
      </c>
      <c r="J46" s="131" t="s">
        <v>1517</v>
      </c>
      <c r="K46" s="131" t="s">
        <v>1813</v>
      </c>
    </row>
    <row r="47" spans="1:11" hidden="1" x14ac:dyDescent="0.3">
      <c r="A47" s="130"/>
      <c r="B47" s="128"/>
      <c r="C47" s="129" t="s">
        <v>24</v>
      </c>
      <c r="D47" s="132">
        <v>180</v>
      </c>
      <c r="E47" s="129"/>
      <c r="F47" s="129" t="s">
        <v>62</v>
      </c>
      <c r="G47" s="130" t="s">
        <v>11</v>
      </c>
      <c r="H47" s="131" t="s">
        <v>1425</v>
      </c>
      <c r="I47" s="131" t="s">
        <v>12</v>
      </c>
      <c r="J47" s="131" t="s">
        <v>1517</v>
      </c>
      <c r="K47" s="131" t="s">
        <v>1813</v>
      </c>
    </row>
    <row r="48" spans="1:11" hidden="1" x14ac:dyDescent="0.3">
      <c r="A48" s="130"/>
      <c r="B48" s="128"/>
      <c r="C48" s="129" t="s">
        <v>23</v>
      </c>
      <c r="D48" s="132">
        <v>200</v>
      </c>
      <c r="E48" s="129"/>
      <c r="F48" s="129" t="s">
        <v>62</v>
      </c>
      <c r="G48" s="130" t="s">
        <v>11</v>
      </c>
      <c r="H48" s="131" t="s">
        <v>1425</v>
      </c>
      <c r="I48" s="131" t="s">
        <v>12</v>
      </c>
      <c r="J48" s="131" t="s">
        <v>1517</v>
      </c>
      <c r="K48" s="131" t="s">
        <v>1813</v>
      </c>
    </row>
    <row r="49" spans="1:11" hidden="1" x14ac:dyDescent="0.3">
      <c r="A49" s="130"/>
      <c r="B49" s="128"/>
      <c r="C49" s="129" t="s">
        <v>151</v>
      </c>
      <c r="D49" s="132">
        <v>350</v>
      </c>
      <c r="E49" s="129"/>
      <c r="F49" s="129" t="s">
        <v>62</v>
      </c>
      <c r="G49" s="130" t="s">
        <v>11</v>
      </c>
      <c r="H49" s="131" t="s">
        <v>1425</v>
      </c>
      <c r="I49" s="131" t="s">
        <v>12</v>
      </c>
      <c r="J49" s="131" t="s">
        <v>1517</v>
      </c>
      <c r="K49" s="131" t="s">
        <v>1813</v>
      </c>
    </row>
    <row r="50" spans="1:11" x14ac:dyDescent="0.3">
      <c r="A50" s="130"/>
      <c r="B50" s="128"/>
      <c r="C50" s="129" t="s">
        <v>1907</v>
      </c>
      <c r="D50" s="132">
        <v>1200</v>
      </c>
      <c r="E50" s="129"/>
      <c r="F50" s="129" t="s">
        <v>914</v>
      </c>
      <c r="G50" s="130" t="s">
        <v>11</v>
      </c>
      <c r="H50" s="131" t="s">
        <v>1878</v>
      </c>
      <c r="I50" s="131" t="s">
        <v>12</v>
      </c>
      <c r="J50" s="131" t="s">
        <v>1517</v>
      </c>
      <c r="K50" s="131"/>
    </row>
    <row r="51" spans="1:11" hidden="1" x14ac:dyDescent="0.3">
      <c r="A51" s="130">
        <v>15</v>
      </c>
      <c r="B51" s="128">
        <v>45326</v>
      </c>
      <c r="C51" s="129" t="s">
        <v>30</v>
      </c>
      <c r="D51" s="132">
        <v>340</v>
      </c>
      <c r="E51" s="129"/>
      <c r="F51" s="129" t="s">
        <v>1516</v>
      </c>
      <c r="G51" s="130" t="s">
        <v>11</v>
      </c>
      <c r="H51" s="131" t="s">
        <v>1425</v>
      </c>
      <c r="I51" s="131" t="s">
        <v>12</v>
      </c>
      <c r="J51" s="131" t="s">
        <v>1517</v>
      </c>
      <c r="K51" s="131" t="s">
        <v>1743</v>
      </c>
    </row>
    <row r="52" spans="1:11" hidden="1" x14ac:dyDescent="0.3">
      <c r="A52" s="130"/>
      <c r="B52" s="128"/>
      <c r="C52" s="129" t="s">
        <v>1551</v>
      </c>
      <c r="D52" s="132">
        <v>1000</v>
      </c>
      <c r="E52" s="129"/>
      <c r="F52" s="129" t="s">
        <v>62</v>
      </c>
      <c r="G52" s="130" t="s">
        <v>11</v>
      </c>
      <c r="H52" s="131" t="s">
        <v>17</v>
      </c>
      <c r="I52" s="131" t="s">
        <v>12</v>
      </c>
      <c r="J52" s="131" t="s">
        <v>1517</v>
      </c>
      <c r="K52" s="131" t="s">
        <v>1813</v>
      </c>
    </row>
    <row r="53" spans="1:11" hidden="1" x14ac:dyDescent="0.3">
      <c r="A53" s="130"/>
      <c r="B53" s="128"/>
      <c r="C53" s="129" t="s">
        <v>24</v>
      </c>
      <c r="D53" s="132">
        <v>110</v>
      </c>
      <c r="E53" s="129"/>
      <c r="F53" s="129" t="s">
        <v>62</v>
      </c>
      <c r="G53" s="130" t="s">
        <v>11</v>
      </c>
      <c r="H53" s="131" t="s">
        <v>1425</v>
      </c>
      <c r="I53" s="131" t="s">
        <v>12</v>
      </c>
      <c r="J53" s="131" t="s">
        <v>1517</v>
      </c>
      <c r="K53" s="131" t="s">
        <v>1813</v>
      </c>
    </row>
    <row r="54" spans="1:11" hidden="1" x14ac:dyDescent="0.3">
      <c r="A54" s="130"/>
      <c r="B54" s="128"/>
      <c r="C54" s="129" t="s">
        <v>23</v>
      </c>
      <c r="D54" s="132">
        <v>190</v>
      </c>
      <c r="E54" s="129"/>
      <c r="F54" s="129" t="s">
        <v>62</v>
      </c>
      <c r="G54" s="130" t="s">
        <v>11</v>
      </c>
      <c r="H54" s="131" t="s">
        <v>1425</v>
      </c>
      <c r="I54" s="131" t="s">
        <v>12</v>
      </c>
      <c r="J54" s="131" t="s">
        <v>1517</v>
      </c>
      <c r="K54" s="131" t="s">
        <v>1813</v>
      </c>
    </row>
    <row r="55" spans="1:11" hidden="1" x14ac:dyDescent="0.3">
      <c r="A55" s="130"/>
      <c r="B55" s="128"/>
      <c r="C55" s="129" t="s">
        <v>151</v>
      </c>
      <c r="D55" s="132">
        <v>360</v>
      </c>
      <c r="E55" s="129"/>
      <c r="F55" s="129" t="s">
        <v>62</v>
      </c>
      <c r="G55" s="130" t="s">
        <v>11</v>
      </c>
      <c r="H55" s="131" t="s">
        <v>1425</v>
      </c>
      <c r="I55" s="131" t="s">
        <v>12</v>
      </c>
      <c r="J55" s="131" t="s">
        <v>1517</v>
      </c>
      <c r="K55" s="131" t="s">
        <v>1813</v>
      </c>
    </row>
    <row r="56" spans="1:11" x14ac:dyDescent="0.3">
      <c r="A56" s="130"/>
      <c r="B56" s="128"/>
      <c r="C56" s="129" t="s">
        <v>30</v>
      </c>
      <c r="D56" s="132">
        <v>65</v>
      </c>
      <c r="E56" s="129"/>
      <c r="F56" s="129" t="s">
        <v>914</v>
      </c>
      <c r="G56" s="130" t="s">
        <v>11</v>
      </c>
      <c r="H56" s="131" t="s">
        <v>1425</v>
      </c>
      <c r="I56" s="131" t="s">
        <v>12</v>
      </c>
      <c r="J56" s="131" t="s">
        <v>1517</v>
      </c>
      <c r="K56" s="131"/>
    </row>
    <row r="57" spans="1:11" x14ac:dyDescent="0.3">
      <c r="A57" s="130"/>
      <c r="B57" s="128"/>
      <c r="C57" s="129" t="s">
        <v>1908</v>
      </c>
      <c r="D57" s="132">
        <v>120</v>
      </c>
      <c r="E57" s="129"/>
      <c r="F57" s="129" t="s">
        <v>914</v>
      </c>
      <c r="G57" s="130" t="s">
        <v>11</v>
      </c>
      <c r="H57" s="131" t="s">
        <v>1425</v>
      </c>
      <c r="I57" s="131" t="s">
        <v>12</v>
      </c>
      <c r="J57" s="131" t="s">
        <v>1517</v>
      </c>
      <c r="K57" s="131"/>
    </row>
    <row r="58" spans="1:11" x14ac:dyDescent="0.3">
      <c r="A58" s="130"/>
      <c r="B58" s="128"/>
      <c r="C58" s="129" t="s">
        <v>1858</v>
      </c>
      <c r="D58" s="132">
        <v>60</v>
      </c>
      <c r="E58" s="129"/>
      <c r="F58" s="129" t="s">
        <v>914</v>
      </c>
      <c r="G58" s="130" t="s">
        <v>11</v>
      </c>
      <c r="H58" s="131" t="s">
        <v>1425</v>
      </c>
      <c r="I58" s="131" t="s">
        <v>12</v>
      </c>
      <c r="J58" s="131" t="s">
        <v>1517</v>
      </c>
      <c r="K58" s="131"/>
    </row>
    <row r="59" spans="1:11" hidden="1" x14ac:dyDescent="0.3">
      <c r="A59" s="130"/>
      <c r="B59" s="128">
        <v>45327</v>
      </c>
      <c r="C59" s="129" t="s">
        <v>1551</v>
      </c>
      <c r="D59" s="132">
        <v>1000</v>
      </c>
      <c r="E59" s="129"/>
      <c r="F59" s="129" t="s">
        <v>41</v>
      </c>
      <c r="G59" s="130" t="s">
        <v>11</v>
      </c>
      <c r="H59" s="131" t="s">
        <v>17</v>
      </c>
      <c r="I59" s="131" t="s">
        <v>12</v>
      </c>
      <c r="J59" s="131" t="s">
        <v>1517</v>
      </c>
      <c r="K59" s="131" t="s">
        <v>1813</v>
      </c>
    </row>
    <row r="60" spans="1:11" hidden="1" x14ac:dyDescent="0.3">
      <c r="A60" s="130"/>
      <c r="B60" s="128"/>
      <c r="C60" s="129" t="s">
        <v>24</v>
      </c>
      <c r="D60" s="132">
        <v>260</v>
      </c>
      <c r="E60" s="129"/>
      <c r="F60" s="129" t="s">
        <v>62</v>
      </c>
      <c r="G60" s="130" t="s">
        <v>11</v>
      </c>
      <c r="H60" s="131" t="s">
        <v>1425</v>
      </c>
      <c r="I60" s="131" t="s">
        <v>12</v>
      </c>
      <c r="J60" s="131" t="s">
        <v>1517</v>
      </c>
      <c r="K60" s="131" t="s">
        <v>1813</v>
      </c>
    </row>
    <row r="61" spans="1:11" hidden="1" x14ac:dyDescent="0.3">
      <c r="A61" s="130"/>
      <c r="B61" s="128"/>
      <c r="C61" s="129" t="s">
        <v>23</v>
      </c>
      <c r="D61" s="132">
        <v>160</v>
      </c>
      <c r="E61" s="129"/>
      <c r="F61" s="129" t="s">
        <v>62</v>
      </c>
      <c r="G61" s="130" t="s">
        <v>11</v>
      </c>
      <c r="H61" s="131" t="s">
        <v>1425</v>
      </c>
      <c r="I61" s="131" t="s">
        <v>12</v>
      </c>
      <c r="J61" s="131" t="s">
        <v>1517</v>
      </c>
      <c r="K61" s="131" t="s">
        <v>1813</v>
      </c>
    </row>
    <row r="62" spans="1:11" hidden="1" x14ac:dyDescent="0.3">
      <c r="A62" s="130"/>
      <c r="B62" s="128"/>
      <c r="C62" s="129" t="s">
        <v>151</v>
      </c>
      <c r="D62" s="132">
        <v>360</v>
      </c>
      <c r="E62" s="129"/>
      <c r="F62" s="129" t="s">
        <v>41</v>
      </c>
      <c r="G62" s="130" t="s">
        <v>11</v>
      </c>
      <c r="H62" s="131" t="s">
        <v>1425</v>
      </c>
      <c r="I62" s="131" t="s">
        <v>12</v>
      </c>
      <c r="J62" s="131" t="s">
        <v>1517</v>
      </c>
      <c r="K62" s="131" t="s">
        <v>1813</v>
      </c>
    </row>
    <row r="63" spans="1:11" hidden="1" x14ac:dyDescent="0.3">
      <c r="A63" s="130">
        <v>16</v>
      </c>
      <c r="B63" s="140"/>
      <c r="C63" s="129" t="s">
        <v>30</v>
      </c>
      <c r="D63" s="132">
        <v>90</v>
      </c>
      <c r="E63" s="129"/>
      <c r="F63" s="129" t="s">
        <v>1516</v>
      </c>
      <c r="G63" s="130" t="s">
        <v>11</v>
      </c>
      <c r="H63" s="131" t="s">
        <v>1425</v>
      </c>
      <c r="I63" s="131" t="s">
        <v>12</v>
      </c>
      <c r="J63" s="131" t="s">
        <v>1517</v>
      </c>
      <c r="K63" s="131" t="s">
        <v>599</v>
      </c>
    </row>
    <row r="64" spans="1:11" hidden="1" x14ac:dyDescent="0.3">
      <c r="A64" s="130">
        <v>17</v>
      </c>
      <c r="B64" s="128"/>
      <c r="C64" s="129" t="s">
        <v>1748</v>
      </c>
      <c r="D64" s="132">
        <v>20</v>
      </c>
      <c r="E64" s="129"/>
      <c r="F64" s="129" t="s">
        <v>1516</v>
      </c>
      <c r="G64" s="130" t="s">
        <v>11</v>
      </c>
      <c r="H64" s="131" t="s">
        <v>1425</v>
      </c>
      <c r="I64" s="131" t="s">
        <v>12</v>
      </c>
      <c r="J64" s="131" t="s">
        <v>1517</v>
      </c>
      <c r="K64" s="131" t="s">
        <v>599</v>
      </c>
    </row>
    <row r="65" spans="1:11" x14ac:dyDescent="0.3">
      <c r="A65" s="130"/>
      <c r="B65" s="128"/>
      <c r="C65" s="129" t="s">
        <v>1909</v>
      </c>
      <c r="D65" s="132">
        <v>1050</v>
      </c>
      <c r="E65" s="129"/>
      <c r="F65" s="129" t="s">
        <v>914</v>
      </c>
      <c r="G65" s="130" t="s">
        <v>11</v>
      </c>
      <c r="H65" s="131" t="s">
        <v>1878</v>
      </c>
      <c r="I65" s="131" t="s">
        <v>12</v>
      </c>
      <c r="J65" s="131" t="s">
        <v>1517</v>
      </c>
      <c r="K65" s="131"/>
    </row>
    <row r="66" spans="1:11" x14ac:dyDescent="0.3">
      <c r="A66" s="130"/>
      <c r="B66" s="128"/>
      <c r="C66" s="129" t="s">
        <v>1857</v>
      </c>
      <c r="D66" s="132">
        <v>200</v>
      </c>
      <c r="E66" s="129"/>
      <c r="F66" s="129" t="s">
        <v>914</v>
      </c>
      <c r="G66" s="130" t="s">
        <v>11</v>
      </c>
      <c r="H66" s="131" t="s">
        <v>832</v>
      </c>
      <c r="I66" s="131" t="s">
        <v>12</v>
      </c>
      <c r="J66" s="131" t="s">
        <v>1517</v>
      </c>
      <c r="K66" s="131"/>
    </row>
    <row r="67" spans="1:11" hidden="1" x14ac:dyDescent="0.3">
      <c r="A67" s="130">
        <v>18</v>
      </c>
      <c r="B67" s="128">
        <v>45329</v>
      </c>
      <c r="C67" s="129" t="s">
        <v>30</v>
      </c>
      <c r="D67" s="132">
        <v>70</v>
      </c>
      <c r="E67" s="129"/>
      <c r="F67" s="129" t="s">
        <v>1516</v>
      </c>
      <c r="G67" s="130" t="s">
        <v>11</v>
      </c>
      <c r="H67" s="131" t="s">
        <v>1425</v>
      </c>
      <c r="I67" s="131" t="s">
        <v>12</v>
      </c>
      <c r="J67" s="131" t="s">
        <v>1517</v>
      </c>
      <c r="K67" s="131" t="s">
        <v>599</v>
      </c>
    </row>
    <row r="68" spans="1:11" hidden="1" x14ac:dyDescent="0.3">
      <c r="A68" s="130">
        <v>19</v>
      </c>
      <c r="B68" s="128"/>
      <c r="C68" s="129" t="s">
        <v>1773</v>
      </c>
      <c r="D68" s="132">
        <v>1600</v>
      </c>
      <c r="E68" s="129"/>
      <c r="F68" s="129" t="s">
        <v>1516</v>
      </c>
      <c r="G68" s="130" t="s">
        <v>10</v>
      </c>
      <c r="H68" s="131" t="s">
        <v>1774</v>
      </c>
      <c r="I68" s="131" t="s">
        <v>12</v>
      </c>
      <c r="J68" s="131" t="s">
        <v>1517</v>
      </c>
      <c r="K68" s="131" t="s">
        <v>599</v>
      </c>
    </row>
    <row r="69" spans="1:11" hidden="1" x14ac:dyDescent="0.3">
      <c r="A69" s="130"/>
      <c r="B69" s="128"/>
      <c r="C69" s="129" t="s">
        <v>68</v>
      </c>
      <c r="D69" s="132">
        <v>40</v>
      </c>
      <c r="E69" s="129"/>
      <c r="F69" s="129" t="s">
        <v>1516</v>
      </c>
      <c r="G69" s="130" t="s">
        <v>10</v>
      </c>
      <c r="H69" s="131" t="s">
        <v>832</v>
      </c>
      <c r="I69" s="131" t="s">
        <v>12</v>
      </c>
      <c r="J69" s="131" t="s">
        <v>1517</v>
      </c>
      <c r="K69" s="131" t="s">
        <v>599</v>
      </c>
    </row>
    <row r="70" spans="1:11" hidden="1" x14ac:dyDescent="0.3">
      <c r="A70" s="130"/>
      <c r="B70" s="128"/>
      <c r="C70" s="129" t="s">
        <v>1551</v>
      </c>
      <c r="D70" s="132">
        <v>1000</v>
      </c>
      <c r="E70" s="129"/>
      <c r="F70" s="129" t="s">
        <v>41</v>
      </c>
      <c r="G70" s="130" t="s">
        <v>11</v>
      </c>
      <c r="H70" s="131" t="s">
        <v>17</v>
      </c>
      <c r="I70" s="131" t="s">
        <v>12</v>
      </c>
      <c r="J70" s="131" t="s">
        <v>1517</v>
      </c>
      <c r="K70" s="131" t="s">
        <v>1813</v>
      </c>
    </row>
    <row r="71" spans="1:11" hidden="1" x14ac:dyDescent="0.3">
      <c r="A71" s="130"/>
      <c r="B71" s="128"/>
      <c r="C71" s="129" t="s">
        <v>24</v>
      </c>
      <c r="D71" s="132">
        <v>120</v>
      </c>
      <c r="E71" s="129"/>
      <c r="F71" s="129" t="s">
        <v>41</v>
      </c>
      <c r="G71" s="130" t="s">
        <v>11</v>
      </c>
      <c r="H71" s="131" t="s">
        <v>1425</v>
      </c>
      <c r="I71" s="131" t="s">
        <v>12</v>
      </c>
      <c r="J71" s="131" t="s">
        <v>1517</v>
      </c>
      <c r="K71" s="131" t="s">
        <v>1813</v>
      </c>
    </row>
    <row r="72" spans="1:11" hidden="1" x14ac:dyDescent="0.3">
      <c r="A72" s="130"/>
      <c r="B72" s="128"/>
      <c r="C72" s="129" t="s">
        <v>23</v>
      </c>
      <c r="D72" s="132">
        <v>170</v>
      </c>
      <c r="E72" s="129"/>
      <c r="F72" s="129" t="s">
        <v>41</v>
      </c>
      <c r="G72" s="130" t="s">
        <v>11</v>
      </c>
      <c r="H72" s="131" t="s">
        <v>1425</v>
      </c>
      <c r="I72" s="131" t="s">
        <v>12</v>
      </c>
      <c r="J72" s="131" t="s">
        <v>1517</v>
      </c>
      <c r="K72" s="131" t="s">
        <v>1813</v>
      </c>
    </row>
    <row r="73" spans="1:11" hidden="1" x14ac:dyDescent="0.3">
      <c r="A73" s="130"/>
      <c r="B73" s="128"/>
      <c r="C73" s="129" t="s">
        <v>151</v>
      </c>
      <c r="D73" s="132">
        <v>380</v>
      </c>
      <c r="E73" s="129"/>
      <c r="F73" s="129" t="s">
        <v>41</v>
      </c>
      <c r="G73" s="130" t="s">
        <v>11</v>
      </c>
      <c r="H73" s="131" t="s">
        <v>1425</v>
      </c>
      <c r="I73" s="131" t="s">
        <v>12</v>
      </c>
      <c r="J73" s="131" t="s">
        <v>1517</v>
      </c>
      <c r="K73" s="131" t="s">
        <v>1813</v>
      </c>
    </row>
    <row r="74" spans="1:11" hidden="1" x14ac:dyDescent="0.3">
      <c r="A74" s="130"/>
      <c r="B74" s="128"/>
      <c r="C74" s="129" t="s">
        <v>34</v>
      </c>
      <c r="D74" s="132">
        <v>200</v>
      </c>
      <c r="E74" s="129"/>
      <c r="F74" s="129" t="s">
        <v>62</v>
      </c>
      <c r="G74" s="130" t="s">
        <v>11</v>
      </c>
      <c r="H74" s="131" t="s">
        <v>832</v>
      </c>
      <c r="I74" s="131" t="s">
        <v>12</v>
      </c>
      <c r="J74" s="131" t="s">
        <v>1517</v>
      </c>
      <c r="K74" s="131" t="s">
        <v>599</v>
      </c>
    </row>
    <row r="75" spans="1:11" x14ac:dyDescent="0.3">
      <c r="A75" s="130"/>
      <c r="B75" s="128"/>
      <c r="C75" s="129" t="s">
        <v>1858</v>
      </c>
      <c r="D75" s="132">
        <v>100</v>
      </c>
      <c r="E75" s="129"/>
      <c r="F75" s="129" t="s">
        <v>914</v>
      </c>
      <c r="G75" s="130" t="s">
        <v>11</v>
      </c>
      <c r="H75" s="131" t="s">
        <v>1425</v>
      </c>
      <c r="I75" s="131" t="s">
        <v>12</v>
      </c>
      <c r="J75" s="131" t="s">
        <v>1517</v>
      </c>
      <c r="K75" s="131"/>
    </row>
    <row r="76" spans="1:11" hidden="1" x14ac:dyDescent="0.3">
      <c r="A76" s="130">
        <v>20</v>
      </c>
      <c r="B76" s="128">
        <v>45330</v>
      </c>
      <c r="C76" s="129" t="s">
        <v>30</v>
      </c>
      <c r="D76" s="132">
        <v>80</v>
      </c>
      <c r="E76" s="129"/>
      <c r="F76" s="129" t="s">
        <v>1516</v>
      </c>
      <c r="G76" s="130" t="s">
        <v>11</v>
      </c>
      <c r="H76" s="131" t="s">
        <v>1425</v>
      </c>
      <c r="I76" s="131" t="s">
        <v>12</v>
      </c>
      <c r="J76" s="131" t="s">
        <v>1517</v>
      </c>
      <c r="K76" s="131" t="s">
        <v>599</v>
      </c>
    </row>
    <row r="77" spans="1:11" hidden="1" x14ac:dyDescent="0.3">
      <c r="A77" s="130"/>
      <c r="B77" s="128"/>
      <c r="C77" s="129" t="s">
        <v>1551</v>
      </c>
      <c r="D77" s="132">
        <v>1000</v>
      </c>
      <c r="E77" s="129"/>
      <c r="F77" s="129" t="s">
        <v>41</v>
      </c>
      <c r="G77" s="130" t="s">
        <v>11</v>
      </c>
      <c r="H77" s="131" t="s">
        <v>17</v>
      </c>
      <c r="I77" s="131" t="s">
        <v>12</v>
      </c>
      <c r="J77" s="131" t="s">
        <v>1517</v>
      </c>
      <c r="K77" s="131" t="s">
        <v>1813</v>
      </c>
    </row>
    <row r="78" spans="1:11" hidden="1" x14ac:dyDescent="0.3">
      <c r="A78" s="130"/>
      <c r="B78" s="128"/>
      <c r="C78" s="129" t="s">
        <v>24</v>
      </c>
      <c r="D78" s="132">
        <v>110</v>
      </c>
      <c r="E78" s="129"/>
      <c r="F78" s="129" t="s">
        <v>41</v>
      </c>
      <c r="G78" s="130" t="s">
        <v>11</v>
      </c>
      <c r="H78" s="131" t="s">
        <v>1425</v>
      </c>
      <c r="I78" s="131" t="s">
        <v>12</v>
      </c>
      <c r="J78" s="131" t="s">
        <v>1517</v>
      </c>
      <c r="K78" s="131" t="s">
        <v>1813</v>
      </c>
    </row>
    <row r="79" spans="1:11" hidden="1" x14ac:dyDescent="0.3">
      <c r="A79" s="130"/>
      <c r="B79" s="128"/>
      <c r="C79" s="129" t="s">
        <v>23</v>
      </c>
      <c r="D79" s="132">
        <v>410</v>
      </c>
      <c r="E79" s="129"/>
      <c r="F79" s="129" t="s">
        <v>41</v>
      </c>
      <c r="G79" s="130" t="s">
        <v>11</v>
      </c>
      <c r="H79" s="131" t="s">
        <v>1425</v>
      </c>
      <c r="I79" s="131" t="s">
        <v>12</v>
      </c>
      <c r="J79" s="131" t="s">
        <v>1517</v>
      </c>
      <c r="K79" s="131" t="s">
        <v>1813</v>
      </c>
    </row>
    <row r="80" spans="1:11" hidden="1" x14ac:dyDescent="0.3">
      <c r="A80" s="130"/>
      <c r="B80" s="128"/>
      <c r="C80" s="129" t="s">
        <v>151</v>
      </c>
      <c r="D80" s="132">
        <v>340</v>
      </c>
      <c r="E80" s="129"/>
      <c r="F80" s="129" t="s">
        <v>41</v>
      </c>
      <c r="G80" s="130" t="s">
        <v>11</v>
      </c>
      <c r="H80" s="131" t="s">
        <v>1425</v>
      </c>
      <c r="I80" s="131" t="s">
        <v>12</v>
      </c>
      <c r="J80" s="131" t="s">
        <v>1517</v>
      </c>
      <c r="K80" s="131" t="s">
        <v>1813</v>
      </c>
    </row>
    <row r="81" spans="1:11" hidden="1" x14ac:dyDescent="0.3">
      <c r="A81" s="130"/>
      <c r="B81" s="128"/>
      <c r="C81" s="129" t="s">
        <v>1817</v>
      </c>
      <c r="D81" s="132">
        <v>120</v>
      </c>
      <c r="E81" s="129"/>
      <c r="F81" s="129" t="s">
        <v>62</v>
      </c>
      <c r="G81" s="130" t="s">
        <v>11</v>
      </c>
      <c r="H81" s="131" t="s">
        <v>1774</v>
      </c>
      <c r="I81" s="131" t="s">
        <v>12</v>
      </c>
      <c r="J81" s="131" t="s">
        <v>1517</v>
      </c>
      <c r="K81" s="131" t="s">
        <v>599</v>
      </c>
    </row>
    <row r="82" spans="1:11" hidden="1" x14ac:dyDescent="0.3">
      <c r="A82" s="130"/>
      <c r="B82" s="128"/>
      <c r="C82" s="129" t="s">
        <v>45</v>
      </c>
      <c r="D82" s="132">
        <v>120</v>
      </c>
      <c r="E82" s="129"/>
      <c r="F82" s="129" t="s">
        <v>62</v>
      </c>
      <c r="G82" s="130" t="s">
        <v>11</v>
      </c>
      <c r="H82" s="131" t="s">
        <v>39</v>
      </c>
      <c r="I82" s="131" t="s">
        <v>12</v>
      </c>
      <c r="J82" s="131" t="s">
        <v>1517</v>
      </c>
      <c r="K82" s="131" t="s">
        <v>599</v>
      </c>
    </row>
    <row r="83" spans="1:11" hidden="1" x14ac:dyDescent="0.3">
      <c r="A83" s="130"/>
      <c r="B83" s="128">
        <v>45331</v>
      </c>
      <c r="C83" s="129" t="s">
        <v>1810</v>
      </c>
      <c r="D83" s="132">
        <f>960-460</f>
        <v>500</v>
      </c>
      <c r="E83" s="129"/>
      <c r="F83" s="129" t="s">
        <v>41</v>
      </c>
      <c r="G83" s="130" t="s">
        <v>11</v>
      </c>
      <c r="H83" s="131" t="s">
        <v>1774</v>
      </c>
      <c r="I83" s="131" t="s">
        <v>12</v>
      </c>
      <c r="J83" s="131" t="s">
        <v>1517</v>
      </c>
      <c r="K83" s="131" t="s">
        <v>1813</v>
      </c>
    </row>
    <row r="84" spans="1:11" hidden="1" x14ac:dyDescent="0.3">
      <c r="A84" s="130"/>
      <c r="B84" s="128"/>
      <c r="C84" s="129" t="s">
        <v>24</v>
      </c>
      <c r="D84" s="132">
        <v>120</v>
      </c>
      <c r="E84" s="129"/>
      <c r="F84" s="129" t="s">
        <v>41</v>
      </c>
      <c r="G84" s="130" t="s">
        <v>11</v>
      </c>
      <c r="H84" s="131" t="s">
        <v>1425</v>
      </c>
      <c r="I84" s="131" t="s">
        <v>12</v>
      </c>
      <c r="J84" s="131" t="s">
        <v>1517</v>
      </c>
      <c r="K84" s="131" t="s">
        <v>1813</v>
      </c>
    </row>
    <row r="85" spans="1:11" hidden="1" x14ac:dyDescent="0.3">
      <c r="A85" s="130"/>
      <c r="B85" s="128"/>
      <c r="C85" s="129" t="s">
        <v>23</v>
      </c>
      <c r="D85" s="132">
        <v>180</v>
      </c>
      <c r="E85" s="129"/>
      <c r="F85" s="129" t="s">
        <v>41</v>
      </c>
      <c r="G85" s="130" t="s">
        <v>11</v>
      </c>
      <c r="H85" s="131" t="s">
        <v>1425</v>
      </c>
      <c r="I85" s="131" t="s">
        <v>12</v>
      </c>
      <c r="J85" s="131" t="s">
        <v>1517</v>
      </c>
      <c r="K85" s="131" t="s">
        <v>1813</v>
      </c>
    </row>
    <row r="86" spans="1:11" hidden="1" x14ac:dyDescent="0.3">
      <c r="A86" s="130"/>
      <c r="B86" s="128"/>
      <c r="C86" s="129" t="s">
        <v>151</v>
      </c>
      <c r="D86" s="132">
        <v>520</v>
      </c>
      <c r="E86" s="129"/>
      <c r="F86" s="129" t="s">
        <v>41</v>
      </c>
      <c r="G86" s="130" t="s">
        <v>11</v>
      </c>
      <c r="H86" s="131" t="s">
        <v>1425</v>
      </c>
      <c r="I86" s="131" t="s">
        <v>12</v>
      </c>
      <c r="J86" s="131" t="s">
        <v>1517</v>
      </c>
      <c r="K86" s="131" t="s">
        <v>1813</v>
      </c>
    </row>
    <row r="87" spans="1:11" hidden="1" x14ac:dyDescent="0.3">
      <c r="A87" s="130"/>
      <c r="B87" s="128"/>
      <c r="C87" s="129" t="s">
        <v>20</v>
      </c>
      <c r="D87" s="132">
        <v>620</v>
      </c>
      <c r="E87" s="129"/>
      <c r="F87" s="129" t="s">
        <v>41</v>
      </c>
      <c r="G87" s="130" t="s">
        <v>11</v>
      </c>
      <c r="H87" s="131" t="s">
        <v>832</v>
      </c>
      <c r="I87" s="131" t="s">
        <v>12</v>
      </c>
      <c r="J87" s="131" t="s">
        <v>1517</v>
      </c>
      <c r="K87" s="131" t="s">
        <v>1813</v>
      </c>
    </row>
    <row r="88" spans="1:11" x14ac:dyDescent="0.3">
      <c r="A88" s="130"/>
      <c r="B88" s="128"/>
      <c r="C88" s="129" t="s">
        <v>1858</v>
      </c>
      <c r="D88" s="132">
        <v>60</v>
      </c>
      <c r="E88" s="129"/>
      <c r="F88" s="129" t="s">
        <v>914</v>
      </c>
      <c r="G88" s="130" t="s">
        <v>11</v>
      </c>
      <c r="H88" s="131" t="s">
        <v>1425</v>
      </c>
      <c r="I88" s="131" t="s">
        <v>12</v>
      </c>
      <c r="J88" s="131" t="s">
        <v>1517</v>
      </c>
      <c r="K88" s="131"/>
    </row>
    <row r="89" spans="1:11" hidden="1" x14ac:dyDescent="0.3">
      <c r="A89" s="130"/>
      <c r="B89" s="128">
        <v>45332</v>
      </c>
      <c r="C89" s="129" t="s">
        <v>24</v>
      </c>
      <c r="D89" s="132">
        <v>240</v>
      </c>
      <c r="E89" s="129"/>
      <c r="F89" s="129" t="s">
        <v>41</v>
      </c>
      <c r="G89" s="130" t="s">
        <v>11</v>
      </c>
      <c r="H89" s="131" t="s">
        <v>1425</v>
      </c>
      <c r="I89" s="131" t="s">
        <v>12</v>
      </c>
      <c r="J89" s="131" t="s">
        <v>1517</v>
      </c>
      <c r="K89" s="131" t="s">
        <v>1813</v>
      </c>
    </row>
    <row r="90" spans="1:11" hidden="1" x14ac:dyDescent="0.3">
      <c r="A90" s="130"/>
      <c r="B90" s="128"/>
      <c r="C90" s="129" t="s">
        <v>8</v>
      </c>
      <c r="D90" s="132">
        <v>800</v>
      </c>
      <c r="E90" s="129"/>
      <c r="F90" s="129" t="s">
        <v>41</v>
      </c>
      <c r="G90" s="130" t="s">
        <v>11</v>
      </c>
      <c r="H90" s="131" t="s">
        <v>1425</v>
      </c>
      <c r="I90" s="131" t="s">
        <v>12</v>
      </c>
      <c r="J90" s="131" t="s">
        <v>1517</v>
      </c>
      <c r="K90" s="131" t="s">
        <v>1813</v>
      </c>
    </row>
    <row r="91" spans="1:11" hidden="1" x14ac:dyDescent="0.3">
      <c r="A91" s="130"/>
      <c r="B91" s="140"/>
      <c r="C91" s="129" t="s">
        <v>27</v>
      </c>
      <c r="D91" s="132">
        <v>580</v>
      </c>
      <c r="E91" s="129"/>
      <c r="F91" s="129" t="s">
        <v>41</v>
      </c>
      <c r="G91" s="130" t="s">
        <v>11</v>
      </c>
      <c r="H91" s="131" t="s">
        <v>1425</v>
      </c>
      <c r="I91" s="131" t="s">
        <v>12</v>
      </c>
      <c r="J91" s="131" t="s">
        <v>1517</v>
      </c>
      <c r="K91" s="131" t="s">
        <v>1813</v>
      </c>
    </row>
    <row r="92" spans="1:11" x14ac:dyDescent="0.3">
      <c r="A92" s="130"/>
      <c r="B92" s="140"/>
      <c r="C92" s="129" t="s">
        <v>1858</v>
      </c>
      <c r="D92" s="132">
        <v>60</v>
      </c>
      <c r="E92" s="129"/>
      <c r="F92" s="129" t="s">
        <v>914</v>
      </c>
      <c r="G92" s="130" t="s">
        <v>11</v>
      </c>
      <c r="H92" s="131" t="s">
        <v>1425</v>
      </c>
      <c r="I92" s="131" t="s">
        <v>12</v>
      </c>
      <c r="J92" s="131" t="s">
        <v>1517</v>
      </c>
      <c r="K92" s="131"/>
    </row>
    <row r="93" spans="1:11" x14ac:dyDescent="0.3">
      <c r="A93" s="130"/>
      <c r="B93" s="140"/>
      <c r="C93" s="129" t="s">
        <v>30</v>
      </c>
      <c r="D93" s="132">
        <v>50</v>
      </c>
      <c r="E93" s="129"/>
      <c r="F93" s="129" t="s">
        <v>914</v>
      </c>
      <c r="G93" s="130" t="s">
        <v>11</v>
      </c>
      <c r="H93" s="131" t="s">
        <v>1425</v>
      </c>
      <c r="I93" s="131" t="s">
        <v>12</v>
      </c>
      <c r="J93" s="131" t="s">
        <v>1517</v>
      </c>
      <c r="K93" s="131"/>
    </row>
    <row r="94" spans="1:11" x14ac:dyDescent="0.3">
      <c r="A94" s="130"/>
      <c r="B94" s="140"/>
      <c r="C94" s="129" t="s">
        <v>1911</v>
      </c>
      <c r="D94" s="132">
        <v>5500</v>
      </c>
      <c r="E94" s="129"/>
      <c r="F94" s="129" t="s">
        <v>914</v>
      </c>
      <c r="G94" s="130" t="s">
        <v>11</v>
      </c>
      <c r="H94" s="131" t="s">
        <v>1774</v>
      </c>
      <c r="I94" s="131" t="s">
        <v>12</v>
      </c>
      <c r="J94" s="131" t="s">
        <v>1517</v>
      </c>
      <c r="K94" s="131"/>
    </row>
    <row r="95" spans="1:11" x14ac:dyDescent="0.3">
      <c r="A95" s="130"/>
      <c r="B95" s="140"/>
      <c r="C95" s="129" t="s">
        <v>1912</v>
      </c>
      <c r="D95" s="132">
        <v>900</v>
      </c>
      <c r="E95" s="129"/>
      <c r="F95" s="129" t="s">
        <v>914</v>
      </c>
      <c r="G95" s="130" t="s">
        <v>11</v>
      </c>
      <c r="H95" s="131" t="s">
        <v>832</v>
      </c>
      <c r="I95" s="131" t="s">
        <v>12</v>
      </c>
      <c r="J95" s="131" t="s">
        <v>1517</v>
      </c>
      <c r="K95" s="131"/>
    </row>
    <row r="96" spans="1:11" hidden="1" x14ac:dyDescent="0.3">
      <c r="A96" s="130">
        <v>21</v>
      </c>
      <c r="B96" s="128">
        <v>45333</v>
      </c>
      <c r="C96" s="129" t="s">
        <v>30</v>
      </c>
      <c r="D96" s="132">
        <v>240</v>
      </c>
      <c r="E96" s="129"/>
      <c r="F96" s="129" t="s">
        <v>1516</v>
      </c>
      <c r="G96" s="130" t="s">
        <v>11</v>
      </c>
      <c r="H96" s="131" t="s">
        <v>1425</v>
      </c>
      <c r="I96" s="131" t="s">
        <v>12</v>
      </c>
      <c r="J96" s="131" t="s">
        <v>1517</v>
      </c>
      <c r="K96" s="131" t="s">
        <v>599</v>
      </c>
    </row>
    <row r="97" spans="1:11" hidden="1" x14ac:dyDescent="0.3">
      <c r="A97" s="130"/>
      <c r="B97" s="140"/>
      <c r="C97" s="129" t="s">
        <v>23</v>
      </c>
      <c r="D97" s="132">
        <v>320</v>
      </c>
      <c r="E97" s="129"/>
      <c r="F97" s="129" t="s">
        <v>41</v>
      </c>
      <c r="G97" s="130" t="s">
        <v>11</v>
      </c>
      <c r="H97" s="131" t="s">
        <v>1425</v>
      </c>
      <c r="I97" s="131" t="s">
        <v>12</v>
      </c>
      <c r="J97" s="131" t="s">
        <v>1517</v>
      </c>
      <c r="K97" s="131" t="s">
        <v>1813</v>
      </c>
    </row>
    <row r="98" spans="1:11" hidden="1" x14ac:dyDescent="0.3">
      <c r="A98" s="130"/>
      <c r="B98" s="128"/>
      <c r="C98" s="129" t="s">
        <v>27</v>
      </c>
      <c r="D98" s="132">
        <v>760</v>
      </c>
      <c r="E98" s="129"/>
      <c r="F98" s="129" t="s">
        <v>41</v>
      </c>
      <c r="G98" s="130" t="s">
        <v>11</v>
      </c>
      <c r="H98" s="131" t="s">
        <v>1425</v>
      </c>
      <c r="I98" s="131" t="s">
        <v>12</v>
      </c>
      <c r="J98" s="131" t="s">
        <v>1517</v>
      </c>
      <c r="K98" s="131" t="s">
        <v>1813</v>
      </c>
    </row>
    <row r="99" spans="1:11" hidden="1" x14ac:dyDescent="0.3">
      <c r="A99" s="130"/>
      <c r="B99" s="128">
        <v>45334</v>
      </c>
      <c r="C99" s="129" t="s">
        <v>1806</v>
      </c>
      <c r="D99" s="132">
        <f>120+140</f>
        <v>260</v>
      </c>
      <c r="E99" s="129"/>
      <c r="F99" s="129" t="s">
        <v>41</v>
      </c>
      <c r="G99" s="130" t="s">
        <v>11</v>
      </c>
      <c r="H99" s="131" t="s">
        <v>832</v>
      </c>
      <c r="I99" s="131" t="s">
        <v>12</v>
      </c>
      <c r="J99" s="131" t="s">
        <v>1517</v>
      </c>
      <c r="K99" s="131" t="s">
        <v>1813</v>
      </c>
    </row>
    <row r="100" spans="1:11" hidden="1" x14ac:dyDescent="0.3">
      <c r="A100" s="130"/>
      <c r="B100" s="140"/>
      <c r="C100" s="129" t="s">
        <v>1811</v>
      </c>
      <c r="D100" s="132">
        <f>864+102</f>
        <v>966</v>
      </c>
      <c r="E100" s="129"/>
      <c r="F100" s="129" t="s">
        <v>41</v>
      </c>
      <c r="G100" s="130" t="s">
        <v>11</v>
      </c>
      <c r="H100" s="131" t="s">
        <v>832</v>
      </c>
      <c r="I100" s="131" t="s">
        <v>12</v>
      </c>
      <c r="J100" s="131" t="s">
        <v>1517</v>
      </c>
      <c r="K100" s="131" t="s">
        <v>1813</v>
      </c>
    </row>
    <row r="101" spans="1:11" hidden="1" x14ac:dyDescent="0.3">
      <c r="A101" s="130"/>
      <c r="B101" s="128"/>
      <c r="C101" s="129" t="s">
        <v>23</v>
      </c>
      <c r="D101" s="132">
        <v>400</v>
      </c>
      <c r="E101" s="129"/>
      <c r="F101" s="129" t="s">
        <v>41</v>
      </c>
      <c r="G101" s="130" t="s">
        <v>11</v>
      </c>
      <c r="H101" s="131" t="s">
        <v>1425</v>
      </c>
      <c r="I101" s="131" t="s">
        <v>12</v>
      </c>
      <c r="J101" s="131" t="s">
        <v>1517</v>
      </c>
      <c r="K101" s="131" t="s">
        <v>1813</v>
      </c>
    </row>
    <row r="102" spans="1:11" hidden="1" x14ac:dyDescent="0.3">
      <c r="A102" s="130"/>
      <c r="B102" s="128"/>
      <c r="C102" s="129" t="s">
        <v>9</v>
      </c>
      <c r="D102" s="132">
        <v>60</v>
      </c>
      <c r="E102" s="129"/>
      <c r="F102" s="129" t="s">
        <v>41</v>
      </c>
      <c r="G102" s="130" t="s">
        <v>11</v>
      </c>
      <c r="H102" s="131" t="s">
        <v>1425</v>
      </c>
      <c r="I102" s="131" t="s">
        <v>12</v>
      </c>
      <c r="J102" s="131" t="s">
        <v>1517</v>
      </c>
      <c r="K102" s="131" t="s">
        <v>1813</v>
      </c>
    </row>
    <row r="103" spans="1:11" hidden="1" x14ac:dyDescent="0.3">
      <c r="A103" s="130"/>
      <c r="B103" s="128"/>
      <c r="C103" s="129" t="s">
        <v>27</v>
      </c>
      <c r="D103" s="132">
        <v>350</v>
      </c>
      <c r="E103" s="129"/>
      <c r="F103" s="129" t="s">
        <v>41</v>
      </c>
      <c r="G103" s="130" t="s">
        <v>11</v>
      </c>
      <c r="H103" s="131" t="s">
        <v>1425</v>
      </c>
      <c r="I103" s="131" t="s">
        <v>12</v>
      </c>
      <c r="J103" s="131" t="s">
        <v>1517</v>
      </c>
      <c r="K103" s="131" t="s">
        <v>1813</v>
      </c>
    </row>
    <row r="104" spans="1:11" x14ac:dyDescent="0.3">
      <c r="A104" s="130"/>
      <c r="B104" s="128"/>
      <c r="C104" s="129" t="s">
        <v>1858</v>
      </c>
      <c r="D104" s="132">
        <v>60</v>
      </c>
      <c r="E104" s="129"/>
      <c r="F104" s="129" t="s">
        <v>914</v>
      </c>
      <c r="G104" s="130" t="s">
        <v>11</v>
      </c>
      <c r="H104" s="131" t="s">
        <v>1425</v>
      </c>
      <c r="I104" s="131" t="s">
        <v>12</v>
      </c>
      <c r="J104" s="131" t="s">
        <v>1517</v>
      </c>
      <c r="K104" s="131"/>
    </row>
    <row r="105" spans="1:11" hidden="1" x14ac:dyDescent="0.3">
      <c r="A105" s="130"/>
      <c r="B105" s="128">
        <v>45335</v>
      </c>
      <c r="C105" s="129" t="s">
        <v>31</v>
      </c>
      <c r="D105" s="132">
        <v>7000</v>
      </c>
      <c r="E105" s="129"/>
      <c r="F105" s="129" t="s">
        <v>41</v>
      </c>
      <c r="G105" s="130" t="s">
        <v>11</v>
      </c>
      <c r="H105" s="131" t="s">
        <v>1425</v>
      </c>
      <c r="I105" s="131" t="s">
        <v>12</v>
      </c>
      <c r="J105" s="131" t="s">
        <v>1517</v>
      </c>
      <c r="K105" s="131" t="s">
        <v>512</v>
      </c>
    </row>
    <row r="106" spans="1:11" x14ac:dyDescent="0.3">
      <c r="A106" s="130"/>
      <c r="B106" s="128"/>
      <c r="C106" s="129" t="s">
        <v>1923</v>
      </c>
      <c r="D106" s="132">
        <v>2900</v>
      </c>
      <c r="E106" s="129"/>
      <c r="F106" s="129" t="s">
        <v>914</v>
      </c>
      <c r="G106" s="130" t="s">
        <v>11</v>
      </c>
      <c r="H106" s="131" t="s">
        <v>832</v>
      </c>
      <c r="I106" s="131" t="s">
        <v>12</v>
      </c>
      <c r="J106" s="131" t="s">
        <v>1517</v>
      </c>
      <c r="K106" s="131"/>
    </row>
    <row r="107" spans="1:11" x14ac:dyDescent="0.3">
      <c r="A107" s="130"/>
      <c r="B107" s="128"/>
      <c r="C107" s="129" t="s">
        <v>24</v>
      </c>
      <c r="D107" s="132">
        <v>80</v>
      </c>
      <c r="E107" s="129"/>
      <c r="F107" s="129" t="s">
        <v>914</v>
      </c>
      <c r="G107" s="130" t="s">
        <v>11</v>
      </c>
      <c r="H107" s="131" t="s">
        <v>1425</v>
      </c>
      <c r="I107" s="131" t="s">
        <v>12</v>
      </c>
      <c r="J107" s="131" t="s">
        <v>1517</v>
      </c>
      <c r="K107" s="131"/>
    </row>
    <row r="108" spans="1:11" x14ac:dyDescent="0.3">
      <c r="A108" s="130"/>
      <c r="B108" s="128"/>
      <c r="C108" s="129" t="s">
        <v>23</v>
      </c>
      <c r="D108" s="132">
        <v>440</v>
      </c>
      <c r="E108" s="129"/>
      <c r="F108" s="129" t="s">
        <v>914</v>
      </c>
      <c r="G108" s="130" t="s">
        <v>11</v>
      </c>
      <c r="H108" s="131" t="s">
        <v>1425</v>
      </c>
      <c r="I108" s="131" t="s">
        <v>12</v>
      </c>
      <c r="J108" s="131" t="s">
        <v>1517</v>
      </c>
      <c r="K108" s="131"/>
    </row>
    <row r="109" spans="1:11" x14ac:dyDescent="0.3">
      <c r="A109" s="130"/>
      <c r="B109" s="128"/>
      <c r="C109" s="129" t="s">
        <v>8</v>
      </c>
      <c r="D109" s="132">
        <v>50</v>
      </c>
      <c r="E109" s="129"/>
      <c r="F109" s="129" t="s">
        <v>914</v>
      </c>
      <c r="G109" s="130" t="s">
        <v>11</v>
      </c>
      <c r="H109" s="131" t="s">
        <v>1425</v>
      </c>
      <c r="I109" s="131" t="s">
        <v>12</v>
      </c>
      <c r="J109" s="131" t="s">
        <v>1517</v>
      </c>
      <c r="K109" s="131"/>
    </row>
    <row r="110" spans="1:11" x14ac:dyDescent="0.3">
      <c r="A110" s="130"/>
      <c r="B110" s="128"/>
      <c r="C110" s="129" t="s">
        <v>695</v>
      </c>
      <c r="D110" s="132">
        <v>360</v>
      </c>
      <c r="E110" s="129"/>
      <c r="F110" s="129" t="s">
        <v>914</v>
      </c>
      <c r="G110" s="130" t="s">
        <v>11</v>
      </c>
      <c r="H110" s="131" t="s">
        <v>1425</v>
      </c>
      <c r="I110" s="131" t="s">
        <v>12</v>
      </c>
      <c r="J110" s="131" t="s">
        <v>1517</v>
      </c>
      <c r="K110" s="131"/>
    </row>
    <row r="111" spans="1:11" x14ac:dyDescent="0.3">
      <c r="A111" s="130"/>
      <c r="B111" s="128"/>
      <c r="C111" s="129" t="s">
        <v>923</v>
      </c>
      <c r="D111" s="132">
        <v>3000</v>
      </c>
      <c r="E111" s="129"/>
      <c r="F111" s="129" t="s">
        <v>914</v>
      </c>
      <c r="G111" s="130" t="s">
        <v>11</v>
      </c>
      <c r="H111" s="131" t="s">
        <v>832</v>
      </c>
      <c r="I111" s="131" t="s">
        <v>12</v>
      </c>
      <c r="J111" s="131" t="s">
        <v>1517</v>
      </c>
      <c r="K111" s="131"/>
    </row>
    <row r="112" spans="1:11" hidden="1" x14ac:dyDescent="0.3">
      <c r="A112" s="130"/>
      <c r="B112" s="128">
        <v>45336</v>
      </c>
      <c r="C112" s="129" t="s">
        <v>1812</v>
      </c>
      <c r="D112" s="132">
        <v>1200</v>
      </c>
      <c r="E112" s="129"/>
      <c r="F112" s="129" t="s">
        <v>41</v>
      </c>
      <c r="G112" s="130" t="s">
        <v>11</v>
      </c>
      <c r="H112" s="131" t="s">
        <v>1425</v>
      </c>
      <c r="I112" s="131" t="s">
        <v>12</v>
      </c>
      <c r="J112" s="131" t="s">
        <v>1517</v>
      </c>
      <c r="K112" s="131" t="s">
        <v>512</v>
      </c>
    </row>
    <row r="113" spans="1:11" hidden="1" x14ac:dyDescent="0.3">
      <c r="A113" s="130"/>
      <c r="B113" s="128"/>
      <c r="C113" s="129" t="s">
        <v>30</v>
      </c>
      <c r="D113" s="132">
        <v>120</v>
      </c>
      <c r="E113" s="129"/>
      <c r="F113" s="129" t="s">
        <v>41</v>
      </c>
      <c r="G113" s="130" t="s">
        <v>11</v>
      </c>
      <c r="H113" s="131" t="s">
        <v>1425</v>
      </c>
      <c r="I113" s="131" t="s">
        <v>12</v>
      </c>
      <c r="J113" s="131" t="s">
        <v>1517</v>
      </c>
      <c r="K113" s="131" t="s">
        <v>512</v>
      </c>
    </row>
    <row r="114" spans="1:11" hidden="1" x14ac:dyDescent="0.3">
      <c r="A114" s="130"/>
      <c r="B114" s="128"/>
      <c r="C114" s="129" t="s">
        <v>68</v>
      </c>
      <c r="D114" s="132">
        <v>50</v>
      </c>
      <c r="E114" s="129"/>
      <c r="F114" s="129" t="s">
        <v>62</v>
      </c>
      <c r="G114" s="130" t="s">
        <v>11</v>
      </c>
      <c r="H114" s="131" t="s">
        <v>832</v>
      </c>
      <c r="I114" s="131" t="s">
        <v>12</v>
      </c>
      <c r="J114" s="131" t="s">
        <v>1517</v>
      </c>
      <c r="K114" s="131" t="s">
        <v>512</v>
      </c>
    </row>
    <row r="115" spans="1:11" x14ac:dyDescent="0.3">
      <c r="A115" s="130"/>
      <c r="B115" s="128"/>
      <c r="C115" s="129" t="s">
        <v>1894</v>
      </c>
      <c r="D115" s="132">
        <v>1200</v>
      </c>
      <c r="E115" s="129"/>
      <c r="F115" s="129" t="s">
        <v>914</v>
      </c>
      <c r="G115" s="130" t="s">
        <v>11</v>
      </c>
      <c r="H115" s="131" t="s">
        <v>1774</v>
      </c>
      <c r="I115" s="131" t="s">
        <v>12</v>
      </c>
      <c r="J115" s="131" t="s">
        <v>1517</v>
      </c>
      <c r="K115" s="131"/>
    </row>
    <row r="116" spans="1:11" x14ac:dyDescent="0.3">
      <c r="A116" s="130"/>
      <c r="B116" s="128"/>
      <c r="C116" s="129" t="s">
        <v>24</v>
      </c>
      <c r="D116" s="132">
        <v>250</v>
      </c>
      <c r="E116" s="129"/>
      <c r="F116" s="129" t="s">
        <v>914</v>
      </c>
      <c r="G116" s="130" t="s">
        <v>11</v>
      </c>
      <c r="H116" s="131" t="s">
        <v>1425</v>
      </c>
      <c r="I116" s="131" t="s">
        <v>12</v>
      </c>
      <c r="J116" s="131" t="s">
        <v>1517</v>
      </c>
      <c r="K116" s="131"/>
    </row>
    <row r="117" spans="1:11" x14ac:dyDescent="0.3">
      <c r="A117" s="130"/>
      <c r="B117" s="128"/>
      <c r="C117" s="129" t="s">
        <v>8</v>
      </c>
      <c r="D117" s="132">
        <v>260</v>
      </c>
      <c r="E117" s="129"/>
      <c r="F117" s="129" t="s">
        <v>914</v>
      </c>
      <c r="G117" s="130" t="s">
        <v>11</v>
      </c>
      <c r="H117" s="131" t="s">
        <v>1425</v>
      </c>
      <c r="I117" s="131" t="s">
        <v>12</v>
      </c>
      <c r="J117" s="131" t="s">
        <v>1517</v>
      </c>
      <c r="K117" s="131"/>
    </row>
    <row r="118" spans="1:11" x14ac:dyDescent="0.3">
      <c r="A118" s="130"/>
      <c r="B118" s="128"/>
      <c r="C118" s="129" t="s">
        <v>695</v>
      </c>
      <c r="D118" s="132">
        <v>380</v>
      </c>
      <c r="E118" s="129"/>
      <c r="F118" s="129" t="s">
        <v>914</v>
      </c>
      <c r="G118" s="130" t="s">
        <v>11</v>
      </c>
      <c r="H118" s="131" t="s">
        <v>1425</v>
      </c>
      <c r="I118" s="131" t="s">
        <v>12</v>
      </c>
      <c r="J118" s="131" t="s">
        <v>1517</v>
      </c>
      <c r="K118" s="131"/>
    </row>
    <row r="119" spans="1:11" x14ac:dyDescent="0.3">
      <c r="A119" s="130"/>
      <c r="B119" s="128"/>
      <c r="C119" s="129" t="s">
        <v>1924</v>
      </c>
      <c r="D119" s="132">
        <v>3000</v>
      </c>
      <c r="E119" s="129"/>
      <c r="F119" s="129" t="s">
        <v>914</v>
      </c>
      <c r="G119" s="130" t="s">
        <v>11</v>
      </c>
      <c r="H119" s="131" t="s">
        <v>1774</v>
      </c>
      <c r="I119" s="131" t="s">
        <v>12</v>
      </c>
      <c r="J119" s="131" t="s">
        <v>1517</v>
      </c>
      <c r="K119" s="131"/>
    </row>
    <row r="120" spans="1:11" hidden="1" x14ac:dyDescent="0.3">
      <c r="A120" s="130">
        <v>22</v>
      </c>
      <c r="B120" s="128">
        <v>45337</v>
      </c>
      <c r="C120" s="129" t="s">
        <v>1803</v>
      </c>
      <c r="D120" s="132">
        <v>1406</v>
      </c>
      <c r="E120" s="129"/>
      <c r="F120" s="129" t="s">
        <v>1516</v>
      </c>
      <c r="G120" s="130" t="s">
        <v>11</v>
      </c>
      <c r="H120" s="131" t="s">
        <v>832</v>
      </c>
      <c r="I120" s="131" t="s">
        <v>12</v>
      </c>
      <c r="J120" s="131" t="s">
        <v>1517</v>
      </c>
      <c r="K120" s="131" t="s">
        <v>599</v>
      </c>
    </row>
    <row r="121" spans="1:11" hidden="1" x14ac:dyDescent="0.3">
      <c r="A121" s="130">
        <v>23</v>
      </c>
      <c r="B121" s="140"/>
      <c r="C121" s="129" t="s">
        <v>1026</v>
      </c>
      <c r="D121" s="132">
        <v>8000</v>
      </c>
      <c r="E121" s="129"/>
      <c r="F121" s="129" t="s">
        <v>1516</v>
      </c>
      <c r="G121" s="130" t="s">
        <v>10</v>
      </c>
      <c r="H121" s="131" t="s">
        <v>832</v>
      </c>
      <c r="I121" s="131" t="s">
        <v>12</v>
      </c>
      <c r="J121" s="131" t="s">
        <v>1517</v>
      </c>
      <c r="K121" s="131" t="s">
        <v>599</v>
      </c>
    </row>
    <row r="122" spans="1:11" hidden="1" x14ac:dyDescent="0.3">
      <c r="A122" s="140"/>
      <c r="B122" s="140"/>
      <c r="C122" s="188" t="s">
        <v>34</v>
      </c>
      <c r="D122" s="189">
        <v>250</v>
      </c>
      <c r="E122" s="140"/>
      <c r="F122" s="129" t="s">
        <v>1516</v>
      </c>
      <c r="G122" s="144" t="s">
        <v>11</v>
      </c>
      <c r="H122" s="144" t="s">
        <v>832</v>
      </c>
      <c r="I122" s="144" t="s">
        <v>12</v>
      </c>
      <c r="J122" s="144" t="s">
        <v>1517</v>
      </c>
      <c r="K122" s="131" t="s">
        <v>599</v>
      </c>
    </row>
    <row r="123" spans="1:11" hidden="1" x14ac:dyDescent="0.3">
      <c r="A123" s="140"/>
      <c r="B123" s="140"/>
      <c r="C123" s="134" t="s">
        <v>1804</v>
      </c>
      <c r="D123" s="135">
        <v>15</v>
      </c>
      <c r="E123" s="140"/>
      <c r="F123" s="129" t="s">
        <v>1516</v>
      </c>
      <c r="G123" s="130" t="s">
        <v>11</v>
      </c>
      <c r="H123" s="184" t="s">
        <v>832</v>
      </c>
      <c r="I123" s="184" t="s">
        <v>12</v>
      </c>
      <c r="J123" s="184" t="s">
        <v>1517</v>
      </c>
      <c r="K123" s="131" t="s">
        <v>599</v>
      </c>
    </row>
    <row r="124" spans="1:11" hidden="1" x14ac:dyDescent="0.3">
      <c r="A124" s="140"/>
      <c r="B124" s="140"/>
      <c r="C124" s="134" t="s">
        <v>8</v>
      </c>
      <c r="D124" s="135">
        <v>30</v>
      </c>
      <c r="E124" s="140"/>
      <c r="F124" s="129" t="s">
        <v>1516</v>
      </c>
      <c r="G124" s="130" t="s">
        <v>11</v>
      </c>
      <c r="H124" s="184" t="s">
        <v>832</v>
      </c>
      <c r="I124" s="184" t="s">
        <v>12</v>
      </c>
      <c r="J124" s="184" t="s">
        <v>1517</v>
      </c>
      <c r="K124" s="131" t="s">
        <v>599</v>
      </c>
    </row>
    <row r="125" spans="1:11" hidden="1" x14ac:dyDescent="0.3">
      <c r="A125" s="140"/>
      <c r="B125" s="140"/>
      <c r="C125" s="129" t="s">
        <v>30</v>
      </c>
      <c r="D125" s="132">
        <v>150</v>
      </c>
      <c r="E125" s="140"/>
      <c r="F125" s="129" t="s">
        <v>41</v>
      </c>
      <c r="G125" s="130" t="s">
        <v>11</v>
      </c>
      <c r="H125" s="131" t="s">
        <v>1425</v>
      </c>
      <c r="I125" s="131" t="s">
        <v>12</v>
      </c>
      <c r="J125" s="131" t="s">
        <v>1517</v>
      </c>
      <c r="K125" s="131" t="s">
        <v>512</v>
      </c>
    </row>
    <row r="126" spans="1:11" x14ac:dyDescent="0.3">
      <c r="A126" s="140"/>
      <c r="B126" s="140"/>
      <c r="C126" s="129" t="s">
        <v>24</v>
      </c>
      <c r="D126" s="132">
        <v>230</v>
      </c>
      <c r="E126" s="140"/>
      <c r="F126" s="129" t="s">
        <v>914</v>
      </c>
      <c r="G126" s="130" t="s">
        <v>11</v>
      </c>
      <c r="H126" s="131" t="s">
        <v>1425</v>
      </c>
      <c r="I126" s="131" t="s">
        <v>12</v>
      </c>
      <c r="J126" s="131" t="s">
        <v>1517</v>
      </c>
      <c r="K126" s="131"/>
    </row>
    <row r="127" spans="1:11" x14ac:dyDescent="0.3">
      <c r="A127" s="140"/>
      <c r="B127" s="140"/>
      <c r="C127" s="129" t="s">
        <v>23</v>
      </c>
      <c r="D127" s="132">
        <v>430</v>
      </c>
      <c r="E127" s="140"/>
      <c r="F127" s="129" t="s">
        <v>914</v>
      </c>
      <c r="G127" s="130" t="s">
        <v>11</v>
      </c>
      <c r="H127" s="131" t="s">
        <v>1425</v>
      </c>
      <c r="I127" s="131" t="s">
        <v>12</v>
      </c>
      <c r="J127" s="131" t="s">
        <v>1517</v>
      </c>
      <c r="K127" s="131"/>
    </row>
    <row r="128" spans="1:11" x14ac:dyDescent="0.3">
      <c r="A128" s="140"/>
      <c r="B128" s="140"/>
      <c r="C128" s="134" t="s">
        <v>695</v>
      </c>
      <c r="D128" s="132">
        <v>360</v>
      </c>
      <c r="E128" s="140"/>
      <c r="F128" s="129" t="s">
        <v>914</v>
      </c>
      <c r="G128" s="130" t="s">
        <v>11</v>
      </c>
      <c r="H128" s="131" t="s">
        <v>1425</v>
      </c>
      <c r="I128" s="131" t="s">
        <v>12</v>
      </c>
      <c r="J128" s="131" t="s">
        <v>1517</v>
      </c>
      <c r="K128" s="131"/>
    </row>
    <row r="129" spans="1:11" x14ac:dyDescent="0.3">
      <c r="A129" s="140"/>
      <c r="B129" s="140"/>
      <c r="C129" s="129" t="s">
        <v>1925</v>
      </c>
      <c r="D129" s="132">
        <v>1400</v>
      </c>
      <c r="E129" s="140"/>
      <c r="F129" s="129" t="s">
        <v>914</v>
      </c>
      <c r="G129" s="130" t="s">
        <v>11</v>
      </c>
      <c r="H129" s="131" t="s">
        <v>1774</v>
      </c>
      <c r="I129" s="131" t="s">
        <v>12</v>
      </c>
      <c r="J129" s="131" t="s">
        <v>1517</v>
      </c>
      <c r="K129" s="131"/>
    </row>
    <row r="130" spans="1:11" x14ac:dyDescent="0.3">
      <c r="A130" s="140"/>
      <c r="B130" s="140"/>
      <c r="C130" s="129" t="s">
        <v>1924</v>
      </c>
      <c r="D130" s="132">
        <v>1750</v>
      </c>
      <c r="E130" s="140"/>
      <c r="F130" s="129" t="s">
        <v>914</v>
      </c>
      <c r="G130" s="130" t="s">
        <v>11</v>
      </c>
      <c r="H130" s="131" t="s">
        <v>1774</v>
      </c>
      <c r="I130" s="131" t="s">
        <v>12</v>
      </c>
      <c r="J130" s="131" t="s">
        <v>1517</v>
      </c>
      <c r="K130" s="131"/>
    </row>
    <row r="131" spans="1:11" x14ac:dyDescent="0.3">
      <c r="A131" s="140"/>
      <c r="B131" s="140"/>
      <c r="C131" s="134" t="s">
        <v>8</v>
      </c>
      <c r="D131" s="132">
        <v>120</v>
      </c>
      <c r="E131" s="140"/>
      <c r="F131" s="129" t="s">
        <v>914</v>
      </c>
      <c r="G131" s="130" t="s">
        <v>11</v>
      </c>
      <c r="H131" s="131" t="s">
        <v>1425</v>
      </c>
      <c r="I131" s="131" t="s">
        <v>12</v>
      </c>
      <c r="J131" s="131" t="s">
        <v>1517</v>
      </c>
      <c r="K131" s="131"/>
    </row>
    <row r="132" spans="1:11" x14ac:dyDescent="0.3">
      <c r="A132" s="140"/>
      <c r="B132" s="128">
        <v>45338</v>
      </c>
      <c r="C132" s="134" t="s">
        <v>24</v>
      </c>
      <c r="D132" s="132">
        <v>310</v>
      </c>
      <c r="E132" s="140"/>
      <c r="F132" s="129" t="s">
        <v>914</v>
      </c>
      <c r="G132" s="130" t="s">
        <v>11</v>
      </c>
      <c r="H132" s="131" t="s">
        <v>1425</v>
      </c>
      <c r="I132" s="131" t="s">
        <v>12</v>
      </c>
      <c r="J132" s="131" t="s">
        <v>1517</v>
      </c>
      <c r="K132" s="131"/>
    </row>
    <row r="133" spans="1:11" x14ac:dyDescent="0.3">
      <c r="A133" s="140"/>
      <c r="B133" s="140"/>
      <c r="C133" s="134" t="s">
        <v>23</v>
      </c>
      <c r="D133" s="132">
        <v>270</v>
      </c>
      <c r="E133" s="140"/>
      <c r="F133" s="129" t="s">
        <v>914</v>
      </c>
      <c r="G133" s="130" t="s">
        <v>11</v>
      </c>
      <c r="H133" s="131" t="s">
        <v>1425</v>
      </c>
      <c r="I133" s="131" t="s">
        <v>12</v>
      </c>
      <c r="J133" s="131" t="s">
        <v>1517</v>
      </c>
      <c r="K133" s="131"/>
    </row>
    <row r="134" spans="1:11" x14ac:dyDescent="0.3">
      <c r="A134" s="140"/>
      <c r="B134" s="140"/>
      <c r="C134" s="134" t="s">
        <v>1926</v>
      </c>
      <c r="D134" s="132">
        <v>285</v>
      </c>
      <c r="E134" s="140"/>
      <c r="F134" s="129" t="s">
        <v>914</v>
      </c>
      <c r="G134" s="130" t="s">
        <v>11</v>
      </c>
      <c r="H134" s="131" t="s">
        <v>1425</v>
      </c>
      <c r="I134" s="131" t="s">
        <v>12</v>
      </c>
      <c r="J134" s="131" t="s">
        <v>1517</v>
      </c>
      <c r="K134" s="131"/>
    </row>
    <row r="135" spans="1:11" x14ac:dyDescent="0.3">
      <c r="A135" s="140"/>
      <c r="B135" s="128">
        <v>45339</v>
      </c>
      <c r="C135" s="134" t="s">
        <v>24</v>
      </c>
      <c r="D135" s="132">
        <v>330</v>
      </c>
      <c r="E135" s="140"/>
      <c r="F135" s="129" t="s">
        <v>914</v>
      </c>
      <c r="G135" s="130" t="s">
        <v>11</v>
      </c>
      <c r="H135" s="131" t="s">
        <v>1425</v>
      </c>
      <c r="I135" s="131" t="s">
        <v>12</v>
      </c>
      <c r="J135" s="131" t="s">
        <v>1517</v>
      </c>
      <c r="K135" s="131"/>
    </row>
    <row r="136" spans="1:11" x14ac:dyDescent="0.3">
      <c r="A136" s="140"/>
      <c r="B136" s="140"/>
      <c r="C136" s="134" t="s">
        <v>23</v>
      </c>
      <c r="D136" s="132">
        <v>300</v>
      </c>
      <c r="E136" s="140"/>
      <c r="F136" s="129" t="s">
        <v>914</v>
      </c>
      <c r="G136" s="130" t="s">
        <v>11</v>
      </c>
      <c r="H136" s="131" t="s">
        <v>1425</v>
      </c>
      <c r="I136" s="131" t="s">
        <v>12</v>
      </c>
      <c r="J136" s="131" t="s">
        <v>1517</v>
      </c>
      <c r="K136" s="131"/>
    </row>
    <row r="137" spans="1:11" x14ac:dyDescent="0.3">
      <c r="A137" s="140"/>
      <c r="B137" s="140"/>
      <c r="C137" s="134" t="s">
        <v>695</v>
      </c>
      <c r="D137" s="132">
        <v>580</v>
      </c>
      <c r="E137" s="140"/>
      <c r="F137" s="129" t="s">
        <v>914</v>
      </c>
      <c r="G137" s="130" t="s">
        <v>11</v>
      </c>
      <c r="H137" s="131" t="s">
        <v>1425</v>
      </c>
      <c r="I137" s="131" t="s">
        <v>12</v>
      </c>
      <c r="J137" s="131" t="s">
        <v>1517</v>
      </c>
      <c r="K137" s="131"/>
    </row>
    <row r="138" spans="1:11" x14ac:dyDescent="0.3">
      <c r="A138" s="140"/>
      <c r="B138" s="140"/>
      <c r="C138" s="134" t="s">
        <v>1894</v>
      </c>
      <c r="D138" s="132">
        <v>1300</v>
      </c>
      <c r="E138" s="140"/>
      <c r="F138" s="129" t="s">
        <v>914</v>
      </c>
      <c r="G138" s="130" t="s">
        <v>11</v>
      </c>
      <c r="H138" s="131" t="s">
        <v>1878</v>
      </c>
      <c r="I138" s="131" t="s">
        <v>12</v>
      </c>
      <c r="J138" s="131" t="s">
        <v>1517</v>
      </c>
      <c r="K138" s="131"/>
    </row>
    <row r="139" spans="1:11" x14ac:dyDescent="0.3">
      <c r="A139" s="140"/>
      <c r="B139" s="140"/>
      <c r="C139" s="134" t="s">
        <v>1842</v>
      </c>
      <c r="D139" s="132">
        <v>200</v>
      </c>
      <c r="E139" s="140"/>
      <c r="F139" s="129" t="s">
        <v>914</v>
      </c>
      <c r="G139" s="130" t="s">
        <v>11</v>
      </c>
      <c r="H139" s="131" t="s">
        <v>1425</v>
      </c>
      <c r="I139" s="131" t="s">
        <v>12</v>
      </c>
      <c r="J139" s="131" t="s">
        <v>1517</v>
      </c>
      <c r="K139" s="131"/>
    </row>
    <row r="140" spans="1:11" x14ac:dyDescent="0.3">
      <c r="A140" s="140"/>
      <c r="B140" s="140"/>
      <c r="C140" s="134" t="s">
        <v>1900</v>
      </c>
      <c r="D140" s="132">
        <v>800</v>
      </c>
      <c r="E140" s="140"/>
      <c r="F140" s="129" t="s">
        <v>914</v>
      </c>
      <c r="G140" s="130" t="s">
        <v>11</v>
      </c>
      <c r="H140" s="131" t="s">
        <v>1878</v>
      </c>
      <c r="I140" s="131" t="s">
        <v>12</v>
      </c>
      <c r="J140" s="131" t="s">
        <v>1517</v>
      </c>
      <c r="K140" s="131"/>
    </row>
    <row r="141" spans="1:11" hidden="1" x14ac:dyDescent="0.3">
      <c r="A141" s="140"/>
      <c r="B141" s="128">
        <v>45340</v>
      </c>
      <c r="C141" s="134" t="s">
        <v>27</v>
      </c>
      <c r="D141" s="135">
        <v>378</v>
      </c>
      <c r="E141" s="140"/>
      <c r="F141" s="129" t="s">
        <v>62</v>
      </c>
      <c r="G141" s="130" t="s">
        <v>11</v>
      </c>
      <c r="H141" s="131" t="s">
        <v>1425</v>
      </c>
      <c r="I141" s="131" t="s">
        <v>12</v>
      </c>
      <c r="J141" s="131" t="s">
        <v>1517</v>
      </c>
      <c r="K141" s="131" t="s">
        <v>512</v>
      </c>
    </row>
    <row r="142" spans="1:11" x14ac:dyDescent="0.3">
      <c r="A142" s="140"/>
      <c r="B142" s="128"/>
      <c r="C142" s="134" t="s">
        <v>24</v>
      </c>
      <c r="D142" s="135">
        <v>150</v>
      </c>
      <c r="E142" s="140"/>
      <c r="F142" s="129" t="s">
        <v>914</v>
      </c>
      <c r="G142" s="130" t="s">
        <v>11</v>
      </c>
      <c r="H142" s="131" t="s">
        <v>1425</v>
      </c>
      <c r="I142" s="131" t="s">
        <v>12</v>
      </c>
      <c r="J142" s="131" t="s">
        <v>1517</v>
      </c>
      <c r="K142" s="131"/>
    </row>
    <row r="143" spans="1:11" x14ac:dyDescent="0.3">
      <c r="A143" s="140"/>
      <c r="B143" s="128"/>
      <c r="C143" s="134" t="s">
        <v>23</v>
      </c>
      <c r="D143" s="135">
        <v>489</v>
      </c>
      <c r="E143" s="140"/>
      <c r="F143" s="129" t="s">
        <v>914</v>
      </c>
      <c r="G143" s="130" t="s">
        <v>11</v>
      </c>
      <c r="H143" s="131" t="s">
        <v>1425</v>
      </c>
      <c r="I143" s="131" t="s">
        <v>12</v>
      </c>
      <c r="J143" s="131" t="s">
        <v>1517</v>
      </c>
      <c r="K143" s="131"/>
    </row>
    <row r="144" spans="1:11" x14ac:dyDescent="0.3">
      <c r="A144" s="140"/>
      <c r="B144" s="128"/>
      <c r="C144" s="134" t="s">
        <v>695</v>
      </c>
      <c r="D144" s="135">
        <v>410</v>
      </c>
      <c r="E144" s="140"/>
      <c r="F144" s="129" t="s">
        <v>914</v>
      </c>
      <c r="G144" s="130" t="s">
        <v>11</v>
      </c>
      <c r="H144" s="131" t="s">
        <v>1425</v>
      </c>
      <c r="I144" s="131" t="s">
        <v>12</v>
      </c>
      <c r="J144" s="131" t="s">
        <v>1517</v>
      </c>
      <c r="K144" s="131"/>
    </row>
    <row r="145" spans="1:11" x14ac:dyDescent="0.3">
      <c r="A145" s="140"/>
      <c r="B145" s="128"/>
      <c r="C145" s="134" t="s">
        <v>1927</v>
      </c>
      <c r="D145" s="135">
        <v>100</v>
      </c>
      <c r="E145" s="140"/>
      <c r="F145" s="129" t="s">
        <v>914</v>
      </c>
      <c r="G145" s="130" t="s">
        <v>11</v>
      </c>
      <c r="H145" s="131" t="s">
        <v>1425</v>
      </c>
      <c r="I145" s="131" t="s">
        <v>12</v>
      </c>
      <c r="J145" s="131" t="s">
        <v>1517</v>
      </c>
      <c r="K145" s="131"/>
    </row>
    <row r="146" spans="1:11" x14ac:dyDescent="0.3">
      <c r="A146" s="140"/>
      <c r="B146" s="128"/>
      <c r="C146" s="134" t="s">
        <v>1905</v>
      </c>
      <c r="D146" s="135">
        <v>1700</v>
      </c>
      <c r="E146" s="140"/>
      <c r="F146" s="129" t="s">
        <v>914</v>
      </c>
      <c r="G146" s="130" t="s">
        <v>11</v>
      </c>
      <c r="H146" s="131" t="s">
        <v>1878</v>
      </c>
      <c r="I146" s="131" t="s">
        <v>12</v>
      </c>
      <c r="J146" s="131" t="s">
        <v>1517</v>
      </c>
      <c r="K146" s="131"/>
    </row>
    <row r="147" spans="1:11" x14ac:dyDescent="0.3">
      <c r="A147" s="140"/>
      <c r="B147" s="128"/>
      <c r="C147" s="134" t="s">
        <v>1894</v>
      </c>
      <c r="D147" s="135">
        <v>1400</v>
      </c>
      <c r="E147" s="140"/>
      <c r="F147" s="129" t="s">
        <v>914</v>
      </c>
      <c r="G147" s="130" t="s">
        <v>11</v>
      </c>
      <c r="H147" s="131" t="s">
        <v>1878</v>
      </c>
      <c r="I147" s="131" t="s">
        <v>12</v>
      </c>
      <c r="J147" s="131" t="s">
        <v>1517</v>
      </c>
      <c r="K147" s="131"/>
    </row>
    <row r="148" spans="1:11" x14ac:dyDescent="0.3">
      <c r="A148" s="140"/>
      <c r="B148" s="128"/>
      <c r="C148" s="134" t="s">
        <v>1928</v>
      </c>
      <c r="D148" s="135">
        <v>6000</v>
      </c>
      <c r="E148" s="140"/>
      <c r="F148" s="129" t="s">
        <v>914</v>
      </c>
      <c r="G148" s="130" t="s">
        <v>11</v>
      </c>
      <c r="H148" s="131" t="s">
        <v>832</v>
      </c>
      <c r="I148" s="131" t="s">
        <v>12</v>
      </c>
      <c r="J148" s="131" t="s">
        <v>1517</v>
      </c>
      <c r="K148" s="131"/>
    </row>
    <row r="149" spans="1:11" x14ac:dyDescent="0.3">
      <c r="A149" s="140"/>
      <c r="B149" s="128"/>
      <c r="C149" s="134" t="s">
        <v>1929</v>
      </c>
      <c r="D149" s="135">
        <v>1500</v>
      </c>
      <c r="E149" s="140"/>
      <c r="F149" s="129" t="s">
        <v>914</v>
      </c>
      <c r="G149" s="130" t="s">
        <v>11</v>
      </c>
      <c r="H149" s="131" t="s">
        <v>17</v>
      </c>
      <c r="I149" s="131" t="s">
        <v>12</v>
      </c>
      <c r="J149" s="131" t="s">
        <v>1517</v>
      </c>
      <c r="K149" s="131"/>
    </row>
    <row r="150" spans="1:11" x14ac:dyDescent="0.3">
      <c r="A150" s="140"/>
      <c r="B150" s="128"/>
      <c r="C150" s="134" t="s">
        <v>1893</v>
      </c>
      <c r="D150" s="135">
        <v>4000</v>
      </c>
      <c r="E150" s="140"/>
      <c r="F150" s="129" t="s">
        <v>914</v>
      </c>
      <c r="G150" s="130" t="s">
        <v>11</v>
      </c>
      <c r="H150" s="131" t="s">
        <v>832</v>
      </c>
      <c r="I150" s="131" t="s">
        <v>12</v>
      </c>
      <c r="J150" s="131" t="s">
        <v>1517</v>
      </c>
      <c r="K150" s="131"/>
    </row>
    <row r="151" spans="1:11" hidden="1" x14ac:dyDescent="0.3">
      <c r="A151" s="140"/>
      <c r="B151" s="128">
        <v>45341</v>
      </c>
      <c r="C151" s="134" t="s">
        <v>30</v>
      </c>
      <c r="D151" s="135">
        <v>160</v>
      </c>
      <c r="E151" s="140"/>
      <c r="F151" s="129" t="s">
        <v>62</v>
      </c>
      <c r="G151" s="130" t="s">
        <v>11</v>
      </c>
      <c r="H151" s="131" t="s">
        <v>1425</v>
      </c>
      <c r="I151" s="131" t="s">
        <v>12</v>
      </c>
      <c r="J151" s="131" t="s">
        <v>1517</v>
      </c>
      <c r="K151" s="131" t="s">
        <v>512</v>
      </c>
    </row>
    <row r="152" spans="1:11" x14ac:dyDescent="0.3">
      <c r="A152" s="140"/>
      <c r="B152" s="128"/>
      <c r="C152" s="134" t="s">
        <v>24</v>
      </c>
      <c r="D152" s="135">
        <v>190</v>
      </c>
      <c r="E152" s="140"/>
      <c r="F152" s="129" t="s">
        <v>914</v>
      </c>
      <c r="G152" s="130" t="s">
        <v>11</v>
      </c>
      <c r="H152" s="131" t="s">
        <v>1425</v>
      </c>
      <c r="I152" s="131" t="s">
        <v>12</v>
      </c>
      <c r="J152" s="131" t="s">
        <v>1517</v>
      </c>
      <c r="K152" s="131"/>
    </row>
    <row r="153" spans="1:11" x14ac:dyDescent="0.3">
      <c r="A153" s="140"/>
      <c r="B153" s="128"/>
      <c r="C153" s="134" t="s">
        <v>1858</v>
      </c>
      <c r="D153" s="135">
        <v>65</v>
      </c>
      <c r="E153" s="140"/>
      <c r="F153" s="129" t="s">
        <v>914</v>
      </c>
      <c r="G153" s="130" t="s">
        <v>11</v>
      </c>
      <c r="H153" s="131" t="s">
        <v>1425</v>
      </c>
      <c r="I153" s="131" t="s">
        <v>12</v>
      </c>
      <c r="J153" s="131" t="s">
        <v>1517</v>
      </c>
      <c r="K153" s="131"/>
    </row>
    <row r="154" spans="1:11" x14ac:dyDescent="0.3">
      <c r="A154" s="140"/>
      <c r="B154" s="128"/>
      <c r="C154" s="134" t="s">
        <v>30</v>
      </c>
      <c r="D154" s="135">
        <v>60</v>
      </c>
      <c r="E154" s="140"/>
      <c r="F154" s="129" t="s">
        <v>914</v>
      </c>
      <c r="G154" s="130" t="s">
        <v>11</v>
      </c>
      <c r="H154" s="131" t="s">
        <v>1425</v>
      </c>
      <c r="I154" s="131" t="s">
        <v>12</v>
      </c>
      <c r="J154" s="131" t="s">
        <v>1517</v>
      </c>
      <c r="K154" s="131"/>
    </row>
    <row r="155" spans="1:11" x14ac:dyDescent="0.3">
      <c r="A155" s="140"/>
      <c r="B155" s="128"/>
      <c r="C155" s="134" t="s">
        <v>8</v>
      </c>
      <c r="D155" s="135">
        <v>120</v>
      </c>
      <c r="E155" s="140"/>
      <c r="F155" s="129" t="s">
        <v>914</v>
      </c>
      <c r="G155" s="130" t="s">
        <v>11</v>
      </c>
      <c r="H155" s="131" t="s">
        <v>1425</v>
      </c>
      <c r="I155" s="131" t="s">
        <v>12</v>
      </c>
      <c r="J155" s="131" t="s">
        <v>1517</v>
      </c>
      <c r="K155" s="131"/>
    </row>
    <row r="156" spans="1:11" x14ac:dyDescent="0.3">
      <c r="A156" s="140"/>
      <c r="B156" s="128">
        <v>45342</v>
      </c>
      <c r="C156" s="134" t="s">
        <v>1858</v>
      </c>
      <c r="D156" s="135">
        <v>68</v>
      </c>
      <c r="E156" s="140"/>
      <c r="F156" s="129" t="s">
        <v>914</v>
      </c>
      <c r="G156" s="130" t="s">
        <v>11</v>
      </c>
      <c r="H156" s="131" t="s">
        <v>1425</v>
      </c>
      <c r="I156" s="131" t="s">
        <v>12</v>
      </c>
      <c r="J156" s="131" t="s">
        <v>1517</v>
      </c>
      <c r="K156" s="131"/>
    </row>
    <row r="157" spans="1:11" x14ac:dyDescent="0.3">
      <c r="A157" s="140"/>
      <c r="B157" s="128"/>
      <c r="C157" s="134" t="s">
        <v>8</v>
      </c>
      <c r="D157" s="135">
        <v>80</v>
      </c>
      <c r="E157" s="140"/>
      <c r="F157" s="129" t="s">
        <v>914</v>
      </c>
      <c r="G157" s="130" t="s">
        <v>11</v>
      </c>
      <c r="H157" s="131" t="s">
        <v>1425</v>
      </c>
      <c r="I157" s="131" t="s">
        <v>12</v>
      </c>
      <c r="J157" s="131" t="s">
        <v>1517</v>
      </c>
      <c r="K157" s="131"/>
    </row>
    <row r="158" spans="1:11" x14ac:dyDescent="0.3">
      <c r="A158" s="140"/>
      <c r="B158" s="128">
        <v>45343</v>
      </c>
      <c r="C158" s="134" t="s">
        <v>1858</v>
      </c>
      <c r="D158" s="135">
        <v>68</v>
      </c>
      <c r="E158" s="140"/>
      <c r="F158" s="129" t="s">
        <v>914</v>
      </c>
      <c r="G158" s="130" t="s">
        <v>11</v>
      </c>
      <c r="H158" s="131" t="s">
        <v>1425</v>
      </c>
      <c r="I158" s="131" t="s">
        <v>12</v>
      </c>
      <c r="J158" s="131" t="s">
        <v>1517</v>
      </c>
      <c r="K158" s="131"/>
    </row>
    <row r="159" spans="1:11" x14ac:dyDescent="0.3">
      <c r="A159" s="140"/>
      <c r="B159" s="128"/>
      <c r="C159" s="134" t="s">
        <v>30</v>
      </c>
      <c r="D159" s="135">
        <v>40</v>
      </c>
      <c r="E159" s="140"/>
      <c r="F159" s="129" t="s">
        <v>914</v>
      </c>
      <c r="G159" s="130" t="s">
        <v>11</v>
      </c>
      <c r="H159" s="131" t="s">
        <v>1425</v>
      </c>
      <c r="I159" s="131" t="s">
        <v>12</v>
      </c>
      <c r="J159" s="131" t="s">
        <v>1517</v>
      </c>
      <c r="K159" s="131"/>
    </row>
    <row r="160" spans="1:11" x14ac:dyDescent="0.3">
      <c r="A160" s="140"/>
      <c r="B160" s="128"/>
      <c r="C160" s="134" t="s">
        <v>1930</v>
      </c>
      <c r="D160" s="135">
        <v>160</v>
      </c>
      <c r="E160" s="140"/>
      <c r="F160" s="129" t="s">
        <v>914</v>
      </c>
      <c r="G160" s="130" t="s">
        <v>11</v>
      </c>
      <c r="H160" s="131" t="s">
        <v>1774</v>
      </c>
      <c r="I160" s="131" t="s">
        <v>12</v>
      </c>
      <c r="J160" s="131" t="s">
        <v>1517</v>
      </c>
      <c r="K160" s="131"/>
    </row>
    <row r="161" spans="1:11" hidden="1" x14ac:dyDescent="0.3">
      <c r="A161" s="140"/>
      <c r="B161" s="128">
        <v>45344</v>
      </c>
      <c r="C161" s="134" t="s">
        <v>30</v>
      </c>
      <c r="D161" s="135">
        <v>100</v>
      </c>
      <c r="E161" s="140"/>
      <c r="F161" s="129" t="s">
        <v>62</v>
      </c>
      <c r="G161" s="130" t="s">
        <v>11</v>
      </c>
      <c r="H161" s="131" t="s">
        <v>1425</v>
      </c>
      <c r="I161" s="131" t="s">
        <v>12</v>
      </c>
      <c r="J161" s="131" t="s">
        <v>1517</v>
      </c>
      <c r="K161" s="131" t="s">
        <v>512</v>
      </c>
    </row>
    <row r="162" spans="1:11" x14ac:dyDescent="0.3">
      <c r="A162" s="140"/>
      <c r="B162" s="128"/>
      <c r="C162" s="134" t="s">
        <v>24</v>
      </c>
      <c r="D162" s="135">
        <v>160</v>
      </c>
      <c r="E162" s="140"/>
      <c r="F162" s="129" t="s">
        <v>914</v>
      </c>
      <c r="G162" s="130" t="s">
        <v>11</v>
      </c>
      <c r="H162" s="131" t="s">
        <v>1425</v>
      </c>
      <c r="I162" s="131" t="s">
        <v>12</v>
      </c>
      <c r="J162" s="131" t="s">
        <v>1517</v>
      </c>
      <c r="K162" s="131"/>
    </row>
    <row r="163" spans="1:11" x14ac:dyDescent="0.3">
      <c r="A163" s="140"/>
      <c r="B163" s="128"/>
      <c r="C163" s="134" t="s">
        <v>8</v>
      </c>
      <c r="D163" s="135">
        <v>140</v>
      </c>
      <c r="E163" s="140"/>
      <c r="F163" s="129" t="s">
        <v>914</v>
      </c>
      <c r="G163" s="130" t="s">
        <v>11</v>
      </c>
      <c r="H163" s="131" t="s">
        <v>1425</v>
      </c>
      <c r="I163" s="131" t="s">
        <v>12</v>
      </c>
      <c r="J163" s="131" t="s">
        <v>1517</v>
      </c>
      <c r="K163" s="131"/>
    </row>
    <row r="164" spans="1:11" x14ac:dyDescent="0.3">
      <c r="A164" s="140"/>
      <c r="B164" s="128"/>
      <c r="C164" s="134" t="s">
        <v>1931</v>
      </c>
      <c r="D164" s="135">
        <v>40</v>
      </c>
      <c r="E164" s="140"/>
      <c r="F164" s="129" t="s">
        <v>914</v>
      </c>
      <c r="G164" s="130" t="s">
        <v>11</v>
      </c>
      <c r="H164" s="131" t="s">
        <v>832</v>
      </c>
      <c r="I164" s="131" t="s">
        <v>12</v>
      </c>
      <c r="J164" s="131" t="s">
        <v>1517</v>
      </c>
      <c r="K164" s="131"/>
    </row>
    <row r="165" spans="1:11" x14ac:dyDescent="0.3">
      <c r="A165" s="140"/>
      <c r="B165" s="128"/>
      <c r="C165" s="134" t="s">
        <v>1932</v>
      </c>
      <c r="D165" s="135">
        <v>140</v>
      </c>
      <c r="E165" s="140"/>
      <c r="F165" s="129" t="s">
        <v>914</v>
      </c>
      <c r="G165" s="130" t="s">
        <v>11</v>
      </c>
      <c r="H165" s="131" t="s">
        <v>1425</v>
      </c>
      <c r="I165" s="131" t="s">
        <v>12</v>
      </c>
      <c r="J165" s="131" t="s">
        <v>1517</v>
      </c>
      <c r="K165" s="131"/>
    </row>
    <row r="166" spans="1:11" x14ac:dyDescent="0.3">
      <c r="A166" s="140"/>
      <c r="B166" s="128">
        <v>45345</v>
      </c>
      <c r="C166" s="134" t="s">
        <v>1858</v>
      </c>
      <c r="D166" s="135">
        <v>68</v>
      </c>
      <c r="E166" s="140"/>
      <c r="F166" s="129" t="s">
        <v>914</v>
      </c>
      <c r="G166" s="130" t="s">
        <v>11</v>
      </c>
      <c r="H166" s="131" t="s">
        <v>1425</v>
      </c>
      <c r="I166" s="131" t="s">
        <v>12</v>
      </c>
      <c r="J166" s="131" t="s">
        <v>1517</v>
      </c>
      <c r="K166" s="131"/>
    </row>
    <row r="167" spans="1:11" x14ac:dyDescent="0.3">
      <c r="A167" s="140"/>
      <c r="B167" s="128"/>
      <c r="C167" s="134" t="s">
        <v>1876</v>
      </c>
      <c r="D167" s="135">
        <v>149</v>
      </c>
      <c r="E167" s="140"/>
      <c r="F167" s="129" t="s">
        <v>914</v>
      </c>
      <c r="G167" s="130" t="s">
        <v>11</v>
      </c>
      <c r="H167" s="131" t="s">
        <v>1774</v>
      </c>
      <c r="I167" s="131" t="s">
        <v>12</v>
      </c>
      <c r="J167" s="131" t="s">
        <v>1517</v>
      </c>
      <c r="K167" s="131"/>
    </row>
    <row r="168" spans="1:11" x14ac:dyDescent="0.3">
      <c r="A168" s="140"/>
      <c r="B168" s="128"/>
      <c r="C168" s="134" t="s">
        <v>8</v>
      </c>
      <c r="D168" s="135">
        <v>40</v>
      </c>
      <c r="E168" s="140"/>
      <c r="F168" s="129" t="s">
        <v>914</v>
      </c>
      <c r="G168" s="130" t="s">
        <v>11</v>
      </c>
      <c r="H168" s="131" t="s">
        <v>1425</v>
      </c>
      <c r="I168" s="131" t="s">
        <v>12</v>
      </c>
      <c r="J168" s="131" t="s">
        <v>1517</v>
      </c>
      <c r="K168" s="131"/>
    </row>
    <row r="169" spans="1:11" x14ac:dyDescent="0.3">
      <c r="A169" s="140"/>
      <c r="B169" s="128">
        <v>45346</v>
      </c>
      <c r="C169" s="134" t="s">
        <v>1858</v>
      </c>
      <c r="D169" s="135">
        <v>68</v>
      </c>
      <c r="E169" s="140"/>
      <c r="F169" s="129" t="s">
        <v>914</v>
      </c>
      <c r="G169" s="130" t="s">
        <v>11</v>
      </c>
      <c r="H169" s="131" t="s">
        <v>1425</v>
      </c>
      <c r="I169" s="131" t="s">
        <v>12</v>
      </c>
      <c r="J169" s="131" t="s">
        <v>1517</v>
      </c>
      <c r="K169" s="131"/>
    </row>
    <row r="170" spans="1:11" x14ac:dyDescent="0.3">
      <c r="A170" s="140"/>
      <c r="B170" s="128"/>
      <c r="C170" s="134" t="s">
        <v>23</v>
      </c>
      <c r="D170" s="135">
        <v>180</v>
      </c>
      <c r="E170" s="140"/>
      <c r="F170" s="129" t="s">
        <v>914</v>
      </c>
      <c r="G170" s="130" t="s">
        <v>11</v>
      </c>
      <c r="H170" s="131" t="s">
        <v>1425</v>
      </c>
      <c r="I170" s="131" t="s">
        <v>12</v>
      </c>
      <c r="J170" s="131" t="s">
        <v>1517</v>
      </c>
      <c r="K170" s="131"/>
    </row>
    <row r="171" spans="1:11" x14ac:dyDescent="0.3">
      <c r="A171" s="140"/>
      <c r="B171" s="128"/>
      <c r="C171" s="134" t="s">
        <v>1933</v>
      </c>
      <c r="D171" s="135">
        <v>10128</v>
      </c>
      <c r="E171" s="140"/>
      <c r="F171" s="129" t="s">
        <v>914</v>
      </c>
      <c r="G171" s="130" t="s">
        <v>11</v>
      </c>
      <c r="H171" s="131" t="s">
        <v>1774</v>
      </c>
      <c r="I171" s="131" t="s">
        <v>12</v>
      </c>
      <c r="J171" s="131" t="s">
        <v>1517</v>
      </c>
      <c r="K171" s="131"/>
    </row>
    <row r="172" spans="1:11" x14ac:dyDescent="0.3">
      <c r="A172" s="140"/>
      <c r="B172" s="128"/>
      <c r="C172" s="134" t="s">
        <v>1930</v>
      </c>
      <c r="D172" s="135">
        <v>4696</v>
      </c>
      <c r="E172" s="140"/>
      <c r="F172" s="129" t="s">
        <v>914</v>
      </c>
      <c r="G172" s="130" t="s">
        <v>11</v>
      </c>
      <c r="H172" s="131" t="s">
        <v>1774</v>
      </c>
      <c r="I172" s="131" t="s">
        <v>12</v>
      </c>
      <c r="J172" s="131" t="s">
        <v>1517</v>
      </c>
      <c r="K172" s="131"/>
    </row>
    <row r="173" spans="1:11" x14ac:dyDescent="0.3">
      <c r="A173" s="140"/>
      <c r="B173" s="128"/>
      <c r="C173" s="134" t="s">
        <v>1934</v>
      </c>
      <c r="D173" s="135">
        <v>3377</v>
      </c>
      <c r="E173" s="140"/>
      <c r="F173" s="129" t="s">
        <v>914</v>
      </c>
      <c r="G173" s="130" t="s">
        <v>11</v>
      </c>
      <c r="H173" s="131" t="s">
        <v>1774</v>
      </c>
      <c r="I173" s="131" t="s">
        <v>12</v>
      </c>
      <c r="J173" s="131" t="s">
        <v>1517</v>
      </c>
      <c r="K173" s="131"/>
    </row>
    <row r="174" spans="1:11" x14ac:dyDescent="0.3">
      <c r="A174" s="140"/>
      <c r="B174" s="128"/>
      <c r="C174" s="134" t="s">
        <v>1935</v>
      </c>
      <c r="D174" s="135">
        <v>3186</v>
      </c>
      <c r="E174" s="140"/>
      <c r="F174" s="129" t="s">
        <v>914</v>
      </c>
      <c r="G174" s="130" t="s">
        <v>11</v>
      </c>
      <c r="H174" s="131" t="s">
        <v>1774</v>
      </c>
      <c r="I174" s="131" t="s">
        <v>12</v>
      </c>
      <c r="J174" s="131" t="s">
        <v>1517</v>
      </c>
      <c r="K174" s="131"/>
    </row>
    <row r="175" spans="1:11" x14ac:dyDescent="0.3">
      <c r="A175" s="140"/>
      <c r="B175" s="128"/>
      <c r="C175" s="134" t="s">
        <v>30</v>
      </c>
      <c r="D175" s="135">
        <v>20</v>
      </c>
      <c r="E175" s="140"/>
      <c r="F175" s="129" t="s">
        <v>914</v>
      </c>
      <c r="G175" s="130" t="s">
        <v>11</v>
      </c>
      <c r="H175" s="131" t="s">
        <v>1425</v>
      </c>
      <c r="I175" s="131" t="s">
        <v>12</v>
      </c>
      <c r="J175" s="131" t="s">
        <v>1517</v>
      </c>
      <c r="K175" s="131"/>
    </row>
    <row r="176" spans="1:11" x14ac:dyDescent="0.3">
      <c r="A176" s="140"/>
      <c r="B176" s="128"/>
      <c r="C176" s="134" t="s">
        <v>1936</v>
      </c>
      <c r="D176" s="135">
        <v>30</v>
      </c>
      <c r="E176" s="140"/>
      <c r="F176" s="129" t="s">
        <v>914</v>
      </c>
      <c r="G176" s="130" t="s">
        <v>11</v>
      </c>
      <c r="H176" s="131" t="s">
        <v>832</v>
      </c>
      <c r="I176" s="131" t="s">
        <v>12</v>
      </c>
      <c r="J176" s="131" t="s">
        <v>1517</v>
      </c>
      <c r="K176" s="131"/>
    </row>
    <row r="177" spans="1:11" x14ac:dyDescent="0.3">
      <c r="A177" s="140"/>
      <c r="B177" s="128"/>
      <c r="C177" s="134" t="s">
        <v>1937</v>
      </c>
      <c r="D177" s="135">
        <v>105</v>
      </c>
      <c r="E177" s="140"/>
      <c r="F177" s="129" t="s">
        <v>914</v>
      </c>
      <c r="G177" s="130" t="s">
        <v>11</v>
      </c>
      <c r="H177" s="131" t="s">
        <v>832</v>
      </c>
      <c r="I177" s="131" t="s">
        <v>12</v>
      </c>
      <c r="J177" s="131" t="s">
        <v>1517</v>
      </c>
      <c r="K177" s="131"/>
    </row>
    <row r="178" spans="1:11" x14ac:dyDescent="0.3">
      <c r="A178" s="140"/>
      <c r="B178" s="128">
        <v>45347</v>
      </c>
      <c r="C178" s="134" t="s">
        <v>24</v>
      </c>
      <c r="D178" s="135">
        <v>60</v>
      </c>
      <c r="E178" s="140"/>
      <c r="F178" s="129" t="s">
        <v>914</v>
      </c>
      <c r="G178" s="130" t="s">
        <v>11</v>
      </c>
      <c r="H178" s="131" t="s">
        <v>1425</v>
      </c>
      <c r="I178" s="131" t="s">
        <v>12</v>
      </c>
      <c r="J178" s="131" t="s">
        <v>1517</v>
      </c>
      <c r="K178" s="131"/>
    </row>
    <row r="179" spans="1:11" x14ac:dyDescent="0.3">
      <c r="A179" s="140"/>
      <c r="B179" s="128"/>
      <c r="C179" s="134" t="s">
        <v>1940</v>
      </c>
      <c r="D179" s="135">
        <v>405</v>
      </c>
      <c r="E179" s="140"/>
      <c r="F179" s="129" t="s">
        <v>914</v>
      </c>
      <c r="G179" s="130" t="s">
        <v>11</v>
      </c>
      <c r="H179" s="131" t="s">
        <v>832</v>
      </c>
      <c r="I179" s="131" t="s">
        <v>12</v>
      </c>
      <c r="J179" s="131" t="s">
        <v>1517</v>
      </c>
      <c r="K179" s="131"/>
    </row>
    <row r="180" spans="1:11" x14ac:dyDescent="0.3">
      <c r="A180" s="140"/>
      <c r="B180" s="128"/>
      <c r="C180" s="134" t="s">
        <v>1938</v>
      </c>
      <c r="D180" s="135">
        <v>20</v>
      </c>
      <c r="E180" s="140"/>
      <c r="F180" s="129" t="s">
        <v>914</v>
      </c>
      <c r="G180" s="130" t="s">
        <v>11</v>
      </c>
      <c r="H180" s="131" t="s">
        <v>832</v>
      </c>
      <c r="I180" s="131" t="s">
        <v>12</v>
      </c>
      <c r="J180" s="131" t="s">
        <v>1517</v>
      </c>
      <c r="K180" s="131"/>
    </row>
    <row r="181" spans="1:11" x14ac:dyDescent="0.3">
      <c r="A181" s="140"/>
      <c r="B181" s="128"/>
      <c r="C181" s="134" t="s">
        <v>1939</v>
      </c>
      <c r="D181" s="135">
        <v>120</v>
      </c>
      <c r="E181" s="140"/>
      <c r="F181" s="129" t="s">
        <v>914</v>
      </c>
      <c r="G181" s="130" t="s">
        <v>11</v>
      </c>
      <c r="H181" s="131" t="s">
        <v>832</v>
      </c>
      <c r="I181" s="131" t="s">
        <v>12</v>
      </c>
      <c r="J181" s="131" t="s">
        <v>1517</v>
      </c>
      <c r="K181" s="131"/>
    </row>
    <row r="182" spans="1:11" x14ac:dyDescent="0.3">
      <c r="A182" s="140"/>
      <c r="B182" s="128"/>
      <c r="C182" s="134" t="s">
        <v>1904</v>
      </c>
      <c r="D182" s="135">
        <v>140</v>
      </c>
      <c r="E182" s="140"/>
      <c r="F182" s="129" t="s">
        <v>914</v>
      </c>
      <c r="G182" s="130" t="s">
        <v>11</v>
      </c>
      <c r="H182" s="131" t="s">
        <v>1425</v>
      </c>
      <c r="I182" s="131" t="s">
        <v>12</v>
      </c>
      <c r="J182" s="131" t="s">
        <v>1517</v>
      </c>
      <c r="K182" s="131"/>
    </row>
    <row r="183" spans="1:11" x14ac:dyDescent="0.3">
      <c r="A183" s="140"/>
      <c r="B183" s="128"/>
      <c r="C183" s="134" t="s">
        <v>694</v>
      </c>
      <c r="D183" s="135">
        <v>135</v>
      </c>
      <c r="E183" s="140"/>
      <c r="F183" s="129" t="s">
        <v>914</v>
      </c>
      <c r="G183" s="130" t="s">
        <v>11</v>
      </c>
      <c r="H183" s="131" t="s">
        <v>1425</v>
      </c>
      <c r="I183" s="131" t="s">
        <v>12</v>
      </c>
      <c r="J183" s="131" t="s">
        <v>1517</v>
      </c>
      <c r="K183" s="131"/>
    </row>
    <row r="184" spans="1:11" hidden="1" x14ac:dyDescent="0.3">
      <c r="A184" s="140"/>
      <c r="B184" s="128">
        <v>45348</v>
      </c>
      <c r="C184" s="134" t="s">
        <v>30</v>
      </c>
      <c r="D184" s="135">
        <v>160</v>
      </c>
      <c r="E184" s="140"/>
      <c r="F184" s="129" t="s">
        <v>62</v>
      </c>
      <c r="G184" s="130" t="s">
        <v>11</v>
      </c>
      <c r="H184" s="131" t="s">
        <v>1425</v>
      </c>
      <c r="I184" s="131" t="s">
        <v>12</v>
      </c>
      <c r="J184" s="131" t="s">
        <v>1517</v>
      </c>
      <c r="K184" s="131" t="s">
        <v>512</v>
      </c>
    </row>
    <row r="185" spans="1:11" x14ac:dyDescent="0.3">
      <c r="C185" s="69" t="s">
        <v>23</v>
      </c>
      <c r="D185" s="69">
        <v>160</v>
      </c>
      <c r="F185" s="69" t="s">
        <v>914</v>
      </c>
      <c r="G185" s="130" t="s">
        <v>11</v>
      </c>
      <c r="H185" s="131" t="s">
        <v>1425</v>
      </c>
      <c r="I185" s="131" t="s">
        <v>12</v>
      </c>
      <c r="J185" s="131" t="s">
        <v>1517</v>
      </c>
    </row>
    <row r="186" spans="1:11" x14ac:dyDescent="0.3">
      <c r="B186" s="128">
        <v>45349</v>
      </c>
      <c r="C186" s="69" t="s">
        <v>23</v>
      </c>
      <c r="D186" s="69">
        <v>160</v>
      </c>
      <c r="F186" s="69" t="s">
        <v>914</v>
      </c>
      <c r="G186" s="130" t="s">
        <v>11</v>
      </c>
      <c r="H186" s="131" t="s">
        <v>1425</v>
      </c>
      <c r="I186" s="131" t="s">
        <v>12</v>
      </c>
      <c r="J186" s="131" t="s">
        <v>1517</v>
      </c>
    </row>
    <row r="187" spans="1:11" x14ac:dyDescent="0.3">
      <c r="C187" s="69" t="s">
        <v>1858</v>
      </c>
      <c r="D187" s="69">
        <v>60</v>
      </c>
      <c r="F187" s="69" t="s">
        <v>914</v>
      </c>
      <c r="G187" s="130" t="s">
        <v>11</v>
      </c>
      <c r="H187" s="131" t="s">
        <v>1425</v>
      </c>
      <c r="I187" s="131" t="s">
        <v>12</v>
      </c>
      <c r="J187" s="131" t="s">
        <v>1517</v>
      </c>
    </row>
    <row r="188" spans="1:11" x14ac:dyDescent="0.3">
      <c r="C188" s="69" t="s">
        <v>30</v>
      </c>
      <c r="D188" s="69">
        <v>75</v>
      </c>
      <c r="F188" s="69" t="s">
        <v>914</v>
      </c>
      <c r="G188" s="130" t="s">
        <v>11</v>
      </c>
      <c r="H188" s="131" t="s">
        <v>1425</v>
      </c>
      <c r="I188" s="131" t="s">
        <v>12</v>
      </c>
      <c r="J188" s="131" t="s">
        <v>1517</v>
      </c>
    </row>
    <row r="189" spans="1:11" x14ac:dyDescent="0.3">
      <c r="B189" s="128">
        <v>45350</v>
      </c>
      <c r="C189" s="134" t="s">
        <v>24</v>
      </c>
      <c r="D189" s="69">
        <v>140</v>
      </c>
      <c r="F189" s="69" t="s">
        <v>914</v>
      </c>
      <c r="G189" s="130" t="s">
        <v>11</v>
      </c>
      <c r="H189" s="131" t="s">
        <v>1425</v>
      </c>
      <c r="I189" s="131" t="s">
        <v>12</v>
      </c>
      <c r="J189" s="131" t="s">
        <v>1517</v>
      </c>
    </row>
    <row r="190" spans="1:11" x14ac:dyDescent="0.3">
      <c r="C190" s="69" t="s">
        <v>1858</v>
      </c>
      <c r="D190" s="69">
        <v>60</v>
      </c>
      <c r="F190" s="69" t="s">
        <v>914</v>
      </c>
      <c r="G190" s="130" t="s">
        <v>11</v>
      </c>
      <c r="H190" s="131" t="s">
        <v>1425</v>
      </c>
      <c r="I190" s="131" t="s">
        <v>12</v>
      </c>
      <c r="J190" s="131" t="s">
        <v>1517</v>
      </c>
    </row>
    <row r="191" spans="1:11" x14ac:dyDescent="0.3">
      <c r="B191" s="128">
        <v>45351</v>
      </c>
      <c r="C191" s="69" t="s">
        <v>23</v>
      </c>
      <c r="D191" s="69">
        <v>210</v>
      </c>
      <c r="F191" s="69" t="s">
        <v>914</v>
      </c>
      <c r="G191" s="130" t="s">
        <v>11</v>
      </c>
      <c r="H191" s="131" t="s">
        <v>1425</v>
      </c>
      <c r="I191" s="131" t="s">
        <v>12</v>
      </c>
      <c r="J191" s="131" t="s">
        <v>1517</v>
      </c>
    </row>
    <row r="192" spans="1:11" x14ac:dyDescent="0.3">
      <c r="C192" s="69" t="s">
        <v>695</v>
      </c>
      <c r="D192" s="69">
        <v>150</v>
      </c>
      <c r="F192" s="69" t="s">
        <v>914</v>
      </c>
      <c r="G192" s="130" t="s">
        <v>11</v>
      </c>
      <c r="H192" s="131" t="s">
        <v>1425</v>
      </c>
      <c r="I192" s="131" t="s">
        <v>12</v>
      </c>
      <c r="J192" s="131" t="s">
        <v>1517</v>
      </c>
    </row>
    <row r="193" spans="3:10" x14ac:dyDescent="0.3">
      <c r="C193" s="69" t="s">
        <v>1941</v>
      </c>
      <c r="D193" s="69">
        <v>40</v>
      </c>
      <c r="F193" s="69" t="s">
        <v>914</v>
      </c>
      <c r="G193" s="130" t="s">
        <v>11</v>
      </c>
      <c r="H193" s="131" t="s">
        <v>832</v>
      </c>
      <c r="I193" s="131" t="s">
        <v>12</v>
      </c>
      <c r="J193" s="131" t="s">
        <v>1517</v>
      </c>
    </row>
    <row r="194" spans="3:10" x14ac:dyDescent="0.3">
      <c r="C194" s="69" t="s">
        <v>1942</v>
      </c>
      <c r="D194" s="69">
        <v>565</v>
      </c>
      <c r="F194" s="69" t="s">
        <v>914</v>
      </c>
      <c r="G194" s="130" t="s">
        <v>11</v>
      </c>
      <c r="H194" s="131" t="s">
        <v>832</v>
      </c>
      <c r="I194" s="131" t="s">
        <v>12</v>
      </c>
      <c r="J194" s="131" t="s">
        <v>1517</v>
      </c>
    </row>
  </sheetData>
  <autoFilter ref="A1:K194">
    <filterColumn colId="5">
      <filters>
        <filter val="AMIT"/>
      </filters>
    </filterColumn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selection activeCell="D119" sqref="D2:D119"/>
    </sheetView>
  </sheetViews>
  <sheetFormatPr defaultRowHeight="14.4" x14ac:dyDescent="0.3"/>
  <cols>
    <col min="2" max="2" width="14.5546875" customWidth="1"/>
    <col min="3" max="3" width="24" style="33" customWidth="1"/>
    <col min="4" max="4" width="14.77734375" bestFit="1" customWidth="1"/>
    <col min="5" max="5" width="17" bestFit="1" customWidth="1"/>
    <col min="6" max="6" width="11.6640625" bestFit="1" customWidth="1"/>
    <col min="7" max="7" width="14.33203125" bestFit="1" customWidth="1"/>
    <col min="8" max="8" width="14.5546875" bestFit="1" customWidth="1"/>
    <col min="9" max="9" width="13.33203125" bestFit="1" customWidth="1"/>
    <col min="10" max="10" width="14" bestFit="1" customWidth="1"/>
  </cols>
  <sheetData>
    <row r="1" spans="1:11" ht="27.6" x14ac:dyDescent="0.3">
      <c r="A1" s="130" t="s">
        <v>0</v>
      </c>
      <c r="B1" s="185" t="s">
        <v>64</v>
      </c>
      <c r="C1" s="129" t="s">
        <v>38</v>
      </c>
      <c r="D1" s="191" t="s">
        <v>1</v>
      </c>
      <c r="E1" s="130" t="s">
        <v>2</v>
      </c>
      <c r="F1" s="187" t="s">
        <v>3</v>
      </c>
      <c r="G1" s="130" t="s">
        <v>4</v>
      </c>
      <c r="H1" s="130" t="s">
        <v>5</v>
      </c>
      <c r="I1" s="130" t="s">
        <v>134</v>
      </c>
      <c r="J1" s="130" t="s">
        <v>6</v>
      </c>
      <c r="K1" s="130" t="s">
        <v>7</v>
      </c>
    </row>
    <row r="2" spans="1:11" x14ac:dyDescent="0.3">
      <c r="A2" s="144">
        <v>1</v>
      </c>
      <c r="B2" s="145">
        <v>45352</v>
      </c>
      <c r="C2" s="188" t="s">
        <v>8</v>
      </c>
      <c r="D2" s="144">
        <v>160</v>
      </c>
      <c r="E2" s="144"/>
      <c r="F2" s="144" t="s">
        <v>914</v>
      </c>
      <c r="G2" s="144" t="s">
        <v>11</v>
      </c>
      <c r="H2" s="144" t="s">
        <v>1425</v>
      </c>
      <c r="I2" s="192" t="s">
        <v>12</v>
      </c>
      <c r="J2" s="144" t="s">
        <v>1517</v>
      </c>
      <c r="K2" s="144"/>
    </row>
    <row r="3" spans="1:11" x14ac:dyDescent="0.3">
      <c r="A3" s="144">
        <v>2</v>
      </c>
      <c r="B3" s="145">
        <v>45353</v>
      </c>
      <c r="C3" s="188" t="s">
        <v>1943</v>
      </c>
      <c r="D3" s="144">
        <v>500</v>
      </c>
      <c r="E3" s="144"/>
      <c r="F3" s="144" t="s">
        <v>914</v>
      </c>
      <c r="G3" s="144" t="s">
        <v>11</v>
      </c>
      <c r="H3" s="144" t="s">
        <v>14</v>
      </c>
      <c r="I3" s="192" t="s">
        <v>12</v>
      </c>
      <c r="J3" s="144" t="s">
        <v>1517</v>
      </c>
      <c r="K3" s="144"/>
    </row>
    <row r="4" spans="1:11" x14ac:dyDescent="0.3">
      <c r="A4" s="144">
        <v>3</v>
      </c>
      <c r="B4" s="145"/>
      <c r="C4" s="188" t="s">
        <v>1841</v>
      </c>
      <c r="D4" s="144">
        <v>300</v>
      </c>
      <c r="E4" s="144"/>
      <c r="F4" s="144" t="s">
        <v>914</v>
      </c>
      <c r="G4" s="144" t="s">
        <v>11</v>
      </c>
      <c r="H4" s="144" t="s">
        <v>832</v>
      </c>
      <c r="I4" s="192" t="s">
        <v>12</v>
      </c>
      <c r="J4" s="144" t="s">
        <v>1517</v>
      </c>
      <c r="K4" s="144"/>
    </row>
    <row r="5" spans="1:11" x14ac:dyDescent="0.3">
      <c r="A5" s="144">
        <v>4</v>
      </c>
      <c r="B5" s="145"/>
      <c r="C5" s="188" t="s">
        <v>1944</v>
      </c>
      <c r="D5" s="144">
        <v>298</v>
      </c>
      <c r="E5" s="144"/>
      <c r="F5" s="144" t="s">
        <v>914</v>
      </c>
      <c r="G5" s="144" t="s">
        <v>11</v>
      </c>
      <c r="H5" s="144" t="s">
        <v>832</v>
      </c>
      <c r="I5" s="192" t="s">
        <v>12</v>
      </c>
      <c r="J5" s="144" t="s">
        <v>1517</v>
      </c>
      <c r="K5" s="144"/>
    </row>
    <row r="6" spans="1:11" x14ac:dyDescent="0.3">
      <c r="A6" s="144">
        <v>5</v>
      </c>
      <c r="B6" s="145"/>
      <c r="C6" s="188" t="s">
        <v>1945</v>
      </c>
      <c r="D6" s="144">
        <v>269</v>
      </c>
      <c r="E6" s="144"/>
      <c r="F6" s="144" t="s">
        <v>914</v>
      </c>
      <c r="G6" s="144" t="s">
        <v>11</v>
      </c>
      <c r="H6" s="144" t="s">
        <v>832</v>
      </c>
      <c r="I6" s="192" t="s">
        <v>12</v>
      </c>
      <c r="J6" s="144" t="s">
        <v>1517</v>
      </c>
      <c r="K6" s="144"/>
    </row>
    <row r="7" spans="1:11" x14ac:dyDescent="0.3">
      <c r="A7" s="144">
        <v>6</v>
      </c>
      <c r="B7" s="145"/>
      <c r="C7" s="188" t="s">
        <v>1946</v>
      </c>
      <c r="D7" s="144">
        <v>15</v>
      </c>
      <c r="E7" s="144"/>
      <c r="F7" s="144" t="s">
        <v>914</v>
      </c>
      <c r="G7" s="144" t="s">
        <v>11</v>
      </c>
      <c r="H7" s="144" t="s">
        <v>832</v>
      </c>
      <c r="I7" s="192" t="s">
        <v>12</v>
      </c>
      <c r="J7" s="144" t="s">
        <v>1517</v>
      </c>
      <c r="K7" s="144"/>
    </row>
    <row r="8" spans="1:11" x14ac:dyDescent="0.3">
      <c r="A8" s="144">
        <v>7</v>
      </c>
      <c r="B8" s="145"/>
      <c r="C8" s="188" t="s">
        <v>8</v>
      </c>
      <c r="D8" s="144">
        <v>60</v>
      </c>
      <c r="E8" s="144"/>
      <c r="F8" s="144" t="s">
        <v>914</v>
      </c>
      <c r="G8" s="144" t="s">
        <v>11</v>
      </c>
      <c r="H8" s="144" t="s">
        <v>1425</v>
      </c>
      <c r="I8" s="192" t="s">
        <v>12</v>
      </c>
      <c r="J8" s="144" t="s">
        <v>1517</v>
      </c>
      <c r="K8" s="144"/>
    </row>
    <row r="9" spans="1:11" x14ac:dyDescent="0.3">
      <c r="A9" s="144">
        <v>8</v>
      </c>
      <c r="B9" s="145">
        <v>45355</v>
      </c>
      <c r="C9" s="188" t="s">
        <v>694</v>
      </c>
      <c r="D9" s="144">
        <v>160</v>
      </c>
      <c r="E9" s="144"/>
      <c r="F9" s="144" t="s">
        <v>914</v>
      </c>
      <c r="G9" s="144" t="s">
        <v>11</v>
      </c>
      <c r="H9" s="144" t="s">
        <v>1425</v>
      </c>
      <c r="I9" s="192" t="s">
        <v>12</v>
      </c>
      <c r="J9" s="144" t="s">
        <v>1517</v>
      </c>
      <c r="K9" s="144"/>
    </row>
    <row r="10" spans="1:11" x14ac:dyDescent="0.3">
      <c r="A10" s="144">
        <v>9</v>
      </c>
      <c r="B10" s="145"/>
      <c r="C10" s="188" t="s">
        <v>1947</v>
      </c>
      <c r="D10" s="144">
        <v>80</v>
      </c>
      <c r="E10" s="144"/>
      <c r="F10" s="144" t="s">
        <v>914</v>
      </c>
      <c r="G10" s="144" t="s">
        <v>11</v>
      </c>
      <c r="H10" s="144" t="s">
        <v>1425</v>
      </c>
      <c r="I10" s="192" t="s">
        <v>12</v>
      </c>
      <c r="J10" s="144" t="s">
        <v>1517</v>
      </c>
      <c r="K10" s="144"/>
    </row>
    <row r="11" spans="1:11" x14ac:dyDescent="0.3">
      <c r="A11" s="144">
        <v>10</v>
      </c>
      <c r="B11" s="145"/>
      <c r="C11" s="188" t="s">
        <v>1948</v>
      </c>
      <c r="D11" s="144">
        <v>480</v>
      </c>
      <c r="E11" s="144"/>
      <c r="F11" s="144" t="s">
        <v>914</v>
      </c>
      <c r="G11" s="144" t="s">
        <v>11</v>
      </c>
      <c r="H11" s="144" t="s">
        <v>14</v>
      </c>
      <c r="I11" s="192" t="s">
        <v>12</v>
      </c>
      <c r="J11" s="144" t="s">
        <v>1517</v>
      </c>
      <c r="K11" s="144"/>
    </row>
    <row r="12" spans="1:11" x14ac:dyDescent="0.3">
      <c r="A12" s="144">
        <v>11</v>
      </c>
      <c r="B12" s="145"/>
      <c r="C12" s="188" t="s">
        <v>1941</v>
      </c>
      <c r="D12" s="144">
        <v>40</v>
      </c>
      <c r="E12" s="144"/>
      <c r="F12" s="144" t="s">
        <v>914</v>
      </c>
      <c r="G12" s="144" t="s">
        <v>11</v>
      </c>
      <c r="H12" s="144" t="s">
        <v>832</v>
      </c>
      <c r="I12" s="192" t="s">
        <v>12</v>
      </c>
      <c r="J12" s="144" t="s">
        <v>1517</v>
      </c>
      <c r="K12" s="144"/>
    </row>
    <row r="13" spans="1:11" x14ac:dyDescent="0.3">
      <c r="A13" s="144">
        <v>12</v>
      </c>
      <c r="B13" s="145">
        <v>45356</v>
      </c>
      <c r="C13" s="188" t="s">
        <v>1949</v>
      </c>
      <c r="D13" s="144">
        <v>20</v>
      </c>
      <c r="E13" s="144"/>
      <c r="F13" s="144" t="s">
        <v>914</v>
      </c>
      <c r="G13" s="144" t="s">
        <v>11</v>
      </c>
      <c r="H13" s="144" t="s">
        <v>832</v>
      </c>
      <c r="I13" s="192" t="s">
        <v>12</v>
      </c>
      <c r="J13" s="144" t="s">
        <v>1517</v>
      </c>
      <c r="K13" s="144"/>
    </row>
    <row r="14" spans="1:11" x14ac:dyDescent="0.3">
      <c r="A14" s="144">
        <v>13</v>
      </c>
      <c r="B14" s="145"/>
      <c r="C14" s="188" t="s">
        <v>1857</v>
      </c>
      <c r="D14" s="144">
        <v>500</v>
      </c>
      <c r="E14" s="144"/>
      <c r="F14" s="144" t="s">
        <v>914</v>
      </c>
      <c r="G14" s="144" t="s">
        <v>11</v>
      </c>
      <c r="H14" s="144" t="s">
        <v>832</v>
      </c>
      <c r="I14" s="192" t="s">
        <v>12</v>
      </c>
      <c r="J14" s="144" t="s">
        <v>1517</v>
      </c>
      <c r="K14" s="144"/>
    </row>
    <row r="15" spans="1:11" x14ac:dyDescent="0.3">
      <c r="A15" s="144">
        <v>14</v>
      </c>
      <c r="B15" s="145"/>
      <c r="C15" s="188" t="s">
        <v>1950</v>
      </c>
      <c r="D15" s="144">
        <v>2300</v>
      </c>
      <c r="E15" s="144"/>
      <c r="F15" s="144" t="s">
        <v>914</v>
      </c>
      <c r="G15" s="144" t="s">
        <v>11</v>
      </c>
      <c r="H15" s="144" t="s">
        <v>832</v>
      </c>
      <c r="I15" s="192" t="s">
        <v>12</v>
      </c>
      <c r="J15" s="144" t="s">
        <v>1517</v>
      </c>
      <c r="K15" s="144"/>
    </row>
    <row r="16" spans="1:11" x14ac:dyDescent="0.3">
      <c r="A16" s="144">
        <v>15</v>
      </c>
      <c r="B16" s="145"/>
      <c r="C16" s="188" t="s">
        <v>1894</v>
      </c>
      <c r="D16" s="144">
        <v>500</v>
      </c>
      <c r="E16" s="144"/>
      <c r="F16" s="144" t="s">
        <v>914</v>
      </c>
      <c r="G16" s="144" t="s">
        <v>11</v>
      </c>
      <c r="H16" s="144" t="s">
        <v>14</v>
      </c>
      <c r="I16" s="192" t="s">
        <v>12</v>
      </c>
      <c r="J16" s="144" t="s">
        <v>1517</v>
      </c>
      <c r="K16" s="144"/>
    </row>
    <row r="17" spans="1:11" x14ac:dyDescent="0.3">
      <c r="A17" s="144">
        <v>16</v>
      </c>
      <c r="B17" s="145"/>
      <c r="C17" s="188" t="s">
        <v>1953</v>
      </c>
      <c r="D17" s="144">
        <v>320</v>
      </c>
      <c r="E17" s="144"/>
      <c r="F17" s="144" t="s">
        <v>914</v>
      </c>
      <c r="G17" s="144" t="s">
        <v>11</v>
      </c>
      <c r="H17" s="144" t="s">
        <v>1425</v>
      </c>
      <c r="I17" s="192" t="s">
        <v>12</v>
      </c>
      <c r="J17" s="144" t="s">
        <v>1517</v>
      </c>
      <c r="K17" s="144"/>
    </row>
    <row r="18" spans="1:11" x14ac:dyDescent="0.3">
      <c r="A18" s="144">
        <v>17</v>
      </c>
      <c r="B18" s="145"/>
      <c r="C18" s="188" t="s">
        <v>1951</v>
      </c>
      <c r="D18" s="144">
        <v>60</v>
      </c>
      <c r="E18" s="144"/>
      <c r="F18" s="144" t="s">
        <v>914</v>
      </c>
      <c r="G18" s="144" t="s">
        <v>11</v>
      </c>
      <c r="H18" s="144" t="s">
        <v>1425</v>
      </c>
      <c r="I18" s="192" t="s">
        <v>12</v>
      </c>
      <c r="J18" s="144" t="s">
        <v>1517</v>
      </c>
      <c r="K18" s="144"/>
    </row>
    <row r="19" spans="1:11" x14ac:dyDescent="0.3">
      <c r="A19" s="144">
        <v>18</v>
      </c>
      <c r="B19" s="145"/>
      <c r="C19" s="188" t="s">
        <v>695</v>
      </c>
      <c r="D19" s="144">
        <v>180</v>
      </c>
      <c r="E19" s="144"/>
      <c r="F19" s="144" t="s">
        <v>914</v>
      </c>
      <c r="G19" s="144" t="s">
        <v>11</v>
      </c>
      <c r="H19" s="144" t="s">
        <v>1425</v>
      </c>
      <c r="I19" s="192" t="s">
        <v>12</v>
      </c>
      <c r="J19" s="144" t="s">
        <v>1517</v>
      </c>
      <c r="K19" s="144"/>
    </row>
    <row r="20" spans="1:11" x14ac:dyDescent="0.3">
      <c r="A20" s="144">
        <v>19</v>
      </c>
      <c r="B20" s="145"/>
      <c r="C20" s="188" t="s">
        <v>1952</v>
      </c>
      <c r="D20" s="144">
        <v>200</v>
      </c>
      <c r="E20" s="144"/>
      <c r="F20" s="144" t="s">
        <v>914</v>
      </c>
      <c r="G20" s="144" t="s">
        <v>11</v>
      </c>
      <c r="H20" s="144" t="s">
        <v>14</v>
      </c>
      <c r="I20" s="192" t="s">
        <v>12</v>
      </c>
      <c r="J20" s="144" t="s">
        <v>1517</v>
      </c>
      <c r="K20" s="144"/>
    </row>
    <row r="21" spans="1:11" x14ac:dyDescent="0.3">
      <c r="A21" s="144">
        <v>20</v>
      </c>
      <c r="B21" s="145">
        <v>45357</v>
      </c>
      <c r="C21" s="188" t="s">
        <v>697</v>
      </c>
      <c r="D21" s="144">
        <v>50</v>
      </c>
      <c r="E21" s="144"/>
      <c r="F21" s="144" t="s">
        <v>914</v>
      </c>
      <c r="G21" s="144" t="s">
        <v>11</v>
      </c>
      <c r="H21" s="144" t="s">
        <v>1425</v>
      </c>
      <c r="I21" s="192" t="s">
        <v>12</v>
      </c>
      <c r="J21" s="144" t="s">
        <v>1517</v>
      </c>
      <c r="K21" s="144"/>
    </row>
    <row r="22" spans="1:11" x14ac:dyDescent="0.3">
      <c r="A22" s="144">
        <v>21</v>
      </c>
      <c r="B22" s="145"/>
      <c r="C22" s="188" t="s">
        <v>694</v>
      </c>
      <c r="D22" s="144">
        <v>240</v>
      </c>
      <c r="E22" s="144"/>
      <c r="F22" s="144" t="s">
        <v>914</v>
      </c>
      <c r="G22" s="144" t="s">
        <v>11</v>
      </c>
      <c r="H22" s="144" t="s">
        <v>1425</v>
      </c>
      <c r="I22" s="192" t="s">
        <v>12</v>
      </c>
      <c r="J22" s="144" t="s">
        <v>1517</v>
      </c>
      <c r="K22" s="144"/>
    </row>
    <row r="23" spans="1:11" x14ac:dyDescent="0.3">
      <c r="A23" s="144">
        <v>22</v>
      </c>
      <c r="B23" s="145"/>
      <c r="C23" s="188" t="s">
        <v>695</v>
      </c>
      <c r="D23" s="144">
        <v>220</v>
      </c>
      <c r="E23" s="144"/>
      <c r="F23" s="144" t="s">
        <v>914</v>
      </c>
      <c r="G23" s="144" t="s">
        <v>11</v>
      </c>
      <c r="H23" s="144" t="s">
        <v>1425</v>
      </c>
      <c r="I23" s="192" t="s">
        <v>12</v>
      </c>
      <c r="J23" s="144" t="s">
        <v>1517</v>
      </c>
      <c r="K23" s="144"/>
    </row>
    <row r="24" spans="1:11" x14ac:dyDescent="0.3">
      <c r="A24" s="144">
        <v>23</v>
      </c>
      <c r="B24" s="145"/>
      <c r="C24" s="188" t="s">
        <v>1950</v>
      </c>
      <c r="D24" s="144">
        <v>2300</v>
      </c>
      <c r="E24" s="144"/>
      <c r="F24" s="144" t="s">
        <v>914</v>
      </c>
      <c r="G24" s="144" t="s">
        <v>11</v>
      </c>
      <c r="H24" s="144" t="s">
        <v>832</v>
      </c>
      <c r="I24" s="192" t="s">
        <v>12</v>
      </c>
      <c r="J24" s="144" t="s">
        <v>1517</v>
      </c>
      <c r="K24" s="144"/>
    </row>
    <row r="25" spans="1:11" x14ac:dyDescent="0.3">
      <c r="A25" s="144">
        <v>24</v>
      </c>
      <c r="B25" s="145"/>
      <c r="C25" s="188" t="s">
        <v>1894</v>
      </c>
      <c r="D25" s="144">
        <v>500</v>
      </c>
      <c r="E25" s="144"/>
      <c r="F25" s="144" t="s">
        <v>914</v>
      </c>
      <c r="G25" s="144" t="s">
        <v>11</v>
      </c>
      <c r="H25" s="144" t="s">
        <v>14</v>
      </c>
      <c r="I25" s="192" t="s">
        <v>12</v>
      </c>
      <c r="J25" s="144" t="s">
        <v>1517</v>
      </c>
      <c r="K25" s="144"/>
    </row>
    <row r="26" spans="1:11" x14ac:dyDescent="0.3">
      <c r="A26" s="144">
        <v>25</v>
      </c>
      <c r="B26" s="145">
        <v>45358</v>
      </c>
      <c r="C26" s="188" t="s">
        <v>697</v>
      </c>
      <c r="D26" s="144">
        <v>60</v>
      </c>
      <c r="E26" s="144"/>
      <c r="F26" s="144" t="s">
        <v>914</v>
      </c>
      <c r="G26" s="144" t="s">
        <v>11</v>
      </c>
      <c r="H26" s="144" t="s">
        <v>1425</v>
      </c>
      <c r="I26" s="192" t="s">
        <v>12</v>
      </c>
      <c r="J26" s="144" t="s">
        <v>1517</v>
      </c>
      <c r="K26" s="144"/>
    </row>
    <row r="27" spans="1:11" x14ac:dyDescent="0.3">
      <c r="A27" s="144">
        <v>26</v>
      </c>
      <c r="B27" s="145"/>
      <c r="C27" s="188" t="s">
        <v>694</v>
      </c>
      <c r="D27" s="144">
        <v>200</v>
      </c>
      <c r="E27" s="144"/>
      <c r="F27" s="144" t="s">
        <v>914</v>
      </c>
      <c r="G27" s="144" t="s">
        <v>11</v>
      </c>
      <c r="H27" s="144" t="s">
        <v>1425</v>
      </c>
      <c r="I27" s="192" t="s">
        <v>12</v>
      </c>
      <c r="J27" s="144" t="s">
        <v>1517</v>
      </c>
      <c r="K27" s="144"/>
    </row>
    <row r="28" spans="1:11" x14ac:dyDescent="0.3">
      <c r="A28" s="144">
        <v>27</v>
      </c>
      <c r="B28" s="145"/>
      <c r="C28" s="188" t="s">
        <v>695</v>
      </c>
      <c r="D28" s="144">
        <v>180</v>
      </c>
      <c r="E28" s="144"/>
      <c r="F28" s="144" t="s">
        <v>914</v>
      </c>
      <c r="G28" s="144" t="s">
        <v>11</v>
      </c>
      <c r="H28" s="144" t="s">
        <v>1425</v>
      </c>
      <c r="I28" s="192" t="s">
        <v>12</v>
      </c>
      <c r="J28" s="144" t="s">
        <v>1517</v>
      </c>
      <c r="K28" s="144"/>
    </row>
    <row r="29" spans="1:11" x14ac:dyDescent="0.3">
      <c r="A29" s="144">
        <v>28</v>
      </c>
      <c r="B29" s="145"/>
      <c r="C29" s="188" t="s">
        <v>1950</v>
      </c>
      <c r="D29" s="144">
        <v>2300</v>
      </c>
      <c r="E29" s="144"/>
      <c r="F29" s="144" t="s">
        <v>914</v>
      </c>
      <c r="G29" s="144" t="s">
        <v>11</v>
      </c>
      <c r="H29" s="144" t="s">
        <v>832</v>
      </c>
      <c r="I29" s="192" t="s">
        <v>12</v>
      </c>
      <c r="J29" s="144" t="s">
        <v>1517</v>
      </c>
      <c r="K29" s="144"/>
    </row>
    <row r="30" spans="1:11" x14ac:dyDescent="0.3">
      <c r="A30" s="144">
        <v>29</v>
      </c>
      <c r="B30" s="145"/>
      <c r="C30" s="188" t="s">
        <v>1894</v>
      </c>
      <c r="D30" s="144">
        <v>1100</v>
      </c>
      <c r="E30" s="144"/>
      <c r="F30" s="144" t="s">
        <v>914</v>
      </c>
      <c r="G30" s="144" t="s">
        <v>11</v>
      </c>
      <c r="H30" s="144" t="s">
        <v>1774</v>
      </c>
      <c r="I30" s="192" t="s">
        <v>12</v>
      </c>
      <c r="J30" s="144" t="s">
        <v>1517</v>
      </c>
      <c r="K30" s="144"/>
    </row>
    <row r="31" spans="1:11" x14ac:dyDescent="0.3">
      <c r="A31" s="144">
        <v>30</v>
      </c>
      <c r="B31" s="145"/>
      <c r="C31" s="188" t="s">
        <v>1954</v>
      </c>
      <c r="D31" s="144">
        <v>4840</v>
      </c>
      <c r="E31" s="144"/>
      <c r="F31" s="144" t="s">
        <v>914</v>
      </c>
      <c r="G31" s="144" t="s">
        <v>11</v>
      </c>
      <c r="H31" s="144" t="s">
        <v>832</v>
      </c>
      <c r="I31" s="192" t="s">
        <v>12</v>
      </c>
      <c r="J31" s="144" t="s">
        <v>1517</v>
      </c>
      <c r="K31" s="144"/>
    </row>
    <row r="32" spans="1:11" x14ac:dyDescent="0.3">
      <c r="A32" s="144">
        <v>31</v>
      </c>
      <c r="B32" s="145">
        <v>45359</v>
      </c>
      <c r="C32" s="188" t="s">
        <v>694</v>
      </c>
      <c r="D32" s="144">
        <v>210</v>
      </c>
      <c r="E32" s="144"/>
      <c r="F32" s="144" t="s">
        <v>914</v>
      </c>
      <c r="G32" s="144" t="s">
        <v>11</v>
      </c>
      <c r="H32" s="144" t="s">
        <v>1425</v>
      </c>
      <c r="I32" s="192" t="s">
        <v>12</v>
      </c>
      <c r="J32" s="144" t="s">
        <v>1517</v>
      </c>
      <c r="K32" s="144"/>
    </row>
    <row r="33" spans="1:11" x14ac:dyDescent="0.3">
      <c r="A33" s="144">
        <v>32</v>
      </c>
      <c r="B33" s="145"/>
      <c r="C33" s="188" t="s">
        <v>1955</v>
      </c>
      <c r="D33" s="144">
        <v>270</v>
      </c>
      <c r="E33" s="144"/>
      <c r="F33" s="144" t="s">
        <v>914</v>
      </c>
      <c r="G33" s="144" t="s">
        <v>11</v>
      </c>
      <c r="H33" s="144" t="s">
        <v>832</v>
      </c>
      <c r="I33" s="192" t="s">
        <v>12</v>
      </c>
      <c r="J33" s="144" t="s">
        <v>1517</v>
      </c>
      <c r="K33" s="144"/>
    </row>
    <row r="34" spans="1:11" x14ac:dyDescent="0.3">
      <c r="A34" s="144">
        <v>33</v>
      </c>
      <c r="B34" s="145"/>
      <c r="C34" s="188" t="s">
        <v>1956</v>
      </c>
      <c r="D34" s="144">
        <v>45</v>
      </c>
      <c r="E34" s="144"/>
      <c r="F34" s="144" t="s">
        <v>914</v>
      </c>
      <c r="G34" s="144" t="s">
        <v>11</v>
      </c>
      <c r="H34" s="144" t="s">
        <v>832</v>
      </c>
      <c r="I34" s="192" t="s">
        <v>12</v>
      </c>
      <c r="J34" s="144" t="s">
        <v>1517</v>
      </c>
      <c r="K34" s="144"/>
    </row>
    <row r="35" spans="1:11" x14ac:dyDescent="0.3">
      <c r="A35" s="144">
        <v>34</v>
      </c>
      <c r="B35" s="145"/>
      <c r="C35" s="188" t="s">
        <v>1957</v>
      </c>
      <c r="D35" s="144">
        <v>35</v>
      </c>
      <c r="E35" s="144"/>
      <c r="F35" s="144" t="s">
        <v>914</v>
      </c>
      <c r="G35" s="144" t="s">
        <v>11</v>
      </c>
      <c r="H35" s="144" t="s">
        <v>832</v>
      </c>
      <c r="I35" s="192" t="s">
        <v>12</v>
      </c>
      <c r="J35" s="144" t="s">
        <v>1517</v>
      </c>
      <c r="K35" s="144"/>
    </row>
    <row r="36" spans="1:11" x14ac:dyDescent="0.3">
      <c r="A36" s="144">
        <v>35</v>
      </c>
      <c r="B36" s="145"/>
      <c r="C36" s="188" t="s">
        <v>1958</v>
      </c>
      <c r="D36" s="144">
        <v>270</v>
      </c>
      <c r="E36" s="144"/>
      <c r="F36" s="144" t="s">
        <v>914</v>
      </c>
      <c r="G36" s="144" t="s">
        <v>11</v>
      </c>
      <c r="H36" s="144" t="s">
        <v>832</v>
      </c>
      <c r="I36" s="192" t="s">
        <v>12</v>
      </c>
      <c r="J36" s="144" t="s">
        <v>1517</v>
      </c>
      <c r="K36" s="144"/>
    </row>
    <row r="37" spans="1:11" x14ac:dyDescent="0.3">
      <c r="A37" s="144">
        <v>36</v>
      </c>
      <c r="B37" s="145"/>
      <c r="C37" s="188" t="s">
        <v>1951</v>
      </c>
      <c r="D37" s="144">
        <v>70</v>
      </c>
      <c r="E37" s="144"/>
      <c r="F37" s="144" t="s">
        <v>914</v>
      </c>
      <c r="G37" s="144" t="s">
        <v>11</v>
      </c>
      <c r="H37" s="144" t="s">
        <v>1425</v>
      </c>
      <c r="I37" s="192" t="s">
        <v>12</v>
      </c>
      <c r="J37" s="144" t="s">
        <v>1517</v>
      </c>
      <c r="K37" s="144"/>
    </row>
    <row r="38" spans="1:11" x14ac:dyDescent="0.3">
      <c r="A38" s="144">
        <v>37</v>
      </c>
      <c r="B38" s="145"/>
      <c r="C38" s="188" t="s">
        <v>1858</v>
      </c>
      <c r="D38" s="144">
        <v>60</v>
      </c>
      <c r="E38" s="144"/>
      <c r="F38" s="144" t="s">
        <v>914</v>
      </c>
      <c r="G38" s="144" t="s">
        <v>11</v>
      </c>
      <c r="H38" s="144" t="s">
        <v>1425</v>
      </c>
      <c r="I38" s="192" t="s">
        <v>12</v>
      </c>
      <c r="J38" s="144" t="s">
        <v>1517</v>
      </c>
      <c r="K38" s="144"/>
    </row>
    <row r="39" spans="1:11" x14ac:dyDescent="0.3">
      <c r="A39" s="144">
        <v>38</v>
      </c>
      <c r="B39" s="145"/>
      <c r="C39" s="188" t="s">
        <v>1952</v>
      </c>
      <c r="D39" s="144">
        <v>40</v>
      </c>
      <c r="E39" s="144"/>
      <c r="F39" s="144" t="s">
        <v>914</v>
      </c>
      <c r="G39" s="144" t="s">
        <v>11</v>
      </c>
      <c r="H39" s="144" t="s">
        <v>832</v>
      </c>
      <c r="I39" s="192" t="s">
        <v>12</v>
      </c>
      <c r="J39" s="144" t="s">
        <v>1517</v>
      </c>
      <c r="K39" s="144"/>
    </row>
    <row r="40" spans="1:11" x14ac:dyDescent="0.3">
      <c r="A40" s="144">
        <v>39</v>
      </c>
      <c r="B40" s="145">
        <v>45360</v>
      </c>
      <c r="C40" s="188" t="s">
        <v>694</v>
      </c>
      <c r="D40" s="144">
        <v>140</v>
      </c>
      <c r="E40" s="144"/>
      <c r="F40" s="144" t="s">
        <v>914</v>
      </c>
      <c r="G40" s="144" t="s">
        <v>11</v>
      </c>
      <c r="H40" s="144" t="s">
        <v>1425</v>
      </c>
      <c r="I40" s="192" t="s">
        <v>12</v>
      </c>
      <c r="J40" s="144" t="s">
        <v>1517</v>
      </c>
      <c r="K40" s="144"/>
    </row>
    <row r="41" spans="1:11" x14ac:dyDescent="0.3">
      <c r="A41" s="144">
        <v>40</v>
      </c>
      <c r="B41" s="145">
        <v>45361</v>
      </c>
      <c r="C41" s="188" t="s">
        <v>1950</v>
      </c>
      <c r="D41" s="144">
        <v>2300</v>
      </c>
      <c r="E41" s="144"/>
      <c r="F41" s="144" t="s">
        <v>914</v>
      </c>
      <c r="G41" s="144" t="s">
        <v>11</v>
      </c>
      <c r="H41" s="144" t="s">
        <v>832</v>
      </c>
      <c r="I41" s="192" t="s">
        <v>12</v>
      </c>
      <c r="J41" s="144" t="s">
        <v>1517</v>
      </c>
      <c r="K41" s="144"/>
    </row>
    <row r="42" spans="1:11" x14ac:dyDescent="0.3">
      <c r="A42" s="144">
        <v>41</v>
      </c>
      <c r="B42" s="145"/>
      <c r="C42" s="188" t="s">
        <v>1959</v>
      </c>
      <c r="D42" s="144">
        <v>2140</v>
      </c>
      <c r="E42" s="144"/>
      <c r="F42" s="144" t="s">
        <v>914</v>
      </c>
      <c r="G42" s="144" t="s">
        <v>11</v>
      </c>
      <c r="H42" s="144" t="s">
        <v>832</v>
      </c>
      <c r="I42" s="192" t="s">
        <v>12</v>
      </c>
      <c r="J42" s="144" t="s">
        <v>1517</v>
      </c>
      <c r="K42" s="144"/>
    </row>
    <row r="43" spans="1:11" x14ac:dyDescent="0.3">
      <c r="A43" s="144">
        <v>42</v>
      </c>
      <c r="B43" s="145"/>
      <c r="C43" s="188" t="s">
        <v>1894</v>
      </c>
      <c r="D43" s="144">
        <v>500</v>
      </c>
      <c r="E43" s="144"/>
      <c r="F43" s="144" t="s">
        <v>914</v>
      </c>
      <c r="G43" s="144" t="s">
        <v>11</v>
      </c>
      <c r="H43" s="144" t="s">
        <v>1774</v>
      </c>
      <c r="I43" s="192" t="s">
        <v>12</v>
      </c>
      <c r="J43" s="144" t="s">
        <v>1517</v>
      </c>
      <c r="K43" s="144"/>
    </row>
    <row r="44" spans="1:11" x14ac:dyDescent="0.3">
      <c r="A44" s="144">
        <v>43</v>
      </c>
      <c r="B44" s="145"/>
      <c r="C44" s="188" t="s">
        <v>694</v>
      </c>
      <c r="D44" s="144">
        <v>275</v>
      </c>
      <c r="E44" s="144"/>
      <c r="F44" s="144" t="s">
        <v>914</v>
      </c>
      <c r="G44" s="144" t="s">
        <v>11</v>
      </c>
      <c r="H44" s="144" t="s">
        <v>1425</v>
      </c>
      <c r="I44" s="192" t="s">
        <v>12</v>
      </c>
      <c r="J44" s="144" t="s">
        <v>1517</v>
      </c>
      <c r="K44" s="144"/>
    </row>
    <row r="45" spans="1:11" x14ac:dyDescent="0.3">
      <c r="A45" s="144">
        <v>44</v>
      </c>
      <c r="B45" s="145"/>
      <c r="C45" s="188" t="s">
        <v>1951</v>
      </c>
      <c r="D45" s="144">
        <v>70</v>
      </c>
      <c r="E45" s="144"/>
      <c r="F45" s="144" t="s">
        <v>914</v>
      </c>
      <c r="G45" s="144" t="s">
        <v>11</v>
      </c>
      <c r="H45" s="144" t="s">
        <v>1425</v>
      </c>
      <c r="I45" s="192" t="s">
        <v>12</v>
      </c>
      <c r="J45" s="144" t="s">
        <v>1517</v>
      </c>
      <c r="K45" s="144"/>
    </row>
    <row r="46" spans="1:11" x14ac:dyDescent="0.3">
      <c r="A46" s="144">
        <v>45</v>
      </c>
      <c r="B46" s="145"/>
      <c r="C46" s="188" t="s">
        <v>1889</v>
      </c>
      <c r="D46" s="144">
        <v>415</v>
      </c>
      <c r="E46" s="144"/>
      <c r="F46" s="144" t="s">
        <v>914</v>
      </c>
      <c r="G46" s="144" t="s">
        <v>11</v>
      </c>
      <c r="H46" s="144" t="s">
        <v>1425</v>
      </c>
      <c r="I46" s="192" t="s">
        <v>12</v>
      </c>
      <c r="J46" s="144" t="s">
        <v>1517</v>
      </c>
      <c r="K46" s="144"/>
    </row>
    <row r="47" spans="1:11" x14ac:dyDescent="0.3">
      <c r="A47" s="144"/>
      <c r="B47" s="145"/>
      <c r="C47" s="188" t="s">
        <v>1988</v>
      </c>
      <c r="D47" s="144">
        <v>200</v>
      </c>
      <c r="E47" s="144"/>
      <c r="F47" s="144" t="s">
        <v>914</v>
      </c>
      <c r="G47" s="144" t="s">
        <v>11</v>
      </c>
      <c r="H47" s="144" t="s">
        <v>1878</v>
      </c>
      <c r="I47" s="192" t="s">
        <v>12</v>
      </c>
      <c r="J47" s="144" t="s">
        <v>1517</v>
      </c>
      <c r="K47" s="144"/>
    </row>
    <row r="48" spans="1:11" x14ac:dyDescent="0.3">
      <c r="A48" s="144">
        <v>46</v>
      </c>
      <c r="B48" s="145">
        <v>45362</v>
      </c>
      <c r="C48" s="188" t="s">
        <v>1960</v>
      </c>
      <c r="D48" s="144">
        <v>1840</v>
      </c>
      <c r="E48" s="144"/>
      <c r="F48" s="144" t="s">
        <v>914</v>
      </c>
      <c r="G48" s="144" t="s">
        <v>11</v>
      </c>
      <c r="H48" s="144" t="s">
        <v>1774</v>
      </c>
      <c r="I48" s="192" t="s">
        <v>12</v>
      </c>
      <c r="J48" s="144" t="s">
        <v>1517</v>
      </c>
      <c r="K48" s="144"/>
    </row>
    <row r="49" spans="1:11" x14ac:dyDescent="0.3">
      <c r="A49" s="144">
        <v>47</v>
      </c>
      <c r="B49" s="145"/>
      <c r="C49" s="188" t="s">
        <v>1961</v>
      </c>
      <c r="D49" s="144">
        <v>140</v>
      </c>
      <c r="E49" s="144"/>
      <c r="F49" s="144" t="s">
        <v>914</v>
      </c>
      <c r="G49" s="144" t="s">
        <v>11</v>
      </c>
      <c r="H49" s="144" t="s">
        <v>1774</v>
      </c>
      <c r="I49" s="192" t="s">
        <v>12</v>
      </c>
      <c r="J49" s="144" t="s">
        <v>1517</v>
      </c>
      <c r="K49" s="144"/>
    </row>
    <row r="50" spans="1:11" x14ac:dyDescent="0.3">
      <c r="A50" s="144">
        <v>48</v>
      </c>
      <c r="B50" s="145"/>
      <c r="C50" s="188" t="s">
        <v>1962</v>
      </c>
      <c r="D50" s="144">
        <v>270</v>
      </c>
      <c r="E50" s="144"/>
      <c r="F50" s="144" t="s">
        <v>914</v>
      </c>
      <c r="G50" s="144" t="s">
        <v>11</v>
      </c>
      <c r="H50" s="144" t="s">
        <v>832</v>
      </c>
      <c r="I50" s="192" t="s">
        <v>12</v>
      </c>
      <c r="J50" s="144" t="s">
        <v>1517</v>
      </c>
      <c r="K50" s="144"/>
    </row>
    <row r="51" spans="1:11" x14ac:dyDescent="0.3">
      <c r="A51" s="144">
        <v>49</v>
      </c>
      <c r="B51" s="145"/>
      <c r="C51" s="188" t="s">
        <v>1963</v>
      </c>
      <c r="D51" s="144">
        <v>100</v>
      </c>
      <c r="E51" s="144"/>
      <c r="F51" s="144" t="s">
        <v>914</v>
      </c>
      <c r="G51" s="144" t="s">
        <v>11</v>
      </c>
      <c r="H51" s="144" t="s">
        <v>832</v>
      </c>
      <c r="I51" s="192" t="s">
        <v>12</v>
      </c>
      <c r="J51" s="144" t="s">
        <v>1517</v>
      </c>
      <c r="K51" s="144"/>
    </row>
    <row r="52" spans="1:11" x14ac:dyDescent="0.3">
      <c r="A52" s="144">
        <v>50</v>
      </c>
      <c r="B52" s="145"/>
      <c r="C52" s="188" t="s">
        <v>1964</v>
      </c>
      <c r="D52" s="144">
        <v>692</v>
      </c>
      <c r="E52" s="144"/>
      <c r="F52" s="144" t="s">
        <v>914</v>
      </c>
      <c r="G52" s="144" t="s">
        <v>11</v>
      </c>
      <c r="H52" s="144" t="s">
        <v>1425</v>
      </c>
      <c r="I52" s="192" t="s">
        <v>12</v>
      </c>
      <c r="J52" s="144" t="s">
        <v>1517</v>
      </c>
      <c r="K52" s="144"/>
    </row>
    <row r="53" spans="1:11" x14ac:dyDescent="0.3">
      <c r="A53" s="144">
        <v>51</v>
      </c>
      <c r="B53" s="145"/>
      <c r="C53" s="188" t="s">
        <v>1858</v>
      </c>
      <c r="D53" s="144">
        <v>33</v>
      </c>
      <c r="E53" s="144"/>
      <c r="F53" s="144" t="s">
        <v>914</v>
      </c>
      <c r="G53" s="144" t="s">
        <v>11</v>
      </c>
      <c r="H53" s="144" t="s">
        <v>1425</v>
      </c>
      <c r="I53" s="192" t="s">
        <v>12</v>
      </c>
      <c r="J53" s="144" t="s">
        <v>1517</v>
      </c>
      <c r="K53" s="144"/>
    </row>
    <row r="54" spans="1:11" x14ac:dyDescent="0.3">
      <c r="A54" s="144">
        <v>52</v>
      </c>
      <c r="B54" s="145">
        <v>45363</v>
      </c>
      <c r="C54" s="188" t="s">
        <v>1965</v>
      </c>
      <c r="D54" s="144">
        <v>150</v>
      </c>
      <c r="E54" s="144"/>
      <c r="F54" s="144" t="s">
        <v>914</v>
      </c>
      <c r="G54" s="144" t="s">
        <v>11</v>
      </c>
      <c r="H54" s="144" t="s">
        <v>832</v>
      </c>
      <c r="I54" s="192" t="s">
        <v>12</v>
      </c>
      <c r="J54" s="144" t="s">
        <v>1517</v>
      </c>
      <c r="K54" s="144"/>
    </row>
    <row r="55" spans="1:11" x14ac:dyDescent="0.3">
      <c r="A55" s="144">
        <v>53</v>
      </c>
      <c r="B55" s="145"/>
      <c r="C55" s="188" t="s">
        <v>1966</v>
      </c>
      <c r="D55" s="144">
        <v>60</v>
      </c>
      <c r="E55" s="144"/>
      <c r="F55" s="144" t="s">
        <v>914</v>
      </c>
      <c r="G55" s="144" t="s">
        <v>11</v>
      </c>
      <c r="H55" s="144" t="s">
        <v>832</v>
      </c>
      <c r="I55" s="192" t="s">
        <v>12</v>
      </c>
      <c r="J55" s="144" t="s">
        <v>1517</v>
      </c>
      <c r="K55" s="144"/>
    </row>
    <row r="56" spans="1:11" x14ac:dyDescent="0.3">
      <c r="A56" s="144">
        <v>54</v>
      </c>
      <c r="B56" s="145"/>
      <c r="C56" s="188" t="s">
        <v>694</v>
      </c>
      <c r="D56" s="144">
        <v>200</v>
      </c>
      <c r="E56" s="144"/>
      <c r="F56" s="144" t="s">
        <v>914</v>
      </c>
      <c r="G56" s="144" t="s">
        <v>11</v>
      </c>
      <c r="H56" s="144" t="s">
        <v>1425</v>
      </c>
      <c r="I56" s="192" t="s">
        <v>12</v>
      </c>
      <c r="J56" s="144" t="s">
        <v>1517</v>
      </c>
      <c r="K56" s="144"/>
    </row>
    <row r="57" spans="1:11" x14ac:dyDescent="0.3">
      <c r="A57" s="144">
        <v>55</v>
      </c>
      <c r="B57" s="145"/>
      <c r="C57" s="188" t="s">
        <v>1951</v>
      </c>
      <c r="D57" s="144">
        <v>60</v>
      </c>
      <c r="E57" s="144"/>
      <c r="F57" s="144" t="s">
        <v>914</v>
      </c>
      <c r="G57" s="144" t="s">
        <v>11</v>
      </c>
      <c r="H57" s="144" t="s">
        <v>1425</v>
      </c>
      <c r="I57" s="192" t="s">
        <v>12</v>
      </c>
      <c r="J57" s="144" t="s">
        <v>1517</v>
      </c>
      <c r="K57" s="144"/>
    </row>
    <row r="58" spans="1:11" x14ac:dyDescent="0.3">
      <c r="A58" s="144">
        <v>56</v>
      </c>
      <c r="B58" s="145"/>
      <c r="C58" s="188" t="s">
        <v>1967</v>
      </c>
      <c r="D58" s="144">
        <v>335</v>
      </c>
      <c r="E58" s="144"/>
      <c r="F58" s="144" t="s">
        <v>914</v>
      </c>
      <c r="G58" s="144" t="s">
        <v>11</v>
      </c>
      <c r="H58" s="144" t="s">
        <v>832</v>
      </c>
      <c r="I58" s="192" t="s">
        <v>12</v>
      </c>
      <c r="J58" s="144" t="s">
        <v>1517</v>
      </c>
      <c r="K58" s="144"/>
    </row>
    <row r="59" spans="1:11" x14ac:dyDescent="0.3">
      <c r="A59" s="144">
        <v>57</v>
      </c>
      <c r="B59" s="145"/>
      <c r="C59" s="188" t="s">
        <v>1857</v>
      </c>
      <c r="D59" s="144">
        <v>500</v>
      </c>
      <c r="E59" s="144"/>
      <c r="F59" s="144" t="s">
        <v>914</v>
      </c>
      <c r="G59" s="144" t="s">
        <v>11</v>
      </c>
      <c r="H59" s="144" t="s">
        <v>832</v>
      </c>
      <c r="I59" s="192" t="s">
        <v>12</v>
      </c>
      <c r="J59" s="144" t="s">
        <v>1517</v>
      </c>
      <c r="K59" s="144"/>
    </row>
    <row r="60" spans="1:11" x14ac:dyDescent="0.3">
      <c r="A60" s="144">
        <v>58</v>
      </c>
      <c r="B60" s="145"/>
      <c r="C60" s="188" t="s">
        <v>1952</v>
      </c>
      <c r="D60" s="144">
        <v>80</v>
      </c>
      <c r="E60" s="144"/>
      <c r="F60" s="144" t="s">
        <v>914</v>
      </c>
      <c r="G60" s="144" t="s">
        <v>11</v>
      </c>
      <c r="H60" s="144" t="s">
        <v>832</v>
      </c>
      <c r="I60" s="192" t="s">
        <v>12</v>
      </c>
      <c r="J60" s="144" t="s">
        <v>1517</v>
      </c>
      <c r="K60" s="144"/>
    </row>
    <row r="61" spans="1:11" x14ac:dyDescent="0.3">
      <c r="A61" s="144">
        <v>59</v>
      </c>
      <c r="B61" s="145"/>
      <c r="C61" s="188" t="s">
        <v>1968</v>
      </c>
      <c r="D61" s="144">
        <v>2928</v>
      </c>
      <c r="E61" s="144"/>
      <c r="F61" s="144" t="s">
        <v>914</v>
      </c>
      <c r="G61" s="144" t="s">
        <v>11</v>
      </c>
      <c r="H61" s="144" t="s">
        <v>1774</v>
      </c>
      <c r="I61" s="192" t="s">
        <v>12</v>
      </c>
      <c r="J61" s="144" t="s">
        <v>1517</v>
      </c>
      <c r="K61" s="144"/>
    </row>
    <row r="62" spans="1:11" x14ac:dyDescent="0.3">
      <c r="A62" s="144">
        <v>60</v>
      </c>
      <c r="B62" s="145">
        <v>45364</v>
      </c>
      <c r="C62" s="188" t="s">
        <v>694</v>
      </c>
      <c r="D62" s="144">
        <v>130</v>
      </c>
      <c r="E62" s="144"/>
      <c r="F62" s="144" t="s">
        <v>914</v>
      </c>
      <c r="G62" s="144" t="s">
        <v>11</v>
      </c>
      <c r="H62" s="144" t="s">
        <v>1425</v>
      </c>
      <c r="I62" s="192" t="s">
        <v>12</v>
      </c>
      <c r="J62" s="144" t="s">
        <v>1517</v>
      </c>
      <c r="K62" s="144"/>
    </row>
    <row r="63" spans="1:11" x14ac:dyDescent="0.3">
      <c r="A63" s="144">
        <v>61</v>
      </c>
      <c r="B63" s="145"/>
      <c r="C63" s="188" t="s">
        <v>1858</v>
      </c>
      <c r="D63" s="144">
        <v>60</v>
      </c>
      <c r="E63" s="144"/>
      <c r="F63" s="144" t="s">
        <v>914</v>
      </c>
      <c r="G63" s="144" t="s">
        <v>11</v>
      </c>
      <c r="H63" s="144" t="s">
        <v>1425</v>
      </c>
      <c r="I63" s="192" t="s">
        <v>12</v>
      </c>
      <c r="J63" s="144" t="s">
        <v>1517</v>
      </c>
      <c r="K63" s="144"/>
    </row>
    <row r="64" spans="1:11" x14ac:dyDescent="0.3">
      <c r="A64" s="144">
        <v>62</v>
      </c>
      <c r="B64" s="145">
        <v>45366</v>
      </c>
      <c r="C64" s="188" t="s">
        <v>697</v>
      </c>
      <c r="D64" s="144">
        <v>120</v>
      </c>
      <c r="E64" s="144"/>
      <c r="F64" s="144" t="s">
        <v>914</v>
      </c>
      <c r="G64" s="144" t="s">
        <v>11</v>
      </c>
      <c r="H64" s="144" t="s">
        <v>1425</v>
      </c>
      <c r="I64" s="192" t="s">
        <v>12</v>
      </c>
      <c r="J64" s="144" t="s">
        <v>1517</v>
      </c>
      <c r="K64" s="144"/>
    </row>
    <row r="65" spans="1:11" x14ac:dyDescent="0.3">
      <c r="A65" s="144">
        <v>63</v>
      </c>
      <c r="B65" s="145"/>
      <c r="C65" s="188" t="s">
        <v>694</v>
      </c>
      <c r="D65" s="144">
        <v>220</v>
      </c>
      <c r="E65" s="144"/>
      <c r="F65" s="144" t="s">
        <v>914</v>
      </c>
      <c r="G65" s="144" t="s">
        <v>11</v>
      </c>
      <c r="H65" s="144" t="s">
        <v>1425</v>
      </c>
      <c r="I65" s="192" t="s">
        <v>12</v>
      </c>
      <c r="J65" s="144" t="s">
        <v>1517</v>
      </c>
      <c r="K65" s="144"/>
    </row>
    <row r="66" spans="1:11" x14ac:dyDescent="0.3">
      <c r="A66" s="144">
        <v>64</v>
      </c>
      <c r="B66" s="145"/>
      <c r="C66" s="188" t="s">
        <v>1951</v>
      </c>
      <c r="D66" s="144">
        <v>110</v>
      </c>
      <c r="E66" s="144"/>
      <c r="F66" s="144" t="s">
        <v>914</v>
      </c>
      <c r="G66" s="144" t="s">
        <v>11</v>
      </c>
      <c r="H66" s="144" t="s">
        <v>1425</v>
      </c>
      <c r="I66" s="192" t="s">
        <v>12</v>
      </c>
      <c r="J66" s="144" t="s">
        <v>1517</v>
      </c>
      <c r="K66" s="144"/>
    </row>
    <row r="67" spans="1:11" x14ac:dyDescent="0.3">
      <c r="A67" s="144">
        <v>65</v>
      </c>
      <c r="B67" s="145"/>
      <c r="C67" s="188" t="s">
        <v>695</v>
      </c>
      <c r="D67" s="144">
        <v>320</v>
      </c>
      <c r="E67" s="144"/>
      <c r="F67" s="144" t="s">
        <v>914</v>
      </c>
      <c r="G67" s="144" t="s">
        <v>11</v>
      </c>
      <c r="H67" s="144" t="s">
        <v>1425</v>
      </c>
      <c r="I67" s="192" t="s">
        <v>12</v>
      </c>
      <c r="J67" s="144" t="s">
        <v>1517</v>
      </c>
      <c r="K67" s="144"/>
    </row>
    <row r="68" spans="1:11" x14ac:dyDescent="0.3">
      <c r="A68" s="144">
        <v>66</v>
      </c>
      <c r="B68" s="145"/>
      <c r="C68" s="188" t="s">
        <v>1894</v>
      </c>
      <c r="D68" s="144">
        <v>500</v>
      </c>
      <c r="E68" s="144"/>
      <c r="F68" s="144" t="s">
        <v>914</v>
      </c>
      <c r="G68" s="144" t="s">
        <v>11</v>
      </c>
      <c r="H68" s="144" t="s">
        <v>1774</v>
      </c>
      <c r="I68" s="192" t="s">
        <v>12</v>
      </c>
      <c r="J68" s="144" t="s">
        <v>1517</v>
      </c>
      <c r="K68" s="144"/>
    </row>
    <row r="69" spans="1:11" x14ac:dyDescent="0.3">
      <c r="A69" s="144">
        <v>67</v>
      </c>
      <c r="B69" s="145">
        <v>45367</v>
      </c>
      <c r="C69" s="188" t="s">
        <v>697</v>
      </c>
      <c r="D69" s="144">
        <v>100</v>
      </c>
      <c r="E69" s="144"/>
      <c r="F69" s="144" t="s">
        <v>914</v>
      </c>
      <c r="G69" s="144" t="s">
        <v>11</v>
      </c>
      <c r="H69" s="144" t="s">
        <v>1425</v>
      </c>
      <c r="I69" s="192" t="s">
        <v>12</v>
      </c>
      <c r="J69" s="144" t="s">
        <v>1517</v>
      </c>
      <c r="K69" s="144"/>
    </row>
    <row r="70" spans="1:11" x14ac:dyDescent="0.3">
      <c r="A70" s="144">
        <v>68</v>
      </c>
      <c r="B70" s="145"/>
      <c r="C70" s="188" t="s">
        <v>1951</v>
      </c>
      <c r="D70" s="144">
        <v>180</v>
      </c>
      <c r="E70" s="144"/>
      <c r="F70" s="144" t="s">
        <v>914</v>
      </c>
      <c r="G70" s="144" t="s">
        <v>11</v>
      </c>
      <c r="H70" s="144" t="s">
        <v>1425</v>
      </c>
      <c r="I70" s="192" t="s">
        <v>12</v>
      </c>
      <c r="J70" s="144" t="s">
        <v>1517</v>
      </c>
      <c r="K70" s="144"/>
    </row>
    <row r="71" spans="1:11" x14ac:dyDescent="0.3">
      <c r="A71" s="144">
        <v>69</v>
      </c>
      <c r="B71" s="145"/>
      <c r="C71" s="188" t="s">
        <v>694</v>
      </c>
      <c r="D71" s="144">
        <v>360</v>
      </c>
      <c r="E71" s="144"/>
      <c r="F71" s="144" t="s">
        <v>914</v>
      </c>
      <c r="G71" s="144" t="s">
        <v>11</v>
      </c>
      <c r="H71" s="144" t="s">
        <v>1425</v>
      </c>
      <c r="I71" s="192" t="s">
        <v>12</v>
      </c>
      <c r="J71" s="144" t="s">
        <v>1517</v>
      </c>
      <c r="K71" s="144"/>
    </row>
    <row r="72" spans="1:11" x14ac:dyDescent="0.3">
      <c r="A72" s="144">
        <v>70</v>
      </c>
      <c r="B72" s="145"/>
      <c r="C72" s="188" t="s">
        <v>695</v>
      </c>
      <c r="D72" s="144">
        <v>260</v>
      </c>
      <c r="E72" s="144"/>
      <c r="F72" s="144" t="s">
        <v>914</v>
      </c>
      <c r="G72" s="144" t="s">
        <v>11</v>
      </c>
      <c r="H72" s="144" t="s">
        <v>1425</v>
      </c>
      <c r="I72" s="192" t="s">
        <v>12</v>
      </c>
      <c r="J72" s="144" t="s">
        <v>1517</v>
      </c>
      <c r="K72" s="144"/>
    </row>
    <row r="73" spans="1:11" x14ac:dyDescent="0.3">
      <c r="A73" s="144">
        <v>71</v>
      </c>
      <c r="B73" s="145"/>
      <c r="C73" s="188" t="s">
        <v>1894</v>
      </c>
      <c r="D73" s="144">
        <v>1100</v>
      </c>
      <c r="E73" s="144"/>
      <c r="F73" s="144" t="s">
        <v>914</v>
      </c>
      <c r="G73" s="144" t="s">
        <v>11</v>
      </c>
      <c r="H73" s="144" t="s">
        <v>1774</v>
      </c>
      <c r="I73" s="192" t="s">
        <v>12</v>
      </c>
      <c r="J73" s="144" t="s">
        <v>1517</v>
      </c>
      <c r="K73" s="144"/>
    </row>
    <row r="74" spans="1:11" x14ac:dyDescent="0.3">
      <c r="A74" s="144">
        <v>72</v>
      </c>
      <c r="B74" s="145"/>
      <c r="C74" s="188" t="s">
        <v>1969</v>
      </c>
      <c r="D74" s="144">
        <v>800</v>
      </c>
      <c r="E74" s="144"/>
      <c r="F74" s="144" t="s">
        <v>914</v>
      </c>
      <c r="G74" s="144" t="s">
        <v>11</v>
      </c>
      <c r="H74" s="144" t="s">
        <v>1774</v>
      </c>
      <c r="I74" s="192" t="s">
        <v>12</v>
      </c>
      <c r="J74" s="144" t="s">
        <v>1517</v>
      </c>
      <c r="K74" s="144"/>
    </row>
    <row r="75" spans="1:11" x14ac:dyDescent="0.3">
      <c r="A75" s="144">
        <v>73</v>
      </c>
      <c r="B75" s="145">
        <v>45368</v>
      </c>
      <c r="C75" s="188" t="s">
        <v>697</v>
      </c>
      <c r="D75" s="144">
        <v>140</v>
      </c>
      <c r="E75" s="144"/>
      <c r="F75" s="144" t="s">
        <v>914</v>
      </c>
      <c r="G75" s="144" t="s">
        <v>11</v>
      </c>
      <c r="H75" s="144" t="s">
        <v>1425</v>
      </c>
      <c r="I75" s="192" t="s">
        <v>12</v>
      </c>
      <c r="J75" s="144" t="s">
        <v>1517</v>
      </c>
      <c r="K75" s="144"/>
    </row>
    <row r="76" spans="1:11" x14ac:dyDescent="0.3">
      <c r="A76" s="144">
        <v>74</v>
      </c>
      <c r="B76" s="145"/>
      <c r="C76" s="188" t="s">
        <v>694</v>
      </c>
      <c r="D76" s="144">
        <v>190</v>
      </c>
      <c r="E76" s="144"/>
      <c r="F76" s="144" t="s">
        <v>914</v>
      </c>
      <c r="G76" s="144" t="s">
        <v>11</v>
      </c>
      <c r="H76" s="144" t="s">
        <v>1425</v>
      </c>
      <c r="I76" s="192" t="s">
        <v>12</v>
      </c>
      <c r="J76" s="144" t="s">
        <v>1517</v>
      </c>
      <c r="K76" s="144"/>
    </row>
    <row r="77" spans="1:11" x14ac:dyDescent="0.3">
      <c r="A77" s="144">
        <v>75</v>
      </c>
      <c r="B77" s="145"/>
      <c r="C77" s="188" t="s">
        <v>1970</v>
      </c>
      <c r="D77" s="144">
        <v>160</v>
      </c>
      <c r="E77" s="144"/>
      <c r="F77" s="144" t="s">
        <v>914</v>
      </c>
      <c r="G77" s="144" t="s">
        <v>11</v>
      </c>
      <c r="H77" s="144" t="s">
        <v>1425</v>
      </c>
      <c r="I77" s="192" t="s">
        <v>12</v>
      </c>
      <c r="J77" s="144" t="s">
        <v>1517</v>
      </c>
      <c r="K77" s="144"/>
    </row>
    <row r="78" spans="1:11" x14ac:dyDescent="0.3">
      <c r="A78" s="144">
        <v>76</v>
      </c>
      <c r="B78" s="145"/>
      <c r="C78" s="188" t="s">
        <v>1894</v>
      </c>
      <c r="D78" s="144">
        <v>500</v>
      </c>
      <c r="E78" s="144"/>
      <c r="F78" s="144" t="s">
        <v>914</v>
      </c>
      <c r="G78" s="144" t="s">
        <v>11</v>
      </c>
      <c r="H78" s="144" t="s">
        <v>1774</v>
      </c>
      <c r="I78" s="192" t="s">
        <v>12</v>
      </c>
      <c r="J78" s="144" t="s">
        <v>1517</v>
      </c>
      <c r="K78" s="144"/>
    </row>
    <row r="79" spans="1:11" x14ac:dyDescent="0.3">
      <c r="A79" s="144">
        <v>77</v>
      </c>
      <c r="B79" s="145"/>
      <c r="C79" s="188" t="s">
        <v>1971</v>
      </c>
      <c r="D79" s="144">
        <v>7430</v>
      </c>
      <c r="E79" s="144"/>
      <c r="F79" s="144" t="s">
        <v>914</v>
      </c>
      <c r="G79" s="144" t="s">
        <v>11</v>
      </c>
      <c r="H79" s="144" t="s">
        <v>832</v>
      </c>
      <c r="I79" s="192" t="s">
        <v>12</v>
      </c>
      <c r="J79" s="144" t="s">
        <v>1517</v>
      </c>
      <c r="K79" s="144"/>
    </row>
    <row r="80" spans="1:11" x14ac:dyDescent="0.3">
      <c r="A80" s="144">
        <v>78</v>
      </c>
      <c r="B80" s="145"/>
      <c r="C80" s="188" t="s">
        <v>1893</v>
      </c>
      <c r="D80" s="144">
        <v>500</v>
      </c>
      <c r="E80" s="144"/>
      <c r="F80" s="144" t="s">
        <v>914</v>
      </c>
      <c r="G80" s="144" t="s">
        <v>11</v>
      </c>
      <c r="H80" s="144" t="s">
        <v>832</v>
      </c>
      <c r="I80" s="192" t="s">
        <v>12</v>
      </c>
      <c r="J80" s="144" t="s">
        <v>1517</v>
      </c>
      <c r="K80" s="144"/>
    </row>
    <row r="81" spans="1:11" x14ac:dyDescent="0.3">
      <c r="A81" s="144">
        <v>79</v>
      </c>
      <c r="B81" s="145"/>
      <c r="C81" s="188" t="s">
        <v>1893</v>
      </c>
      <c r="D81" s="144">
        <v>4700</v>
      </c>
      <c r="E81" s="144"/>
      <c r="F81" s="144" t="s">
        <v>914</v>
      </c>
      <c r="G81" s="144" t="s">
        <v>11</v>
      </c>
      <c r="H81" s="144" t="s">
        <v>832</v>
      </c>
      <c r="I81" s="192" t="s">
        <v>12</v>
      </c>
      <c r="J81" s="144" t="s">
        <v>1517</v>
      </c>
      <c r="K81" s="144"/>
    </row>
    <row r="82" spans="1:11" x14ac:dyDescent="0.3">
      <c r="A82" s="144">
        <v>80</v>
      </c>
      <c r="B82" s="145"/>
      <c r="C82" s="188" t="s">
        <v>1972</v>
      </c>
      <c r="D82" s="144">
        <v>260</v>
      </c>
      <c r="E82" s="144"/>
      <c r="F82" s="144" t="s">
        <v>914</v>
      </c>
      <c r="G82" s="144" t="s">
        <v>11</v>
      </c>
      <c r="H82" s="144" t="s">
        <v>1774</v>
      </c>
      <c r="I82" s="192" t="s">
        <v>12</v>
      </c>
      <c r="J82" s="144" t="s">
        <v>1517</v>
      </c>
      <c r="K82" s="144"/>
    </row>
    <row r="83" spans="1:11" x14ac:dyDescent="0.3">
      <c r="A83" s="144">
        <v>81</v>
      </c>
      <c r="B83" s="145"/>
      <c r="C83" s="188" t="s">
        <v>1973</v>
      </c>
      <c r="D83" s="144">
        <v>2240</v>
      </c>
      <c r="E83" s="144"/>
      <c r="F83" s="144" t="s">
        <v>914</v>
      </c>
      <c r="G83" s="144" t="s">
        <v>11</v>
      </c>
      <c r="H83" s="144" t="s">
        <v>17</v>
      </c>
      <c r="I83" s="192" t="s">
        <v>12</v>
      </c>
      <c r="J83" s="144" t="s">
        <v>1517</v>
      </c>
      <c r="K83" s="144"/>
    </row>
    <row r="84" spans="1:11" x14ac:dyDescent="0.3">
      <c r="A84" s="144">
        <v>82</v>
      </c>
      <c r="B84" s="145">
        <v>45369</v>
      </c>
      <c r="C84" s="188" t="s">
        <v>1858</v>
      </c>
      <c r="D84" s="144">
        <v>60</v>
      </c>
      <c r="E84" s="144"/>
      <c r="F84" s="144" t="s">
        <v>914</v>
      </c>
      <c r="G84" s="144" t="s">
        <v>11</v>
      </c>
      <c r="H84" s="144" t="s">
        <v>1425</v>
      </c>
      <c r="I84" s="192" t="s">
        <v>12</v>
      </c>
      <c r="J84" s="144" t="s">
        <v>1517</v>
      </c>
      <c r="K84" s="144"/>
    </row>
    <row r="85" spans="1:11" x14ac:dyDescent="0.3">
      <c r="A85" s="144">
        <v>83</v>
      </c>
      <c r="B85" s="145"/>
      <c r="C85" s="188" t="s">
        <v>1523</v>
      </c>
      <c r="D85" s="144">
        <v>85</v>
      </c>
      <c r="E85" s="144"/>
      <c r="F85" s="144" t="s">
        <v>914</v>
      </c>
      <c r="G85" s="144" t="s">
        <v>11</v>
      </c>
      <c r="H85" s="144" t="s">
        <v>1425</v>
      </c>
      <c r="I85" s="192" t="s">
        <v>12</v>
      </c>
      <c r="J85" s="144" t="s">
        <v>1517</v>
      </c>
      <c r="K85" s="144"/>
    </row>
    <row r="86" spans="1:11" x14ac:dyDescent="0.3">
      <c r="A86" s="144">
        <v>84</v>
      </c>
      <c r="B86" s="145">
        <v>45370</v>
      </c>
      <c r="C86" s="188" t="s">
        <v>1974</v>
      </c>
      <c r="D86" s="144">
        <v>5924</v>
      </c>
      <c r="E86" s="144"/>
      <c r="F86" s="144" t="s">
        <v>914</v>
      </c>
      <c r="G86" s="144" t="s">
        <v>11</v>
      </c>
      <c r="H86" s="144" t="s">
        <v>1774</v>
      </c>
      <c r="I86" s="192" t="s">
        <v>12</v>
      </c>
      <c r="J86" s="144" t="s">
        <v>1517</v>
      </c>
      <c r="K86" s="144"/>
    </row>
    <row r="87" spans="1:11" x14ac:dyDescent="0.3">
      <c r="A87" s="144">
        <v>85</v>
      </c>
      <c r="B87" s="145">
        <v>45371</v>
      </c>
      <c r="C87" s="188" t="s">
        <v>1951</v>
      </c>
      <c r="D87" s="144">
        <v>60</v>
      </c>
      <c r="E87" s="144"/>
      <c r="F87" s="144" t="s">
        <v>914</v>
      </c>
      <c r="G87" s="144" t="s">
        <v>11</v>
      </c>
      <c r="H87" s="144" t="s">
        <v>1425</v>
      </c>
      <c r="I87" s="192" t="s">
        <v>12</v>
      </c>
      <c r="J87" s="144" t="s">
        <v>1517</v>
      </c>
      <c r="K87" s="144"/>
    </row>
    <row r="88" spans="1:11" x14ac:dyDescent="0.3">
      <c r="A88" s="144">
        <v>86</v>
      </c>
      <c r="B88" s="145"/>
      <c r="C88" s="188" t="s">
        <v>1975</v>
      </c>
      <c r="D88" s="144">
        <v>290</v>
      </c>
      <c r="E88" s="144"/>
      <c r="F88" s="144" t="s">
        <v>914</v>
      </c>
      <c r="G88" s="144" t="s">
        <v>11</v>
      </c>
      <c r="H88" s="144" t="s">
        <v>1774</v>
      </c>
      <c r="I88" s="192" t="s">
        <v>12</v>
      </c>
      <c r="J88" s="144" t="s">
        <v>1517</v>
      </c>
      <c r="K88" s="144"/>
    </row>
    <row r="89" spans="1:11" x14ac:dyDescent="0.3">
      <c r="A89" s="144">
        <v>87</v>
      </c>
      <c r="B89" s="145"/>
      <c r="C89" s="188" t="s">
        <v>697</v>
      </c>
      <c r="D89" s="144">
        <v>120</v>
      </c>
      <c r="E89" s="144"/>
      <c r="F89" s="144" t="s">
        <v>914</v>
      </c>
      <c r="G89" s="144" t="s">
        <v>11</v>
      </c>
      <c r="H89" s="144" t="s">
        <v>1425</v>
      </c>
      <c r="I89" s="192" t="s">
        <v>12</v>
      </c>
      <c r="J89" s="144" t="s">
        <v>1517</v>
      </c>
      <c r="K89" s="144"/>
    </row>
    <row r="90" spans="1:11" x14ac:dyDescent="0.3">
      <c r="A90" s="144">
        <v>88</v>
      </c>
      <c r="B90" s="145">
        <v>45372</v>
      </c>
      <c r="C90" s="188" t="s">
        <v>697</v>
      </c>
      <c r="D90" s="144">
        <v>50</v>
      </c>
      <c r="E90" s="144"/>
      <c r="F90" s="144" t="s">
        <v>914</v>
      </c>
      <c r="G90" s="144" t="s">
        <v>11</v>
      </c>
      <c r="H90" s="144" t="s">
        <v>1425</v>
      </c>
      <c r="I90" s="192" t="s">
        <v>12</v>
      </c>
      <c r="J90" s="144" t="s">
        <v>1517</v>
      </c>
      <c r="K90" s="144"/>
    </row>
    <row r="91" spans="1:11" x14ac:dyDescent="0.3">
      <c r="A91" s="144">
        <v>89</v>
      </c>
      <c r="B91" s="145"/>
      <c r="C91" s="188" t="s">
        <v>1976</v>
      </c>
      <c r="D91" s="144">
        <v>51800</v>
      </c>
      <c r="E91" s="144"/>
      <c r="F91" s="144" t="s">
        <v>914</v>
      </c>
      <c r="G91" s="144" t="s">
        <v>11</v>
      </c>
      <c r="H91" s="144" t="s">
        <v>832</v>
      </c>
      <c r="I91" s="192" t="s">
        <v>12</v>
      </c>
      <c r="J91" s="144" t="s">
        <v>1517</v>
      </c>
      <c r="K91" s="144"/>
    </row>
    <row r="92" spans="1:11" x14ac:dyDescent="0.3">
      <c r="A92" s="144">
        <v>90</v>
      </c>
      <c r="B92" s="145"/>
      <c r="C92" s="188" t="s">
        <v>1977</v>
      </c>
      <c r="D92" s="144">
        <v>401</v>
      </c>
      <c r="E92" s="144"/>
      <c r="F92" s="144" t="s">
        <v>914</v>
      </c>
      <c r="G92" s="144" t="s">
        <v>11</v>
      </c>
      <c r="H92" s="144" t="s">
        <v>1774</v>
      </c>
      <c r="I92" s="192" t="s">
        <v>12</v>
      </c>
      <c r="J92" s="144" t="s">
        <v>1517</v>
      </c>
      <c r="K92" s="144"/>
    </row>
    <row r="93" spans="1:11" x14ac:dyDescent="0.3">
      <c r="A93" s="144">
        <v>91</v>
      </c>
      <c r="B93" s="145"/>
      <c r="C93" s="188" t="s">
        <v>1978</v>
      </c>
      <c r="D93" s="144">
        <v>140</v>
      </c>
      <c r="E93" s="144"/>
      <c r="F93" s="144" t="s">
        <v>914</v>
      </c>
      <c r="G93" s="144" t="s">
        <v>11</v>
      </c>
      <c r="H93" s="144" t="s">
        <v>1774</v>
      </c>
      <c r="I93" s="192" t="s">
        <v>12</v>
      </c>
      <c r="J93" s="144" t="s">
        <v>1517</v>
      </c>
      <c r="K93" s="144"/>
    </row>
    <row r="94" spans="1:11" x14ac:dyDescent="0.3">
      <c r="A94" s="144">
        <v>92</v>
      </c>
      <c r="B94" s="145">
        <v>45374</v>
      </c>
      <c r="C94" s="188" t="s">
        <v>697</v>
      </c>
      <c r="D94" s="144">
        <v>140</v>
      </c>
      <c r="E94" s="144"/>
      <c r="F94" s="144" t="s">
        <v>914</v>
      </c>
      <c r="G94" s="144" t="s">
        <v>11</v>
      </c>
      <c r="H94" s="144" t="s">
        <v>1425</v>
      </c>
      <c r="I94" s="192" t="s">
        <v>12</v>
      </c>
      <c r="J94" s="144" t="s">
        <v>1517</v>
      </c>
      <c r="K94" s="144"/>
    </row>
    <row r="95" spans="1:11" x14ac:dyDescent="0.3">
      <c r="A95" s="144">
        <v>93</v>
      </c>
      <c r="B95" s="145"/>
      <c r="C95" s="188" t="s">
        <v>1951</v>
      </c>
      <c r="D95" s="144">
        <v>90</v>
      </c>
      <c r="E95" s="144"/>
      <c r="F95" s="144" t="s">
        <v>914</v>
      </c>
      <c r="G95" s="144" t="s">
        <v>11</v>
      </c>
      <c r="H95" s="144" t="s">
        <v>1425</v>
      </c>
      <c r="I95" s="192" t="s">
        <v>12</v>
      </c>
      <c r="J95" s="144" t="s">
        <v>1517</v>
      </c>
      <c r="K95" s="144"/>
    </row>
    <row r="96" spans="1:11" x14ac:dyDescent="0.3">
      <c r="A96" s="144">
        <v>94</v>
      </c>
      <c r="B96" s="145"/>
      <c r="C96" s="188" t="s">
        <v>694</v>
      </c>
      <c r="D96" s="144">
        <v>270</v>
      </c>
      <c r="E96" s="144"/>
      <c r="F96" s="144" t="s">
        <v>914</v>
      </c>
      <c r="G96" s="144" t="s">
        <v>11</v>
      </c>
      <c r="H96" s="144" t="s">
        <v>1425</v>
      </c>
      <c r="I96" s="192" t="s">
        <v>12</v>
      </c>
      <c r="J96" s="144" t="s">
        <v>1517</v>
      </c>
      <c r="K96" s="144"/>
    </row>
    <row r="97" spans="1:11" x14ac:dyDescent="0.3">
      <c r="A97" s="144">
        <v>95</v>
      </c>
      <c r="B97" s="145"/>
      <c r="C97" s="188" t="s">
        <v>695</v>
      </c>
      <c r="D97" s="144">
        <v>340</v>
      </c>
      <c r="E97" s="144"/>
      <c r="F97" s="144" t="s">
        <v>914</v>
      </c>
      <c r="G97" s="144" t="s">
        <v>11</v>
      </c>
      <c r="H97" s="144" t="s">
        <v>1425</v>
      </c>
      <c r="I97" s="192" t="s">
        <v>12</v>
      </c>
      <c r="J97" s="144" t="s">
        <v>1517</v>
      </c>
      <c r="K97" s="144"/>
    </row>
    <row r="98" spans="1:11" x14ac:dyDescent="0.3">
      <c r="A98" s="144">
        <v>96</v>
      </c>
      <c r="B98" s="145">
        <v>45375</v>
      </c>
      <c r="C98" s="188" t="s">
        <v>697</v>
      </c>
      <c r="D98" s="144">
        <v>120</v>
      </c>
      <c r="E98" s="144"/>
      <c r="F98" s="144" t="s">
        <v>914</v>
      </c>
      <c r="G98" s="144" t="s">
        <v>11</v>
      </c>
      <c r="H98" s="144" t="s">
        <v>1425</v>
      </c>
      <c r="I98" s="192" t="s">
        <v>12</v>
      </c>
      <c r="J98" s="144" t="s">
        <v>1517</v>
      </c>
      <c r="K98" s="144"/>
    </row>
    <row r="99" spans="1:11" x14ac:dyDescent="0.3">
      <c r="A99" s="144">
        <v>97</v>
      </c>
      <c r="B99" s="145"/>
      <c r="C99" s="188" t="s">
        <v>1951</v>
      </c>
      <c r="D99" s="144">
        <v>125</v>
      </c>
      <c r="E99" s="144"/>
      <c r="F99" s="144" t="s">
        <v>914</v>
      </c>
      <c r="G99" s="144" t="s">
        <v>11</v>
      </c>
      <c r="H99" s="144" t="s">
        <v>1425</v>
      </c>
      <c r="I99" s="192" t="s">
        <v>12</v>
      </c>
      <c r="J99" s="144" t="s">
        <v>1517</v>
      </c>
      <c r="K99" s="144"/>
    </row>
    <row r="100" spans="1:11" x14ac:dyDescent="0.3">
      <c r="A100" s="144">
        <v>98</v>
      </c>
      <c r="B100" s="145"/>
      <c r="C100" s="188" t="s">
        <v>694</v>
      </c>
      <c r="D100" s="144">
        <v>300</v>
      </c>
      <c r="E100" s="144"/>
      <c r="F100" s="144" t="s">
        <v>914</v>
      </c>
      <c r="G100" s="144" t="s">
        <v>11</v>
      </c>
      <c r="H100" s="144" t="s">
        <v>1425</v>
      </c>
      <c r="I100" s="192" t="s">
        <v>12</v>
      </c>
      <c r="J100" s="144" t="s">
        <v>1517</v>
      </c>
      <c r="K100" s="144"/>
    </row>
    <row r="101" spans="1:11" x14ac:dyDescent="0.3">
      <c r="A101" s="144">
        <v>99</v>
      </c>
      <c r="B101" s="145"/>
      <c r="C101" s="188" t="s">
        <v>695</v>
      </c>
      <c r="D101" s="144">
        <v>430</v>
      </c>
      <c r="E101" s="144"/>
      <c r="F101" s="144" t="s">
        <v>914</v>
      </c>
      <c r="G101" s="144" t="s">
        <v>11</v>
      </c>
      <c r="H101" s="144" t="s">
        <v>1425</v>
      </c>
      <c r="I101" s="192" t="s">
        <v>12</v>
      </c>
      <c r="J101" s="144" t="s">
        <v>1517</v>
      </c>
      <c r="K101" s="144"/>
    </row>
    <row r="102" spans="1:11" x14ac:dyDescent="0.3">
      <c r="A102" s="144">
        <v>100</v>
      </c>
      <c r="B102" s="145"/>
      <c r="C102" s="188" t="s">
        <v>1979</v>
      </c>
      <c r="D102" s="144">
        <v>1200</v>
      </c>
      <c r="E102" s="144"/>
      <c r="F102" s="144" t="s">
        <v>914</v>
      </c>
      <c r="G102" s="144" t="s">
        <v>11</v>
      </c>
      <c r="H102" s="144" t="s">
        <v>17</v>
      </c>
      <c r="I102" s="192" t="s">
        <v>12</v>
      </c>
      <c r="J102" s="144" t="s">
        <v>1517</v>
      </c>
      <c r="K102" s="144"/>
    </row>
    <row r="103" spans="1:11" x14ac:dyDescent="0.3">
      <c r="A103" s="144">
        <v>101</v>
      </c>
      <c r="B103" s="145">
        <v>45376</v>
      </c>
      <c r="C103" s="188" t="s">
        <v>697</v>
      </c>
      <c r="D103" s="144">
        <v>120</v>
      </c>
      <c r="E103" s="144"/>
      <c r="F103" s="144" t="s">
        <v>914</v>
      </c>
      <c r="G103" s="144" t="s">
        <v>11</v>
      </c>
      <c r="H103" s="144" t="s">
        <v>1425</v>
      </c>
      <c r="I103" s="192" t="s">
        <v>12</v>
      </c>
      <c r="J103" s="144" t="s">
        <v>1517</v>
      </c>
      <c r="K103" s="144"/>
    </row>
    <row r="104" spans="1:11" x14ac:dyDescent="0.3">
      <c r="A104" s="144">
        <v>102</v>
      </c>
      <c r="B104" s="145"/>
      <c r="C104" s="188" t="s">
        <v>694</v>
      </c>
      <c r="D104" s="144">
        <v>240</v>
      </c>
      <c r="E104" s="144"/>
      <c r="F104" s="144" t="s">
        <v>914</v>
      </c>
      <c r="G104" s="144" t="s">
        <v>11</v>
      </c>
      <c r="H104" s="144" t="s">
        <v>1425</v>
      </c>
      <c r="I104" s="192" t="s">
        <v>12</v>
      </c>
      <c r="J104" s="144" t="s">
        <v>1517</v>
      </c>
      <c r="K104" s="144"/>
    </row>
    <row r="105" spans="1:11" x14ac:dyDescent="0.3">
      <c r="A105" s="144">
        <v>103</v>
      </c>
      <c r="B105" s="145"/>
      <c r="C105" s="188" t="s">
        <v>1951</v>
      </c>
      <c r="D105" s="144">
        <v>110</v>
      </c>
      <c r="E105" s="144"/>
      <c r="F105" s="144" t="s">
        <v>914</v>
      </c>
      <c r="G105" s="144" t="s">
        <v>11</v>
      </c>
      <c r="H105" s="144" t="s">
        <v>1425</v>
      </c>
      <c r="I105" s="192" t="s">
        <v>12</v>
      </c>
      <c r="J105" s="144" t="s">
        <v>1517</v>
      </c>
      <c r="K105" s="144"/>
    </row>
    <row r="106" spans="1:11" x14ac:dyDescent="0.3">
      <c r="A106" s="144">
        <v>104</v>
      </c>
      <c r="B106" s="145"/>
      <c r="C106" s="188" t="s">
        <v>1980</v>
      </c>
      <c r="D106" s="144">
        <v>2100</v>
      </c>
      <c r="E106" s="144"/>
      <c r="F106" s="144" t="s">
        <v>914</v>
      </c>
      <c r="G106" s="144" t="s">
        <v>11</v>
      </c>
      <c r="H106" s="144" t="s">
        <v>1774</v>
      </c>
      <c r="I106" s="192" t="s">
        <v>12</v>
      </c>
      <c r="J106" s="144" t="s">
        <v>1517</v>
      </c>
      <c r="K106" s="144"/>
    </row>
    <row r="107" spans="1:11" x14ac:dyDescent="0.3">
      <c r="A107" s="144">
        <v>105</v>
      </c>
      <c r="B107" s="145"/>
      <c r="C107" s="188" t="s">
        <v>1981</v>
      </c>
      <c r="D107" s="144">
        <v>1500</v>
      </c>
      <c r="E107" s="144"/>
      <c r="F107" s="144" t="s">
        <v>914</v>
      </c>
      <c r="G107" s="144" t="s">
        <v>11</v>
      </c>
      <c r="H107" s="144" t="s">
        <v>1774</v>
      </c>
      <c r="I107" s="192" t="s">
        <v>12</v>
      </c>
      <c r="J107" s="144" t="s">
        <v>1517</v>
      </c>
      <c r="K107" s="144"/>
    </row>
    <row r="108" spans="1:11" x14ac:dyDescent="0.3">
      <c r="A108" s="144">
        <v>106</v>
      </c>
      <c r="B108" s="145"/>
      <c r="C108" s="188" t="s">
        <v>1893</v>
      </c>
      <c r="D108" s="144">
        <v>600</v>
      </c>
      <c r="E108" s="144"/>
      <c r="F108" s="144" t="s">
        <v>914</v>
      </c>
      <c r="G108" s="144" t="s">
        <v>11</v>
      </c>
      <c r="H108" s="144" t="s">
        <v>832</v>
      </c>
      <c r="I108" s="192" t="s">
        <v>12</v>
      </c>
      <c r="J108" s="144" t="s">
        <v>1517</v>
      </c>
      <c r="K108" s="144"/>
    </row>
    <row r="109" spans="1:11" x14ac:dyDescent="0.3">
      <c r="A109" s="144">
        <v>107</v>
      </c>
      <c r="B109" s="145"/>
      <c r="C109" s="188" t="s">
        <v>1982</v>
      </c>
      <c r="D109" s="144">
        <v>4451</v>
      </c>
      <c r="E109" s="144"/>
      <c r="F109" s="144" t="s">
        <v>914</v>
      </c>
      <c r="G109" s="144" t="s">
        <v>11</v>
      </c>
      <c r="H109" s="144" t="s">
        <v>832</v>
      </c>
      <c r="I109" s="192" t="s">
        <v>12</v>
      </c>
      <c r="J109" s="144" t="s">
        <v>1517</v>
      </c>
      <c r="K109" s="144"/>
    </row>
    <row r="110" spans="1:11" x14ac:dyDescent="0.3">
      <c r="A110" s="144">
        <v>108</v>
      </c>
      <c r="B110" s="145"/>
      <c r="C110" s="188" t="s">
        <v>1983</v>
      </c>
      <c r="D110" s="144">
        <v>6800</v>
      </c>
      <c r="E110" s="144"/>
      <c r="F110" s="144" t="s">
        <v>914</v>
      </c>
      <c r="G110" s="144" t="s">
        <v>11</v>
      </c>
      <c r="H110" s="144" t="s">
        <v>832</v>
      </c>
      <c r="I110" s="192" t="s">
        <v>12</v>
      </c>
      <c r="J110" s="144" t="s">
        <v>1517</v>
      </c>
      <c r="K110" s="144"/>
    </row>
    <row r="111" spans="1:11" x14ac:dyDescent="0.3">
      <c r="A111" s="144">
        <v>109</v>
      </c>
      <c r="B111" s="145"/>
      <c r="C111" s="188" t="s">
        <v>1989</v>
      </c>
      <c r="D111" s="144">
        <v>600</v>
      </c>
      <c r="E111" s="144"/>
      <c r="F111" s="144" t="s">
        <v>914</v>
      </c>
      <c r="G111" s="144" t="s">
        <v>11</v>
      </c>
      <c r="H111" s="144" t="s">
        <v>1425</v>
      </c>
      <c r="I111" s="192" t="s">
        <v>12</v>
      </c>
      <c r="J111" s="144" t="s">
        <v>1517</v>
      </c>
      <c r="K111" s="144"/>
    </row>
    <row r="112" spans="1:11" x14ac:dyDescent="0.3">
      <c r="A112" s="144">
        <v>110</v>
      </c>
      <c r="B112" s="145">
        <v>45378</v>
      </c>
      <c r="C112" s="188" t="s">
        <v>1977</v>
      </c>
      <c r="D112" s="144">
        <v>201</v>
      </c>
      <c r="E112" s="144"/>
      <c r="F112" s="144" t="s">
        <v>914</v>
      </c>
      <c r="G112" s="144" t="s">
        <v>11</v>
      </c>
      <c r="H112" s="144" t="s">
        <v>1774</v>
      </c>
      <c r="I112" s="192" t="s">
        <v>12</v>
      </c>
      <c r="J112" s="144" t="s">
        <v>1517</v>
      </c>
      <c r="K112" s="144"/>
    </row>
    <row r="113" spans="1:11" x14ac:dyDescent="0.3">
      <c r="A113" s="144">
        <v>111</v>
      </c>
      <c r="B113" s="145"/>
      <c r="C113" s="188" t="s">
        <v>694</v>
      </c>
      <c r="D113" s="144">
        <v>110</v>
      </c>
      <c r="E113" s="144"/>
      <c r="F113" s="144" t="s">
        <v>914</v>
      </c>
      <c r="G113" s="144" t="s">
        <v>11</v>
      </c>
      <c r="H113" s="144" t="s">
        <v>1425</v>
      </c>
      <c r="I113" s="192" t="s">
        <v>12</v>
      </c>
      <c r="J113" s="144" t="s">
        <v>1517</v>
      </c>
      <c r="K113" s="144"/>
    </row>
    <row r="114" spans="1:11" x14ac:dyDescent="0.3">
      <c r="A114" s="144">
        <v>112</v>
      </c>
      <c r="B114" s="145"/>
      <c r="C114" s="188" t="s">
        <v>1858</v>
      </c>
      <c r="D114" s="144">
        <v>60</v>
      </c>
      <c r="E114" s="144"/>
      <c r="F114" s="144" t="s">
        <v>914</v>
      </c>
      <c r="G114" s="144" t="s">
        <v>11</v>
      </c>
      <c r="H114" s="144" t="s">
        <v>1425</v>
      </c>
      <c r="I114" s="192" t="s">
        <v>12</v>
      </c>
      <c r="J114" s="144" t="s">
        <v>1517</v>
      </c>
      <c r="K114" s="144"/>
    </row>
    <row r="115" spans="1:11" x14ac:dyDescent="0.3">
      <c r="A115" s="144">
        <v>113</v>
      </c>
      <c r="B115" s="145"/>
      <c r="C115" s="188" t="s">
        <v>1523</v>
      </c>
      <c r="D115" s="144">
        <v>165</v>
      </c>
      <c r="E115" s="144"/>
      <c r="F115" s="144" t="s">
        <v>914</v>
      </c>
      <c r="G115" s="144" t="s">
        <v>11</v>
      </c>
      <c r="H115" s="144" t="s">
        <v>1425</v>
      </c>
      <c r="I115" s="192" t="s">
        <v>12</v>
      </c>
      <c r="J115" s="144" t="s">
        <v>1517</v>
      </c>
      <c r="K115" s="144"/>
    </row>
    <row r="116" spans="1:11" x14ac:dyDescent="0.3">
      <c r="A116" s="144">
        <v>114</v>
      </c>
      <c r="B116" s="145">
        <v>45379</v>
      </c>
      <c r="C116" s="188" t="s">
        <v>697</v>
      </c>
      <c r="D116" s="144">
        <v>60</v>
      </c>
      <c r="E116" s="144"/>
      <c r="F116" s="144" t="s">
        <v>914</v>
      </c>
      <c r="G116" s="144" t="s">
        <v>11</v>
      </c>
      <c r="H116" s="144" t="s">
        <v>1425</v>
      </c>
      <c r="I116" s="192" t="s">
        <v>12</v>
      </c>
      <c r="J116" s="144" t="s">
        <v>1517</v>
      </c>
      <c r="K116" s="144"/>
    </row>
    <row r="117" spans="1:11" x14ac:dyDescent="0.3">
      <c r="A117" s="144">
        <v>115</v>
      </c>
      <c r="B117" s="145">
        <v>45380</v>
      </c>
      <c r="C117" s="68" t="s">
        <v>36</v>
      </c>
      <c r="D117" s="69">
        <v>60</v>
      </c>
      <c r="E117" s="69"/>
      <c r="F117" s="144" t="s">
        <v>914</v>
      </c>
      <c r="G117" s="144" t="s">
        <v>11</v>
      </c>
      <c r="H117" s="144" t="s">
        <v>1425</v>
      </c>
      <c r="I117" s="192" t="s">
        <v>12</v>
      </c>
      <c r="J117" s="144" t="s">
        <v>1517</v>
      </c>
      <c r="K117" s="69"/>
    </row>
    <row r="118" spans="1:11" x14ac:dyDescent="0.3">
      <c r="A118" s="144">
        <v>116</v>
      </c>
      <c r="B118" s="145">
        <v>45381</v>
      </c>
      <c r="C118" s="68" t="s">
        <v>1523</v>
      </c>
      <c r="D118" s="69">
        <v>40</v>
      </c>
      <c r="E118" s="69"/>
      <c r="F118" s="144" t="s">
        <v>914</v>
      </c>
      <c r="G118" s="144" t="s">
        <v>11</v>
      </c>
      <c r="H118" s="144" t="s">
        <v>1425</v>
      </c>
      <c r="I118" s="192" t="s">
        <v>12</v>
      </c>
      <c r="J118" s="144" t="s">
        <v>1517</v>
      </c>
      <c r="K118" s="69"/>
    </row>
    <row r="119" spans="1:11" x14ac:dyDescent="0.3">
      <c r="A119" s="144">
        <v>117</v>
      </c>
      <c r="B119" s="145">
        <v>45382</v>
      </c>
      <c r="C119" s="68" t="s">
        <v>1858</v>
      </c>
      <c r="D119" s="69">
        <v>60</v>
      </c>
      <c r="E119" s="69"/>
      <c r="F119" s="144" t="s">
        <v>914</v>
      </c>
      <c r="G119" s="144" t="s">
        <v>11</v>
      </c>
      <c r="H119" s="144" t="s">
        <v>1425</v>
      </c>
      <c r="I119" s="192" t="s">
        <v>12</v>
      </c>
      <c r="J119" s="144" t="s">
        <v>1517</v>
      </c>
      <c r="K119" s="69"/>
    </row>
    <row r="120" spans="1:11" x14ac:dyDescent="0.3">
      <c r="A120" s="69"/>
      <c r="B120" s="69"/>
      <c r="C120" s="68"/>
      <c r="D120" s="69"/>
      <c r="E120" s="69"/>
      <c r="F120" s="69"/>
      <c r="G120" s="69"/>
      <c r="H120" s="69"/>
      <c r="I120" s="69"/>
      <c r="J120" s="69"/>
      <c r="K120" s="69"/>
    </row>
    <row r="121" spans="1:11" x14ac:dyDescent="0.3">
      <c r="A121" s="69"/>
      <c r="B121" s="69"/>
      <c r="C121" s="68"/>
      <c r="D121" s="69"/>
      <c r="E121" s="69"/>
      <c r="F121" s="69"/>
      <c r="G121" s="69"/>
      <c r="H121" s="69"/>
      <c r="I121" s="69"/>
      <c r="J121" s="69"/>
      <c r="K121" s="69"/>
    </row>
    <row r="122" spans="1:11" x14ac:dyDescent="0.3">
      <c r="A122" s="69"/>
      <c r="B122" s="69"/>
      <c r="C122" s="68"/>
      <c r="D122" s="69"/>
      <c r="E122" s="69"/>
      <c r="F122" s="69"/>
      <c r="G122" s="69"/>
      <c r="H122" s="69"/>
      <c r="I122" s="69"/>
      <c r="J122" s="69"/>
      <c r="K122" s="69"/>
    </row>
    <row r="123" spans="1:11" x14ac:dyDescent="0.3">
      <c r="A123" s="69"/>
      <c r="B123" s="69"/>
      <c r="C123" s="68"/>
      <c r="D123" s="69"/>
      <c r="E123" s="69"/>
      <c r="F123" s="69"/>
      <c r="G123" s="69"/>
      <c r="H123" s="69"/>
      <c r="I123" s="69"/>
      <c r="J123" s="69"/>
      <c r="K123" s="69"/>
    </row>
    <row r="124" spans="1:11" x14ac:dyDescent="0.3">
      <c r="A124" s="69"/>
      <c r="B124" s="69"/>
      <c r="C124" s="68"/>
      <c r="D124" s="69"/>
      <c r="E124" s="69"/>
      <c r="F124" s="69"/>
      <c r="G124" s="69"/>
      <c r="H124" s="69"/>
      <c r="I124" s="69"/>
      <c r="J124" s="69"/>
      <c r="K124" s="69"/>
    </row>
    <row r="125" spans="1:11" x14ac:dyDescent="0.3">
      <c r="A125" s="69"/>
      <c r="B125" s="69"/>
      <c r="C125" s="68"/>
      <c r="D125" s="69"/>
      <c r="E125" s="69"/>
      <c r="F125" s="69"/>
      <c r="G125" s="69"/>
      <c r="H125" s="69"/>
      <c r="I125" s="69"/>
      <c r="J125" s="69"/>
      <c r="K125" s="69"/>
    </row>
    <row r="126" spans="1:11" x14ac:dyDescent="0.3">
      <c r="A126" s="69"/>
      <c r="B126" s="69"/>
      <c r="C126" s="68"/>
      <c r="D126" s="69"/>
      <c r="E126" s="69"/>
      <c r="F126" s="69"/>
      <c r="G126" s="69"/>
      <c r="H126" s="69"/>
      <c r="I126" s="69"/>
      <c r="J126" s="69"/>
      <c r="K126" s="69"/>
    </row>
    <row r="127" spans="1:11" x14ac:dyDescent="0.3">
      <c r="A127" s="69"/>
      <c r="B127" s="69"/>
      <c r="C127" s="68"/>
      <c r="D127" s="69"/>
      <c r="E127" s="69"/>
      <c r="F127" s="69"/>
      <c r="G127" s="69"/>
      <c r="H127" s="69"/>
      <c r="I127" s="69"/>
      <c r="J127" s="69"/>
      <c r="K127" s="69"/>
    </row>
    <row r="128" spans="1:11" x14ac:dyDescent="0.3">
      <c r="A128" s="69"/>
      <c r="B128" s="69"/>
      <c r="C128" s="68"/>
      <c r="D128" s="69"/>
      <c r="E128" s="69"/>
      <c r="F128" s="69"/>
      <c r="G128" s="69"/>
      <c r="H128" s="69"/>
      <c r="I128" s="69"/>
      <c r="J128" s="69"/>
      <c r="K128" s="69"/>
    </row>
    <row r="129" spans="1:11" x14ac:dyDescent="0.3">
      <c r="A129" s="69"/>
      <c r="B129" s="69"/>
      <c r="C129" s="68"/>
      <c r="D129" s="69"/>
      <c r="E129" s="69"/>
      <c r="F129" s="69"/>
      <c r="G129" s="69"/>
      <c r="H129" s="69"/>
      <c r="I129" s="69"/>
      <c r="J129" s="69"/>
      <c r="K129" s="69"/>
    </row>
    <row r="130" spans="1:11" x14ac:dyDescent="0.3">
      <c r="A130" s="69"/>
      <c r="B130" s="69"/>
      <c r="C130" s="68"/>
      <c r="D130" s="69"/>
      <c r="E130" s="69"/>
      <c r="F130" s="69"/>
      <c r="G130" s="69"/>
      <c r="H130" s="69"/>
      <c r="I130" s="69"/>
      <c r="J130" s="69"/>
      <c r="K130" s="69"/>
    </row>
    <row r="131" spans="1:11" x14ac:dyDescent="0.3">
      <c r="A131" s="69"/>
      <c r="B131" s="69"/>
      <c r="C131" s="68"/>
      <c r="D131" s="69"/>
      <c r="E131" s="69"/>
      <c r="F131" s="69"/>
      <c r="G131" s="69"/>
      <c r="H131" s="69"/>
      <c r="I131" s="69"/>
      <c r="J131" s="69"/>
      <c r="K131" s="69"/>
    </row>
    <row r="132" spans="1:11" x14ac:dyDescent="0.3">
      <c r="A132" s="69"/>
      <c r="B132" s="69"/>
      <c r="C132" s="68"/>
      <c r="D132" s="69"/>
      <c r="E132" s="69"/>
      <c r="F132" s="69"/>
      <c r="G132" s="69"/>
      <c r="H132" s="69"/>
      <c r="I132" s="69"/>
      <c r="J132" s="69"/>
      <c r="K132" s="69"/>
    </row>
    <row r="133" spans="1:11" x14ac:dyDescent="0.3">
      <c r="A133" s="69"/>
      <c r="B133" s="69"/>
      <c r="C133" s="68"/>
      <c r="D133" s="69"/>
      <c r="E133" s="69"/>
      <c r="F133" s="69"/>
      <c r="G133" s="69"/>
      <c r="H133" s="69"/>
      <c r="I133" s="69"/>
      <c r="J133" s="69"/>
      <c r="K133" s="69"/>
    </row>
    <row r="134" spans="1:11" x14ac:dyDescent="0.3">
      <c r="A134" s="69"/>
      <c r="B134" s="69"/>
      <c r="C134" s="68"/>
      <c r="D134" s="69"/>
      <c r="E134" s="69"/>
      <c r="F134" s="69"/>
      <c r="G134" s="69"/>
      <c r="H134" s="69"/>
      <c r="I134" s="69"/>
      <c r="J134" s="69"/>
      <c r="K134" s="69"/>
    </row>
    <row r="135" spans="1:11" x14ac:dyDescent="0.3">
      <c r="A135" s="69"/>
      <c r="B135" s="69"/>
      <c r="C135" s="68"/>
      <c r="D135" s="69"/>
      <c r="E135" s="69"/>
      <c r="F135" s="69"/>
      <c r="G135" s="69"/>
      <c r="H135" s="69"/>
      <c r="I135" s="69"/>
      <c r="J135" s="69"/>
      <c r="K135" s="69"/>
    </row>
    <row r="136" spans="1:11" x14ac:dyDescent="0.3">
      <c r="A136" s="69"/>
      <c r="B136" s="69"/>
      <c r="C136" s="68"/>
      <c r="D136" s="69"/>
      <c r="E136" s="69"/>
      <c r="F136" s="69"/>
      <c r="G136" s="69"/>
      <c r="H136" s="69"/>
      <c r="I136" s="69"/>
      <c r="J136" s="69"/>
      <c r="K136" s="69"/>
    </row>
    <row r="137" spans="1:11" x14ac:dyDescent="0.3">
      <c r="A137" s="69"/>
      <c r="B137" s="69"/>
      <c r="C137" s="68"/>
      <c r="D137" s="69"/>
      <c r="E137" s="69"/>
      <c r="F137" s="69"/>
      <c r="G137" s="69"/>
      <c r="H137" s="69"/>
      <c r="I137" s="69"/>
      <c r="J137" s="69"/>
      <c r="K137" s="69"/>
    </row>
    <row r="138" spans="1:11" x14ac:dyDescent="0.3">
      <c r="A138" s="69"/>
      <c r="B138" s="69"/>
      <c r="C138" s="68"/>
      <c r="D138" s="69"/>
      <c r="E138" s="69"/>
      <c r="F138" s="69"/>
      <c r="G138" s="69"/>
      <c r="H138" s="69"/>
      <c r="I138" s="69"/>
      <c r="J138" s="69"/>
      <c r="K138" s="69"/>
    </row>
    <row r="139" spans="1:11" x14ac:dyDescent="0.3">
      <c r="A139" s="69"/>
      <c r="B139" s="69"/>
      <c r="C139" s="68"/>
      <c r="D139" s="69"/>
      <c r="E139" s="69"/>
      <c r="F139" s="69"/>
      <c r="G139" s="69"/>
      <c r="H139" s="69"/>
      <c r="I139" s="69"/>
      <c r="J139" s="69"/>
      <c r="K139" s="69"/>
    </row>
    <row r="140" spans="1:11" x14ac:dyDescent="0.3">
      <c r="A140" s="69"/>
      <c r="B140" s="69"/>
      <c r="C140" s="68"/>
      <c r="D140" s="69"/>
      <c r="E140" s="69"/>
      <c r="F140" s="69"/>
      <c r="G140" s="69"/>
      <c r="H140" s="69"/>
      <c r="I140" s="69"/>
      <c r="J140" s="69"/>
      <c r="K140" s="69"/>
    </row>
    <row r="141" spans="1:11" x14ac:dyDescent="0.3">
      <c r="A141" s="69"/>
      <c r="B141" s="69"/>
      <c r="C141" s="68"/>
      <c r="D141" s="69"/>
      <c r="E141" s="69"/>
      <c r="F141" s="69"/>
      <c r="G141" s="69"/>
      <c r="H141" s="69"/>
      <c r="I141" s="69"/>
      <c r="J141" s="69"/>
      <c r="K141" s="69"/>
    </row>
    <row r="142" spans="1:11" x14ac:dyDescent="0.3">
      <c r="A142" s="69"/>
      <c r="B142" s="69"/>
      <c r="C142" s="68"/>
      <c r="D142" s="69"/>
      <c r="E142" s="69"/>
      <c r="F142" s="69"/>
      <c r="G142" s="69"/>
      <c r="H142" s="69"/>
      <c r="I142" s="69"/>
      <c r="J142" s="69"/>
      <c r="K142" s="69"/>
    </row>
    <row r="143" spans="1:11" x14ac:dyDescent="0.3">
      <c r="A143" s="69"/>
      <c r="B143" s="69"/>
      <c r="C143" s="68"/>
      <c r="D143" s="69"/>
      <c r="E143" s="69"/>
      <c r="F143" s="69"/>
      <c r="G143" s="69"/>
      <c r="H143" s="69"/>
      <c r="I143" s="69"/>
      <c r="J143" s="69"/>
      <c r="K143" s="69"/>
    </row>
    <row r="144" spans="1:11" x14ac:dyDescent="0.3">
      <c r="A144" s="69"/>
      <c r="B144" s="69"/>
      <c r="C144" s="68"/>
      <c r="D144" s="69"/>
      <c r="E144" s="69"/>
      <c r="F144" s="69"/>
      <c r="G144" s="69"/>
      <c r="H144" s="69"/>
      <c r="I144" s="69"/>
      <c r="J144" s="69"/>
      <c r="K144" s="69"/>
    </row>
    <row r="145" spans="1:11" x14ac:dyDescent="0.3">
      <c r="A145" s="69"/>
      <c r="B145" s="69"/>
      <c r="C145" s="68"/>
      <c r="D145" s="69"/>
      <c r="E145" s="69"/>
      <c r="F145" s="69"/>
      <c r="G145" s="69"/>
      <c r="H145" s="69"/>
      <c r="I145" s="69"/>
      <c r="J145" s="69"/>
      <c r="K145" s="69"/>
    </row>
    <row r="146" spans="1:11" x14ac:dyDescent="0.3">
      <c r="A146" s="69"/>
      <c r="B146" s="69"/>
      <c r="C146" s="68"/>
      <c r="D146" s="69"/>
      <c r="E146" s="69"/>
      <c r="F146" s="69"/>
      <c r="G146" s="69"/>
      <c r="H146" s="69"/>
      <c r="I146" s="69"/>
      <c r="J146" s="69"/>
      <c r="K146" s="69"/>
    </row>
    <row r="147" spans="1:11" x14ac:dyDescent="0.3">
      <c r="A147" s="69"/>
      <c r="B147" s="69"/>
      <c r="C147" s="68"/>
      <c r="D147" s="69"/>
      <c r="E147" s="69"/>
      <c r="F147" s="69"/>
      <c r="G147" s="69"/>
      <c r="H147" s="69"/>
      <c r="I147" s="69"/>
      <c r="J147" s="69"/>
      <c r="K147" s="69"/>
    </row>
    <row r="148" spans="1:11" x14ac:dyDescent="0.3">
      <c r="A148" s="69"/>
      <c r="B148" s="69"/>
      <c r="C148" s="68"/>
      <c r="D148" s="69"/>
      <c r="E148" s="69"/>
      <c r="F148" s="69"/>
      <c r="G148" s="69"/>
      <c r="H148" s="69"/>
      <c r="I148" s="69"/>
      <c r="J148" s="69"/>
      <c r="K148" s="69"/>
    </row>
    <row r="149" spans="1:11" x14ac:dyDescent="0.3">
      <c r="A149" s="69"/>
      <c r="B149" s="69"/>
      <c r="C149" s="68"/>
      <c r="D149" s="69"/>
      <c r="E149" s="69"/>
      <c r="F149" s="69"/>
      <c r="G149" s="69"/>
      <c r="H149" s="69"/>
      <c r="I149" s="69"/>
      <c r="J149" s="69"/>
      <c r="K149" s="69"/>
    </row>
    <row r="150" spans="1:11" x14ac:dyDescent="0.3">
      <c r="A150" s="69"/>
      <c r="B150" s="69"/>
      <c r="C150" s="68"/>
      <c r="D150" s="69"/>
      <c r="E150" s="69"/>
      <c r="F150" s="69"/>
      <c r="G150" s="69"/>
      <c r="H150" s="69"/>
      <c r="I150" s="69"/>
      <c r="J150" s="69"/>
      <c r="K150" s="69"/>
    </row>
    <row r="151" spans="1:11" x14ac:dyDescent="0.3">
      <c r="A151" s="69"/>
      <c r="B151" s="69"/>
      <c r="C151" s="68"/>
      <c r="D151" s="69"/>
      <c r="E151" s="69"/>
      <c r="F151" s="69"/>
      <c r="G151" s="69"/>
      <c r="H151" s="69"/>
      <c r="I151" s="69"/>
      <c r="J151" s="69"/>
      <c r="K151" s="69"/>
    </row>
    <row r="152" spans="1:11" x14ac:dyDescent="0.3">
      <c r="A152" s="69"/>
      <c r="B152" s="69"/>
      <c r="C152" s="68"/>
      <c r="D152" s="69"/>
      <c r="E152" s="69"/>
      <c r="F152" s="69"/>
      <c r="G152" s="69"/>
      <c r="H152" s="69"/>
      <c r="I152" s="69"/>
      <c r="J152" s="69"/>
      <c r="K152" s="69"/>
    </row>
    <row r="153" spans="1:11" x14ac:dyDescent="0.3">
      <c r="A153" s="69"/>
      <c r="B153" s="69"/>
      <c r="C153" s="68"/>
      <c r="D153" s="69"/>
      <c r="E153" s="69"/>
      <c r="F153" s="69"/>
      <c r="G153" s="69"/>
      <c r="H153" s="69"/>
      <c r="I153" s="69"/>
      <c r="J153" s="69"/>
      <c r="K153" s="69"/>
    </row>
    <row r="154" spans="1:11" x14ac:dyDescent="0.3">
      <c r="A154" s="69"/>
      <c r="B154" s="69"/>
      <c r="C154" s="68"/>
      <c r="D154" s="69"/>
      <c r="E154" s="69"/>
      <c r="F154" s="69"/>
      <c r="G154" s="69"/>
      <c r="H154" s="69"/>
      <c r="I154" s="69"/>
      <c r="J154" s="69"/>
      <c r="K154" s="69"/>
    </row>
    <row r="155" spans="1:11" x14ac:dyDescent="0.3">
      <c r="A155" s="69"/>
      <c r="B155" s="69"/>
      <c r="C155" s="68"/>
      <c r="D155" s="69"/>
      <c r="E155" s="69"/>
      <c r="F155" s="69"/>
      <c r="G155" s="69"/>
      <c r="H155" s="69"/>
      <c r="I155" s="69"/>
      <c r="J155" s="69"/>
      <c r="K155" s="69"/>
    </row>
    <row r="156" spans="1:11" x14ac:dyDescent="0.3">
      <c r="A156" s="69"/>
      <c r="B156" s="69"/>
      <c r="C156" s="68"/>
      <c r="D156" s="69"/>
      <c r="E156" s="69"/>
      <c r="F156" s="69"/>
      <c r="G156" s="69"/>
      <c r="H156" s="69"/>
      <c r="I156" s="69"/>
      <c r="J156" s="69"/>
      <c r="K156" s="69"/>
    </row>
    <row r="157" spans="1:11" x14ac:dyDescent="0.3">
      <c r="A157" s="69"/>
      <c r="B157" s="69"/>
      <c r="C157" s="68"/>
      <c r="D157" s="69"/>
      <c r="E157" s="69"/>
      <c r="F157" s="69"/>
      <c r="G157" s="69"/>
      <c r="H157" s="69"/>
      <c r="I157" s="69"/>
      <c r="J157" s="69"/>
      <c r="K157" s="69"/>
    </row>
    <row r="158" spans="1:11" x14ac:dyDescent="0.3">
      <c r="A158" s="69"/>
      <c r="B158" s="69"/>
      <c r="C158" s="68"/>
      <c r="D158" s="69"/>
      <c r="E158" s="69"/>
      <c r="F158" s="69"/>
      <c r="G158" s="69"/>
      <c r="H158" s="69"/>
      <c r="I158" s="69"/>
      <c r="J158" s="69"/>
      <c r="K158" s="69"/>
    </row>
    <row r="159" spans="1:11" x14ac:dyDescent="0.3">
      <c r="A159" s="69"/>
      <c r="B159" s="69"/>
      <c r="C159" s="68"/>
      <c r="D159" s="69"/>
      <c r="E159" s="69"/>
      <c r="F159" s="69"/>
      <c r="G159" s="69"/>
      <c r="H159" s="69"/>
      <c r="I159" s="69"/>
      <c r="J159" s="69"/>
      <c r="K159" s="69"/>
    </row>
    <row r="160" spans="1:11" x14ac:dyDescent="0.3">
      <c r="A160" s="69"/>
      <c r="B160" s="69"/>
      <c r="C160" s="68"/>
      <c r="D160" s="69"/>
      <c r="E160" s="69"/>
      <c r="F160" s="69"/>
      <c r="G160" s="69"/>
      <c r="H160" s="69"/>
      <c r="I160" s="69"/>
      <c r="J160" s="69"/>
      <c r="K160" s="69"/>
    </row>
    <row r="161" spans="1:11" x14ac:dyDescent="0.3">
      <c r="A161" s="69"/>
      <c r="B161" s="69"/>
      <c r="C161" s="68"/>
      <c r="D161" s="69"/>
      <c r="E161" s="69"/>
      <c r="F161" s="69"/>
      <c r="G161" s="69"/>
      <c r="H161" s="69"/>
      <c r="I161" s="69"/>
      <c r="J161" s="69"/>
      <c r="K161" s="69"/>
    </row>
    <row r="162" spans="1:11" x14ac:dyDescent="0.3">
      <c r="A162" s="69"/>
      <c r="B162" s="69"/>
      <c r="C162" s="68"/>
      <c r="D162" s="69"/>
      <c r="E162" s="69"/>
      <c r="F162" s="69"/>
      <c r="G162" s="69"/>
      <c r="H162" s="69"/>
      <c r="I162" s="69"/>
      <c r="J162" s="69"/>
      <c r="K162" s="69"/>
    </row>
    <row r="163" spans="1:11" x14ac:dyDescent="0.3">
      <c r="A163" s="69"/>
      <c r="B163" s="69"/>
      <c r="C163" s="68"/>
      <c r="D163" s="69"/>
      <c r="E163" s="69"/>
      <c r="F163" s="69"/>
      <c r="G163" s="69"/>
      <c r="H163" s="69"/>
      <c r="I163" s="69"/>
      <c r="J163" s="69"/>
      <c r="K163" s="69"/>
    </row>
    <row r="164" spans="1:11" x14ac:dyDescent="0.3">
      <c r="A164" s="69"/>
      <c r="B164" s="69"/>
      <c r="C164" s="68"/>
      <c r="D164" s="69"/>
      <c r="E164" s="69"/>
      <c r="F164" s="69"/>
      <c r="G164" s="69"/>
      <c r="H164" s="69"/>
      <c r="I164" s="69"/>
      <c r="J164" s="69"/>
      <c r="K164" s="69"/>
    </row>
    <row r="165" spans="1:11" x14ac:dyDescent="0.3">
      <c r="A165" s="69"/>
      <c r="B165" s="69"/>
      <c r="C165" s="68"/>
      <c r="D165" s="69"/>
      <c r="E165" s="69"/>
      <c r="F165" s="69"/>
      <c r="G165" s="69"/>
      <c r="H165" s="69"/>
      <c r="I165" s="69"/>
      <c r="J165" s="69"/>
      <c r="K165" s="69"/>
    </row>
    <row r="166" spans="1:11" x14ac:dyDescent="0.3">
      <c r="A166" s="69"/>
      <c r="B166" s="69"/>
      <c r="C166" s="68"/>
      <c r="D166" s="69"/>
      <c r="E166" s="69"/>
      <c r="F166" s="69"/>
      <c r="G166" s="69"/>
      <c r="H166" s="69"/>
      <c r="I166" s="69"/>
      <c r="J166" s="69"/>
      <c r="K166" s="69"/>
    </row>
    <row r="167" spans="1:11" x14ac:dyDescent="0.3">
      <c r="A167" s="69"/>
      <c r="B167" s="69"/>
      <c r="C167" s="68"/>
      <c r="D167" s="69"/>
      <c r="E167" s="69"/>
      <c r="F167" s="69"/>
      <c r="G167" s="69"/>
      <c r="H167" s="69"/>
      <c r="I167" s="69"/>
      <c r="J167" s="69"/>
      <c r="K167" s="69"/>
    </row>
    <row r="168" spans="1:11" x14ac:dyDescent="0.3">
      <c r="A168" s="69"/>
      <c r="B168" s="69"/>
      <c r="C168" s="68"/>
      <c r="D168" s="69"/>
      <c r="E168" s="69"/>
      <c r="F168" s="69"/>
      <c r="G168" s="69"/>
      <c r="H168" s="69"/>
      <c r="I168" s="69"/>
      <c r="J168" s="69"/>
      <c r="K168" s="69"/>
    </row>
    <row r="169" spans="1:11" x14ac:dyDescent="0.3">
      <c r="A169" s="69"/>
      <c r="B169" s="69"/>
      <c r="C169" s="68"/>
      <c r="D169" s="69"/>
      <c r="E169" s="69"/>
      <c r="F169" s="69"/>
      <c r="G169" s="69"/>
      <c r="H169" s="69"/>
      <c r="I169" s="69"/>
      <c r="J169" s="69"/>
      <c r="K169" s="69"/>
    </row>
    <row r="170" spans="1:11" x14ac:dyDescent="0.3">
      <c r="A170" s="69"/>
      <c r="B170" s="69"/>
      <c r="C170" s="68"/>
      <c r="D170" s="69"/>
      <c r="E170" s="69"/>
      <c r="F170" s="69"/>
      <c r="G170" s="69"/>
      <c r="H170" s="69"/>
      <c r="I170" s="69"/>
      <c r="J170" s="69"/>
      <c r="K170" s="69"/>
    </row>
    <row r="171" spans="1:11" x14ac:dyDescent="0.3">
      <c r="A171" s="69"/>
      <c r="B171" s="69"/>
      <c r="C171" s="68"/>
      <c r="D171" s="69"/>
      <c r="E171" s="69"/>
      <c r="F171" s="69"/>
      <c r="G171" s="69"/>
      <c r="H171" s="69"/>
      <c r="I171" s="69"/>
      <c r="J171" s="69"/>
      <c r="K171" s="69"/>
    </row>
    <row r="172" spans="1:11" x14ac:dyDescent="0.3">
      <c r="A172" s="69"/>
      <c r="B172" s="69"/>
      <c r="C172" s="68"/>
      <c r="D172" s="69"/>
      <c r="E172" s="69"/>
      <c r="F172" s="69"/>
      <c r="G172" s="69"/>
      <c r="H172" s="69"/>
      <c r="I172" s="69"/>
      <c r="J172" s="69"/>
      <c r="K172" s="69"/>
    </row>
    <row r="173" spans="1:11" x14ac:dyDescent="0.3">
      <c r="A173" s="69"/>
      <c r="B173" s="69"/>
      <c r="C173" s="68"/>
      <c r="D173" s="69"/>
      <c r="E173" s="69"/>
      <c r="F173" s="69"/>
      <c r="G173" s="69"/>
      <c r="H173" s="69"/>
      <c r="I173" s="69"/>
      <c r="J173" s="69"/>
      <c r="K173" s="69"/>
    </row>
    <row r="174" spans="1:11" x14ac:dyDescent="0.3">
      <c r="A174" s="69"/>
      <c r="B174" s="69"/>
      <c r="C174" s="68"/>
      <c r="D174" s="69"/>
      <c r="E174" s="69"/>
      <c r="F174" s="69"/>
      <c r="G174" s="69"/>
      <c r="H174" s="69"/>
      <c r="I174" s="69"/>
      <c r="J174" s="69"/>
      <c r="K174" s="69"/>
    </row>
    <row r="175" spans="1:11" x14ac:dyDescent="0.3">
      <c r="A175" s="69"/>
      <c r="B175" s="69"/>
      <c r="C175" s="68"/>
      <c r="D175" s="69"/>
      <c r="E175" s="69"/>
      <c r="F175" s="69"/>
      <c r="G175" s="69"/>
      <c r="H175" s="69"/>
      <c r="I175" s="69"/>
      <c r="J175" s="69"/>
      <c r="K175" s="69"/>
    </row>
    <row r="176" spans="1:11" x14ac:dyDescent="0.3">
      <c r="A176" s="69"/>
      <c r="B176" s="69"/>
      <c r="C176" s="68"/>
      <c r="D176" s="69"/>
      <c r="E176" s="69"/>
      <c r="F176" s="69"/>
      <c r="G176" s="69"/>
      <c r="H176" s="69"/>
      <c r="I176" s="69"/>
      <c r="J176" s="69"/>
      <c r="K176" s="69"/>
    </row>
    <row r="177" spans="1:11" x14ac:dyDescent="0.3">
      <c r="A177" s="69"/>
      <c r="B177" s="69"/>
      <c r="C177" s="68"/>
      <c r="D177" s="69"/>
      <c r="E177" s="69"/>
      <c r="F177" s="69"/>
      <c r="G177" s="69"/>
      <c r="H177" s="69"/>
      <c r="I177" s="69"/>
      <c r="J177" s="69"/>
      <c r="K177" s="69"/>
    </row>
    <row r="178" spans="1:11" x14ac:dyDescent="0.3">
      <c r="A178" s="69"/>
      <c r="B178" s="69"/>
      <c r="C178" s="68"/>
      <c r="D178" s="69"/>
      <c r="E178" s="69"/>
      <c r="F178" s="69"/>
      <c r="G178" s="69"/>
      <c r="H178" s="69"/>
      <c r="I178" s="69"/>
      <c r="J178" s="69"/>
      <c r="K178" s="69"/>
    </row>
    <row r="179" spans="1:11" x14ac:dyDescent="0.3">
      <c r="A179" s="69"/>
      <c r="B179" s="69"/>
      <c r="C179" s="68"/>
      <c r="D179" s="69"/>
      <c r="E179" s="69"/>
      <c r="F179" s="69"/>
      <c r="G179" s="69"/>
      <c r="H179" s="69"/>
      <c r="I179" s="69"/>
      <c r="J179" s="69"/>
      <c r="K179" s="69"/>
    </row>
    <row r="180" spans="1:11" x14ac:dyDescent="0.3">
      <c r="A180" s="69"/>
      <c r="B180" s="69"/>
      <c r="C180" s="68"/>
      <c r="D180" s="69"/>
      <c r="E180" s="69"/>
      <c r="F180" s="69"/>
      <c r="G180" s="69"/>
      <c r="H180" s="69"/>
      <c r="I180" s="69"/>
      <c r="J180" s="69"/>
      <c r="K180" s="69"/>
    </row>
    <row r="181" spans="1:11" x14ac:dyDescent="0.3">
      <c r="A181" s="69"/>
      <c r="B181" s="69"/>
      <c r="C181" s="68"/>
      <c r="D181" s="69"/>
      <c r="E181" s="69"/>
      <c r="F181" s="69"/>
      <c r="G181" s="69"/>
      <c r="H181" s="69"/>
      <c r="I181" s="69"/>
      <c r="J181" s="69"/>
      <c r="K181" s="69"/>
    </row>
    <row r="182" spans="1:11" x14ac:dyDescent="0.3">
      <c r="A182" s="69"/>
      <c r="B182" s="69"/>
      <c r="C182" s="68"/>
      <c r="D182" s="69"/>
      <c r="E182" s="69"/>
      <c r="F182" s="69"/>
      <c r="G182" s="69"/>
      <c r="H182" s="69"/>
      <c r="I182" s="69"/>
      <c r="J182" s="69"/>
      <c r="K182" s="69"/>
    </row>
  </sheetData>
  <autoFilter ref="A1:K1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G6" sqref="G6"/>
    </sheetView>
  </sheetViews>
  <sheetFormatPr defaultRowHeight="14.4" x14ac:dyDescent="0.3"/>
  <cols>
    <col min="1" max="1" width="10.33203125" bestFit="1" customWidth="1"/>
    <col min="2" max="2" width="78.88671875" customWidth="1"/>
  </cols>
  <sheetData>
    <row r="1" spans="1:3" x14ac:dyDescent="0.3">
      <c r="A1" s="214" t="s">
        <v>216</v>
      </c>
      <c r="B1" s="214"/>
      <c r="C1" s="214"/>
    </row>
    <row r="2" spans="1:3" x14ac:dyDescent="0.3">
      <c r="A2" s="214"/>
      <c r="B2" s="214"/>
      <c r="C2" s="214"/>
    </row>
    <row r="3" spans="1:3" x14ac:dyDescent="0.3">
      <c r="A3" s="215">
        <v>44673</v>
      </c>
      <c r="B3" t="s">
        <v>167</v>
      </c>
      <c r="C3">
        <v>5329</v>
      </c>
    </row>
    <row r="4" spans="1:3" x14ac:dyDescent="0.3">
      <c r="A4" s="216"/>
      <c r="B4" t="s">
        <v>168</v>
      </c>
      <c r="C4">
        <v>5574</v>
      </c>
    </row>
    <row r="5" spans="1:3" x14ac:dyDescent="0.3">
      <c r="A5" s="216"/>
      <c r="B5" t="s">
        <v>161</v>
      </c>
      <c r="C5">
        <v>136</v>
      </c>
    </row>
    <row r="6" spans="1:3" x14ac:dyDescent="0.3">
      <c r="A6" s="216"/>
      <c r="B6" t="s">
        <v>162</v>
      </c>
      <c r="C6">
        <v>556</v>
      </c>
    </row>
    <row r="7" spans="1:3" x14ac:dyDescent="0.3">
      <c r="A7" s="216"/>
      <c r="B7" t="s">
        <v>24</v>
      </c>
      <c r="C7">
        <v>100</v>
      </c>
    </row>
    <row r="8" spans="1:3" x14ac:dyDescent="0.3">
      <c r="A8" s="216"/>
      <c r="B8" t="s">
        <v>23</v>
      </c>
      <c r="C8">
        <v>180</v>
      </c>
    </row>
    <row r="9" spans="1:3" x14ac:dyDescent="0.3">
      <c r="A9" s="216"/>
      <c r="B9" t="s">
        <v>27</v>
      </c>
      <c r="C9">
        <v>485</v>
      </c>
    </row>
    <row r="10" spans="1:3" x14ac:dyDescent="0.3">
      <c r="A10" s="215">
        <v>44692</v>
      </c>
      <c r="B10" t="s">
        <v>210</v>
      </c>
      <c r="C10">
        <v>7720</v>
      </c>
    </row>
    <row r="11" spans="1:3" x14ac:dyDescent="0.3">
      <c r="A11" s="216"/>
      <c r="B11" t="s">
        <v>8</v>
      </c>
      <c r="C11">
        <v>90</v>
      </c>
    </row>
    <row r="12" spans="1:3" x14ac:dyDescent="0.3">
      <c r="A12" s="216"/>
      <c r="B12" t="s">
        <v>26</v>
      </c>
      <c r="C12">
        <v>20</v>
      </c>
    </row>
    <row r="13" spans="1:3" x14ac:dyDescent="0.3">
      <c r="A13" s="216"/>
      <c r="B13" t="s">
        <v>27</v>
      </c>
      <c r="C13">
        <v>260</v>
      </c>
    </row>
    <row r="14" spans="1:3" x14ac:dyDescent="0.3">
      <c r="A14" s="213">
        <v>44693</v>
      </c>
      <c r="B14" t="s">
        <v>192</v>
      </c>
      <c r="C14">
        <v>323</v>
      </c>
    </row>
    <row r="15" spans="1:3" x14ac:dyDescent="0.3">
      <c r="A15" s="213"/>
      <c r="B15" t="s">
        <v>75</v>
      </c>
      <c r="C15">
        <v>1680</v>
      </c>
    </row>
    <row r="16" spans="1:3" x14ac:dyDescent="0.3">
      <c r="A16" s="213"/>
      <c r="B16" t="s">
        <v>22</v>
      </c>
      <c r="C16">
        <v>88</v>
      </c>
    </row>
    <row r="17" spans="1:3" x14ac:dyDescent="0.3">
      <c r="A17" s="213"/>
      <c r="B17" t="s">
        <v>23</v>
      </c>
      <c r="C17">
        <v>440</v>
      </c>
    </row>
    <row r="18" spans="1:3" x14ac:dyDescent="0.3">
      <c r="A18" s="213"/>
      <c r="B18" t="s">
        <v>193</v>
      </c>
      <c r="C18">
        <v>80</v>
      </c>
    </row>
    <row r="19" spans="1:3" x14ac:dyDescent="0.3">
      <c r="A19" s="213"/>
      <c r="B19" t="s">
        <v>194</v>
      </c>
      <c r="C19">
        <v>40</v>
      </c>
    </row>
    <row r="20" spans="1:3" x14ac:dyDescent="0.3">
      <c r="A20" s="213"/>
      <c r="B20" t="s">
        <v>195</v>
      </c>
      <c r="C20">
        <v>50</v>
      </c>
    </row>
    <row r="21" spans="1:3" x14ac:dyDescent="0.3">
      <c r="A21" s="213"/>
      <c r="B21" t="s">
        <v>27</v>
      </c>
      <c r="C21">
        <v>546</v>
      </c>
    </row>
    <row r="22" spans="1:3" x14ac:dyDescent="0.3">
      <c r="A22" s="213">
        <v>44694</v>
      </c>
      <c r="B22" t="s">
        <v>24</v>
      </c>
      <c r="C22">
        <v>414</v>
      </c>
    </row>
    <row r="23" spans="1:3" x14ac:dyDescent="0.3">
      <c r="A23" s="213"/>
      <c r="B23" t="s">
        <v>23</v>
      </c>
      <c r="C23">
        <v>1800</v>
      </c>
    </row>
    <row r="24" spans="1:3" x14ac:dyDescent="0.3">
      <c r="A24" s="213"/>
      <c r="B24" t="s">
        <v>27</v>
      </c>
      <c r="C24">
        <v>2283</v>
      </c>
    </row>
    <row r="25" spans="1:3" x14ac:dyDescent="0.3">
      <c r="A25" s="213">
        <v>44695</v>
      </c>
      <c r="B25" t="s">
        <v>196</v>
      </c>
      <c r="C25">
        <v>2310</v>
      </c>
    </row>
    <row r="26" spans="1:3" x14ac:dyDescent="0.3">
      <c r="A26" s="213"/>
      <c r="B26" t="s">
        <v>23</v>
      </c>
      <c r="C26">
        <v>1000</v>
      </c>
    </row>
    <row r="27" spans="1:3" x14ac:dyDescent="0.3">
      <c r="A27" s="213"/>
      <c r="B27" t="s">
        <v>8</v>
      </c>
      <c r="C27">
        <v>80</v>
      </c>
    </row>
    <row r="28" spans="1:3" x14ac:dyDescent="0.3">
      <c r="A28" s="213"/>
      <c r="B28" t="s">
        <v>197</v>
      </c>
      <c r="C28">
        <v>3600</v>
      </c>
    </row>
    <row r="29" spans="1:3" x14ac:dyDescent="0.3">
      <c r="A29" s="213"/>
      <c r="B29" t="s">
        <v>27</v>
      </c>
      <c r="C29">
        <v>300</v>
      </c>
    </row>
    <row r="30" spans="1:3" x14ac:dyDescent="0.3">
      <c r="A30" s="213"/>
      <c r="B30" t="s">
        <v>18</v>
      </c>
      <c r="C30">
        <v>40</v>
      </c>
    </row>
    <row r="31" spans="1:3" x14ac:dyDescent="0.3">
      <c r="A31" s="213"/>
      <c r="B31" t="s">
        <v>8</v>
      </c>
      <c r="C31">
        <v>40</v>
      </c>
    </row>
    <row r="32" spans="1:3" x14ac:dyDescent="0.3">
      <c r="A32" s="213">
        <v>44696</v>
      </c>
      <c r="B32" t="s">
        <v>198</v>
      </c>
      <c r="C32">
        <v>60</v>
      </c>
    </row>
    <row r="33" spans="1:3" x14ac:dyDescent="0.3">
      <c r="A33" s="213"/>
      <c r="B33" t="s">
        <v>199</v>
      </c>
      <c r="C33">
        <v>1395</v>
      </c>
    </row>
    <row r="34" spans="1:3" x14ac:dyDescent="0.3">
      <c r="A34" s="213"/>
      <c r="B34" t="s">
        <v>24</v>
      </c>
      <c r="C34">
        <v>390</v>
      </c>
    </row>
    <row r="35" spans="1:3" x14ac:dyDescent="0.3">
      <c r="A35" s="213"/>
      <c r="B35" t="s">
        <v>8</v>
      </c>
      <c r="C35">
        <v>270</v>
      </c>
    </row>
    <row r="36" spans="1:3" x14ac:dyDescent="0.3">
      <c r="A36" s="213"/>
      <c r="B36" t="s">
        <v>27</v>
      </c>
      <c r="C36">
        <v>526</v>
      </c>
    </row>
    <row r="37" spans="1:3" x14ac:dyDescent="0.3">
      <c r="A37" s="213"/>
      <c r="B37" t="s">
        <v>204</v>
      </c>
      <c r="C37">
        <v>12225</v>
      </c>
    </row>
    <row r="38" spans="1:3" ht="18" x14ac:dyDescent="0.35">
      <c r="B38" s="14" t="s">
        <v>215</v>
      </c>
      <c r="C38" s="15">
        <f>SUM(C3:C37)</f>
        <v>50430</v>
      </c>
    </row>
    <row r="39" spans="1:3" x14ac:dyDescent="0.3">
      <c r="B39" t="s">
        <v>217</v>
      </c>
    </row>
  </sheetData>
  <mergeCells count="7">
    <mergeCell ref="A32:A37"/>
    <mergeCell ref="A1:C2"/>
    <mergeCell ref="A3:A9"/>
    <mergeCell ref="A10:A13"/>
    <mergeCell ref="A14:A21"/>
    <mergeCell ref="A22:A24"/>
    <mergeCell ref="A25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workbookViewId="0">
      <selection activeCell="C254" sqref="C254"/>
    </sheetView>
  </sheetViews>
  <sheetFormatPr defaultColWidth="13.88671875" defaultRowHeight="14.4" x14ac:dyDescent="0.3"/>
  <cols>
    <col min="2" max="2" width="13.88671875" style="20"/>
    <col min="4" max="4" width="9.109375" bestFit="1" customWidth="1"/>
  </cols>
  <sheetData>
    <row r="1" spans="1:11" ht="31.2" x14ac:dyDescent="0.3">
      <c r="A1" s="1" t="s">
        <v>0</v>
      </c>
      <c r="B1" s="22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23">
        <v>44713</v>
      </c>
      <c r="C2" t="s">
        <v>24</v>
      </c>
      <c r="D2">
        <v>120</v>
      </c>
      <c r="F2" s="6" t="s">
        <v>50</v>
      </c>
      <c r="G2" s="6" t="s">
        <v>11</v>
      </c>
      <c r="H2" s="6" t="s">
        <v>16</v>
      </c>
      <c r="I2" s="6" t="s">
        <v>12</v>
      </c>
      <c r="J2" s="6" t="s">
        <v>56</v>
      </c>
      <c r="K2" s="6" t="s">
        <v>163</v>
      </c>
    </row>
    <row r="3" spans="1:11" x14ac:dyDescent="0.3">
      <c r="C3" t="s">
        <v>23</v>
      </c>
      <c r="D3">
        <v>450</v>
      </c>
      <c r="F3" s="6" t="s">
        <v>50</v>
      </c>
      <c r="G3" s="6" t="s">
        <v>11</v>
      </c>
      <c r="H3" s="6" t="s">
        <v>16</v>
      </c>
      <c r="I3" s="6" t="s">
        <v>12</v>
      </c>
      <c r="J3" s="6" t="s">
        <v>56</v>
      </c>
      <c r="K3" s="6" t="s">
        <v>163</v>
      </c>
    </row>
    <row r="4" spans="1:11" x14ac:dyDescent="0.3">
      <c r="C4" t="s">
        <v>27</v>
      </c>
      <c r="D4">
        <v>400</v>
      </c>
      <c r="F4" s="6" t="s">
        <v>50</v>
      </c>
      <c r="G4" s="6" t="s">
        <v>11</v>
      </c>
      <c r="H4" s="6" t="s">
        <v>16</v>
      </c>
      <c r="I4" s="6" t="s">
        <v>12</v>
      </c>
      <c r="J4" s="6" t="s">
        <v>56</v>
      </c>
      <c r="K4" s="6" t="s">
        <v>163</v>
      </c>
    </row>
    <row r="5" spans="1:11" x14ac:dyDescent="0.3">
      <c r="C5" t="s">
        <v>8</v>
      </c>
      <c r="D5">
        <v>300</v>
      </c>
      <c r="F5" s="6" t="s">
        <v>50</v>
      </c>
      <c r="G5" s="6" t="s">
        <v>11</v>
      </c>
      <c r="H5" s="6" t="s">
        <v>16</v>
      </c>
      <c r="I5" s="6" t="s">
        <v>12</v>
      </c>
      <c r="J5" s="6" t="s">
        <v>56</v>
      </c>
      <c r="K5" s="6" t="s">
        <v>163</v>
      </c>
    </row>
    <row r="6" spans="1:11" x14ac:dyDescent="0.3">
      <c r="B6" s="23">
        <v>44714</v>
      </c>
      <c r="C6" t="s">
        <v>24</v>
      </c>
      <c r="D6">
        <v>115</v>
      </c>
      <c r="F6" s="6" t="s">
        <v>50</v>
      </c>
      <c r="G6" s="6" t="s">
        <v>11</v>
      </c>
      <c r="H6" s="6" t="s">
        <v>16</v>
      </c>
      <c r="I6" s="6" t="s">
        <v>12</v>
      </c>
      <c r="J6" s="6" t="s">
        <v>56</v>
      </c>
      <c r="K6" s="6" t="s">
        <v>163</v>
      </c>
    </row>
    <row r="7" spans="1:11" x14ac:dyDescent="0.3">
      <c r="C7" t="s">
        <v>23</v>
      </c>
      <c r="D7">
        <v>320</v>
      </c>
      <c r="F7" s="6" t="s">
        <v>50</v>
      </c>
      <c r="G7" s="6" t="s">
        <v>11</v>
      </c>
      <c r="H7" s="6" t="s">
        <v>16</v>
      </c>
      <c r="I7" s="6" t="s">
        <v>12</v>
      </c>
      <c r="J7" s="6" t="s">
        <v>56</v>
      </c>
      <c r="K7" s="6" t="s">
        <v>163</v>
      </c>
    </row>
    <row r="8" spans="1:11" x14ac:dyDescent="0.3">
      <c r="C8" t="s">
        <v>27</v>
      </c>
      <c r="D8">
        <v>400</v>
      </c>
      <c r="F8" s="6" t="s">
        <v>50</v>
      </c>
      <c r="G8" s="6" t="s">
        <v>11</v>
      </c>
      <c r="H8" s="6" t="s">
        <v>16</v>
      </c>
      <c r="I8" s="6" t="s">
        <v>12</v>
      </c>
      <c r="J8" s="6" t="s">
        <v>56</v>
      </c>
      <c r="K8" s="6" t="s">
        <v>163</v>
      </c>
    </row>
    <row r="9" spans="1:11" x14ac:dyDescent="0.3">
      <c r="C9" t="s">
        <v>8</v>
      </c>
      <c r="D9">
        <v>180</v>
      </c>
      <c r="F9" s="6" t="s">
        <v>50</v>
      </c>
      <c r="G9" s="6" t="s">
        <v>11</v>
      </c>
      <c r="H9" s="6" t="s">
        <v>16</v>
      </c>
      <c r="I9" s="6" t="s">
        <v>12</v>
      </c>
      <c r="J9" s="6" t="s">
        <v>56</v>
      </c>
      <c r="K9" s="6" t="s">
        <v>163</v>
      </c>
    </row>
    <row r="10" spans="1:11" x14ac:dyDescent="0.3">
      <c r="C10" t="s">
        <v>278</v>
      </c>
      <c r="D10">
        <v>235</v>
      </c>
      <c r="F10" s="6" t="s">
        <v>50</v>
      </c>
      <c r="G10" s="6" t="s">
        <v>11</v>
      </c>
      <c r="H10" s="6" t="s">
        <v>14</v>
      </c>
      <c r="I10" s="6" t="s">
        <v>12</v>
      </c>
      <c r="J10" s="6" t="s">
        <v>56</v>
      </c>
      <c r="K10" s="6" t="s">
        <v>163</v>
      </c>
    </row>
    <row r="11" spans="1:11" x14ac:dyDescent="0.3">
      <c r="C11" t="s">
        <v>8</v>
      </c>
      <c r="D11">
        <v>160</v>
      </c>
      <c r="F11" s="6" t="s">
        <v>29</v>
      </c>
      <c r="G11" s="6" t="s">
        <v>11</v>
      </c>
      <c r="H11" s="6" t="s">
        <v>16</v>
      </c>
      <c r="I11" s="6" t="s">
        <v>12</v>
      </c>
      <c r="J11" s="6" t="s">
        <v>56</v>
      </c>
      <c r="K11" s="6" t="s">
        <v>163</v>
      </c>
    </row>
    <row r="12" spans="1:11" x14ac:dyDescent="0.3">
      <c r="B12" s="23">
        <v>44715</v>
      </c>
      <c r="C12" t="s">
        <v>279</v>
      </c>
      <c r="D12">
        <v>60</v>
      </c>
      <c r="F12" s="6" t="s">
        <v>50</v>
      </c>
      <c r="G12" s="6" t="s">
        <v>11</v>
      </c>
      <c r="H12" s="6" t="s">
        <v>16</v>
      </c>
      <c r="I12" s="6" t="s">
        <v>12</v>
      </c>
      <c r="J12" s="6" t="s">
        <v>56</v>
      </c>
      <c r="K12" s="6" t="s">
        <v>163</v>
      </c>
    </row>
    <row r="13" spans="1:11" x14ac:dyDescent="0.3">
      <c r="C13" t="s">
        <v>8</v>
      </c>
      <c r="D13">
        <f>145+205</f>
        <v>350</v>
      </c>
      <c r="F13" s="6" t="s">
        <v>50</v>
      </c>
      <c r="G13" s="6" t="s">
        <v>11</v>
      </c>
      <c r="H13" s="6" t="s">
        <v>16</v>
      </c>
      <c r="I13" s="6" t="s">
        <v>12</v>
      </c>
      <c r="J13" s="6" t="s">
        <v>56</v>
      </c>
      <c r="K13" s="6" t="s">
        <v>163</v>
      </c>
    </row>
    <row r="14" spans="1:11" x14ac:dyDescent="0.3">
      <c r="C14" t="s">
        <v>23</v>
      </c>
      <c r="D14">
        <v>320</v>
      </c>
      <c r="F14" s="6" t="s">
        <v>50</v>
      </c>
      <c r="G14" s="6" t="s">
        <v>11</v>
      </c>
      <c r="H14" s="6" t="s">
        <v>16</v>
      </c>
      <c r="I14" s="6" t="s">
        <v>12</v>
      </c>
      <c r="J14" s="6" t="s">
        <v>56</v>
      </c>
      <c r="K14" s="6" t="s">
        <v>163</v>
      </c>
    </row>
    <row r="15" spans="1:11" x14ac:dyDescent="0.3">
      <c r="C15" t="s">
        <v>8</v>
      </c>
      <c r="D15">
        <f>65+70</f>
        <v>135</v>
      </c>
      <c r="F15" s="6" t="s">
        <v>41</v>
      </c>
      <c r="G15" s="6" t="s">
        <v>11</v>
      </c>
      <c r="H15" s="6" t="s">
        <v>16</v>
      </c>
      <c r="I15" s="6" t="s">
        <v>12</v>
      </c>
      <c r="J15" s="6" t="s">
        <v>56</v>
      </c>
      <c r="K15" s="6" t="s">
        <v>163</v>
      </c>
    </row>
    <row r="16" spans="1:11" x14ac:dyDescent="0.3">
      <c r="C16" t="s">
        <v>287</v>
      </c>
      <c r="D16">
        <f>600+170</f>
        <v>770</v>
      </c>
      <c r="F16" s="6" t="s">
        <v>29</v>
      </c>
      <c r="G16" s="6" t="s">
        <v>11</v>
      </c>
      <c r="H16" s="6" t="s">
        <v>16</v>
      </c>
      <c r="I16" s="6" t="s">
        <v>12</v>
      </c>
      <c r="J16" s="6" t="s">
        <v>56</v>
      </c>
      <c r="K16" s="6" t="s">
        <v>163</v>
      </c>
    </row>
    <row r="17" spans="2:11" x14ac:dyDescent="0.3">
      <c r="C17" t="s">
        <v>288</v>
      </c>
      <c r="D17">
        <v>700</v>
      </c>
      <c r="F17" s="6" t="s">
        <v>29</v>
      </c>
      <c r="G17" s="6" t="s">
        <v>10</v>
      </c>
      <c r="H17" s="6" t="s">
        <v>15</v>
      </c>
      <c r="I17" s="6" t="s">
        <v>12</v>
      </c>
      <c r="J17" s="6" t="s">
        <v>56</v>
      </c>
      <c r="K17" s="6" t="s">
        <v>163</v>
      </c>
    </row>
    <row r="18" spans="2:11" x14ac:dyDescent="0.3">
      <c r="C18" t="s">
        <v>27</v>
      </c>
      <c r="D18">
        <v>320</v>
      </c>
      <c r="F18" s="6" t="s">
        <v>50</v>
      </c>
      <c r="G18" s="6" t="s">
        <v>11</v>
      </c>
      <c r="H18" s="6" t="s">
        <v>16</v>
      </c>
      <c r="I18" s="6" t="s">
        <v>12</v>
      </c>
      <c r="J18" s="6" t="s">
        <v>56</v>
      </c>
      <c r="K18" s="6" t="s">
        <v>163</v>
      </c>
    </row>
    <row r="19" spans="2:11" x14ac:dyDescent="0.3">
      <c r="C19" t="s">
        <v>18</v>
      </c>
      <c r="D19">
        <v>20</v>
      </c>
      <c r="F19" s="6" t="s">
        <v>50</v>
      </c>
      <c r="G19" s="6" t="s">
        <v>11</v>
      </c>
      <c r="H19" s="6" t="s">
        <v>16</v>
      </c>
      <c r="I19" s="6" t="s">
        <v>12</v>
      </c>
      <c r="J19" s="6" t="s">
        <v>56</v>
      </c>
      <c r="K19" s="6" t="s">
        <v>163</v>
      </c>
    </row>
    <row r="20" spans="2:11" x14ac:dyDescent="0.3">
      <c r="C20" t="s">
        <v>27</v>
      </c>
      <c r="D20">
        <v>70</v>
      </c>
      <c r="F20" s="6" t="s">
        <v>41</v>
      </c>
      <c r="G20" s="6" t="s">
        <v>11</v>
      </c>
      <c r="H20" s="6" t="s">
        <v>16</v>
      </c>
      <c r="I20" s="6" t="s">
        <v>12</v>
      </c>
      <c r="J20" s="6" t="s">
        <v>56</v>
      </c>
      <c r="K20" s="6" t="s">
        <v>163</v>
      </c>
    </row>
    <row r="21" spans="2:11" x14ac:dyDescent="0.3">
      <c r="B21" s="23">
        <v>44716</v>
      </c>
      <c r="C21" t="s">
        <v>20</v>
      </c>
      <c r="D21">
        <v>1000</v>
      </c>
      <c r="F21" s="6" t="s">
        <v>50</v>
      </c>
      <c r="G21" s="6" t="s">
        <v>10</v>
      </c>
      <c r="H21" s="6" t="s">
        <v>15</v>
      </c>
      <c r="I21" s="6" t="s">
        <v>12</v>
      </c>
      <c r="J21" s="6" t="s">
        <v>56</v>
      </c>
      <c r="K21" s="6" t="s">
        <v>163</v>
      </c>
    </row>
    <row r="22" spans="2:11" x14ac:dyDescent="0.3">
      <c r="C22" t="s">
        <v>24</v>
      </c>
      <c r="D22">
        <v>120</v>
      </c>
      <c r="F22" s="6" t="s">
        <v>50</v>
      </c>
      <c r="G22" s="6" t="s">
        <v>11</v>
      </c>
      <c r="H22" s="6" t="s">
        <v>16</v>
      </c>
      <c r="I22" s="6" t="s">
        <v>12</v>
      </c>
      <c r="J22" s="6" t="s">
        <v>56</v>
      </c>
      <c r="K22" s="6" t="s">
        <v>163</v>
      </c>
    </row>
    <row r="23" spans="2:11" x14ac:dyDescent="0.3">
      <c r="C23" t="s">
        <v>8</v>
      </c>
      <c r="D23">
        <v>125</v>
      </c>
      <c r="F23" s="6" t="s">
        <v>50</v>
      </c>
      <c r="G23" s="6" t="s">
        <v>11</v>
      </c>
      <c r="H23" s="6" t="s">
        <v>16</v>
      </c>
      <c r="I23" s="6" t="s">
        <v>12</v>
      </c>
      <c r="J23" s="6" t="s">
        <v>56</v>
      </c>
      <c r="K23" s="6" t="s">
        <v>163</v>
      </c>
    </row>
    <row r="24" spans="2:11" x14ac:dyDescent="0.3">
      <c r="C24" t="s">
        <v>23</v>
      </c>
      <c r="D24">
        <v>400</v>
      </c>
      <c r="F24" s="6" t="s">
        <v>50</v>
      </c>
      <c r="G24" s="6" t="s">
        <v>11</v>
      </c>
      <c r="H24" s="6" t="s">
        <v>16</v>
      </c>
      <c r="I24" s="6" t="s">
        <v>12</v>
      </c>
      <c r="J24" s="6" t="s">
        <v>56</v>
      </c>
      <c r="K24" s="6" t="s">
        <v>163</v>
      </c>
    </row>
    <row r="25" spans="2:11" x14ac:dyDescent="0.3">
      <c r="C25" t="s">
        <v>290</v>
      </c>
      <c r="D25">
        <v>400</v>
      </c>
      <c r="F25" s="6" t="s">
        <v>50</v>
      </c>
      <c r="G25" s="6" t="s">
        <v>11</v>
      </c>
      <c r="H25" s="6" t="s">
        <v>15</v>
      </c>
      <c r="I25" s="6" t="s">
        <v>12</v>
      </c>
      <c r="J25" s="6" t="s">
        <v>56</v>
      </c>
      <c r="K25" s="6" t="s">
        <v>163</v>
      </c>
    </row>
    <row r="26" spans="2:11" x14ac:dyDescent="0.3">
      <c r="C26" t="s">
        <v>27</v>
      </c>
      <c r="D26">
        <v>400</v>
      </c>
      <c r="F26" s="6" t="s">
        <v>50</v>
      </c>
      <c r="G26" s="6" t="s">
        <v>11</v>
      </c>
      <c r="H26" s="6" t="s">
        <v>16</v>
      </c>
      <c r="I26" s="6" t="s">
        <v>12</v>
      </c>
      <c r="J26" s="6" t="s">
        <v>56</v>
      </c>
      <c r="K26" s="6" t="s">
        <v>163</v>
      </c>
    </row>
    <row r="27" spans="2:11" x14ac:dyDescent="0.3">
      <c r="C27" t="s">
        <v>18</v>
      </c>
      <c r="D27">
        <v>20</v>
      </c>
      <c r="F27" s="6" t="s">
        <v>50</v>
      </c>
      <c r="G27" s="6" t="s">
        <v>11</v>
      </c>
      <c r="H27" s="6" t="s">
        <v>16</v>
      </c>
      <c r="I27" s="6" t="s">
        <v>12</v>
      </c>
      <c r="J27" s="6" t="s">
        <v>56</v>
      </c>
      <c r="K27" s="6" t="s">
        <v>163</v>
      </c>
    </row>
    <row r="28" spans="2:11" x14ac:dyDescent="0.3">
      <c r="C28" t="s">
        <v>364</v>
      </c>
      <c r="D28">
        <v>1654</v>
      </c>
      <c r="F28" s="6" t="s">
        <v>44</v>
      </c>
      <c r="G28" s="6" t="s">
        <v>11</v>
      </c>
      <c r="H28" s="6" t="s">
        <v>15</v>
      </c>
      <c r="I28" s="6" t="s">
        <v>12</v>
      </c>
      <c r="J28" s="6" t="s">
        <v>13</v>
      </c>
      <c r="K28" s="6" t="s">
        <v>163</v>
      </c>
    </row>
    <row r="29" spans="2:11" x14ac:dyDescent="0.3">
      <c r="B29" s="23">
        <v>44717</v>
      </c>
      <c r="C29" t="s">
        <v>20</v>
      </c>
      <c r="D29">
        <v>2470</v>
      </c>
      <c r="F29" s="6" t="s">
        <v>50</v>
      </c>
      <c r="G29" s="6" t="s">
        <v>10</v>
      </c>
      <c r="H29" s="6" t="s">
        <v>15</v>
      </c>
      <c r="I29" s="6" t="s">
        <v>12</v>
      </c>
      <c r="J29" s="6" t="s">
        <v>13</v>
      </c>
      <c r="K29" s="6" t="s">
        <v>163</v>
      </c>
    </row>
    <row r="30" spans="2:11" x14ac:dyDescent="0.3">
      <c r="C30" t="s">
        <v>23</v>
      </c>
      <c r="D30">
        <v>450</v>
      </c>
      <c r="F30" s="6" t="s">
        <v>50</v>
      </c>
      <c r="G30" s="6" t="s">
        <v>11</v>
      </c>
      <c r="H30" s="6" t="s">
        <v>16</v>
      </c>
      <c r="I30" s="6" t="s">
        <v>12</v>
      </c>
      <c r="J30" s="6" t="s">
        <v>56</v>
      </c>
      <c r="K30" s="6" t="s">
        <v>163</v>
      </c>
    </row>
    <row r="31" spans="2:11" x14ac:dyDescent="0.3">
      <c r="C31" t="s">
        <v>27</v>
      </c>
      <c r="D31">
        <v>400</v>
      </c>
      <c r="F31" s="6" t="s">
        <v>50</v>
      </c>
      <c r="G31" s="6" t="s">
        <v>11</v>
      </c>
      <c r="H31" s="6" t="s">
        <v>16</v>
      </c>
      <c r="I31" s="6" t="s">
        <v>12</v>
      </c>
      <c r="J31" s="6" t="s">
        <v>56</v>
      </c>
      <c r="K31" s="6" t="s">
        <v>163</v>
      </c>
    </row>
    <row r="32" spans="2:11" x14ac:dyDescent="0.3">
      <c r="C32" t="s">
        <v>18</v>
      </c>
      <c r="D32">
        <v>40</v>
      </c>
      <c r="F32" s="6" t="s">
        <v>50</v>
      </c>
      <c r="G32" s="6" t="s">
        <v>11</v>
      </c>
      <c r="H32" s="6" t="s">
        <v>16</v>
      </c>
      <c r="I32" s="6" t="s">
        <v>12</v>
      </c>
      <c r="J32" s="6" t="s">
        <v>56</v>
      </c>
      <c r="K32" s="6" t="s">
        <v>163</v>
      </c>
    </row>
    <row r="33" spans="2:11" x14ac:dyDescent="0.3">
      <c r="C33" t="s">
        <v>8</v>
      </c>
      <c r="D33">
        <f>180</f>
        <v>180</v>
      </c>
      <c r="F33" s="6" t="s">
        <v>50</v>
      </c>
      <c r="G33" s="6" t="s">
        <v>11</v>
      </c>
      <c r="H33" s="6" t="s">
        <v>16</v>
      </c>
      <c r="I33" s="6" t="s">
        <v>12</v>
      </c>
      <c r="J33" s="6" t="s">
        <v>56</v>
      </c>
      <c r="K33" s="6" t="s">
        <v>163</v>
      </c>
    </row>
    <row r="34" spans="2:11" x14ac:dyDescent="0.3">
      <c r="C34" t="s">
        <v>24</v>
      </c>
      <c r="D34">
        <v>70</v>
      </c>
      <c r="F34" s="6" t="s">
        <v>41</v>
      </c>
      <c r="G34" s="6" t="s">
        <v>11</v>
      </c>
      <c r="H34" s="6" t="s">
        <v>16</v>
      </c>
      <c r="I34" s="6" t="s">
        <v>12</v>
      </c>
      <c r="J34" s="6" t="s">
        <v>56</v>
      </c>
      <c r="K34" s="6" t="s">
        <v>163</v>
      </c>
    </row>
    <row r="35" spans="2:11" x14ac:dyDescent="0.3">
      <c r="C35" t="s">
        <v>32</v>
      </c>
      <c r="D35">
        <v>80</v>
      </c>
      <c r="F35" s="6" t="s">
        <v>41</v>
      </c>
      <c r="G35" s="6" t="s">
        <v>11</v>
      </c>
      <c r="H35" s="6" t="s">
        <v>16</v>
      </c>
      <c r="I35" s="6" t="s">
        <v>12</v>
      </c>
      <c r="J35" s="6" t="s">
        <v>56</v>
      </c>
      <c r="K35" s="6" t="s">
        <v>163</v>
      </c>
    </row>
    <row r="36" spans="2:11" x14ac:dyDescent="0.3">
      <c r="C36" t="s">
        <v>292</v>
      </c>
      <c r="D36">
        <v>60</v>
      </c>
      <c r="F36" s="6" t="s">
        <v>29</v>
      </c>
      <c r="G36" s="6" t="s">
        <v>11</v>
      </c>
      <c r="H36" s="6" t="s">
        <v>15</v>
      </c>
      <c r="I36" s="6" t="s">
        <v>12</v>
      </c>
      <c r="J36" s="6" t="s">
        <v>56</v>
      </c>
      <c r="K36" s="6" t="s">
        <v>163</v>
      </c>
    </row>
    <row r="37" spans="2:11" x14ac:dyDescent="0.3">
      <c r="C37" t="s">
        <v>8</v>
      </c>
      <c r="D37">
        <v>105</v>
      </c>
      <c r="F37" s="6" t="s">
        <v>29</v>
      </c>
      <c r="G37" s="6" t="s">
        <v>11</v>
      </c>
      <c r="H37" s="6" t="s">
        <v>16</v>
      </c>
      <c r="I37" s="6" t="s">
        <v>12</v>
      </c>
      <c r="J37" s="6" t="s">
        <v>56</v>
      </c>
      <c r="K37" s="6" t="s">
        <v>163</v>
      </c>
    </row>
    <row r="38" spans="2:11" x14ac:dyDescent="0.3">
      <c r="B38" s="23">
        <v>44718</v>
      </c>
      <c r="C38" t="s">
        <v>23</v>
      </c>
      <c r="D38">
        <v>400</v>
      </c>
      <c r="F38" s="6" t="s">
        <v>50</v>
      </c>
      <c r="G38" s="6" t="s">
        <v>11</v>
      </c>
      <c r="H38" s="6" t="s">
        <v>16</v>
      </c>
      <c r="I38" s="6" t="s">
        <v>12</v>
      </c>
      <c r="J38" s="6" t="s">
        <v>56</v>
      </c>
      <c r="K38" s="6" t="s">
        <v>163</v>
      </c>
    </row>
    <row r="39" spans="2:11" x14ac:dyDescent="0.3">
      <c r="C39" t="s">
        <v>27</v>
      </c>
      <c r="D39">
        <v>450</v>
      </c>
      <c r="F39" s="6" t="s">
        <v>50</v>
      </c>
      <c r="G39" s="6" t="s">
        <v>11</v>
      </c>
      <c r="H39" s="6" t="s">
        <v>16</v>
      </c>
      <c r="I39" s="6" t="s">
        <v>12</v>
      </c>
      <c r="J39" s="6" t="s">
        <v>56</v>
      </c>
      <c r="K39" s="6" t="s">
        <v>163</v>
      </c>
    </row>
    <row r="40" spans="2:11" x14ac:dyDescent="0.3">
      <c r="C40" t="s">
        <v>18</v>
      </c>
      <c r="D40">
        <v>20</v>
      </c>
      <c r="F40" s="6" t="s">
        <v>50</v>
      </c>
      <c r="G40" s="6" t="s">
        <v>11</v>
      </c>
      <c r="H40" s="6" t="s">
        <v>16</v>
      </c>
      <c r="I40" s="6" t="s">
        <v>12</v>
      </c>
      <c r="J40" s="6" t="s">
        <v>56</v>
      </c>
      <c r="K40" s="6" t="s">
        <v>163</v>
      </c>
    </row>
    <row r="41" spans="2:11" x14ac:dyDescent="0.3">
      <c r="C41" t="s">
        <v>8</v>
      </c>
      <c r="D41">
        <v>250</v>
      </c>
      <c r="F41" s="6" t="s">
        <v>50</v>
      </c>
      <c r="G41" s="6" t="s">
        <v>11</v>
      </c>
      <c r="H41" s="6" t="s">
        <v>16</v>
      </c>
      <c r="I41" s="6" t="s">
        <v>12</v>
      </c>
      <c r="J41" s="6" t="s">
        <v>56</v>
      </c>
      <c r="K41" s="6" t="s">
        <v>163</v>
      </c>
    </row>
    <row r="42" spans="2:11" x14ac:dyDescent="0.3">
      <c r="C42" t="s">
        <v>24</v>
      </c>
      <c r="D42">
        <v>71</v>
      </c>
      <c r="F42" s="6" t="s">
        <v>29</v>
      </c>
      <c r="G42" s="6" t="s">
        <v>11</v>
      </c>
      <c r="H42" s="6" t="s">
        <v>16</v>
      </c>
      <c r="I42" s="6" t="s">
        <v>12</v>
      </c>
      <c r="J42" s="6" t="s">
        <v>56</v>
      </c>
      <c r="K42" s="6" t="s">
        <v>163</v>
      </c>
    </row>
    <row r="43" spans="2:11" x14ac:dyDescent="0.3">
      <c r="C43" t="s">
        <v>27</v>
      </c>
      <c r="D43">
        <v>150</v>
      </c>
      <c r="F43" s="6" t="s">
        <v>29</v>
      </c>
      <c r="G43" s="6" t="s">
        <v>11</v>
      </c>
      <c r="H43" s="6" t="s">
        <v>16</v>
      </c>
      <c r="I43" s="6" t="s">
        <v>12</v>
      </c>
      <c r="J43" s="6" t="s">
        <v>56</v>
      </c>
      <c r="K43" s="6" t="s">
        <v>163</v>
      </c>
    </row>
    <row r="44" spans="2:11" x14ac:dyDescent="0.3">
      <c r="C44" t="s">
        <v>293</v>
      </c>
      <c r="D44">
        <v>224</v>
      </c>
      <c r="F44" s="6" t="s">
        <v>29</v>
      </c>
      <c r="G44" s="6" t="s">
        <v>11</v>
      </c>
      <c r="H44" s="6" t="s">
        <v>15</v>
      </c>
      <c r="I44" s="6" t="s">
        <v>12</v>
      </c>
      <c r="J44" s="6" t="s">
        <v>56</v>
      </c>
      <c r="K44" s="6" t="s">
        <v>163</v>
      </c>
    </row>
    <row r="45" spans="2:11" x14ac:dyDescent="0.3">
      <c r="C45" t="s">
        <v>294</v>
      </c>
      <c r="D45">
        <v>207</v>
      </c>
      <c r="F45" s="6" t="s">
        <v>29</v>
      </c>
      <c r="G45" s="6" t="s">
        <v>11</v>
      </c>
      <c r="H45" s="6" t="s">
        <v>15</v>
      </c>
      <c r="I45" s="6" t="s">
        <v>12</v>
      </c>
      <c r="J45" s="6" t="s">
        <v>56</v>
      </c>
      <c r="K45" s="6" t="s">
        <v>60</v>
      </c>
    </row>
    <row r="46" spans="2:11" x14ac:dyDescent="0.3">
      <c r="C46" t="s">
        <v>8</v>
      </c>
      <c r="D46">
        <v>65</v>
      </c>
      <c r="F46" s="6" t="s">
        <v>29</v>
      </c>
      <c r="G46" s="6" t="s">
        <v>11</v>
      </c>
      <c r="H46" s="6" t="s">
        <v>16</v>
      </c>
      <c r="I46" s="6" t="s">
        <v>12</v>
      </c>
      <c r="J46" s="6" t="s">
        <v>56</v>
      </c>
      <c r="K46" s="6" t="s">
        <v>60</v>
      </c>
    </row>
    <row r="47" spans="2:11" x14ac:dyDescent="0.3">
      <c r="C47" t="s">
        <v>295</v>
      </c>
      <c r="D47">
        <v>998</v>
      </c>
      <c r="F47" s="6" t="s">
        <v>29</v>
      </c>
      <c r="G47" s="6" t="s">
        <v>10</v>
      </c>
      <c r="H47" s="6" t="s">
        <v>15</v>
      </c>
      <c r="I47" s="6" t="s">
        <v>12</v>
      </c>
      <c r="J47" s="6" t="s">
        <v>56</v>
      </c>
      <c r="K47" s="6" t="s">
        <v>60</v>
      </c>
    </row>
    <row r="48" spans="2:11" x14ac:dyDescent="0.3">
      <c r="B48" s="23">
        <v>44719</v>
      </c>
      <c r="C48" t="s">
        <v>24</v>
      </c>
      <c r="D48">
        <v>90</v>
      </c>
      <c r="F48" s="6" t="s">
        <v>50</v>
      </c>
      <c r="G48" s="6" t="s">
        <v>11</v>
      </c>
      <c r="H48" s="6" t="s">
        <v>16</v>
      </c>
      <c r="I48" s="6" t="s">
        <v>12</v>
      </c>
      <c r="J48" s="6" t="s">
        <v>56</v>
      </c>
      <c r="K48" s="6" t="s">
        <v>163</v>
      </c>
    </row>
    <row r="49" spans="2:11" x14ac:dyDescent="0.3">
      <c r="B49" s="23">
        <v>44719</v>
      </c>
      <c r="C49" t="s">
        <v>23</v>
      </c>
      <c r="D49">
        <v>400</v>
      </c>
      <c r="F49" s="6" t="s">
        <v>50</v>
      </c>
      <c r="G49" s="6" t="s">
        <v>11</v>
      </c>
      <c r="H49" s="6" t="s">
        <v>16</v>
      </c>
      <c r="I49" s="6" t="s">
        <v>12</v>
      </c>
      <c r="J49" s="6" t="s">
        <v>56</v>
      </c>
      <c r="K49" s="6" t="s">
        <v>163</v>
      </c>
    </row>
    <row r="50" spans="2:11" x14ac:dyDescent="0.3">
      <c r="B50" s="23">
        <v>44719</v>
      </c>
      <c r="C50" t="s">
        <v>27</v>
      </c>
      <c r="D50">
        <v>320</v>
      </c>
      <c r="F50" s="6" t="s">
        <v>50</v>
      </c>
      <c r="G50" s="6" t="s">
        <v>11</v>
      </c>
      <c r="H50" s="6" t="s">
        <v>16</v>
      </c>
      <c r="I50" s="6" t="s">
        <v>12</v>
      </c>
      <c r="J50" s="6" t="s">
        <v>56</v>
      </c>
      <c r="K50" s="6" t="s">
        <v>163</v>
      </c>
    </row>
    <row r="51" spans="2:11" x14ac:dyDescent="0.3">
      <c r="B51" s="23">
        <v>44719</v>
      </c>
      <c r="C51" t="s">
        <v>18</v>
      </c>
      <c r="D51">
        <v>20</v>
      </c>
      <c r="F51" s="6" t="s">
        <v>50</v>
      </c>
      <c r="G51" s="6" t="s">
        <v>11</v>
      </c>
      <c r="H51" s="6" t="s">
        <v>16</v>
      </c>
      <c r="I51" s="6" t="s">
        <v>12</v>
      </c>
      <c r="J51" s="6" t="s">
        <v>56</v>
      </c>
      <c r="K51" s="6" t="s">
        <v>163</v>
      </c>
    </row>
    <row r="52" spans="2:11" x14ac:dyDescent="0.3">
      <c r="B52" s="23">
        <v>44719</v>
      </c>
      <c r="C52" t="s">
        <v>8</v>
      </c>
      <c r="D52">
        <v>70</v>
      </c>
      <c r="F52" s="6" t="s">
        <v>50</v>
      </c>
      <c r="G52" s="6" t="s">
        <v>11</v>
      </c>
      <c r="H52" s="6" t="s">
        <v>16</v>
      </c>
      <c r="I52" s="6" t="s">
        <v>12</v>
      </c>
      <c r="J52" s="6" t="s">
        <v>56</v>
      </c>
      <c r="K52" s="6" t="s">
        <v>163</v>
      </c>
    </row>
    <row r="53" spans="2:11" x14ac:dyDescent="0.3">
      <c r="B53" s="23">
        <v>44719</v>
      </c>
      <c r="C53" t="s">
        <v>20</v>
      </c>
      <c r="D53">
        <v>880</v>
      </c>
      <c r="F53" s="6" t="s">
        <v>50</v>
      </c>
      <c r="G53" s="6" t="s">
        <v>10</v>
      </c>
      <c r="H53" s="6" t="s">
        <v>15</v>
      </c>
      <c r="I53" s="6" t="s">
        <v>12</v>
      </c>
      <c r="J53" s="6" t="s">
        <v>56</v>
      </c>
      <c r="K53" s="6" t="s">
        <v>163</v>
      </c>
    </row>
    <row r="54" spans="2:11" x14ac:dyDescent="0.3">
      <c r="B54" s="23">
        <v>44719</v>
      </c>
      <c r="C54" t="s">
        <v>20</v>
      </c>
      <c r="D54">
        <v>1305</v>
      </c>
      <c r="F54" s="6" t="s">
        <v>50</v>
      </c>
      <c r="G54" s="6" t="s">
        <v>11</v>
      </c>
      <c r="H54" s="6" t="s">
        <v>15</v>
      </c>
      <c r="I54" s="6" t="s">
        <v>12</v>
      </c>
      <c r="J54" s="6" t="s">
        <v>56</v>
      </c>
      <c r="K54" s="6" t="s">
        <v>163</v>
      </c>
    </row>
    <row r="55" spans="2:11" x14ac:dyDescent="0.3">
      <c r="B55" s="23">
        <v>44719</v>
      </c>
      <c r="C55" t="s">
        <v>291</v>
      </c>
      <c r="D55">
        <v>1400</v>
      </c>
      <c r="F55" s="6" t="s">
        <v>50</v>
      </c>
      <c r="G55" s="6" t="s">
        <v>10</v>
      </c>
      <c r="H55" s="6" t="s">
        <v>15</v>
      </c>
      <c r="I55" s="6" t="s">
        <v>12</v>
      </c>
      <c r="J55" s="6" t="s">
        <v>56</v>
      </c>
      <c r="K55" s="6" t="s">
        <v>163</v>
      </c>
    </row>
    <row r="56" spans="2:11" x14ac:dyDescent="0.3">
      <c r="B56" s="23">
        <v>44719</v>
      </c>
      <c r="C56" t="s">
        <v>27</v>
      </c>
      <c r="D56">
        <v>130</v>
      </c>
      <c r="F56" s="6" t="s">
        <v>29</v>
      </c>
      <c r="G56" s="6" t="s">
        <v>11</v>
      </c>
      <c r="H56" s="6" t="s">
        <v>16</v>
      </c>
      <c r="I56" s="6" t="s">
        <v>12</v>
      </c>
      <c r="J56" s="6" t="s">
        <v>56</v>
      </c>
      <c r="K56" s="6" t="s">
        <v>60</v>
      </c>
    </row>
    <row r="57" spans="2:11" x14ac:dyDescent="0.3">
      <c r="B57" s="23">
        <v>44720</v>
      </c>
      <c r="C57" t="s">
        <v>24</v>
      </c>
      <c r="D57">
        <v>120</v>
      </c>
      <c r="F57" s="6" t="s">
        <v>50</v>
      </c>
      <c r="G57" s="6" t="s">
        <v>11</v>
      </c>
      <c r="H57" s="6" t="s">
        <v>16</v>
      </c>
      <c r="I57" s="6" t="s">
        <v>12</v>
      </c>
      <c r="J57" s="6" t="s">
        <v>56</v>
      </c>
      <c r="K57" s="6" t="s">
        <v>163</v>
      </c>
    </row>
    <row r="58" spans="2:11" x14ac:dyDescent="0.3">
      <c r="C58" t="s">
        <v>23</v>
      </c>
      <c r="D58">
        <v>320</v>
      </c>
      <c r="F58" s="6" t="s">
        <v>50</v>
      </c>
      <c r="G58" s="6" t="s">
        <v>11</v>
      </c>
      <c r="H58" s="6" t="s">
        <v>16</v>
      </c>
      <c r="I58" s="6" t="s">
        <v>12</v>
      </c>
      <c r="J58" s="6" t="s">
        <v>56</v>
      </c>
      <c r="K58" s="6" t="s">
        <v>163</v>
      </c>
    </row>
    <row r="59" spans="2:11" x14ac:dyDescent="0.3">
      <c r="C59" t="s">
        <v>8</v>
      </c>
      <c r="D59">
        <v>60</v>
      </c>
      <c r="F59" s="6" t="s">
        <v>50</v>
      </c>
      <c r="G59" s="6" t="s">
        <v>11</v>
      </c>
      <c r="H59" s="6" t="s">
        <v>16</v>
      </c>
      <c r="I59" s="6" t="s">
        <v>12</v>
      </c>
      <c r="J59" s="6" t="s">
        <v>56</v>
      </c>
      <c r="K59" s="6" t="s">
        <v>163</v>
      </c>
    </row>
    <row r="60" spans="2:11" x14ac:dyDescent="0.3">
      <c r="C60" t="s">
        <v>20</v>
      </c>
      <c r="D60">
        <v>850</v>
      </c>
      <c r="F60" s="6" t="s">
        <v>50</v>
      </c>
      <c r="G60" s="6" t="s">
        <v>10</v>
      </c>
      <c r="H60" s="6" t="s">
        <v>15</v>
      </c>
      <c r="I60" s="6" t="s">
        <v>12</v>
      </c>
      <c r="J60" s="6" t="s">
        <v>56</v>
      </c>
      <c r="K60" s="6" t="s">
        <v>163</v>
      </c>
    </row>
    <row r="61" spans="2:11" x14ac:dyDescent="0.3">
      <c r="C61" t="s">
        <v>27</v>
      </c>
      <c r="D61">
        <v>320</v>
      </c>
      <c r="F61" s="6" t="s">
        <v>50</v>
      </c>
      <c r="G61" s="6" t="s">
        <v>11</v>
      </c>
      <c r="H61" s="6" t="s">
        <v>16</v>
      </c>
      <c r="I61" s="6" t="s">
        <v>12</v>
      </c>
      <c r="J61" s="6" t="s">
        <v>56</v>
      </c>
      <c r="K61" s="6" t="s">
        <v>163</v>
      </c>
    </row>
    <row r="62" spans="2:11" x14ac:dyDescent="0.3">
      <c r="B62" s="21"/>
      <c r="C62" t="s">
        <v>27</v>
      </c>
      <c r="D62">
        <v>200</v>
      </c>
      <c r="F62" t="s">
        <v>41</v>
      </c>
      <c r="G62" t="s">
        <v>11</v>
      </c>
      <c r="H62" t="s">
        <v>16</v>
      </c>
      <c r="I62" t="s">
        <v>12</v>
      </c>
      <c r="J62" t="s">
        <v>13</v>
      </c>
      <c r="K62" t="s">
        <v>99</v>
      </c>
    </row>
    <row r="63" spans="2:11" x14ac:dyDescent="0.3">
      <c r="C63" t="s">
        <v>296</v>
      </c>
      <c r="D63">
        <v>800</v>
      </c>
      <c r="F63" t="s">
        <v>41</v>
      </c>
      <c r="G63" t="s">
        <v>11</v>
      </c>
      <c r="H63" t="s">
        <v>15</v>
      </c>
      <c r="I63" t="s">
        <v>12</v>
      </c>
      <c r="J63" t="s">
        <v>13</v>
      </c>
      <c r="K63" t="s">
        <v>99</v>
      </c>
    </row>
    <row r="64" spans="2:11" x14ac:dyDescent="0.3">
      <c r="C64" t="s">
        <v>8</v>
      </c>
      <c r="D64">
        <v>75</v>
      </c>
      <c r="F64" t="s">
        <v>41</v>
      </c>
      <c r="G64" t="s">
        <v>11</v>
      </c>
      <c r="H64" t="s">
        <v>16</v>
      </c>
      <c r="I64" t="s">
        <v>12</v>
      </c>
      <c r="J64" t="s">
        <v>13</v>
      </c>
      <c r="K64" t="s">
        <v>99</v>
      </c>
    </row>
    <row r="65" spans="2:11" x14ac:dyDescent="0.3">
      <c r="C65" t="s">
        <v>9</v>
      </c>
      <c r="D65">
        <v>50</v>
      </c>
      <c r="F65" s="6" t="s">
        <v>50</v>
      </c>
      <c r="G65" s="6" t="s">
        <v>11</v>
      </c>
      <c r="H65" s="6" t="s">
        <v>16</v>
      </c>
      <c r="I65" s="6" t="s">
        <v>12</v>
      </c>
      <c r="J65" s="6" t="s">
        <v>56</v>
      </c>
      <c r="K65" s="6" t="s">
        <v>163</v>
      </c>
    </row>
    <row r="66" spans="2:11" x14ac:dyDescent="0.3">
      <c r="C66" t="s">
        <v>305</v>
      </c>
      <c r="D66">
        <v>250</v>
      </c>
      <c r="F66" s="6" t="s">
        <v>50</v>
      </c>
      <c r="G66" s="6" t="s">
        <v>11</v>
      </c>
      <c r="H66" s="6" t="s">
        <v>15</v>
      </c>
      <c r="I66" s="6" t="s">
        <v>12</v>
      </c>
      <c r="J66" s="6" t="s">
        <v>56</v>
      </c>
      <c r="K66" s="6" t="s">
        <v>163</v>
      </c>
    </row>
    <row r="67" spans="2:11" x14ac:dyDescent="0.3">
      <c r="C67" t="s">
        <v>365</v>
      </c>
      <c r="D67">
        <v>6324</v>
      </c>
      <c r="F67" s="6" t="s">
        <v>44</v>
      </c>
      <c r="G67" s="6" t="s">
        <v>11</v>
      </c>
      <c r="H67" s="6" t="s">
        <v>15</v>
      </c>
      <c r="I67" s="6" t="s">
        <v>12</v>
      </c>
      <c r="J67" s="6" t="s">
        <v>56</v>
      </c>
      <c r="K67" s="6" t="s">
        <v>99</v>
      </c>
    </row>
    <row r="68" spans="2:11" x14ac:dyDescent="0.3">
      <c r="C68" t="s">
        <v>366</v>
      </c>
      <c r="D68">
        <v>10000</v>
      </c>
      <c r="F68" s="6" t="s">
        <v>44</v>
      </c>
      <c r="G68" s="6" t="s">
        <v>11</v>
      </c>
      <c r="H68" s="6" t="s">
        <v>14</v>
      </c>
      <c r="I68" s="6" t="s">
        <v>12</v>
      </c>
      <c r="J68" s="6" t="s">
        <v>56</v>
      </c>
      <c r="K68" s="6" t="s">
        <v>44</v>
      </c>
    </row>
    <row r="69" spans="2:11" x14ac:dyDescent="0.3">
      <c r="B69" s="21">
        <v>44721</v>
      </c>
      <c r="C69" t="s">
        <v>24</v>
      </c>
      <c r="D69">
        <v>175</v>
      </c>
      <c r="F69" t="s">
        <v>41</v>
      </c>
      <c r="G69" t="s">
        <v>11</v>
      </c>
      <c r="H69" t="s">
        <v>16</v>
      </c>
      <c r="I69" t="s">
        <v>12</v>
      </c>
      <c r="J69" t="s">
        <v>13</v>
      </c>
      <c r="K69" t="s">
        <v>99</v>
      </c>
    </row>
    <row r="70" spans="2:11" x14ac:dyDescent="0.3">
      <c r="C70" t="s">
        <v>297</v>
      </c>
      <c r="D70">
        <v>2350</v>
      </c>
      <c r="F70" t="s">
        <v>41</v>
      </c>
      <c r="G70" t="s">
        <v>11</v>
      </c>
      <c r="H70" t="s">
        <v>15</v>
      </c>
      <c r="I70" t="s">
        <v>12</v>
      </c>
      <c r="J70" t="s">
        <v>13</v>
      </c>
      <c r="K70" t="s">
        <v>99</v>
      </c>
    </row>
    <row r="71" spans="2:11" x14ac:dyDescent="0.3">
      <c r="C71" t="s">
        <v>8</v>
      </c>
      <c r="D71">
        <v>80</v>
      </c>
      <c r="F71" t="s">
        <v>41</v>
      </c>
      <c r="G71" t="s">
        <v>11</v>
      </c>
      <c r="H71" t="s">
        <v>16</v>
      </c>
      <c r="I71" t="s">
        <v>12</v>
      </c>
      <c r="J71" t="s">
        <v>13</v>
      </c>
      <c r="K71" t="s">
        <v>99</v>
      </c>
    </row>
    <row r="72" spans="2:11" x14ac:dyDescent="0.3">
      <c r="C72" t="s">
        <v>23</v>
      </c>
      <c r="D72">
        <v>430</v>
      </c>
      <c r="F72" t="s">
        <v>41</v>
      </c>
      <c r="G72" t="s">
        <v>11</v>
      </c>
      <c r="H72" t="s">
        <v>16</v>
      </c>
      <c r="I72" t="s">
        <v>12</v>
      </c>
      <c r="J72" t="s">
        <v>13</v>
      </c>
      <c r="K72" t="s">
        <v>99</v>
      </c>
    </row>
    <row r="73" spans="2:11" x14ac:dyDescent="0.3">
      <c r="C73" t="s">
        <v>27</v>
      </c>
      <c r="D73">
        <v>330</v>
      </c>
      <c r="F73" t="s">
        <v>41</v>
      </c>
      <c r="G73" t="s">
        <v>11</v>
      </c>
      <c r="H73" t="s">
        <v>16</v>
      </c>
      <c r="I73" t="s">
        <v>12</v>
      </c>
      <c r="J73" t="s">
        <v>13</v>
      </c>
      <c r="K73" t="s">
        <v>99</v>
      </c>
    </row>
    <row r="74" spans="2:11" x14ac:dyDescent="0.3">
      <c r="C74" t="s">
        <v>9</v>
      </c>
      <c r="D74">
        <v>40</v>
      </c>
      <c r="F74" t="s">
        <v>41</v>
      </c>
      <c r="G74" t="s">
        <v>11</v>
      </c>
      <c r="H74" t="s">
        <v>16</v>
      </c>
      <c r="I74" t="s">
        <v>12</v>
      </c>
      <c r="J74" t="s">
        <v>13</v>
      </c>
      <c r="K74" t="s">
        <v>99</v>
      </c>
    </row>
    <row r="75" spans="2:11" x14ac:dyDescent="0.3">
      <c r="C75" t="s">
        <v>24</v>
      </c>
      <c r="D75">
        <v>90</v>
      </c>
      <c r="F75" s="6" t="s">
        <v>50</v>
      </c>
      <c r="G75" s="6" t="s">
        <v>11</v>
      </c>
      <c r="H75" s="6" t="s">
        <v>16</v>
      </c>
      <c r="I75" s="6" t="s">
        <v>12</v>
      </c>
      <c r="J75" s="6" t="s">
        <v>56</v>
      </c>
      <c r="K75" s="6" t="s">
        <v>163</v>
      </c>
    </row>
    <row r="76" spans="2:11" x14ac:dyDescent="0.3">
      <c r="C76" t="s">
        <v>8</v>
      </c>
      <c r="D76">
        <v>120</v>
      </c>
      <c r="F76" s="6" t="s">
        <v>50</v>
      </c>
      <c r="G76" s="6" t="s">
        <v>11</v>
      </c>
      <c r="H76" s="6" t="s">
        <v>16</v>
      </c>
      <c r="I76" s="6" t="s">
        <v>12</v>
      </c>
      <c r="J76" s="6" t="s">
        <v>56</v>
      </c>
      <c r="K76" s="6" t="s">
        <v>163</v>
      </c>
    </row>
    <row r="77" spans="2:11" x14ac:dyDescent="0.3">
      <c r="C77" t="s">
        <v>336</v>
      </c>
      <c r="D77">
        <v>300</v>
      </c>
      <c r="F77" s="6" t="s">
        <v>50</v>
      </c>
      <c r="G77" s="6" t="s">
        <v>11</v>
      </c>
      <c r="H77" s="6" t="s">
        <v>15</v>
      </c>
      <c r="I77" s="6" t="s">
        <v>12</v>
      </c>
      <c r="J77" s="6" t="s">
        <v>56</v>
      </c>
      <c r="K77" s="6" t="s">
        <v>163</v>
      </c>
    </row>
    <row r="78" spans="2:11" x14ac:dyDescent="0.3">
      <c r="C78" t="s">
        <v>9</v>
      </c>
      <c r="D78">
        <v>80</v>
      </c>
      <c r="F78" s="6" t="s">
        <v>50</v>
      </c>
      <c r="G78" s="6" t="s">
        <v>11</v>
      </c>
      <c r="H78" s="6" t="s">
        <v>16</v>
      </c>
      <c r="I78" s="6" t="s">
        <v>12</v>
      </c>
      <c r="J78" s="6" t="s">
        <v>56</v>
      </c>
      <c r="K78" s="6" t="s">
        <v>163</v>
      </c>
    </row>
    <row r="79" spans="2:11" x14ac:dyDescent="0.3">
      <c r="C79" t="s">
        <v>337</v>
      </c>
      <c r="D79">
        <v>1390</v>
      </c>
      <c r="F79" s="6" t="s">
        <v>50</v>
      </c>
      <c r="G79" s="6" t="s">
        <v>11</v>
      </c>
      <c r="H79" s="6" t="s">
        <v>16</v>
      </c>
      <c r="I79" s="6" t="s">
        <v>12</v>
      </c>
      <c r="J79" s="6" t="s">
        <v>56</v>
      </c>
      <c r="K79" s="6" t="s">
        <v>163</v>
      </c>
    </row>
    <row r="80" spans="2:11" x14ac:dyDescent="0.3">
      <c r="C80" t="s">
        <v>20</v>
      </c>
      <c r="D80">
        <v>150</v>
      </c>
      <c r="F80" s="6" t="s">
        <v>50</v>
      </c>
      <c r="G80" s="6" t="s">
        <v>11</v>
      </c>
      <c r="H80" s="6" t="s">
        <v>15</v>
      </c>
      <c r="I80" s="6" t="s">
        <v>12</v>
      </c>
      <c r="J80" s="6" t="s">
        <v>56</v>
      </c>
      <c r="K80" s="6" t="s">
        <v>163</v>
      </c>
    </row>
    <row r="81" spans="2:11" x14ac:dyDescent="0.3">
      <c r="C81" t="s">
        <v>30</v>
      </c>
      <c r="D81">
        <v>270</v>
      </c>
      <c r="F81" s="6" t="s">
        <v>50</v>
      </c>
      <c r="G81" s="6" t="s">
        <v>11</v>
      </c>
      <c r="H81" s="6" t="s">
        <v>16</v>
      </c>
      <c r="I81" s="6" t="s">
        <v>12</v>
      </c>
      <c r="J81" s="6" t="s">
        <v>56</v>
      </c>
      <c r="K81" s="6" t="s">
        <v>163</v>
      </c>
    </row>
    <row r="82" spans="2:11" x14ac:dyDescent="0.3">
      <c r="C82" t="s">
        <v>32</v>
      </c>
      <c r="D82">
        <v>370</v>
      </c>
      <c r="F82" s="6" t="s">
        <v>50</v>
      </c>
      <c r="G82" s="6" t="s">
        <v>11</v>
      </c>
      <c r="H82" s="6" t="s">
        <v>16</v>
      </c>
      <c r="I82" s="6" t="s">
        <v>12</v>
      </c>
      <c r="J82" s="6" t="s">
        <v>56</v>
      </c>
      <c r="K82" s="6" t="s">
        <v>163</v>
      </c>
    </row>
    <row r="83" spans="2:11" x14ac:dyDescent="0.3">
      <c r="C83" t="s">
        <v>338</v>
      </c>
      <c r="D83">
        <v>900</v>
      </c>
      <c r="F83" s="6" t="s">
        <v>50</v>
      </c>
      <c r="G83" s="6" t="s">
        <v>11</v>
      </c>
      <c r="H83" s="6" t="s">
        <v>15</v>
      </c>
      <c r="I83" s="6" t="s">
        <v>12</v>
      </c>
      <c r="J83" s="6" t="s">
        <v>56</v>
      </c>
      <c r="K83" s="6" t="s">
        <v>163</v>
      </c>
    </row>
    <row r="84" spans="2:11" x14ac:dyDescent="0.3">
      <c r="C84" t="s">
        <v>339</v>
      </c>
      <c r="D84">
        <v>75</v>
      </c>
      <c r="F84" s="6" t="s">
        <v>50</v>
      </c>
      <c r="G84" s="6" t="s">
        <v>11</v>
      </c>
      <c r="H84" s="6" t="s">
        <v>14</v>
      </c>
      <c r="I84" s="6" t="s">
        <v>12</v>
      </c>
      <c r="J84" s="6" t="s">
        <v>56</v>
      </c>
      <c r="K84" s="6" t="s">
        <v>163</v>
      </c>
    </row>
    <row r="85" spans="2:11" x14ac:dyDescent="0.3">
      <c r="C85" t="s">
        <v>20</v>
      </c>
      <c r="D85">
        <v>1100</v>
      </c>
      <c r="F85" s="6" t="s">
        <v>29</v>
      </c>
      <c r="G85" s="6" t="s">
        <v>10</v>
      </c>
      <c r="H85" s="6" t="s">
        <v>15</v>
      </c>
      <c r="I85" s="6" t="s">
        <v>12</v>
      </c>
      <c r="J85" s="6" t="s">
        <v>56</v>
      </c>
      <c r="K85" s="6" t="s">
        <v>29</v>
      </c>
    </row>
    <row r="86" spans="2:11" x14ac:dyDescent="0.3">
      <c r="B86" s="21">
        <v>44722</v>
      </c>
      <c r="C86" t="s">
        <v>24</v>
      </c>
      <c r="D86">
        <v>180</v>
      </c>
      <c r="F86" t="s">
        <v>41</v>
      </c>
      <c r="G86" t="s">
        <v>11</v>
      </c>
      <c r="H86" t="s">
        <v>16</v>
      </c>
      <c r="I86" t="s">
        <v>12</v>
      </c>
      <c r="J86" t="s">
        <v>13</v>
      </c>
      <c r="K86" t="s">
        <v>99</v>
      </c>
    </row>
    <row r="87" spans="2:11" x14ac:dyDescent="0.3">
      <c r="C87" t="s">
        <v>18</v>
      </c>
      <c r="D87">
        <v>20</v>
      </c>
      <c r="F87" t="s">
        <v>41</v>
      </c>
      <c r="G87" t="s">
        <v>11</v>
      </c>
      <c r="H87" t="s">
        <v>16</v>
      </c>
      <c r="I87" t="s">
        <v>12</v>
      </c>
      <c r="J87" t="s">
        <v>13</v>
      </c>
      <c r="K87" t="s">
        <v>99</v>
      </c>
    </row>
    <row r="88" spans="2:11" x14ac:dyDescent="0.3">
      <c r="C88" t="s">
        <v>8</v>
      </c>
      <c r="D88">
        <v>50</v>
      </c>
      <c r="F88" t="s">
        <v>41</v>
      </c>
      <c r="G88" t="s">
        <v>11</v>
      </c>
      <c r="H88" t="s">
        <v>16</v>
      </c>
      <c r="I88" t="s">
        <v>12</v>
      </c>
      <c r="J88" t="s">
        <v>13</v>
      </c>
      <c r="K88" t="s">
        <v>99</v>
      </c>
    </row>
    <row r="89" spans="2:11" x14ac:dyDescent="0.3">
      <c r="C89" t="s">
        <v>298</v>
      </c>
      <c r="D89">
        <v>800</v>
      </c>
      <c r="F89" t="s">
        <v>41</v>
      </c>
      <c r="G89" t="s">
        <v>11</v>
      </c>
      <c r="H89" t="s">
        <v>15</v>
      </c>
      <c r="I89" t="s">
        <v>12</v>
      </c>
      <c r="J89" t="s">
        <v>13</v>
      </c>
      <c r="K89" t="s">
        <v>99</v>
      </c>
    </row>
    <row r="90" spans="2:11" x14ac:dyDescent="0.3">
      <c r="C90" t="s">
        <v>299</v>
      </c>
      <c r="D90">
        <v>120</v>
      </c>
      <c r="F90" t="s">
        <v>41</v>
      </c>
      <c r="G90" t="s">
        <v>11</v>
      </c>
      <c r="H90" t="s">
        <v>15</v>
      </c>
      <c r="I90" t="s">
        <v>12</v>
      </c>
      <c r="J90" t="s">
        <v>13</v>
      </c>
      <c r="K90" t="s">
        <v>99</v>
      </c>
    </row>
    <row r="91" spans="2:11" x14ac:dyDescent="0.3">
      <c r="C91" t="s">
        <v>27</v>
      </c>
      <c r="D91">
        <v>655</v>
      </c>
      <c r="F91" t="s">
        <v>41</v>
      </c>
      <c r="G91" t="s">
        <v>11</v>
      </c>
      <c r="H91" t="s">
        <v>16</v>
      </c>
      <c r="I91" t="s">
        <v>12</v>
      </c>
      <c r="J91" t="s">
        <v>13</v>
      </c>
      <c r="K91" t="s">
        <v>99</v>
      </c>
    </row>
    <row r="92" spans="2:11" x14ac:dyDescent="0.3">
      <c r="C92" t="s">
        <v>51</v>
      </c>
      <c r="D92">
        <v>200</v>
      </c>
      <c r="F92" s="6" t="s">
        <v>50</v>
      </c>
      <c r="G92" s="6" t="s">
        <v>11</v>
      </c>
      <c r="H92" s="6" t="s">
        <v>15</v>
      </c>
      <c r="I92" s="6" t="s">
        <v>12</v>
      </c>
      <c r="J92" s="6" t="s">
        <v>56</v>
      </c>
      <c r="K92" s="6" t="s">
        <v>163</v>
      </c>
    </row>
    <row r="93" spans="2:11" x14ac:dyDescent="0.3">
      <c r="C93" t="s">
        <v>8</v>
      </c>
      <c r="D93">
        <v>150</v>
      </c>
      <c r="F93" s="6" t="s">
        <v>50</v>
      </c>
      <c r="G93" s="6" t="s">
        <v>11</v>
      </c>
      <c r="H93" s="6" t="s">
        <v>16</v>
      </c>
      <c r="I93" s="6" t="s">
        <v>12</v>
      </c>
      <c r="J93" s="6" t="s">
        <v>56</v>
      </c>
      <c r="K93" s="6" t="s">
        <v>163</v>
      </c>
    </row>
    <row r="94" spans="2:11" x14ac:dyDescent="0.3">
      <c r="C94" t="s">
        <v>28</v>
      </c>
      <c r="D94">
        <v>45</v>
      </c>
      <c r="F94" s="6" t="s">
        <v>50</v>
      </c>
      <c r="G94" s="6" t="s">
        <v>11</v>
      </c>
      <c r="H94" s="6" t="s">
        <v>16</v>
      </c>
      <c r="I94" s="6" t="s">
        <v>12</v>
      </c>
      <c r="J94" s="6" t="s">
        <v>56</v>
      </c>
      <c r="K94" s="6" t="s">
        <v>163</v>
      </c>
    </row>
    <row r="95" spans="2:11" x14ac:dyDescent="0.3">
      <c r="C95" t="s">
        <v>23</v>
      </c>
      <c r="D95">
        <v>1064</v>
      </c>
      <c r="F95" s="6" t="s">
        <v>44</v>
      </c>
      <c r="G95" s="6" t="s">
        <v>11</v>
      </c>
      <c r="H95" s="6" t="s">
        <v>16</v>
      </c>
      <c r="I95" s="6" t="s">
        <v>12</v>
      </c>
      <c r="J95" s="6" t="s">
        <v>56</v>
      </c>
      <c r="K95" s="6" t="s">
        <v>44</v>
      </c>
    </row>
    <row r="96" spans="2:11" x14ac:dyDescent="0.3">
      <c r="B96" s="21">
        <v>44723</v>
      </c>
      <c r="C96" t="s">
        <v>24</v>
      </c>
      <c r="D96">
        <v>220</v>
      </c>
      <c r="F96" t="s">
        <v>41</v>
      </c>
      <c r="G96" t="s">
        <v>11</v>
      </c>
      <c r="H96" t="s">
        <v>16</v>
      </c>
      <c r="I96" t="s">
        <v>12</v>
      </c>
      <c r="J96" t="s">
        <v>13</v>
      </c>
      <c r="K96" t="s">
        <v>99</v>
      </c>
    </row>
    <row r="97" spans="2:11" x14ac:dyDescent="0.3">
      <c r="C97" t="s">
        <v>20</v>
      </c>
      <c r="D97">
        <v>1000</v>
      </c>
      <c r="F97" t="s">
        <v>41</v>
      </c>
      <c r="G97" t="s">
        <v>11</v>
      </c>
      <c r="H97" t="s">
        <v>15</v>
      </c>
      <c r="I97" t="s">
        <v>12</v>
      </c>
      <c r="J97" t="s">
        <v>13</v>
      </c>
      <c r="K97" t="s">
        <v>99</v>
      </c>
    </row>
    <row r="98" spans="2:11" x14ac:dyDescent="0.3">
      <c r="C98" t="s">
        <v>27</v>
      </c>
      <c r="D98">
        <v>749</v>
      </c>
      <c r="F98" t="s">
        <v>41</v>
      </c>
      <c r="G98" t="s">
        <v>11</v>
      </c>
      <c r="H98" t="s">
        <v>16</v>
      </c>
      <c r="I98" t="s">
        <v>12</v>
      </c>
      <c r="J98" t="s">
        <v>13</v>
      </c>
      <c r="K98" t="s">
        <v>99</v>
      </c>
    </row>
    <row r="99" spans="2:11" x14ac:dyDescent="0.3">
      <c r="C99" t="s">
        <v>300</v>
      </c>
      <c r="D99">
        <v>90</v>
      </c>
      <c r="F99" t="s">
        <v>41</v>
      </c>
      <c r="G99" t="s">
        <v>11</v>
      </c>
      <c r="H99" t="s">
        <v>15</v>
      </c>
      <c r="I99" t="s">
        <v>12</v>
      </c>
      <c r="J99" t="s">
        <v>13</v>
      </c>
      <c r="K99" t="s">
        <v>99</v>
      </c>
    </row>
    <row r="100" spans="2:11" x14ac:dyDescent="0.3">
      <c r="C100" t="s">
        <v>23</v>
      </c>
      <c r="D100">
        <v>200</v>
      </c>
      <c r="F100" s="6" t="s">
        <v>50</v>
      </c>
      <c r="G100" s="6" t="s">
        <v>11</v>
      </c>
      <c r="H100" s="6" t="s">
        <v>16</v>
      </c>
      <c r="I100" s="6" t="s">
        <v>12</v>
      </c>
      <c r="J100" s="6" t="s">
        <v>56</v>
      </c>
      <c r="K100" s="6" t="s">
        <v>163</v>
      </c>
    </row>
    <row r="101" spans="2:11" x14ac:dyDescent="0.3">
      <c r="C101" t="s">
        <v>27</v>
      </c>
      <c r="D101">
        <v>300</v>
      </c>
      <c r="F101" s="6" t="s">
        <v>50</v>
      </c>
      <c r="G101" s="6" t="s">
        <v>11</v>
      </c>
      <c r="H101" s="6" t="s">
        <v>16</v>
      </c>
      <c r="I101" s="6" t="s">
        <v>12</v>
      </c>
      <c r="J101" s="6" t="s">
        <v>56</v>
      </c>
      <c r="K101" s="6" t="s">
        <v>163</v>
      </c>
    </row>
    <row r="102" spans="2:11" x14ac:dyDescent="0.3">
      <c r="C102" t="s">
        <v>8</v>
      </c>
      <c r="D102">
        <v>70</v>
      </c>
      <c r="F102" s="6" t="s">
        <v>50</v>
      </c>
      <c r="G102" s="6" t="s">
        <v>11</v>
      </c>
      <c r="H102" s="6" t="s">
        <v>16</v>
      </c>
      <c r="I102" s="6" t="s">
        <v>12</v>
      </c>
      <c r="J102" s="6" t="s">
        <v>56</v>
      </c>
      <c r="K102" s="6" t="s">
        <v>163</v>
      </c>
    </row>
    <row r="103" spans="2:11" x14ac:dyDescent="0.3">
      <c r="C103" t="s">
        <v>28</v>
      </c>
      <c r="D103">
        <v>45</v>
      </c>
      <c r="F103" s="6" t="s">
        <v>50</v>
      </c>
      <c r="G103" s="6" t="s">
        <v>11</v>
      </c>
      <c r="H103" s="6" t="s">
        <v>16</v>
      </c>
      <c r="I103" s="6" t="s">
        <v>12</v>
      </c>
      <c r="J103" s="6" t="s">
        <v>56</v>
      </c>
      <c r="K103" s="6" t="s">
        <v>163</v>
      </c>
    </row>
    <row r="104" spans="2:11" x14ac:dyDescent="0.3">
      <c r="C104" t="s">
        <v>367</v>
      </c>
      <c r="D104">
        <v>6024</v>
      </c>
      <c r="F104" s="6" t="s">
        <v>44</v>
      </c>
      <c r="G104" s="6" t="s">
        <v>11</v>
      </c>
      <c r="H104" s="6" t="s">
        <v>15</v>
      </c>
      <c r="I104" s="6" t="s">
        <v>12</v>
      </c>
      <c r="J104" s="6" t="s">
        <v>56</v>
      </c>
      <c r="K104" s="6" t="s">
        <v>99</v>
      </c>
    </row>
    <row r="105" spans="2:11" x14ac:dyDescent="0.3">
      <c r="C105" t="s">
        <v>368</v>
      </c>
      <c r="D105">
        <v>1272</v>
      </c>
      <c r="F105" s="6" t="s">
        <v>44</v>
      </c>
      <c r="G105" s="6" t="s">
        <v>11</v>
      </c>
      <c r="H105" s="6" t="s">
        <v>15</v>
      </c>
      <c r="I105" s="6" t="s">
        <v>12</v>
      </c>
      <c r="J105" s="6" t="s">
        <v>56</v>
      </c>
      <c r="K105" s="6" t="s">
        <v>99</v>
      </c>
    </row>
    <row r="106" spans="2:11" x14ac:dyDescent="0.3">
      <c r="C106" t="s">
        <v>27</v>
      </c>
      <c r="D106">
        <v>961</v>
      </c>
      <c r="F106" s="6" t="s">
        <v>43</v>
      </c>
      <c r="G106" s="6" t="s">
        <v>11</v>
      </c>
      <c r="H106" s="6" t="s">
        <v>16</v>
      </c>
      <c r="I106" s="6" t="s">
        <v>12</v>
      </c>
      <c r="J106" s="6" t="s">
        <v>56</v>
      </c>
      <c r="K106" s="6" t="s">
        <v>43</v>
      </c>
    </row>
    <row r="107" spans="2:11" x14ac:dyDescent="0.3">
      <c r="B107" s="21">
        <v>44724</v>
      </c>
      <c r="C107" t="s">
        <v>24</v>
      </c>
      <c r="D107">
        <v>280</v>
      </c>
      <c r="F107" t="s">
        <v>41</v>
      </c>
      <c r="G107" t="s">
        <v>11</v>
      </c>
      <c r="H107" t="s">
        <v>16</v>
      </c>
      <c r="I107" t="s">
        <v>12</v>
      </c>
      <c r="J107" t="s">
        <v>13</v>
      </c>
      <c r="K107" t="s">
        <v>99</v>
      </c>
    </row>
    <row r="108" spans="2:11" x14ac:dyDescent="0.3">
      <c r="C108" t="s">
        <v>8</v>
      </c>
      <c r="D108">
        <v>60</v>
      </c>
      <c r="F108" t="s">
        <v>41</v>
      </c>
      <c r="G108" t="s">
        <v>11</v>
      </c>
      <c r="H108" t="s">
        <v>16</v>
      </c>
      <c r="I108" t="s">
        <v>12</v>
      </c>
      <c r="J108" t="s">
        <v>13</v>
      </c>
      <c r="K108" t="s">
        <v>99</v>
      </c>
    </row>
    <row r="109" spans="2:11" x14ac:dyDescent="0.3">
      <c r="C109" t="s">
        <v>9</v>
      </c>
      <c r="D109">
        <v>24</v>
      </c>
      <c r="F109" t="s">
        <v>41</v>
      </c>
      <c r="G109" t="s">
        <v>11</v>
      </c>
      <c r="H109" t="s">
        <v>16</v>
      </c>
      <c r="I109" t="s">
        <v>12</v>
      </c>
      <c r="J109" t="s">
        <v>13</v>
      </c>
      <c r="K109" t="s">
        <v>99</v>
      </c>
    </row>
    <row r="110" spans="2:11" x14ac:dyDescent="0.3">
      <c r="C110" t="s">
        <v>301</v>
      </c>
      <c r="D110">
        <v>400</v>
      </c>
      <c r="F110" t="s">
        <v>41</v>
      </c>
      <c r="G110" t="s">
        <v>11</v>
      </c>
      <c r="H110" t="s">
        <v>14</v>
      </c>
      <c r="I110" t="s">
        <v>12</v>
      </c>
      <c r="J110" t="s">
        <v>13</v>
      </c>
      <c r="K110" t="s">
        <v>99</v>
      </c>
    </row>
    <row r="111" spans="2:11" x14ac:dyDescent="0.3">
      <c r="C111" t="s">
        <v>302</v>
      </c>
      <c r="D111">
        <v>2500</v>
      </c>
      <c r="F111" t="s">
        <v>41</v>
      </c>
      <c r="G111" t="s">
        <v>11</v>
      </c>
      <c r="H111" t="s">
        <v>15</v>
      </c>
      <c r="I111" t="s">
        <v>12</v>
      </c>
      <c r="J111" t="s">
        <v>13</v>
      </c>
      <c r="K111" t="s">
        <v>99</v>
      </c>
    </row>
    <row r="112" spans="2:11" x14ac:dyDescent="0.3">
      <c r="C112" t="s">
        <v>300</v>
      </c>
      <c r="D112">
        <v>106</v>
      </c>
      <c r="F112" t="s">
        <v>41</v>
      </c>
      <c r="G112" t="s">
        <v>11</v>
      </c>
      <c r="H112" t="s">
        <v>15</v>
      </c>
      <c r="I112" t="s">
        <v>12</v>
      </c>
      <c r="J112" t="s">
        <v>13</v>
      </c>
      <c r="K112" t="s">
        <v>99</v>
      </c>
    </row>
    <row r="113" spans="2:11" x14ac:dyDescent="0.3">
      <c r="C113" t="s">
        <v>20</v>
      </c>
      <c r="D113">
        <v>200</v>
      </c>
      <c r="F113" s="6" t="s">
        <v>50</v>
      </c>
      <c r="G113" s="6" t="s">
        <v>10</v>
      </c>
      <c r="H113" s="6" t="s">
        <v>16</v>
      </c>
      <c r="I113" s="6" t="s">
        <v>12</v>
      </c>
      <c r="J113" s="6" t="s">
        <v>56</v>
      </c>
      <c r="K113" s="6" t="s">
        <v>163</v>
      </c>
    </row>
    <row r="114" spans="2:11" x14ac:dyDescent="0.3">
      <c r="C114" t="s">
        <v>30</v>
      </c>
      <c r="D114">
        <v>170</v>
      </c>
      <c r="F114" s="6" t="s">
        <v>50</v>
      </c>
      <c r="G114" s="6" t="s">
        <v>11</v>
      </c>
      <c r="H114" s="6" t="s">
        <v>16</v>
      </c>
      <c r="I114" s="6" t="s">
        <v>12</v>
      </c>
      <c r="J114" s="6" t="s">
        <v>56</v>
      </c>
      <c r="K114" s="6" t="s">
        <v>163</v>
      </c>
    </row>
    <row r="115" spans="2:11" x14ac:dyDescent="0.3">
      <c r="C115" t="s">
        <v>95</v>
      </c>
      <c r="D115">
        <v>180</v>
      </c>
      <c r="F115" s="6" t="s">
        <v>50</v>
      </c>
      <c r="G115" s="6" t="s">
        <v>11</v>
      </c>
      <c r="H115" s="6" t="s">
        <v>16</v>
      </c>
      <c r="I115" s="6" t="s">
        <v>12</v>
      </c>
      <c r="J115" s="6" t="s">
        <v>56</v>
      </c>
      <c r="K115" s="6" t="s">
        <v>163</v>
      </c>
    </row>
    <row r="116" spans="2:11" x14ac:dyDescent="0.3">
      <c r="C116" t="s">
        <v>8</v>
      </c>
      <c r="D116">
        <v>90</v>
      </c>
      <c r="F116" s="6" t="s">
        <v>50</v>
      </c>
      <c r="G116" s="6" t="s">
        <v>11</v>
      </c>
      <c r="H116" s="6" t="s">
        <v>16</v>
      </c>
      <c r="I116" s="6" t="s">
        <v>12</v>
      </c>
      <c r="J116" s="6" t="s">
        <v>56</v>
      </c>
      <c r="K116" s="6" t="s">
        <v>163</v>
      </c>
    </row>
    <row r="117" spans="2:11" x14ac:dyDescent="0.3">
      <c r="C117" t="s">
        <v>28</v>
      </c>
      <c r="D117">
        <v>45</v>
      </c>
      <c r="F117" s="6" t="s">
        <v>50</v>
      </c>
      <c r="G117" s="6" t="s">
        <v>11</v>
      </c>
      <c r="H117" s="6" t="s">
        <v>16</v>
      </c>
      <c r="I117" s="6" t="s">
        <v>12</v>
      </c>
      <c r="J117" s="6" t="s">
        <v>56</v>
      </c>
      <c r="K117" s="6" t="s">
        <v>163</v>
      </c>
    </row>
    <row r="118" spans="2:11" x14ac:dyDescent="0.3">
      <c r="B118" s="21">
        <v>44725</v>
      </c>
      <c r="C118" t="s">
        <v>8</v>
      </c>
      <c r="D118">
        <v>315</v>
      </c>
      <c r="F118" t="s">
        <v>41</v>
      </c>
      <c r="G118" t="s">
        <v>11</v>
      </c>
      <c r="H118" t="s">
        <v>16</v>
      </c>
      <c r="I118" t="s">
        <v>12</v>
      </c>
      <c r="J118" t="s">
        <v>13</v>
      </c>
      <c r="K118" t="s">
        <v>99</v>
      </c>
    </row>
    <row r="119" spans="2:11" x14ac:dyDescent="0.3">
      <c r="C119" t="s">
        <v>23</v>
      </c>
      <c r="D119">
        <v>520</v>
      </c>
      <c r="F119" t="s">
        <v>41</v>
      </c>
      <c r="G119" t="s">
        <v>11</v>
      </c>
      <c r="H119" t="s">
        <v>16</v>
      </c>
      <c r="I119" t="s">
        <v>12</v>
      </c>
      <c r="J119" t="s">
        <v>13</v>
      </c>
      <c r="K119" t="s">
        <v>99</v>
      </c>
    </row>
    <row r="120" spans="2:11" x14ac:dyDescent="0.3">
      <c r="C120" t="s">
        <v>27</v>
      </c>
      <c r="D120">
        <v>180</v>
      </c>
      <c r="F120" t="s">
        <v>41</v>
      </c>
      <c r="G120" t="s">
        <v>11</v>
      </c>
      <c r="H120" t="s">
        <v>16</v>
      </c>
      <c r="I120" t="s">
        <v>12</v>
      </c>
      <c r="J120" t="s">
        <v>13</v>
      </c>
      <c r="K120" t="s">
        <v>99</v>
      </c>
    </row>
    <row r="121" spans="2:11" x14ac:dyDescent="0.3">
      <c r="C121" t="s">
        <v>20</v>
      </c>
      <c r="D121">
        <v>1100</v>
      </c>
      <c r="F121" t="s">
        <v>29</v>
      </c>
      <c r="G121" t="s">
        <v>11</v>
      </c>
      <c r="H121" t="s">
        <v>15</v>
      </c>
      <c r="I121" t="s">
        <v>12</v>
      </c>
      <c r="J121" t="s">
        <v>13</v>
      </c>
      <c r="K121" t="s">
        <v>29</v>
      </c>
    </row>
    <row r="122" spans="2:11" x14ac:dyDescent="0.3">
      <c r="C122" t="s">
        <v>27</v>
      </c>
      <c r="D122">
        <v>950</v>
      </c>
      <c r="F122" t="s">
        <v>29</v>
      </c>
      <c r="G122" t="s">
        <v>10</v>
      </c>
      <c r="H122" t="s">
        <v>16</v>
      </c>
      <c r="I122" t="s">
        <v>12</v>
      </c>
      <c r="J122" t="s">
        <v>13</v>
      </c>
      <c r="K122" t="s">
        <v>29</v>
      </c>
    </row>
    <row r="123" spans="2:11" x14ac:dyDescent="0.3">
      <c r="C123" t="s">
        <v>23</v>
      </c>
      <c r="D123">
        <v>200</v>
      </c>
      <c r="F123" s="6" t="s">
        <v>50</v>
      </c>
      <c r="G123" s="6" t="s">
        <v>11</v>
      </c>
      <c r="H123" s="6" t="s">
        <v>16</v>
      </c>
      <c r="I123" s="6" t="s">
        <v>12</v>
      </c>
      <c r="J123" s="6" t="s">
        <v>56</v>
      </c>
      <c r="K123" s="6" t="s">
        <v>163</v>
      </c>
    </row>
    <row r="124" spans="2:11" x14ac:dyDescent="0.3">
      <c r="C124" t="s">
        <v>27</v>
      </c>
      <c r="D124">
        <v>170</v>
      </c>
      <c r="F124" s="6" t="s">
        <v>50</v>
      </c>
      <c r="G124" s="6" t="s">
        <v>11</v>
      </c>
      <c r="H124" s="6" t="s">
        <v>16</v>
      </c>
      <c r="I124" s="6" t="s">
        <v>12</v>
      </c>
      <c r="J124" s="6" t="s">
        <v>56</v>
      </c>
      <c r="K124" s="6" t="s">
        <v>163</v>
      </c>
    </row>
    <row r="125" spans="2:11" x14ac:dyDescent="0.3">
      <c r="C125" t="s">
        <v>9</v>
      </c>
      <c r="D125">
        <v>30</v>
      </c>
      <c r="F125" s="6" t="s">
        <v>50</v>
      </c>
      <c r="G125" s="6" t="s">
        <v>11</v>
      </c>
      <c r="H125" s="6" t="s">
        <v>16</v>
      </c>
      <c r="I125" s="6" t="s">
        <v>12</v>
      </c>
      <c r="J125" s="6" t="s">
        <v>56</v>
      </c>
      <c r="K125" s="6" t="s">
        <v>163</v>
      </c>
    </row>
    <row r="126" spans="2:11" x14ac:dyDescent="0.3">
      <c r="C126" t="s">
        <v>8</v>
      </c>
      <c r="D126">
        <v>80</v>
      </c>
      <c r="F126" s="6" t="s">
        <v>50</v>
      </c>
      <c r="G126" s="6" t="s">
        <v>11</v>
      </c>
      <c r="H126" s="6" t="s">
        <v>16</v>
      </c>
      <c r="I126" s="6" t="s">
        <v>12</v>
      </c>
      <c r="J126" s="6" t="s">
        <v>56</v>
      </c>
      <c r="K126" s="6" t="s">
        <v>163</v>
      </c>
    </row>
    <row r="127" spans="2:11" x14ac:dyDescent="0.3">
      <c r="C127" t="s">
        <v>20</v>
      </c>
      <c r="D127">
        <v>2121</v>
      </c>
      <c r="F127" s="6" t="s">
        <v>44</v>
      </c>
      <c r="G127" s="6" t="s">
        <v>11</v>
      </c>
      <c r="H127" s="6" t="s">
        <v>15</v>
      </c>
      <c r="I127" s="6" t="s">
        <v>12</v>
      </c>
      <c r="J127" s="6" t="s">
        <v>56</v>
      </c>
      <c r="K127" s="6" t="s">
        <v>44</v>
      </c>
    </row>
    <row r="128" spans="2:11" x14ac:dyDescent="0.3">
      <c r="C128" t="s">
        <v>531</v>
      </c>
      <c r="D128">
        <v>1000</v>
      </c>
      <c r="F128" s="6" t="s">
        <v>44</v>
      </c>
      <c r="G128" s="6" t="s">
        <v>11</v>
      </c>
      <c r="H128" s="6" t="s">
        <v>15</v>
      </c>
      <c r="I128" s="6" t="s">
        <v>12</v>
      </c>
      <c r="J128" s="6" t="s">
        <v>56</v>
      </c>
      <c r="K128" s="6" t="s">
        <v>44</v>
      </c>
    </row>
    <row r="129" spans="2:11" x14ac:dyDescent="0.3">
      <c r="B129" s="21">
        <v>44726</v>
      </c>
      <c r="C129" t="s">
        <v>303</v>
      </c>
      <c r="D129">
        <v>1400</v>
      </c>
      <c r="F129" t="s">
        <v>41</v>
      </c>
      <c r="G129" t="s">
        <v>11</v>
      </c>
      <c r="H129" t="s">
        <v>15</v>
      </c>
      <c r="I129" t="s">
        <v>12</v>
      </c>
      <c r="J129" t="s">
        <v>13</v>
      </c>
      <c r="K129" t="s">
        <v>99</v>
      </c>
    </row>
    <row r="130" spans="2:11" x14ac:dyDescent="0.3">
      <c r="C130" t="s">
        <v>304</v>
      </c>
      <c r="D130">
        <v>700</v>
      </c>
      <c r="F130" t="s">
        <v>41</v>
      </c>
      <c r="G130" t="s">
        <v>11</v>
      </c>
      <c r="H130" t="s">
        <v>15</v>
      </c>
      <c r="I130" t="s">
        <v>12</v>
      </c>
      <c r="J130" t="s">
        <v>13</v>
      </c>
      <c r="K130" t="s">
        <v>99</v>
      </c>
    </row>
    <row r="131" spans="2:11" x14ac:dyDescent="0.3">
      <c r="C131" t="s">
        <v>8</v>
      </c>
      <c r="D131">
        <v>350</v>
      </c>
      <c r="F131" t="s">
        <v>41</v>
      </c>
      <c r="G131" t="s">
        <v>11</v>
      </c>
      <c r="H131" t="s">
        <v>16</v>
      </c>
      <c r="I131" t="s">
        <v>12</v>
      </c>
      <c r="J131" t="s">
        <v>13</v>
      </c>
      <c r="K131" t="s">
        <v>99</v>
      </c>
    </row>
    <row r="132" spans="2:11" x14ac:dyDescent="0.3">
      <c r="C132" t="s">
        <v>18</v>
      </c>
      <c r="D132">
        <v>120</v>
      </c>
      <c r="F132" t="s">
        <v>41</v>
      </c>
      <c r="G132" t="s">
        <v>11</v>
      </c>
      <c r="H132" t="s">
        <v>16</v>
      </c>
      <c r="I132" t="s">
        <v>12</v>
      </c>
      <c r="J132" t="s">
        <v>13</v>
      </c>
      <c r="K132" t="s">
        <v>99</v>
      </c>
    </row>
    <row r="133" spans="2:11" x14ac:dyDescent="0.3">
      <c r="C133" t="s">
        <v>24</v>
      </c>
      <c r="D133">
        <v>160</v>
      </c>
      <c r="F133" t="s">
        <v>41</v>
      </c>
      <c r="G133" t="s">
        <v>11</v>
      </c>
      <c r="H133" t="s">
        <v>16</v>
      </c>
      <c r="I133" t="s">
        <v>12</v>
      </c>
      <c r="J133" t="s">
        <v>13</v>
      </c>
      <c r="K133" t="s">
        <v>99</v>
      </c>
    </row>
    <row r="134" spans="2:11" x14ac:dyDescent="0.3">
      <c r="C134" t="s">
        <v>27</v>
      </c>
      <c r="D134">
        <v>400</v>
      </c>
      <c r="F134" t="s">
        <v>41</v>
      </c>
      <c r="G134" t="s">
        <v>11</v>
      </c>
      <c r="H134" t="s">
        <v>16</v>
      </c>
      <c r="I134" t="s">
        <v>12</v>
      </c>
      <c r="J134" t="s">
        <v>13</v>
      </c>
      <c r="K134" t="s">
        <v>99</v>
      </c>
    </row>
    <row r="135" spans="2:11" x14ac:dyDescent="0.3">
      <c r="C135" t="s">
        <v>305</v>
      </c>
      <c r="D135">
        <v>150</v>
      </c>
      <c r="F135" t="s">
        <v>41</v>
      </c>
      <c r="G135" t="s">
        <v>11</v>
      </c>
      <c r="H135" t="s">
        <v>16</v>
      </c>
      <c r="I135" t="s">
        <v>12</v>
      </c>
      <c r="J135" t="s">
        <v>13</v>
      </c>
      <c r="K135" t="s">
        <v>99</v>
      </c>
    </row>
    <row r="136" spans="2:11" x14ac:dyDescent="0.3">
      <c r="C136" t="s">
        <v>24</v>
      </c>
      <c r="D136">
        <v>50</v>
      </c>
      <c r="F136" s="6" t="s">
        <v>50</v>
      </c>
      <c r="G136" s="6" t="s">
        <v>11</v>
      </c>
      <c r="H136" s="6" t="s">
        <v>16</v>
      </c>
      <c r="I136" s="6" t="s">
        <v>12</v>
      </c>
      <c r="J136" s="6" t="s">
        <v>56</v>
      </c>
      <c r="K136" s="6" t="s">
        <v>163</v>
      </c>
    </row>
    <row r="137" spans="2:11" x14ac:dyDescent="0.3">
      <c r="C137" t="s">
        <v>23</v>
      </c>
      <c r="D137">
        <v>200</v>
      </c>
      <c r="F137" s="6" t="s">
        <v>50</v>
      </c>
      <c r="G137" s="6" t="s">
        <v>11</v>
      </c>
      <c r="H137" s="6" t="s">
        <v>16</v>
      </c>
      <c r="I137" s="6" t="s">
        <v>12</v>
      </c>
      <c r="J137" s="6" t="s">
        <v>56</v>
      </c>
      <c r="K137" s="6" t="s">
        <v>163</v>
      </c>
    </row>
    <row r="138" spans="2:11" x14ac:dyDescent="0.3">
      <c r="C138" t="s">
        <v>8</v>
      </c>
      <c r="D138">
        <v>120</v>
      </c>
      <c r="F138" s="6" t="s">
        <v>50</v>
      </c>
      <c r="G138" s="6" t="s">
        <v>11</v>
      </c>
      <c r="H138" s="6" t="s">
        <v>16</v>
      </c>
      <c r="I138" s="6" t="s">
        <v>12</v>
      </c>
      <c r="J138" s="6" t="s">
        <v>56</v>
      </c>
      <c r="K138" s="6" t="s">
        <v>163</v>
      </c>
    </row>
    <row r="139" spans="2:11" x14ac:dyDescent="0.3">
      <c r="C139" t="s">
        <v>9</v>
      </c>
      <c r="D139">
        <v>30</v>
      </c>
      <c r="F139" s="6" t="s">
        <v>50</v>
      </c>
      <c r="G139" s="6" t="s">
        <v>11</v>
      </c>
      <c r="H139" s="6" t="s">
        <v>16</v>
      </c>
      <c r="I139" s="6" t="s">
        <v>12</v>
      </c>
      <c r="J139" s="6" t="s">
        <v>56</v>
      </c>
      <c r="K139" s="6" t="s">
        <v>163</v>
      </c>
    </row>
    <row r="140" spans="2:11" x14ac:dyDescent="0.3">
      <c r="C140" t="s">
        <v>340</v>
      </c>
      <c r="D140">
        <v>40</v>
      </c>
      <c r="F140" s="6" t="s">
        <v>50</v>
      </c>
      <c r="G140" s="6" t="s">
        <v>11</v>
      </c>
      <c r="H140" s="6" t="s">
        <v>15</v>
      </c>
      <c r="I140" s="6" t="s">
        <v>12</v>
      </c>
      <c r="J140" s="6" t="s">
        <v>56</v>
      </c>
      <c r="K140" s="6" t="s">
        <v>163</v>
      </c>
    </row>
    <row r="141" spans="2:11" x14ac:dyDescent="0.3">
      <c r="C141" t="s">
        <v>32</v>
      </c>
      <c r="D141">
        <v>60</v>
      </c>
      <c r="F141" s="6" t="s">
        <v>50</v>
      </c>
      <c r="G141" s="6" t="s">
        <v>11</v>
      </c>
      <c r="H141" s="6" t="s">
        <v>16</v>
      </c>
      <c r="I141" s="6" t="s">
        <v>12</v>
      </c>
      <c r="J141" s="6" t="s">
        <v>56</v>
      </c>
      <c r="K141" s="6" t="s">
        <v>163</v>
      </c>
    </row>
    <row r="142" spans="2:11" x14ac:dyDescent="0.3">
      <c r="B142" s="21">
        <v>44727</v>
      </c>
      <c r="C142" t="s">
        <v>24</v>
      </c>
      <c r="D142">
        <v>80</v>
      </c>
      <c r="F142" s="6" t="s">
        <v>50</v>
      </c>
      <c r="G142" s="6" t="s">
        <v>11</v>
      </c>
      <c r="H142" s="6" t="s">
        <v>16</v>
      </c>
      <c r="I142" s="6" t="s">
        <v>12</v>
      </c>
      <c r="J142" s="6" t="s">
        <v>56</v>
      </c>
      <c r="K142" s="6" t="s">
        <v>163</v>
      </c>
    </row>
    <row r="143" spans="2:11" x14ac:dyDescent="0.3">
      <c r="C143" t="s">
        <v>8</v>
      </c>
      <c r="D143">
        <f>25+60</f>
        <v>85</v>
      </c>
      <c r="F143" s="6" t="s">
        <v>50</v>
      </c>
      <c r="G143" s="6" t="s">
        <v>11</v>
      </c>
      <c r="H143" s="6" t="s">
        <v>16</v>
      </c>
      <c r="I143" s="6" t="s">
        <v>12</v>
      </c>
      <c r="J143" s="6" t="s">
        <v>56</v>
      </c>
      <c r="K143" s="6" t="s">
        <v>163</v>
      </c>
    </row>
    <row r="144" spans="2:11" x14ac:dyDescent="0.3">
      <c r="C144" t="s">
        <v>23</v>
      </c>
      <c r="D144">
        <v>240</v>
      </c>
      <c r="F144" s="6" t="s">
        <v>50</v>
      </c>
      <c r="G144" s="6" t="s">
        <v>11</v>
      </c>
      <c r="H144" s="6" t="s">
        <v>16</v>
      </c>
      <c r="I144" s="6" t="s">
        <v>12</v>
      </c>
      <c r="J144" s="6" t="s">
        <v>56</v>
      </c>
      <c r="K144" s="6" t="s">
        <v>163</v>
      </c>
    </row>
    <row r="145" spans="2:11" x14ac:dyDescent="0.3">
      <c r="C145" t="s">
        <v>27</v>
      </c>
      <c r="D145">
        <v>400</v>
      </c>
      <c r="F145" s="6" t="s">
        <v>50</v>
      </c>
      <c r="G145" s="6" t="s">
        <v>11</v>
      </c>
      <c r="H145" s="6" t="s">
        <v>16</v>
      </c>
      <c r="I145" s="6" t="s">
        <v>12</v>
      </c>
      <c r="J145" s="6" t="s">
        <v>56</v>
      </c>
      <c r="K145" s="6" t="s">
        <v>163</v>
      </c>
    </row>
    <row r="146" spans="2:11" x14ac:dyDescent="0.3">
      <c r="B146" s="21">
        <v>44728</v>
      </c>
      <c r="C146" t="s">
        <v>24</v>
      </c>
      <c r="D146">
        <v>90</v>
      </c>
      <c r="F146" s="6" t="s">
        <v>50</v>
      </c>
      <c r="G146" s="6" t="s">
        <v>11</v>
      </c>
      <c r="H146" s="6" t="s">
        <v>16</v>
      </c>
      <c r="I146" s="6" t="s">
        <v>12</v>
      </c>
      <c r="J146" s="6" t="s">
        <v>56</v>
      </c>
      <c r="K146" s="6" t="s">
        <v>163</v>
      </c>
    </row>
    <row r="147" spans="2:11" x14ac:dyDescent="0.3">
      <c r="C147" t="s">
        <v>23</v>
      </c>
      <c r="D147">
        <v>410</v>
      </c>
      <c r="F147" s="6" t="s">
        <v>50</v>
      </c>
      <c r="G147" s="6" t="s">
        <v>11</v>
      </c>
      <c r="H147" s="6" t="s">
        <v>16</v>
      </c>
      <c r="I147" s="6" t="s">
        <v>12</v>
      </c>
      <c r="J147" s="6" t="s">
        <v>56</v>
      </c>
      <c r="K147" s="6" t="s">
        <v>163</v>
      </c>
    </row>
    <row r="148" spans="2:11" x14ac:dyDescent="0.3">
      <c r="C148" t="s">
        <v>8</v>
      </c>
      <c r="D148">
        <v>80</v>
      </c>
      <c r="F148" s="6" t="s">
        <v>50</v>
      </c>
      <c r="G148" s="6" t="s">
        <v>11</v>
      </c>
      <c r="H148" s="6" t="s">
        <v>16</v>
      </c>
      <c r="I148" s="6" t="s">
        <v>12</v>
      </c>
      <c r="J148" s="6" t="s">
        <v>56</v>
      </c>
      <c r="K148" s="6" t="s">
        <v>163</v>
      </c>
    </row>
    <row r="149" spans="2:11" x14ac:dyDescent="0.3">
      <c r="C149" t="s">
        <v>27</v>
      </c>
      <c r="D149">
        <v>400</v>
      </c>
      <c r="F149" s="6" t="s">
        <v>50</v>
      </c>
      <c r="G149" s="6" t="s">
        <v>11</v>
      </c>
      <c r="H149" s="6" t="s">
        <v>16</v>
      </c>
      <c r="I149" s="6" t="s">
        <v>12</v>
      </c>
      <c r="J149" s="6" t="s">
        <v>56</v>
      </c>
      <c r="K149" s="6" t="s">
        <v>163</v>
      </c>
    </row>
    <row r="150" spans="2:11" x14ac:dyDescent="0.3">
      <c r="C150" t="s">
        <v>94</v>
      </c>
      <c r="D150">
        <v>1400</v>
      </c>
      <c r="F150" s="6" t="s">
        <v>50</v>
      </c>
      <c r="G150" s="6" t="s">
        <v>11</v>
      </c>
      <c r="H150" s="6" t="s">
        <v>15</v>
      </c>
      <c r="I150" s="6" t="s">
        <v>12</v>
      </c>
      <c r="J150" s="6" t="s">
        <v>56</v>
      </c>
      <c r="K150" s="6" t="s">
        <v>163</v>
      </c>
    </row>
    <row r="151" spans="2:11" x14ac:dyDescent="0.3">
      <c r="C151" t="s">
        <v>288</v>
      </c>
      <c r="D151">
        <v>700</v>
      </c>
      <c r="F151" s="6" t="s">
        <v>50</v>
      </c>
      <c r="G151" s="6" t="s">
        <v>11</v>
      </c>
      <c r="H151" s="6" t="s">
        <v>15</v>
      </c>
      <c r="I151" s="6" t="s">
        <v>12</v>
      </c>
      <c r="J151" s="6" t="s">
        <v>56</v>
      </c>
      <c r="K151" s="6" t="s">
        <v>163</v>
      </c>
    </row>
    <row r="152" spans="2:11" x14ac:dyDescent="0.3">
      <c r="B152" s="21">
        <v>44729</v>
      </c>
      <c r="C152" t="s">
        <v>54</v>
      </c>
      <c r="D152">
        <v>199</v>
      </c>
      <c r="F152" t="s">
        <v>41</v>
      </c>
      <c r="G152" t="s">
        <v>11</v>
      </c>
      <c r="H152" t="s">
        <v>14</v>
      </c>
      <c r="I152" t="s">
        <v>12</v>
      </c>
      <c r="J152" t="s">
        <v>13</v>
      </c>
      <c r="K152" t="s">
        <v>163</v>
      </c>
    </row>
    <row r="153" spans="2:11" x14ac:dyDescent="0.3">
      <c r="B153" s="21"/>
      <c r="C153" t="s">
        <v>24</v>
      </c>
      <c r="D153">
        <v>190</v>
      </c>
      <c r="F153" s="6" t="s">
        <v>50</v>
      </c>
      <c r="G153" s="6" t="s">
        <v>11</v>
      </c>
      <c r="H153" s="6" t="s">
        <v>16</v>
      </c>
      <c r="I153" s="6" t="s">
        <v>12</v>
      </c>
      <c r="J153" s="6" t="s">
        <v>56</v>
      </c>
      <c r="K153" s="6" t="s">
        <v>163</v>
      </c>
    </row>
    <row r="154" spans="2:11" x14ac:dyDescent="0.3">
      <c r="B154" s="21"/>
      <c r="C154" t="s">
        <v>23</v>
      </c>
      <c r="D154">
        <v>300</v>
      </c>
      <c r="F154" s="6" t="s">
        <v>50</v>
      </c>
      <c r="G154" s="6" t="s">
        <v>11</v>
      </c>
      <c r="H154" s="6" t="s">
        <v>16</v>
      </c>
      <c r="I154" s="6" t="s">
        <v>12</v>
      </c>
      <c r="J154" s="6" t="s">
        <v>56</v>
      </c>
      <c r="K154" s="6" t="s">
        <v>163</v>
      </c>
    </row>
    <row r="155" spans="2:11" x14ac:dyDescent="0.3">
      <c r="B155" s="21"/>
      <c r="C155" t="s">
        <v>8</v>
      </c>
      <c r="D155">
        <v>180</v>
      </c>
      <c r="F155" s="6" t="s">
        <v>50</v>
      </c>
      <c r="G155" s="6" t="s">
        <v>11</v>
      </c>
      <c r="H155" s="6" t="s">
        <v>16</v>
      </c>
      <c r="I155" s="6" t="s">
        <v>12</v>
      </c>
      <c r="J155" s="6" t="s">
        <v>56</v>
      </c>
      <c r="K155" s="6" t="s">
        <v>163</v>
      </c>
    </row>
    <row r="156" spans="2:11" x14ac:dyDescent="0.3">
      <c r="B156" s="21"/>
      <c r="C156" t="s">
        <v>27</v>
      </c>
      <c r="D156">
        <v>300</v>
      </c>
      <c r="F156" s="6" t="s">
        <v>50</v>
      </c>
      <c r="G156" s="6" t="s">
        <v>11</v>
      </c>
      <c r="H156" s="6" t="s">
        <v>16</v>
      </c>
      <c r="I156" s="6" t="s">
        <v>12</v>
      </c>
      <c r="J156" s="6" t="s">
        <v>56</v>
      </c>
      <c r="K156" s="6" t="s">
        <v>163</v>
      </c>
    </row>
    <row r="157" spans="2:11" x14ac:dyDescent="0.3">
      <c r="B157" s="21"/>
      <c r="C157" t="s">
        <v>18</v>
      </c>
      <c r="D157">
        <v>20</v>
      </c>
      <c r="F157" s="6" t="s">
        <v>50</v>
      </c>
      <c r="G157" s="6" t="s">
        <v>11</v>
      </c>
      <c r="H157" s="6" t="s">
        <v>16</v>
      </c>
      <c r="I157" s="6" t="s">
        <v>12</v>
      </c>
      <c r="J157" s="6" t="s">
        <v>56</v>
      </c>
      <c r="K157" s="6" t="s">
        <v>163</v>
      </c>
    </row>
    <row r="158" spans="2:11" x14ac:dyDescent="0.3">
      <c r="B158" s="21"/>
      <c r="C158" t="s">
        <v>345</v>
      </c>
      <c r="D158">
        <v>30</v>
      </c>
      <c r="F158" s="6" t="s">
        <v>50</v>
      </c>
      <c r="G158" s="6" t="s">
        <v>11</v>
      </c>
      <c r="H158" s="6" t="s">
        <v>15</v>
      </c>
      <c r="I158" s="6" t="s">
        <v>12</v>
      </c>
      <c r="J158" s="6" t="s">
        <v>56</v>
      </c>
      <c r="K158" s="6" t="s">
        <v>163</v>
      </c>
    </row>
    <row r="159" spans="2:11" x14ac:dyDescent="0.3">
      <c r="B159" s="21"/>
      <c r="C159" t="s">
        <v>346</v>
      </c>
      <c r="D159">
        <v>90</v>
      </c>
      <c r="F159" s="6" t="s">
        <v>50</v>
      </c>
      <c r="G159" s="6" t="s">
        <v>11</v>
      </c>
      <c r="H159" s="6" t="s">
        <v>15</v>
      </c>
      <c r="I159" s="6" t="s">
        <v>12</v>
      </c>
      <c r="J159" s="6" t="s">
        <v>56</v>
      </c>
      <c r="K159" s="6" t="s">
        <v>163</v>
      </c>
    </row>
    <row r="160" spans="2:11" x14ac:dyDescent="0.3">
      <c r="B160" s="21"/>
      <c r="C160" t="s">
        <v>347</v>
      </c>
      <c r="D160">
        <v>45</v>
      </c>
      <c r="F160" s="6" t="s">
        <v>50</v>
      </c>
      <c r="G160" s="6" t="s">
        <v>11</v>
      </c>
      <c r="H160" s="6" t="s">
        <v>15</v>
      </c>
      <c r="I160" s="6" t="s">
        <v>12</v>
      </c>
      <c r="J160" s="6" t="s">
        <v>56</v>
      </c>
      <c r="K160" s="6" t="s">
        <v>163</v>
      </c>
    </row>
    <row r="161" spans="2:11" x14ac:dyDescent="0.3">
      <c r="B161" s="21"/>
      <c r="C161" t="s">
        <v>348</v>
      </c>
      <c r="D161">
        <v>350</v>
      </c>
      <c r="F161" s="6" t="s">
        <v>50</v>
      </c>
      <c r="G161" s="6" t="s">
        <v>11</v>
      </c>
      <c r="H161" s="6" t="s">
        <v>15</v>
      </c>
      <c r="I161" s="6" t="s">
        <v>12</v>
      </c>
      <c r="J161" s="6" t="s">
        <v>56</v>
      </c>
      <c r="K161" s="6" t="s">
        <v>163</v>
      </c>
    </row>
    <row r="162" spans="2:11" x14ac:dyDescent="0.3">
      <c r="B162" s="21"/>
      <c r="C162" t="s">
        <v>303</v>
      </c>
      <c r="D162">
        <v>735</v>
      </c>
      <c r="F162" s="6" t="s">
        <v>50</v>
      </c>
      <c r="G162" s="6" t="s">
        <v>11</v>
      </c>
      <c r="H162" s="6" t="s">
        <v>15</v>
      </c>
      <c r="I162" s="6" t="s">
        <v>12</v>
      </c>
      <c r="J162" s="6" t="s">
        <v>56</v>
      </c>
      <c r="K162" s="6" t="s">
        <v>163</v>
      </c>
    </row>
    <row r="163" spans="2:11" x14ac:dyDescent="0.3">
      <c r="B163" s="21"/>
      <c r="C163" t="s">
        <v>75</v>
      </c>
      <c r="D163">
        <v>600</v>
      </c>
      <c r="F163" s="6" t="s">
        <v>50</v>
      </c>
      <c r="G163" s="6" t="s">
        <v>11</v>
      </c>
      <c r="H163" s="6" t="s">
        <v>17</v>
      </c>
      <c r="I163" s="6" t="s">
        <v>12</v>
      </c>
      <c r="J163" s="6" t="s">
        <v>56</v>
      </c>
      <c r="K163" s="6" t="s">
        <v>163</v>
      </c>
    </row>
    <row r="164" spans="2:11" x14ac:dyDescent="0.3">
      <c r="B164" s="21"/>
      <c r="C164" t="s">
        <v>27</v>
      </c>
      <c r="D164">
        <v>170</v>
      </c>
      <c r="F164" s="6" t="s">
        <v>50</v>
      </c>
      <c r="G164" s="6" t="s">
        <v>11</v>
      </c>
      <c r="H164" s="6" t="s">
        <v>16</v>
      </c>
      <c r="I164" s="6" t="s">
        <v>12</v>
      </c>
      <c r="J164" s="6" t="s">
        <v>56</v>
      </c>
      <c r="K164" s="6" t="s">
        <v>163</v>
      </c>
    </row>
    <row r="165" spans="2:11" x14ac:dyDescent="0.3">
      <c r="B165" s="21">
        <v>44730</v>
      </c>
      <c r="C165" t="s">
        <v>8</v>
      </c>
      <c r="D165">
        <v>205</v>
      </c>
      <c r="F165" t="s">
        <v>41</v>
      </c>
      <c r="G165" t="s">
        <v>11</v>
      </c>
      <c r="H165" t="s">
        <v>14</v>
      </c>
      <c r="I165" t="s">
        <v>12</v>
      </c>
      <c r="J165" t="s">
        <v>13</v>
      </c>
      <c r="K165" t="s">
        <v>99</v>
      </c>
    </row>
    <row r="166" spans="2:11" x14ac:dyDescent="0.3">
      <c r="C166" t="s">
        <v>24</v>
      </c>
      <c r="D166">
        <v>110</v>
      </c>
      <c r="F166" s="6" t="s">
        <v>50</v>
      </c>
      <c r="G166" s="6" t="s">
        <v>11</v>
      </c>
      <c r="H166" s="6" t="s">
        <v>16</v>
      </c>
      <c r="I166" s="6" t="s">
        <v>12</v>
      </c>
      <c r="J166" s="6" t="s">
        <v>56</v>
      </c>
      <c r="K166" s="6" t="s">
        <v>163</v>
      </c>
    </row>
    <row r="167" spans="2:11" x14ac:dyDescent="0.3">
      <c r="B167" s="21"/>
      <c r="C167" t="s">
        <v>23</v>
      </c>
      <c r="D167">
        <v>400</v>
      </c>
      <c r="F167" s="6" t="s">
        <v>50</v>
      </c>
      <c r="G167" s="6" t="s">
        <v>11</v>
      </c>
      <c r="H167" s="6" t="s">
        <v>16</v>
      </c>
      <c r="I167" s="6" t="s">
        <v>12</v>
      </c>
      <c r="J167" s="6" t="s">
        <v>56</v>
      </c>
      <c r="K167" s="6" t="s">
        <v>163</v>
      </c>
    </row>
    <row r="168" spans="2:11" x14ac:dyDescent="0.3">
      <c r="B168" s="21"/>
      <c r="C168" t="s">
        <v>8</v>
      </c>
      <c r="D168">
        <f>110+150</f>
        <v>260</v>
      </c>
      <c r="F168" s="6" t="s">
        <v>50</v>
      </c>
      <c r="G168" s="6" t="s">
        <v>11</v>
      </c>
      <c r="H168" s="6" t="s">
        <v>16</v>
      </c>
      <c r="I168" s="6" t="s">
        <v>12</v>
      </c>
      <c r="J168" s="6" t="s">
        <v>56</v>
      </c>
      <c r="K168" s="6" t="s">
        <v>163</v>
      </c>
    </row>
    <row r="169" spans="2:11" x14ac:dyDescent="0.3">
      <c r="B169" s="21"/>
      <c r="C169" t="s">
        <v>27</v>
      </c>
      <c r="D169">
        <v>450</v>
      </c>
      <c r="F169" s="6" t="s">
        <v>50</v>
      </c>
      <c r="G169" s="6" t="s">
        <v>11</v>
      </c>
      <c r="H169" s="6" t="s">
        <v>16</v>
      </c>
      <c r="I169" s="6" t="s">
        <v>12</v>
      </c>
      <c r="J169" s="6" t="s">
        <v>56</v>
      </c>
      <c r="K169" s="6" t="s">
        <v>163</v>
      </c>
    </row>
    <row r="170" spans="2:11" x14ac:dyDescent="0.3">
      <c r="B170" s="21"/>
      <c r="C170" t="s">
        <v>349</v>
      </c>
      <c r="D170">
        <v>253</v>
      </c>
      <c r="F170" s="6" t="s">
        <v>50</v>
      </c>
      <c r="G170" s="6" t="s">
        <v>11</v>
      </c>
      <c r="H170" s="6" t="s">
        <v>16</v>
      </c>
      <c r="I170" s="6" t="s">
        <v>12</v>
      </c>
      <c r="J170" s="6" t="s">
        <v>56</v>
      </c>
      <c r="K170" s="6" t="s">
        <v>163</v>
      </c>
    </row>
    <row r="171" spans="2:11" x14ac:dyDescent="0.3">
      <c r="B171" s="21"/>
      <c r="C171" t="s">
        <v>9</v>
      </c>
      <c r="D171">
        <v>20</v>
      </c>
      <c r="F171" s="6" t="s">
        <v>50</v>
      </c>
      <c r="G171" s="6" t="s">
        <v>11</v>
      </c>
      <c r="H171" s="6" t="s">
        <v>16</v>
      </c>
      <c r="I171" s="6" t="s">
        <v>12</v>
      </c>
      <c r="J171" s="6" t="s">
        <v>56</v>
      </c>
      <c r="K171" s="6" t="s">
        <v>163</v>
      </c>
    </row>
    <row r="172" spans="2:11" x14ac:dyDescent="0.3">
      <c r="B172" s="21">
        <v>44731</v>
      </c>
      <c r="C172" t="s">
        <v>24</v>
      </c>
      <c r="D172">
        <v>60</v>
      </c>
      <c r="F172" s="6" t="s">
        <v>50</v>
      </c>
      <c r="G172" s="6" t="s">
        <v>11</v>
      </c>
      <c r="H172" s="6" t="s">
        <v>16</v>
      </c>
      <c r="I172" s="6" t="s">
        <v>12</v>
      </c>
      <c r="J172" s="6" t="s">
        <v>56</v>
      </c>
      <c r="K172" s="6" t="s">
        <v>163</v>
      </c>
    </row>
    <row r="173" spans="2:11" x14ac:dyDescent="0.3">
      <c r="C173" t="s">
        <v>23</v>
      </c>
      <c r="D173">
        <v>560</v>
      </c>
      <c r="F173" s="6" t="s">
        <v>50</v>
      </c>
      <c r="G173" s="6" t="s">
        <v>11</v>
      </c>
      <c r="H173" s="6" t="s">
        <v>16</v>
      </c>
      <c r="I173" s="6" t="s">
        <v>12</v>
      </c>
      <c r="J173" s="6" t="s">
        <v>56</v>
      </c>
      <c r="K173" s="6" t="s">
        <v>163</v>
      </c>
    </row>
    <row r="174" spans="2:11" x14ac:dyDescent="0.3">
      <c r="B174" s="21"/>
      <c r="C174" t="s">
        <v>8</v>
      </c>
      <c r="D174">
        <v>150</v>
      </c>
      <c r="F174" s="6" t="s">
        <v>50</v>
      </c>
      <c r="G174" s="6" t="s">
        <v>11</v>
      </c>
      <c r="H174" s="6" t="s">
        <v>16</v>
      </c>
      <c r="I174" s="6" t="s">
        <v>12</v>
      </c>
      <c r="J174" s="6" t="s">
        <v>56</v>
      </c>
      <c r="K174" s="6" t="s">
        <v>163</v>
      </c>
    </row>
    <row r="175" spans="2:11" x14ac:dyDescent="0.3">
      <c r="B175" s="21"/>
      <c r="C175" t="s">
        <v>27</v>
      </c>
      <c r="D175">
        <v>400</v>
      </c>
      <c r="F175" s="6" t="s">
        <v>50</v>
      </c>
      <c r="G175" s="6" t="s">
        <v>11</v>
      </c>
      <c r="H175" s="6" t="s">
        <v>16</v>
      </c>
      <c r="I175" s="6" t="s">
        <v>12</v>
      </c>
      <c r="J175" s="6" t="s">
        <v>56</v>
      </c>
      <c r="K175" s="6" t="s">
        <v>163</v>
      </c>
    </row>
    <row r="176" spans="2:11" x14ac:dyDescent="0.3">
      <c r="B176" s="21"/>
      <c r="C176" t="s">
        <v>94</v>
      </c>
      <c r="D176">
        <v>1000</v>
      </c>
      <c r="F176" s="6" t="s">
        <v>50</v>
      </c>
      <c r="G176" s="6" t="s">
        <v>11</v>
      </c>
      <c r="H176" s="6" t="s">
        <v>15</v>
      </c>
      <c r="I176" s="6" t="s">
        <v>12</v>
      </c>
      <c r="J176" s="6" t="s">
        <v>56</v>
      </c>
      <c r="K176" s="6" t="s">
        <v>163</v>
      </c>
    </row>
    <row r="177" spans="2:11" x14ac:dyDescent="0.3">
      <c r="B177" s="21"/>
      <c r="C177" t="s">
        <v>339</v>
      </c>
      <c r="D177">
        <v>85</v>
      </c>
      <c r="F177" s="6" t="s">
        <v>50</v>
      </c>
      <c r="G177" s="6" t="s">
        <v>11</v>
      </c>
      <c r="H177" s="6" t="s">
        <v>14</v>
      </c>
      <c r="I177" s="6" t="s">
        <v>12</v>
      </c>
      <c r="J177" s="6" t="s">
        <v>56</v>
      </c>
      <c r="K177" s="6" t="s">
        <v>163</v>
      </c>
    </row>
    <row r="178" spans="2:11" x14ac:dyDescent="0.3">
      <c r="B178" s="21"/>
      <c r="C178" t="s">
        <v>32</v>
      </c>
      <c r="D178">
        <v>60</v>
      </c>
      <c r="F178" s="6" t="s">
        <v>50</v>
      </c>
      <c r="G178" s="6" t="s">
        <v>11</v>
      </c>
      <c r="H178" s="6" t="s">
        <v>16</v>
      </c>
      <c r="I178" s="6" t="s">
        <v>12</v>
      </c>
      <c r="J178" s="6" t="s">
        <v>56</v>
      </c>
      <c r="K178" s="6" t="s">
        <v>163</v>
      </c>
    </row>
    <row r="179" spans="2:11" x14ac:dyDescent="0.3">
      <c r="B179" s="21"/>
      <c r="C179" t="s">
        <v>9</v>
      </c>
      <c r="D179">
        <v>20</v>
      </c>
      <c r="F179" s="6" t="s">
        <v>50</v>
      </c>
      <c r="G179" s="6" t="s">
        <v>11</v>
      </c>
      <c r="H179" s="6" t="s">
        <v>16</v>
      </c>
      <c r="I179" s="6" t="s">
        <v>12</v>
      </c>
      <c r="J179" s="6" t="s">
        <v>56</v>
      </c>
      <c r="K179" s="6" t="s">
        <v>163</v>
      </c>
    </row>
    <row r="180" spans="2:11" x14ac:dyDescent="0.3">
      <c r="B180" s="21">
        <v>44732</v>
      </c>
      <c r="C180" t="s">
        <v>24</v>
      </c>
      <c r="D180">
        <v>60</v>
      </c>
      <c r="F180" s="6" t="s">
        <v>50</v>
      </c>
      <c r="G180" s="6" t="s">
        <v>11</v>
      </c>
      <c r="H180" s="6" t="s">
        <v>16</v>
      </c>
      <c r="I180" s="6" t="s">
        <v>12</v>
      </c>
      <c r="J180" s="6" t="s">
        <v>56</v>
      </c>
      <c r="K180" s="6" t="s">
        <v>163</v>
      </c>
    </row>
    <row r="181" spans="2:11" x14ac:dyDescent="0.3">
      <c r="B181" s="21"/>
      <c r="C181" t="s">
        <v>23</v>
      </c>
      <c r="D181">
        <v>250</v>
      </c>
      <c r="F181" s="6" t="s">
        <v>50</v>
      </c>
      <c r="G181" s="6" t="s">
        <v>11</v>
      </c>
      <c r="H181" s="6" t="s">
        <v>16</v>
      </c>
      <c r="I181" s="6" t="s">
        <v>12</v>
      </c>
      <c r="J181" s="6" t="s">
        <v>56</v>
      </c>
      <c r="K181" s="6" t="s">
        <v>163</v>
      </c>
    </row>
    <row r="182" spans="2:11" x14ac:dyDescent="0.3">
      <c r="B182" s="21"/>
      <c r="C182" t="s">
        <v>8</v>
      </c>
      <c r="D182">
        <v>180</v>
      </c>
      <c r="F182" s="6" t="s">
        <v>50</v>
      </c>
      <c r="G182" s="6" t="s">
        <v>11</v>
      </c>
      <c r="H182" s="6" t="s">
        <v>16</v>
      </c>
      <c r="I182" s="6" t="s">
        <v>12</v>
      </c>
      <c r="J182" s="6" t="s">
        <v>56</v>
      </c>
      <c r="K182" s="6" t="s">
        <v>163</v>
      </c>
    </row>
    <row r="183" spans="2:11" x14ac:dyDescent="0.3">
      <c r="B183" s="21"/>
      <c r="C183" t="s">
        <v>27</v>
      </c>
      <c r="D183">
        <v>400</v>
      </c>
      <c r="F183" s="6" t="s">
        <v>50</v>
      </c>
      <c r="G183" s="6" t="s">
        <v>11</v>
      </c>
      <c r="H183" s="6" t="s">
        <v>16</v>
      </c>
      <c r="I183" s="6" t="s">
        <v>12</v>
      </c>
      <c r="J183" s="6" t="s">
        <v>56</v>
      </c>
      <c r="K183" s="6" t="s">
        <v>163</v>
      </c>
    </row>
    <row r="184" spans="2:11" x14ac:dyDescent="0.3">
      <c r="B184" s="21"/>
      <c r="C184" t="s">
        <v>9</v>
      </c>
      <c r="D184">
        <v>20</v>
      </c>
      <c r="F184" s="6" t="s">
        <v>50</v>
      </c>
      <c r="G184" s="6" t="s">
        <v>11</v>
      </c>
      <c r="H184" s="6" t="s">
        <v>16</v>
      </c>
      <c r="I184" s="6" t="s">
        <v>12</v>
      </c>
      <c r="J184" s="6" t="s">
        <v>56</v>
      </c>
      <c r="K184" s="6" t="s">
        <v>163</v>
      </c>
    </row>
    <row r="185" spans="2:11" x14ac:dyDescent="0.3">
      <c r="B185" s="21">
        <v>44733</v>
      </c>
      <c r="C185" t="s">
        <v>24</v>
      </c>
      <c r="D185">
        <v>250</v>
      </c>
      <c r="F185" t="s">
        <v>41</v>
      </c>
      <c r="G185" t="s">
        <v>11</v>
      </c>
      <c r="H185" t="s">
        <v>16</v>
      </c>
      <c r="I185" t="s">
        <v>12</v>
      </c>
      <c r="J185" t="s">
        <v>13</v>
      </c>
      <c r="K185" t="s">
        <v>99</v>
      </c>
    </row>
    <row r="186" spans="2:11" x14ac:dyDescent="0.3">
      <c r="C186" t="s">
        <v>8</v>
      </c>
      <c r="D186">
        <v>120</v>
      </c>
      <c r="F186" t="s">
        <v>41</v>
      </c>
      <c r="G186" t="s">
        <v>11</v>
      </c>
      <c r="H186" t="s">
        <v>16</v>
      </c>
      <c r="I186" t="s">
        <v>12</v>
      </c>
      <c r="J186" t="s">
        <v>13</v>
      </c>
      <c r="K186" t="s">
        <v>99</v>
      </c>
    </row>
    <row r="187" spans="2:11" x14ac:dyDescent="0.3">
      <c r="C187" t="s">
        <v>24</v>
      </c>
      <c r="D187">
        <v>250</v>
      </c>
      <c r="F187" s="6" t="s">
        <v>50</v>
      </c>
      <c r="G187" s="6" t="s">
        <v>11</v>
      </c>
      <c r="H187" s="6" t="s">
        <v>16</v>
      </c>
      <c r="I187" s="6" t="s">
        <v>12</v>
      </c>
      <c r="J187" s="6" t="s">
        <v>56</v>
      </c>
      <c r="K187" s="6" t="s">
        <v>163</v>
      </c>
    </row>
    <row r="188" spans="2:11" x14ac:dyDescent="0.3">
      <c r="C188" t="s">
        <v>32</v>
      </c>
      <c r="D188">
        <v>100</v>
      </c>
      <c r="F188" s="6" t="s">
        <v>50</v>
      </c>
      <c r="G188" s="6" t="s">
        <v>11</v>
      </c>
      <c r="H188" s="6" t="s">
        <v>16</v>
      </c>
      <c r="I188" s="6" t="s">
        <v>12</v>
      </c>
      <c r="J188" s="6" t="s">
        <v>56</v>
      </c>
      <c r="K188" s="6" t="s">
        <v>163</v>
      </c>
    </row>
    <row r="189" spans="2:11" x14ac:dyDescent="0.3">
      <c r="C189" t="s">
        <v>8</v>
      </c>
      <c r="D189">
        <f>120+55</f>
        <v>175</v>
      </c>
      <c r="F189" s="6" t="s">
        <v>50</v>
      </c>
      <c r="G189" s="6" t="s">
        <v>11</v>
      </c>
      <c r="H189" s="6" t="s">
        <v>16</v>
      </c>
      <c r="I189" s="6" t="s">
        <v>12</v>
      </c>
      <c r="J189" s="6" t="s">
        <v>56</v>
      </c>
      <c r="K189" s="6" t="s">
        <v>163</v>
      </c>
    </row>
    <row r="190" spans="2:11" x14ac:dyDescent="0.3">
      <c r="C190" t="s">
        <v>27</v>
      </c>
      <c r="D190">
        <v>400</v>
      </c>
      <c r="F190" s="6" t="s">
        <v>50</v>
      </c>
      <c r="G190" s="6" t="s">
        <v>11</v>
      </c>
      <c r="H190" s="6" t="s">
        <v>16</v>
      </c>
      <c r="I190" s="6" t="s">
        <v>12</v>
      </c>
      <c r="J190" s="6" t="s">
        <v>56</v>
      </c>
      <c r="K190" s="6" t="s">
        <v>163</v>
      </c>
    </row>
    <row r="191" spans="2:11" x14ac:dyDescent="0.3">
      <c r="C191" t="s">
        <v>160</v>
      </c>
      <c r="D191">
        <v>1000</v>
      </c>
      <c r="F191" s="6" t="s">
        <v>50</v>
      </c>
      <c r="G191" s="6" t="s">
        <v>10</v>
      </c>
      <c r="H191" s="6" t="s">
        <v>15</v>
      </c>
      <c r="I191" s="6" t="s">
        <v>12</v>
      </c>
      <c r="J191" s="6" t="s">
        <v>56</v>
      </c>
      <c r="K191" s="6" t="s">
        <v>163</v>
      </c>
    </row>
    <row r="192" spans="2:11" x14ac:dyDescent="0.3">
      <c r="C192" t="s">
        <v>18</v>
      </c>
      <c r="D192">
        <v>20</v>
      </c>
      <c r="F192" s="6" t="s">
        <v>50</v>
      </c>
      <c r="G192" s="6" t="s">
        <v>11</v>
      </c>
      <c r="H192" s="6" t="s">
        <v>16</v>
      </c>
      <c r="I192" s="6" t="s">
        <v>12</v>
      </c>
      <c r="J192" s="6" t="s">
        <v>56</v>
      </c>
      <c r="K192" s="6" t="s">
        <v>163</v>
      </c>
    </row>
    <row r="193" spans="2:11" x14ac:dyDescent="0.3">
      <c r="C193" t="s">
        <v>279</v>
      </c>
      <c r="D193">
        <v>40</v>
      </c>
      <c r="F193" s="6" t="s">
        <v>50</v>
      </c>
      <c r="G193" s="6" t="s">
        <v>11</v>
      </c>
      <c r="H193" s="6" t="s">
        <v>16</v>
      </c>
      <c r="I193" s="6" t="s">
        <v>12</v>
      </c>
      <c r="J193" s="6" t="s">
        <v>56</v>
      </c>
      <c r="K193" s="6" t="s">
        <v>163</v>
      </c>
    </row>
    <row r="194" spans="2:11" x14ac:dyDescent="0.3">
      <c r="B194" s="21">
        <v>44734</v>
      </c>
      <c r="C194" t="s">
        <v>40</v>
      </c>
      <c r="D194">
        <v>719</v>
      </c>
      <c r="F194" t="s">
        <v>29</v>
      </c>
      <c r="G194" t="s">
        <v>11</v>
      </c>
      <c r="H194" t="s">
        <v>14</v>
      </c>
      <c r="I194" t="s">
        <v>12</v>
      </c>
      <c r="J194" t="s">
        <v>13</v>
      </c>
      <c r="K194" t="s">
        <v>29</v>
      </c>
    </row>
    <row r="195" spans="2:11" x14ac:dyDescent="0.3">
      <c r="C195" t="s">
        <v>24</v>
      </c>
      <c r="D195">
        <v>60</v>
      </c>
      <c r="F195" s="6" t="s">
        <v>50</v>
      </c>
      <c r="G195" s="6" t="s">
        <v>11</v>
      </c>
      <c r="H195" s="6" t="s">
        <v>16</v>
      </c>
      <c r="I195" s="6" t="s">
        <v>12</v>
      </c>
      <c r="J195" s="6" t="s">
        <v>56</v>
      </c>
      <c r="K195" s="6" t="s">
        <v>163</v>
      </c>
    </row>
    <row r="196" spans="2:11" x14ac:dyDescent="0.3">
      <c r="C196" t="s">
        <v>23</v>
      </c>
      <c r="D196">
        <v>350</v>
      </c>
      <c r="F196" s="6" t="s">
        <v>50</v>
      </c>
      <c r="G196" s="6" t="s">
        <v>11</v>
      </c>
      <c r="H196" s="6" t="s">
        <v>16</v>
      </c>
      <c r="I196" s="6" t="s">
        <v>12</v>
      </c>
      <c r="J196" s="6" t="s">
        <v>56</v>
      </c>
      <c r="K196" s="6" t="s">
        <v>163</v>
      </c>
    </row>
    <row r="197" spans="2:11" x14ac:dyDescent="0.3">
      <c r="C197" t="s">
        <v>8</v>
      </c>
      <c r="D197">
        <v>180</v>
      </c>
      <c r="F197" s="6" t="s">
        <v>50</v>
      </c>
      <c r="G197" s="6" t="s">
        <v>11</v>
      </c>
      <c r="H197" s="6" t="s">
        <v>16</v>
      </c>
      <c r="I197" s="6" t="s">
        <v>12</v>
      </c>
      <c r="J197" s="6" t="s">
        <v>56</v>
      </c>
      <c r="K197" s="6" t="s">
        <v>163</v>
      </c>
    </row>
    <row r="198" spans="2:11" x14ac:dyDescent="0.3">
      <c r="C198" t="s">
        <v>9</v>
      </c>
      <c r="D198">
        <v>20</v>
      </c>
      <c r="F198" s="6" t="s">
        <v>50</v>
      </c>
      <c r="G198" s="6" t="s">
        <v>11</v>
      </c>
      <c r="H198" s="6" t="s">
        <v>16</v>
      </c>
      <c r="I198" s="6" t="s">
        <v>12</v>
      </c>
      <c r="J198" s="6" t="s">
        <v>56</v>
      </c>
      <c r="K198" s="6" t="s">
        <v>163</v>
      </c>
    </row>
    <row r="199" spans="2:11" x14ac:dyDescent="0.3">
      <c r="C199" t="s">
        <v>27</v>
      </c>
      <c r="D199">
        <v>400</v>
      </c>
      <c r="F199" s="6" t="s">
        <v>50</v>
      </c>
      <c r="G199" s="6" t="s">
        <v>11</v>
      </c>
      <c r="H199" s="6" t="s">
        <v>16</v>
      </c>
      <c r="I199" s="6" t="s">
        <v>12</v>
      </c>
      <c r="J199" s="6" t="s">
        <v>56</v>
      </c>
      <c r="K199" s="6" t="s">
        <v>163</v>
      </c>
    </row>
    <row r="200" spans="2:11" x14ac:dyDescent="0.3">
      <c r="C200" t="s">
        <v>49</v>
      </c>
      <c r="D200">
        <v>1507</v>
      </c>
      <c r="F200" s="6" t="s">
        <v>50</v>
      </c>
      <c r="G200" s="6" t="s">
        <v>10</v>
      </c>
      <c r="H200" s="6" t="s">
        <v>15</v>
      </c>
      <c r="I200" s="6" t="s">
        <v>12</v>
      </c>
      <c r="J200" s="6" t="s">
        <v>56</v>
      </c>
      <c r="K200" s="6" t="s">
        <v>163</v>
      </c>
    </row>
    <row r="201" spans="2:11" x14ac:dyDescent="0.3">
      <c r="C201" t="s">
        <v>350</v>
      </c>
      <c r="D201">
        <v>1000</v>
      </c>
      <c r="F201" s="6" t="s">
        <v>50</v>
      </c>
      <c r="G201" s="6" t="s">
        <v>11</v>
      </c>
      <c r="H201" s="6" t="s">
        <v>15</v>
      </c>
      <c r="I201" s="6" t="s">
        <v>12</v>
      </c>
      <c r="J201" s="6" t="s">
        <v>56</v>
      </c>
      <c r="K201" s="6" t="s">
        <v>163</v>
      </c>
    </row>
    <row r="202" spans="2:11" x14ac:dyDescent="0.3">
      <c r="B202" s="21">
        <v>44735</v>
      </c>
      <c r="C202" t="s">
        <v>24</v>
      </c>
      <c r="D202">
        <v>180</v>
      </c>
      <c r="F202" s="6" t="s">
        <v>50</v>
      </c>
      <c r="G202" s="6" t="s">
        <v>11</v>
      </c>
      <c r="H202" s="6" t="s">
        <v>16</v>
      </c>
      <c r="I202" s="6" t="s">
        <v>12</v>
      </c>
      <c r="J202" s="6" t="s">
        <v>56</v>
      </c>
      <c r="K202" s="6" t="s">
        <v>163</v>
      </c>
    </row>
    <row r="203" spans="2:11" x14ac:dyDescent="0.3">
      <c r="C203" t="s">
        <v>23</v>
      </c>
      <c r="D203">
        <v>260</v>
      </c>
      <c r="F203" s="6" t="s">
        <v>50</v>
      </c>
      <c r="G203" s="6" t="s">
        <v>11</v>
      </c>
      <c r="H203" s="6" t="s">
        <v>16</v>
      </c>
      <c r="I203" s="6" t="s">
        <v>12</v>
      </c>
      <c r="J203" s="6" t="s">
        <v>56</v>
      </c>
      <c r="K203" s="6" t="s">
        <v>163</v>
      </c>
    </row>
    <row r="204" spans="2:11" x14ac:dyDescent="0.3">
      <c r="C204" t="s">
        <v>351</v>
      </c>
      <c r="D204">
        <v>900</v>
      </c>
      <c r="F204" s="6" t="s">
        <v>50</v>
      </c>
      <c r="G204" s="6" t="s">
        <v>11</v>
      </c>
      <c r="H204" s="6" t="s">
        <v>16</v>
      </c>
      <c r="I204" s="6" t="s">
        <v>12</v>
      </c>
      <c r="J204" s="6" t="s">
        <v>56</v>
      </c>
      <c r="K204" s="6" t="s">
        <v>163</v>
      </c>
    </row>
    <row r="205" spans="2:11" x14ac:dyDescent="0.3">
      <c r="C205" t="s">
        <v>27</v>
      </c>
      <c r="D205">
        <v>400</v>
      </c>
      <c r="F205" s="6" t="s">
        <v>50</v>
      </c>
      <c r="G205" s="6" t="s">
        <v>11</v>
      </c>
      <c r="H205" s="6" t="s">
        <v>16</v>
      </c>
      <c r="I205" s="6" t="s">
        <v>12</v>
      </c>
      <c r="J205" s="6" t="s">
        <v>56</v>
      </c>
      <c r="K205" s="6" t="s">
        <v>163</v>
      </c>
    </row>
    <row r="206" spans="2:11" x14ac:dyDescent="0.3">
      <c r="C206" t="s">
        <v>32</v>
      </c>
      <c r="D206">
        <v>40</v>
      </c>
      <c r="F206" s="6" t="s">
        <v>50</v>
      </c>
      <c r="G206" s="6" t="s">
        <v>11</v>
      </c>
      <c r="H206" s="6" t="s">
        <v>16</v>
      </c>
      <c r="I206" s="6" t="s">
        <v>12</v>
      </c>
      <c r="J206" s="6" t="s">
        <v>56</v>
      </c>
      <c r="K206" s="6" t="s">
        <v>163</v>
      </c>
    </row>
    <row r="207" spans="2:11" x14ac:dyDescent="0.3">
      <c r="C207" t="s">
        <v>20</v>
      </c>
      <c r="D207">
        <v>2000</v>
      </c>
      <c r="F207" s="6" t="s">
        <v>50</v>
      </c>
      <c r="G207" s="6" t="s">
        <v>10</v>
      </c>
      <c r="H207" s="6" t="s">
        <v>15</v>
      </c>
      <c r="I207" s="6" t="s">
        <v>12</v>
      </c>
      <c r="J207" s="6" t="s">
        <v>56</v>
      </c>
      <c r="K207" s="6" t="s">
        <v>163</v>
      </c>
    </row>
    <row r="208" spans="2:11" x14ac:dyDescent="0.3">
      <c r="C208" t="s">
        <v>9</v>
      </c>
      <c r="D208">
        <v>20</v>
      </c>
      <c r="F208" s="6" t="s">
        <v>50</v>
      </c>
      <c r="G208" s="6" t="s">
        <v>11</v>
      </c>
      <c r="H208" s="6" t="s">
        <v>16</v>
      </c>
      <c r="I208" s="6" t="s">
        <v>12</v>
      </c>
      <c r="J208" s="6" t="s">
        <v>56</v>
      </c>
      <c r="K208" s="6" t="s">
        <v>163</v>
      </c>
    </row>
    <row r="209" spans="2:11" x14ac:dyDescent="0.3">
      <c r="C209" t="s">
        <v>68</v>
      </c>
      <c r="D209">
        <v>42</v>
      </c>
      <c r="F209" s="6" t="s">
        <v>44</v>
      </c>
      <c r="G209" s="6" t="s">
        <v>11</v>
      </c>
      <c r="H209" s="6" t="s">
        <v>15</v>
      </c>
      <c r="I209" s="6" t="s">
        <v>12</v>
      </c>
      <c r="J209" s="6" t="s">
        <v>56</v>
      </c>
      <c r="K209" s="6" t="s">
        <v>44</v>
      </c>
    </row>
    <row r="210" spans="2:11" x14ac:dyDescent="0.3">
      <c r="B210" s="21">
        <v>44736</v>
      </c>
      <c r="C210" t="s">
        <v>306</v>
      </c>
      <c r="D210">
        <v>700</v>
      </c>
      <c r="F210" t="s">
        <v>50</v>
      </c>
      <c r="G210" t="s">
        <v>10</v>
      </c>
      <c r="H210" t="s">
        <v>16</v>
      </c>
      <c r="I210" t="s">
        <v>12</v>
      </c>
      <c r="J210" t="s">
        <v>13</v>
      </c>
      <c r="K210" t="s">
        <v>307</v>
      </c>
    </row>
    <row r="211" spans="2:11" x14ac:dyDescent="0.3">
      <c r="C211" t="s">
        <v>18</v>
      </c>
      <c r="D211">
        <v>40</v>
      </c>
      <c r="F211" t="s">
        <v>50</v>
      </c>
      <c r="G211" t="s">
        <v>308</v>
      </c>
      <c r="H211" t="s">
        <v>16</v>
      </c>
      <c r="I211" t="s">
        <v>12</v>
      </c>
      <c r="J211" t="s">
        <v>13</v>
      </c>
      <c r="K211" t="s">
        <v>307</v>
      </c>
    </row>
    <row r="212" spans="2:11" x14ac:dyDescent="0.3">
      <c r="C212" t="s">
        <v>24</v>
      </c>
      <c r="D212">
        <v>180</v>
      </c>
      <c r="F212" s="6" t="s">
        <v>50</v>
      </c>
      <c r="G212" s="6" t="s">
        <v>11</v>
      </c>
      <c r="H212" s="6" t="s">
        <v>16</v>
      </c>
      <c r="I212" s="6" t="s">
        <v>12</v>
      </c>
      <c r="J212" s="6" t="s">
        <v>56</v>
      </c>
      <c r="K212" s="6" t="s">
        <v>163</v>
      </c>
    </row>
    <row r="213" spans="2:11" x14ac:dyDescent="0.3">
      <c r="C213" t="s">
        <v>23</v>
      </c>
      <c r="D213">
        <v>200</v>
      </c>
      <c r="F213" s="6" t="s">
        <v>50</v>
      </c>
      <c r="G213" s="6" t="s">
        <v>11</v>
      </c>
      <c r="H213" s="6" t="s">
        <v>16</v>
      </c>
      <c r="I213" s="6" t="s">
        <v>12</v>
      </c>
      <c r="J213" s="6" t="s">
        <v>56</v>
      </c>
      <c r="K213" s="6" t="s">
        <v>163</v>
      </c>
    </row>
    <row r="214" spans="2:11" x14ac:dyDescent="0.3">
      <c r="C214" t="s">
        <v>352</v>
      </c>
      <c r="D214">
        <v>120</v>
      </c>
      <c r="F214" s="6" t="s">
        <v>50</v>
      </c>
      <c r="G214" s="6" t="s">
        <v>11</v>
      </c>
      <c r="H214" s="6" t="s">
        <v>16</v>
      </c>
      <c r="I214" s="6" t="s">
        <v>12</v>
      </c>
      <c r="J214" s="6" t="s">
        <v>56</v>
      </c>
      <c r="K214" s="6" t="s">
        <v>163</v>
      </c>
    </row>
    <row r="215" spans="2:11" x14ac:dyDescent="0.3">
      <c r="C215" t="s">
        <v>20</v>
      </c>
      <c r="D215">
        <v>1950</v>
      </c>
      <c r="F215" s="6" t="s">
        <v>50</v>
      </c>
      <c r="G215" s="6" t="s">
        <v>10</v>
      </c>
      <c r="H215" s="6" t="s">
        <v>15</v>
      </c>
      <c r="I215" s="6" t="s">
        <v>12</v>
      </c>
      <c r="J215" s="6" t="s">
        <v>56</v>
      </c>
      <c r="K215" s="6" t="s">
        <v>163</v>
      </c>
    </row>
    <row r="216" spans="2:11" x14ac:dyDescent="0.3">
      <c r="C216" t="s">
        <v>32</v>
      </c>
      <c r="D216">
        <v>60</v>
      </c>
      <c r="F216" s="6" t="s">
        <v>50</v>
      </c>
      <c r="G216" s="6" t="s">
        <v>11</v>
      </c>
      <c r="H216" s="6" t="s">
        <v>16</v>
      </c>
      <c r="I216" s="6" t="s">
        <v>12</v>
      </c>
      <c r="J216" s="6" t="s">
        <v>56</v>
      </c>
      <c r="K216" s="6" t="s">
        <v>163</v>
      </c>
    </row>
    <row r="217" spans="2:11" x14ac:dyDescent="0.3">
      <c r="C217" t="s">
        <v>364</v>
      </c>
      <c r="D217">
        <v>617</v>
      </c>
      <c r="F217" s="6" t="s">
        <v>44</v>
      </c>
      <c r="G217" s="6" t="s">
        <v>11</v>
      </c>
      <c r="H217" s="6" t="s">
        <v>15</v>
      </c>
      <c r="I217" s="6" t="s">
        <v>12</v>
      </c>
      <c r="J217" s="6" t="s">
        <v>56</v>
      </c>
      <c r="K217" s="6" t="s">
        <v>163</v>
      </c>
    </row>
    <row r="218" spans="2:11" x14ac:dyDescent="0.3">
      <c r="C218" t="s">
        <v>369</v>
      </c>
      <c r="D218">
        <v>837</v>
      </c>
      <c r="F218" s="6" t="s">
        <v>44</v>
      </c>
      <c r="G218" s="6" t="s">
        <v>11</v>
      </c>
      <c r="H218" s="6" t="s">
        <v>15</v>
      </c>
      <c r="I218" s="6" t="s">
        <v>12</v>
      </c>
      <c r="J218" s="6" t="s">
        <v>56</v>
      </c>
      <c r="K218" s="6" t="s">
        <v>44</v>
      </c>
    </row>
    <row r="219" spans="2:11" x14ac:dyDescent="0.3">
      <c r="C219" t="s">
        <v>370</v>
      </c>
      <c r="D219">
        <v>8452</v>
      </c>
      <c r="F219" s="6" t="s">
        <v>44</v>
      </c>
      <c r="G219" s="6" t="s">
        <v>11</v>
      </c>
      <c r="H219" s="6" t="s">
        <v>15</v>
      </c>
      <c r="I219" s="6" t="s">
        <v>12</v>
      </c>
      <c r="J219" s="6" t="s">
        <v>56</v>
      </c>
      <c r="K219" s="6" t="s">
        <v>44</v>
      </c>
    </row>
    <row r="220" spans="2:11" x14ac:dyDescent="0.3">
      <c r="B220" s="21">
        <v>44737</v>
      </c>
      <c r="C220" t="s">
        <v>309</v>
      </c>
      <c r="D220">
        <v>80</v>
      </c>
      <c r="F220" t="s">
        <v>50</v>
      </c>
      <c r="G220" t="s">
        <v>308</v>
      </c>
      <c r="H220" t="s">
        <v>15</v>
      </c>
      <c r="I220" t="s">
        <v>12</v>
      </c>
      <c r="J220" t="s">
        <v>13</v>
      </c>
      <c r="K220" t="s">
        <v>307</v>
      </c>
    </row>
    <row r="221" spans="2:11" x14ac:dyDescent="0.3">
      <c r="C221" t="s">
        <v>310</v>
      </c>
      <c r="D221">
        <v>400</v>
      </c>
      <c r="F221" t="s">
        <v>50</v>
      </c>
      <c r="G221" t="s">
        <v>308</v>
      </c>
      <c r="H221" t="s">
        <v>15</v>
      </c>
      <c r="I221" t="s">
        <v>12</v>
      </c>
      <c r="J221" t="s">
        <v>13</v>
      </c>
      <c r="K221" t="s">
        <v>307</v>
      </c>
    </row>
    <row r="222" spans="2:11" x14ac:dyDescent="0.3">
      <c r="C222" t="s">
        <v>24</v>
      </c>
      <c r="D222">
        <v>145</v>
      </c>
      <c r="F222" t="s">
        <v>50</v>
      </c>
      <c r="G222" t="s">
        <v>308</v>
      </c>
      <c r="H222" t="s">
        <v>16</v>
      </c>
      <c r="I222" t="s">
        <v>12</v>
      </c>
      <c r="J222" t="s">
        <v>13</v>
      </c>
      <c r="K222" t="s">
        <v>307</v>
      </c>
    </row>
    <row r="223" spans="2:11" x14ac:dyDescent="0.3">
      <c r="C223" t="s">
        <v>311</v>
      </c>
      <c r="D223">
        <v>100</v>
      </c>
      <c r="F223" t="s">
        <v>50</v>
      </c>
      <c r="G223" t="s">
        <v>308</v>
      </c>
      <c r="H223" t="s">
        <v>14</v>
      </c>
      <c r="I223" t="s">
        <v>12</v>
      </c>
      <c r="J223" t="s">
        <v>13</v>
      </c>
      <c r="K223" t="s">
        <v>307</v>
      </c>
    </row>
    <row r="224" spans="2:11" x14ac:dyDescent="0.3">
      <c r="C224" t="s">
        <v>23</v>
      </c>
      <c r="D224">
        <v>110</v>
      </c>
      <c r="F224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307</v>
      </c>
    </row>
    <row r="225" spans="2:11" x14ac:dyDescent="0.3">
      <c r="C225" t="s">
        <v>9</v>
      </c>
      <c r="D225">
        <v>60</v>
      </c>
      <c r="F225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307</v>
      </c>
    </row>
    <row r="226" spans="2:11" x14ac:dyDescent="0.3">
      <c r="C226" t="s">
        <v>8</v>
      </c>
      <c r="D226">
        <v>110</v>
      </c>
      <c r="F226" t="s">
        <v>50</v>
      </c>
      <c r="G226" t="s">
        <v>308</v>
      </c>
      <c r="H226" t="s">
        <v>16</v>
      </c>
      <c r="I226" t="s">
        <v>12</v>
      </c>
      <c r="J226" t="s">
        <v>13</v>
      </c>
      <c r="K226" t="s">
        <v>307</v>
      </c>
    </row>
    <row r="227" spans="2:11" x14ac:dyDescent="0.3">
      <c r="C227" t="s">
        <v>24</v>
      </c>
      <c r="D227">
        <v>100</v>
      </c>
      <c r="F227" s="6" t="s">
        <v>50</v>
      </c>
      <c r="G227" s="6" t="s">
        <v>11</v>
      </c>
      <c r="H227" s="6" t="s">
        <v>16</v>
      </c>
      <c r="I227" s="6" t="s">
        <v>12</v>
      </c>
      <c r="J227" s="6" t="s">
        <v>56</v>
      </c>
      <c r="K227" s="6" t="s">
        <v>163</v>
      </c>
    </row>
    <row r="228" spans="2:11" x14ac:dyDescent="0.3">
      <c r="C228" t="s">
        <v>32</v>
      </c>
      <c r="D228">
        <v>100</v>
      </c>
      <c r="F228" s="6" t="s">
        <v>50</v>
      </c>
      <c r="G228" s="6" t="s">
        <v>11</v>
      </c>
      <c r="H228" s="6" t="s">
        <v>16</v>
      </c>
      <c r="I228" s="6" t="s">
        <v>12</v>
      </c>
      <c r="J228" s="6" t="s">
        <v>56</v>
      </c>
      <c r="K228" s="6" t="s">
        <v>163</v>
      </c>
    </row>
    <row r="229" spans="2:11" x14ac:dyDescent="0.3">
      <c r="C229" t="s">
        <v>23</v>
      </c>
      <c r="D229">
        <v>300</v>
      </c>
      <c r="F229" s="6" t="s">
        <v>50</v>
      </c>
      <c r="G229" s="6" t="s">
        <v>11</v>
      </c>
      <c r="H229" s="6" t="s">
        <v>16</v>
      </c>
      <c r="I229" s="6" t="s">
        <v>12</v>
      </c>
      <c r="J229" s="6" t="s">
        <v>56</v>
      </c>
      <c r="K229" s="6" t="s">
        <v>163</v>
      </c>
    </row>
    <row r="230" spans="2:11" x14ac:dyDescent="0.3">
      <c r="C230" t="s">
        <v>8</v>
      </c>
      <c r="D230">
        <v>150</v>
      </c>
      <c r="F230" s="6" t="s">
        <v>50</v>
      </c>
      <c r="G230" s="6" t="s">
        <v>11</v>
      </c>
      <c r="H230" s="6" t="s">
        <v>16</v>
      </c>
      <c r="I230" s="6" t="s">
        <v>12</v>
      </c>
      <c r="J230" s="6" t="s">
        <v>56</v>
      </c>
      <c r="K230" s="6" t="s">
        <v>163</v>
      </c>
    </row>
    <row r="231" spans="2:11" x14ac:dyDescent="0.3">
      <c r="C231" t="s">
        <v>27</v>
      </c>
      <c r="D231">
        <v>300</v>
      </c>
      <c r="F231" s="6" t="s">
        <v>50</v>
      </c>
      <c r="G231" s="6" t="s">
        <v>11</v>
      </c>
      <c r="H231" s="6" t="s">
        <v>16</v>
      </c>
      <c r="I231" s="6" t="s">
        <v>12</v>
      </c>
      <c r="J231" s="6" t="s">
        <v>56</v>
      </c>
      <c r="K231" s="6" t="s">
        <v>163</v>
      </c>
    </row>
    <row r="232" spans="2:11" x14ac:dyDescent="0.3">
      <c r="C232" t="s">
        <v>9</v>
      </c>
      <c r="D232">
        <v>20</v>
      </c>
      <c r="F232" s="6" t="s">
        <v>50</v>
      </c>
      <c r="G232" s="6" t="s">
        <v>11</v>
      </c>
      <c r="H232" s="6" t="s">
        <v>16</v>
      </c>
      <c r="I232" s="6" t="s">
        <v>12</v>
      </c>
      <c r="J232" s="6" t="s">
        <v>56</v>
      </c>
      <c r="K232" s="6" t="s">
        <v>163</v>
      </c>
    </row>
    <row r="233" spans="2:11" x14ac:dyDescent="0.3">
      <c r="C233" t="s">
        <v>160</v>
      </c>
      <c r="D233">
        <v>2001</v>
      </c>
      <c r="F233" s="6" t="s">
        <v>44</v>
      </c>
      <c r="G233" s="6" t="s">
        <v>11</v>
      </c>
      <c r="H233" s="6" t="s">
        <v>15</v>
      </c>
      <c r="I233" s="6" t="s">
        <v>12</v>
      </c>
      <c r="J233" s="6" t="s">
        <v>56</v>
      </c>
      <c r="K233" s="6" t="s">
        <v>44</v>
      </c>
    </row>
    <row r="234" spans="2:11" x14ac:dyDescent="0.3">
      <c r="B234" s="21">
        <v>44738</v>
      </c>
      <c r="C234" t="s">
        <v>310</v>
      </c>
      <c r="D234">
        <v>250</v>
      </c>
      <c r="F234" t="s">
        <v>50</v>
      </c>
      <c r="G234" t="s">
        <v>308</v>
      </c>
      <c r="H234" t="s">
        <v>15</v>
      </c>
      <c r="I234" t="s">
        <v>12</v>
      </c>
      <c r="J234" t="s">
        <v>13</v>
      </c>
      <c r="K234" t="s">
        <v>307</v>
      </c>
    </row>
    <row r="235" spans="2:11" x14ac:dyDescent="0.3">
      <c r="C235" t="s">
        <v>18</v>
      </c>
      <c r="D235">
        <v>20</v>
      </c>
      <c r="F235" t="s">
        <v>50</v>
      </c>
      <c r="G235" t="s">
        <v>308</v>
      </c>
      <c r="H235" t="s">
        <v>16</v>
      </c>
      <c r="I235" t="s">
        <v>12</v>
      </c>
      <c r="J235" t="s">
        <v>13</v>
      </c>
      <c r="K235" t="s">
        <v>307</v>
      </c>
    </row>
    <row r="236" spans="2:11" x14ac:dyDescent="0.3">
      <c r="C236" t="s">
        <v>312</v>
      </c>
      <c r="D236">
        <v>195</v>
      </c>
      <c r="F236" t="s">
        <v>50</v>
      </c>
      <c r="G236" t="s">
        <v>308</v>
      </c>
      <c r="H236" t="s">
        <v>15</v>
      </c>
      <c r="I236" t="s">
        <v>12</v>
      </c>
      <c r="J236" t="s">
        <v>13</v>
      </c>
      <c r="K236" t="s">
        <v>307</v>
      </c>
    </row>
    <row r="237" spans="2:11" x14ac:dyDescent="0.3">
      <c r="C237" t="s">
        <v>23</v>
      </c>
      <c r="D237">
        <v>140</v>
      </c>
      <c r="F237" t="s">
        <v>50</v>
      </c>
      <c r="G237" t="s">
        <v>308</v>
      </c>
      <c r="H237" t="s">
        <v>16</v>
      </c>
      <c r="I237" t="s">
        <v>12</v>
      </c>
      <c r="J237" t="s">
        <v>13</v>
      </c>
      <c r="K237" t="s">
        <v>307</v>
      </c>
    </row>
    <row r="238" spans="2:11" x14ac:dyDescent="0.3">
      <c r="C238" t="s">
        <v>313</v>
      </c>
      <c r="D238">
        <v>70</v>
      </c>
      <c r="F238" t="s">
        <v>50</v>
      </c>
      <c r="G238" t="s">
        <v>308</v>
      </c>
      <c r="H238" t="s">
        <v>16</v>
      </c>
      <c r="I238" t="s">
        <v>12</v>
      </c>
      <c r="J238" t="s">
        <v>13</v>
      </c>
      <c r="K238" t="s">
        <v>307</v>
      </c>
    </row>
    <row r="239" spans="2:11" x14ac:dyDescent="0.3">
      <c r="C239" t="s">
        <v>24</v>
      </c>
      <c r="D239">
        <v>120</v>
      </c>
      <c r="F239" s="6" t="s">
        <v>50</v>
      </c>
      <c r="G239" s="6" t="s">
        <v>11</v>
      </c>
      <c r="H239" s="6" t="s">
        <v>16</v>
      </c>
      <c r="I239" s="6" t="s">
        <v>12</v>
      </c>
      <c r="J239" s="6" t="s">
        <v>56</v>
      </c>
      <c r="K239" s="6" t="s">
        <v>163</v>
      </c>
    </row>
    <row r="240" spans="2:11" x14ac:dyDescent="0.3">
      <c r="C240" t="s">
        <v>32</v>
      </c>
      <c r="D240">
        <v>60</v>
      </c>
      <c r="F240" s="6" t="s">
        <v>50</v>
      </c>
      <c r="G240" s="6" t="s">
        <v>11</v>
      </c>
      <c r="H240" s="6" t="s">
        <v>16</v>
      </c>
      <c r="I240" s="6" t="s">
        <v>12</v>
      </c>
      <c r="J240" s="6" t="s">
        <v>56</v>
      </c>
      <c r="K240" s="6" t="s">
        <v>163</v>
      </c>
    </row>
    <row r="241" spans="2:11" x14ac:dyDescent="0.3">
      <c r="C241" t="s">
        <v>23</v>
      </c>
      <c r="D241">
        <v>310</v>
      </c>
      <c r="F241" s="6" t="s">
        <v>50</v>
      </c>
      <c r="G241" s="6" t="s">
        <v>11</v>
      </c>
      <c r="H241" s="6" t="s">
        <v>16</v>
      </c>
      <c r="I241" s="6" t="s">
        <v>12</v>
      </c>
      <c r="J241" s="6" t="s">
        <v>56</v>
      </c>
      <c r="K241" s="6" t="s">
        <v>163</v>
      </c>
    </row>
    <row r="242" spans="2:11" x14ac:dyDescent="0.3">
      <c r="C242" t="s">
        <v>160</v>
      </c>
      <c r="D242">
        <v>500</v>
      </c>
      <c r="F242" s="6" t="s">
        <v>50</v>
      </c>
      <c r="G242" s="6" t="s">
        <v>11</v>
      </c>
      <c r="H242" s="6" t="s">
        <v>15</v>
      </c>
      <c r="I242" s="6" t="s">
        <v>12</v>
      </c>
      <c r="J242" s="6" t="s">
        <v>56</v>
      </c>
      <c r="K242" s="6" t="s">
        <v>163</v>
      </c>
    </row>
    <row r="243" spans="2:11" x14ac:dyDescent="0.3">
      <c r="C243" t="s">
        <v>27</v>
      </c>
      <c r="D243">
        <v>300</v>
      </c>
      <c r="F243" s="6" t="s">
        <v>50</v>
      </c>
      <c r="G243" s="6" t="s">
        <v>11</v>
      </c>
      <c r="H243" s="6" t="s">
        <v>16</v>
      </c>
      <c r="I243" s="6" t="s">
        <v>12</v>
      </c>
      <c r="J243" s="6" t="s">
        <v>56</v>
      </c>
      <c r="K243" s="6" t="s">
        <v>163</v>
      </c>
    </row>
    <row r="244" spans="2:11" x14ac:dyDescent="0.3">
      <c r="C244" t="s">
        <v>8</v>
      </c>
      <c r="D244">
        <v>150</v>
      </c>
      <c r="F244" s="6" t="s">
        <v>50</v>
      </c>
      <c r="G244" s="6" t="s">
        <v>11</v>
      </c>
      <c r="H244" s="6" t="s">
        <v>16</v>
      </c>
      <c r="I244" s="6" t="s">
        <v>12</v>
      </c>
      <c r="J244" s="6" t="s">
        <v>56</v>
      </c>
      <c r="K244" s="6" t="s">
        <v>163</v>
      </c>
    </row>
    <row r="245" spans="2:11" x14ac:dyDescent="0.3">
      <c r="C245" t="s">
        <v>18</v>
      </c>
      <c r="D245">
        <v>20</v>
      </c>
      <c r="F245" s="6" t="s">
        <v>50</v>
      </c>
      <c r="G245" s="6" t="s">
        <v>11</v>
      </c>
      <c r="H245" s="6" t="s">
        <v>16</v>
      </c>
      <c r="I245" s="6" t="s">
        <v>12</v>
      </c>
      <c r="J245" s="6" t="s">
        <v>56</v>
      </c>
      <c r="K245" s="6" t="s">
        <v>163</v>
      </c>
    </row>
    <row r="246" spans="2:11" x14ac:dyDescent="0.3">
      <c r="C246" s="26" t="s">
        <v>479</v>
      </c>
      <c r="D246" s="26">
        <v>28000</v>
      </c>
      <c r="E246" s="26"/>
      <c r="F246" s="27" t="s">
        <v>50</v>
      </c>
      <c r="G246" s="27" t="s">
        <v>11</v>
      </c>
      <c r="H246" s="27" t="s">
        <v>15</v>
      </c>
      <c r="I246" s="27" t="s">
        <v>12</v>
      </c>
      <c r="J246" s="27" t="s">
        <v>13</v>
      </c>
      <c r="K246" s="6"/>
    </row>
    <row r="247" spans="2:11" x14ac:dyDescent="0.3">
      <c r="B247" s="21">
        <v>44739</v>
      </c>
      <c r="C247" t="s">
        <v>314</v>
      </c>
      <c r="D247">
        <v>1500</v>
      </c>
      <c r="F247" t="s">
        <v>44</v>
      </c>
      <c r="G247" t="s">
        <v>308</v>
      </c>
      <c r="H247" t="s">
        <v>15</v>
      </c>
      <c r="I247" t="s">
        <v>12</v>
      </c>
      <c r="J247" t="s">
        <v>13</v>
      </c>
      <c r="K247" t="s">
        <v>307</v>
      </c>
    </row>
    <row r="248" spans="2:11" x14ac:dyDescent="0.3">
      <c r="C248" t="s">
        <v>24</v>
      </c>
      <c r="D248" s="16">
        <v>885</v>
      </c>
      <c r="F248" t="s">
        <v>44</v>
      </c>
      <c r="G248" t="s">
        <v>308</v>
      </c>
      <c r="H248" t="s">
        <v>16</v>
      </c>
      <c r="I248" t="s">
        <v>12</v>
      </c>
      <c r="J248" t="s">
        <v>13</v>
      </c>
      <c r="K248" t="s">
        <v>307</v>
      </c>
    </row>
    <row r="249" spans="2:11" x14ac:dyDescent="0.3">
      <c r="C249" t="s">
        <v>8</v>
      </c>
      <c r="D249">
        <v>500</v>
      </c>
      <c r="F249" t="s">
        <v>50</v>
      </c>
      <c r="G249" t="s">
        <v>308</v>
      </c>
      <c r="H249" t="s">
        <v>16</v>
      </c>
      <c r="I249" t="s">
        <v>12</v>
      </c>
      <c r="J249" t="s">
        <v>13</v>
      </c>
      <c r="K249" t="s">
        <v>307</v>
      </c>
    </row>
    <row r="250" spans="2:11" x14ac:dyDescent="0.3">
      <c r="C250" t="s">
        <v>27</v>
      </c>
      <c r="D250" s="16">
        <v>668</v>
      </c>
      <c r="F250" t="s">
        <v>44</v>
      </c>
      <c r="G250" t="s">
        <v>308</v>
      </c>
      <c r="H250" t="s">
        <v>16</v>
      </c>
      <c r="I250" t="s">
        <v>12</v>
      </c>
      <c r="J250" t="s">
        <v>13</v>
      </c>
      <c r="K250" t="s">
        <v>307</v>
      </c>
    </row>
    <row r="251" spans="2:11" x14ac:dyDescent="0.3">
      <c r="C251" t="s">
        <v>341</v>
      </c>
      <c r="D251">
        <v>290</v>
      </c>
      <c r="F251" t="s">
        <v>29</v>
      </c>
      <c r="G251" t="s">
        <v>11</v>
      </c>
      <c r="H251" t="s">
        <v>15</v>
      </c>
      <c r="I251" t="s">
        <v>12</v>
      </c>
      <c r="J251" t="s">
        <v>13</v>
      </c>
      <c r="K251" t="s">
        <v>29</v>
      </c>
    </row>
    <row r="252" spans="2:11" x14ac:dyDescent="0.3">
      <c r="C252" t="s">
        <v>342</v>
      </c>
      <c r="D252">
        <v>70</v>
      </c>
      <c r="F252" t="s">
        <v>29</v>
      </c>
      <c r="G252" t="s">
        <v>11</v>
      </c>
      <c r="H252" t="s">
        <v>15</v>
      </c>
      <c r="I252" t="s">
        <v>12</v>
      </c>
      <c r="J252" t="s">
        <v>13</v>
      </c>
      <c r="K252" t="s">
        <v>29</v>
      </c>
    </row>
    <row r="253" spans="2:11" x14ac:dyDescent="0.3">
      <c r="C253" t="s">
        <v>27</v>
      </c>
      <c r="D253">
        <v>150</v>
      </c>
      <c r="F253" t="s">
        <v>29</v>
      </c>
      <c r="G253" t="s">
        <v>11</v>
      </c>
      <c r="H253" t="s">
        <v>16</v>
      </c>
      <c r="I253" t="s">
        <v>12</v>
      </c>
      <c r="J253" t="s">
        <v>13</v>
      </c>
      <c r="K253" t="s">
        <v>29</v>
      </c>
    </row>
    <row r="254" spans="2:11" x14ac:dyDescent="0.3">
      <c r="C254" t="s">
        <v>343</v>
      </c>
      <c r="D254">
        <v>700</v>
      </c>
      <c r="F254" t="s">
        <v>29</v>
      </c>
      <c r="G254" t="s">
        <v>11</v>
      </c>
      <c r="H254" t="s">
        <v>15</v>
      </c>
      <c r="I254" t="s">
        <v>12</v>
      </c>
      <c r="J254" t="s">
        <v>13</v>
      </c>
      <c r="K254" t="s">
        <v>29</v>
      </c>
    </row>
    <row r="255" spans="2:11" x14ac:dyDescent="0.3">
      <c r="C255" t="s">
        <v>344</v>
      </c>
      <c r="D255">
        <v>399</v>
      </c>
      <c r="F255" t="s">
        <v>29</v>
      </c>
      <c r="G255" t="s">
        <v>11</v>
      </c>
      <c r="H255" t="s">
        <v>15</v>
      </c>
      <c r="I255" t="s">
        <v>12</v>
      </c>
      <c r="J255" t="s">
        <v>13</v>
      </c>
      <c r="K255" t="s">
        <v>29</v>
      </c>
    </row>
    <row r="256" spans="2:11" x14ac:dyDescent="0.3">
      <c r="C256" t="s">
        <v>24</v>
      </c>
      <c r="D256">
        <v>160</v>
      </c>
      <c r="F256" s="6" t="s">
        <v>50</v>
      </c>
      <c r="G256" s="6" t="s">
        <v>11</v>
      </c>
      <c r="H256" s="6" t="s">
        <v>16</v>
      </c>
      <c r="I256" s="6" t="s">
        <v>12</v>
      </c>
      <c r="J256" s="6" t="s">
        <v>56</v>
      </c>
      <c r="K256" s="6" t="s">
        <v>163</v>
      </c>
    </row>
    <row r="257" spans="2:11" x14ac:dyDescent="0.3">
      <c r="C257" t="s">
        <v>32</v>
      </c>
      <c r="D257">
        <v>50</v>
      </c>
      <c r="F257" s="6" t="s">
        <v>50</v>
      </c>
      <c r="G257" s="6" t="s">
        <v>11</v>
      </c>
      <c r="H257" s="6" t="s">
        <v>16</v>
      </c>
      <c r="I257" s="6" t="s">
        <v>12</v>
      </c>
      <c r="J257" s="6" t="s">
        <v>56</v>
      </c>
      <c r="K257" s="6" t="s">
        <v>163</v>
      </c>
    </row>
    <row r="258" spans="2:11" x14ac:dyDescent="0.3">
      <c r="C258" t="s">
        <v>23</v>
      </c>
      <c r="D258">
        <v>240</v>
      </c>
      <c r="F258" s="6" t="s">
        <v>50</v>
      </c>
      <c r="G258" s="6" t="s">
        <v>11</v>
      </c>
      <c r="H258" s="6" t="s">
        <v>16</v>
      </c>
      <c r="I258" s="6" t="s">
        <v>12</v>
      </c>
      <c r="J258" s="6" t="s">
        <v>56</v>
      </c>
      <c r="K258" s="6" t="s">
        <v>163</v>
      </c>
    </row>
    <row r="259" spans="2:11" x14ac:dyDescent="0.3">
      <c r="C259" t="s">
        <v>8</v>
      </c>
      <c r="D259">
        <v>140</v>
      </c>
      <c r="F259" s="6" t="s">
        <v>50</v>
      </c>
      <c r="G259" s="6" t="s">
        <v>11</v>
      </c>
      <c r="H259" s="6" t="s">
        <v>16</v>
      </c>
      <c r="I259" s="6" t="s">
        <v>12</v>
      </c>
      <c r="J259" s="6" t="s">
        <v>56</v>
      </c>
      <c r="K259" s="6" t="s">
        <v>163</v>
      </c>
    </row>
    <row r="260" spans="2:11" x14ac:dyDescent="0.3">
      <c r="C260" t="s">
        <v>160</v>
      </c>
      <c r="D260">
        <v>1000</v>
      </c>
      <c r="F260" s="6" t="s">
        <v>50</v>
      </c>
      <c r="G260" s="6" t="s">
        <v>10</v>
      </c>
      <c r="H260" s="6" t="s">
        <v>15</v>
      </c>
      <c r="I260" s="6" t="s">
        <v>12</v>
      </c>
      <c r="J260" s="6" t="s">
        <v>56</v>
      </c>
      <c r="K260" s="6" t="s">
        <v>163</v>
      </c>
    </row>
    <row r="261" spans="2:11" x14ac:dyDescent="0.3">
      <c r="C261" t="s">
        <v>160</v>
      </c>
      <c r="D261">
        <v>1000</v>
      </c>
      <c r="F261" s="6" t="s">
        <v>50</v>
      </c>
      <c r="G261" s="6" t="s">
        <v>10</v>
      </c>
      <c r="H261" s="6" t="s">
        <v>15</v>
      </c>
      <c r="I261" s="6" t="s">
        <v>12</v>
      </c>
      <c r="J261" s="6" t="s">
        <v>56</v>
      </c>
      <c r="K261" s="6" t="s">
        <v>163</v>
      </c>
    </row>
    <row r="262" spans="2:11" x14ac:dyDescent="0.3">
      <c r="C262" t="s">
        <v>27</v>
      </c>
      <c r="D262">
        <v>300</v>
      </c>
      <c r="F262" s="6" t="s">
        <v>50</v>
      </c>
      <c r="G262" s="6" t="s">
        <v>11</v>
      </c>
      <c r="H262" s="6" t="s">
        <v>16</v>
      </c>
      <c r="I262" s="6" t="s">
        <v>12</v>
      </c>
      <c r="J262" s="6" t="s">
        <v>56</v>
      </c>
      <c r="K262" s="6" t="s">
        <v>163</v>
      </c>
    </row>
    <row r="263" spans="2:11" x14ac:dyDescent="0.3">
      <c r="C263" t="s">
        <v>339</v>
      </c>
      <c r="D263">
        <v>130</v>
      </c>
      <c r="F263" s="6" t="s">
        <v>50</v>
      </c>
      <c r="G263" s="6" t="s">
        <v>11</v>
      </c>
      <c r="H263" s="6" t="s">
        <v>14</v>
      </c>
      <c r="I263" s="6" t="s">
        <v>12</v>
      </c>
      <c r="J263" s="6" t="s">
        <v>56</v>
      </c>
      <c r="K263" s="6" t="s">
        <v>163</v>
      </c>
    </row>
    <row r="264" spans="2:11" x14ac:dyDescent="0.3">
      <c r="C264" t="s">
        <v>353</v>
      </c>
      <c r="D264">
        <v>800</v>
      </c>
      <c r="F264" s="6" t="s">
        <v>50</v>
      </c>
      <c r="G264" s="6" t="s">
        <v>11</v>
      </c>
      <c r="H264" s="6" t="s">
        <v>14</v>
      </c>
      <c r="I264" s="6" t="s">
        <v>12</v>
      </c>
      <c r="J264" s="6" t="s">
        <v>56</v>
      </c>
      <c r="K264" s="6" t="s">
        <v>163</v>
      </c>
    </row>
    <row r="265" spans="2:11" x14ac:dyDescent="0.3">
      <c r="C265" t="s">
        <v>9</v>
      </c>
      <c r="D265">
        <v>20</v>
      </c>
      <c r="F265" s="6" t="s">
        <v>50</v>
      </c>
      <c r="G265" s="6" t="s">
        <v>11</v>
      </c>
      <c r="H265" s="6" t="s">
        <v>16</v>
      </c>
      <c r="I265" s="6" t="s">
        <v>12</v>
      </c>
      <c r="J265" s="6" t="s">
        <v>56</v>
      </c>
      <c r="K265" s="6" t="s">
        <v>163</v>
      </c>
    </row>
    <row r="266" spans="2:11" x14ac:dyDescent="0.3">
      <c r="B266" s="21">
        <v>44740</v>
      </c>
      <c r="C266" t="s">
        <v>315</v>
      </c>
      <c r="D266" s="16">
        <v>1678</v>
      </c>
      <c r="F266" t="s">
        <v>44</v>
      </c>
      <c r="G266" t="s">
        <v>308</v>
      </c>
      <c r="H266" t="s">
        <v>15</v>
      </c>
      <c r="I266" t="s">
        <v>12</v>
      </c>
      <c r="J266" t="s">
        <v>13</v>
      </c>
      <c r="K266" t="s">
        <v>307</v>
      </c>
    </row>
    <row r="267" spans="2:11" x14ac:dyDescent="0.3">
      <c r="C267" t="s">
        <v>27</v>
      </c>
      <c r="D267" s="16">
        <v>584</v>
      </c>
      <c r="F267" t="s">
        <v>44</v>
      </c>
      <c r="G267" t="s">
        <v>308</v>
      </c>
      <c r="H267" t="s">
        <v>16</v>
      </c>
      <c r="I267" t="s">
        <v>12</v>
      </c>
      <c r="J267" t="s">
        <v>13</v>
      </c>
      <c r="K267" t="s">
        <v>307</v>
      </c>
    </row>
    <row r="268" spans="2:11" x14ac:dyDescent="0.3">
      <c r="C268" t="s">
        <v>85</v>
      </c>
      <c r="D268" s="16">
        <v>300</v>
      </c>
      <c r="F268" t="s">
        <v>44</v>
      </c>
      <c r="G268" t="s">
        <v>308</v>
      </c>
      <c r="H268" t="s">
        <v>14</v>
      </c>
      <c r="I268" t="s">
        <v>12</v>
      </c>
      <c r="J268" t="s">
        <v>13</v>
      </c>
      <c r="K268" t="s">
        <v>307</v>
      </c>
    </row>
    <row r="269" spans="2:11" x14ac:dyDescent="0.3">
      <c r="C269" t="s">
        <v>313</v>
      </c>
      <c r="D269">
        <v>100</v>
      </c>
      <c r="F269" t="s">
        <v>50</v>
      </c>
      <c r="G269" t="s">
        <v>308</v>
      </c>
      <c r="H269" t="s">
        <v>16</v>
      </c>
      <c r="I269" t="s">
        <v>12</v>
      </c>
      <c r="J269" t="s">
        <v>13</v>
      </c>
      <c r="K269" t="s">
        <v>307</v>
      </c>
    </row>
    <row r="270" spans="2:11" x14ac:dyDescent="0.3">
      <c r="C270" t="s">
        <v>8</v>
      </c>
      <c r="D270" s="16">
        <v>200</v>
      </c>
      <c r="F270" t="s">
        <v>44</v>
      </c>
      <c r="G270" t="s">
        <v>308</v>
      </c>
      <c r="H270" t="s">
        <v>16</v>
      </c>
      <c r="I270" t="s">
        <v>12</v>
      </c>
      <c r="J270" t="s">
        <v>13</v>
      </c>
      <c r="K270" t="s">
        <v>307</v>
      </c>
    </row>
    <row r="271" spans="2:11" x14ac:dyDescent="0.3">
      <c r="C271" t="s">
        <v>27</v>
      </c>
      <c r="D271">
        <v>250</v>
      </c>
      <c r="F271" t="s">
        <v>29</v>
      </c>
      <c r="G271" t="s">
        <v>308</v>
      </c>
      <c r="H271" t="s">
        <v>16</v>
      </c>
      <c r="I271" t="s">
        <v>12</v>
      </c>
      <c r="J271" t="s">
        <v>13</v>
      </c>
      <c r="K271" t="s">
        <v>29</v>
      </c>
    </row>
    <row r="272" spans="2:11" x14ac:dyDescent="0.3">
      <c r="C272" t="s">
        <v>24</v>
      </c>
      <c r="D272">
        <v>180</v>
      </c>
      <c r="F272" s="6" t="s">
        <v>50</v>
      </c>
      <c r="G272" s="6" t="s">
        <v>11</v>
      </c>
      <c r="H272" s="6" t="s">
        <v>16</v>
      </c>
      <c r="I272" s="6" t="s">
        <v>12</v>
      </c>
      <c r="J272" s="6" t="s">
        <v>56</v>
      </c>
      <c r="K272" s="6" t="s">
        <v>163</v>
      </c>
    </row>
    <row r="273" spans="2:11" x14ac:dyDescent="0.3">
      <c r="C273" t="s">
        <v>32</v>
      </c>
      <c r="D273">
        <v>100</v>
      </c>
      <c r="F273" s="6" t="s">
        <v>50</v>
      </c>
      <c r="G273" s="6" t="s">
        <v>11</v>
      </c>
      <c r="H273" s="6" t="s">
        <v>16</v>
      </c>
      <c r="I273" s="6" t="s">
        <v>12</v>
      </c>
      <c r="J273" s="6" t="s">
        <v>56</v>
      </c>
      <c r="K273" s="6" t="s">
        <v>163</v>
      </c>
    </row>
    <row r="274" spans="2:11" x14ac:dyDescent="0.3">
      <c r="C274" t="s">
        <v>23</v>
      </c>
      <c r="D274">
        <v>240</v>
      </c>
      <c r="F274" s="6" t="s">
        <v>50</v>
      </c>
      <c r="G274" s="6" t="s">
        <v>11</v>
      </c>
      <c r="H274" s="6" t="s">
        <v>16</v>
      </c>
      <c r="I274" s="6" t="s">
        <v>12</v>
      </c>
      <c r="J274" s="6" t="s">
        <v>56</v>
      </c>
      <c r="K274" s="6" t="s">
        <v>163</v>
      </c>
    </row>
    <row r="275" spans="2:11" x14ac:dyDescent="0.3">
      <c r="C275" t="s">
        <v>287</v>
      </c>
      <c r="D275">
        <v>840</v>
      </c>
      <c r="F275" s="6" t="s">
        <v>50</v>
      </c>
      <c r="G275" s="6" t="s">
        <v>11</v>
      </c>
      <c r="H275" s="6" t="s">
        <v>16</v>
      </c>
      <c r="I275" s="6" t="s">
        <v>12</v>
      </c>
      <c r="J275" s="6" t="s">
        <v>56</v>
      </c>
      <c r="K275" s="6" t="s">
        <v>163</v>
      </c>
    </row>
    <row r="276" spans="2:11" x14ac:dyDescent="0.3">
      <c r="C276" t="s">
        <v>18</v>
      </c>
      <c r="D276">
        <v>40</v>
      </c>
      <c r="F276" s="6" t="s">
        <v>50</v>
      </c>
      <c r="G276" s="6" t="s">
        <v>11</v>
      </c>
      <c r="H276" s="6" t="s">
        <v>16</v>
      </c>
      <c r="I276" s="6" t="s">
        <v>12</v>
      </c>
      <c r="J276" s="6" t="s">
        <v>56</v>
      </c>
      <c r="K276" s="6" t="s">
        <v>163</v>
      </c>
    </row>
    <row r="277" spans="2:11" x14ac:dyDescent="0.3">
      <c r="C277" t="s">
        <v>20</v>
      </c>
      <c r="D277">
        <v>580</v>
      </c>
      <c r="F277" s="6" t="s">
        <v>50</v>
      </c>
      <c r="G277" s="6" t="s">
        <v>10</v>
      </c>
      <c r="H277" s="6" t="s">
        <v>15</v>
      </c>
      <c r="I277" s="6" t="s">
        <v>12</v>
      </c>
      <c r="J277" s="6" t="s">
        <v>56</v>
      </c>
      <c r="K277" s="6" t="s">
        <v>163</v>
      </c>
    </row>
    <row r="278" spans="2:11" x14ac:dyDescent="0.3">
      <c r="C278" t="s">
        <v>8</v>
      </c>
      <c r="D278">
        <v>140</v>
      </c>
      <c r="F278" s="6" t="s">
        <v>50</v>
      </c>
      <c r="G278" s="6" t="s">
        <v>11</v>
      </c>
      <c r="H278" s="6" t="s">
        <v>16</v>
      </c>
      <c r="I278" s="6" t="s">
        <v>12</v>
      </c>
      <c r="J278" s="6" t="s">
        <v>56</v>
      </c>
      <c r="K278" s="6" t="s">
        <v>163</v>
      </c>
    </row>
    <row r="279" spans="2:11" x14ac:dyDescent="0.3">
      <c r="C279" t="s">
        <v>27</v>
      </c>
      <c r="D279">
        <v>680</v>
      </c>
      <c r="F279" s="6" t="s">
        <v>50</v>
      </c>
      <c r="G279" s="6" t="s">
        <v>11</v>
      </c>
      <c r="H279" s="6" t="s">
        <v>16</v>
      </c>
      <c r="I279" s="6" t="s">
        <v>12</v>
      </c>
      <c r="J279" s="6" t="s">
        <v>56</v>
      </c>
      <c r="K279" s="6" t="s">
        <v>163</v>
      </c>
    </row>
    <row r="280" spans="2:11" x14ac:dyDescent="0.3">
      <c r="C280" t="s">
        <v>371</v>
      </c>
      <c r="D280">
        <v>5696</v>
      </c>
      <c r="F280" s="6" t="s">
        <v>44</v>
      </c>
      <c r="G280" s="6" t="s">
        <v>11</v>
      </c>
      <c r="H280" s="6" t="s">
        <v>15</v>
      </c>
      <c r="I280" s="6" t="s">
        <v>12</v>
      </c>
      <c r="J280" s="6" t="s">
        <v>56</v>
      </c>
      <c r="K280" s="6" t="s">
        <v>307</v>
      </c>
    </row>
    <row r="281" spans="2:11" x14ac:dyDescent="0.3">
      <c r="B281" s="21">
        <v>44741</v>
      </c>
      <c r="C281" t="s">
        <v>313</v>
      </c>
      <c r="D281" s="16">
        <v>77</v>
      </c>
      <c r="F281" t="s">
        <v>44</v>
      </c>
      <c r="G281" t="s">
        <v>308</v>
      </c>
      <c r="H281" t="s">
        <v>16</v>
      </c>
      <c r="I281" t="s">
        <v>12</v>
      </c>
      <c r="J281" t="s">
        <v>13</v>
      </c>
      <c r="K281" t="s">
        <v>307</v>
      </c>
    </row>
    <row r="282" spans="2:11" x14ac:dyDescent="0.3">
      <c r="C282" t="s">
        <v>316</v>
      </c>
      <c r="D282" s="16">
        <v>420</v>
      </c>
      <c r="F282" t="s">
        <v>44</v>
      </c>
      <c r="G282" t="s">
        <v>308</v>
      </c>
      <c r="H282" t="s">
        <v>15</v>
      </c>
      <c r="I282" t="s">
        <v>12</v>
      </c>
      <c r="J282" t="s">
        <v>13</v>
      </c>
      <c r="K282" t="s">
        <v>307</v>
      </c>
    </row>
    <row r="283" spans="2:11" x14ac:dyDescent="0.3">
      <c r="C283" t="s">
        <v>310</v>
      </c>
      <c r="D283" s="16">
        <v>600</v>
      </c>
      <c r="F283" t="s">
        <v>44</v>
      </c>
      <c r="G283" t="s">
        <v>308</v>
      </c>
      <c r="H283" t="s">
        <v>15</v>
      </c>
      <c r="I283" t="s">
        <v>12</v>
      </c>
      <c r="J283" t="s">
        <v>13</v>
      </c>
      <c r="K283" t="s">
        <v>307</v>
      </c>
    </row>
    <row r="284" spans="2:11" x14ac:dyDescent="0.3">
      <c r="C284" t="s">
        <v>27</v>
      </c>
      <c r="D284" s="16">
        <v>130</v>
      </c>
      <c r="F284" t="s">
        <v>44</v>
      </c>
      <c r="G284" t="s">
        <v>308</v>
      </c>
      <c r="H284" t="s">
        <v>16</v>
      </c>
      <c r="I284" t="s">
        <v>12</v>
      </c>
      <c r="J284" t="s">
        <v>13</v>
      </c>
      <c r="K284" t="s">
        <v>307</v>
      </c>
    </row>
    <row r="285" spans="2:11" x14ac:dyDescent="0.3">
      <c r="C285" t="s">
        <v>9</v>
      </c>
      <c r="D285" s="16">
        <v>20</v>
      </c>
      <c r="F285" t="s">
        <v>44</v>
      </c>
      <c r="G285" t="s">
        <v>308</v>
      </c>
      <c r="H285" t="s">
        <v>16</v>
      </c>
      <c r="I285" t="s">
        <v>12</v>
      </c>
      <c r="J285" t="s">
        <v>13</v>
      </c>
      <c r="K285" t="s">
        <v>307</v>
      </c>
    </row>
    <row r="286" spans="2:11" x14ac:dyDescent="0.3">
      <c r="C286" t="s">
        <v>317</v>
      </c>
      <c r="D286" s="16">
        <v>40</v>
      </c>
      <c r="F286" t="s">
        <v>44</v>
      </c>
      <c r="G286" t="s">
        <v>308</v>
      </c>
      <c r="H286" t="s">
        <v>16</v>
      </c>
      <c r="I286" t="s">
        <v>12</v>
      </c>
      <c r="J286" t="s">
        <v>13</v>
      </c>
      <c r="K286" t="s">
        <v>307</v>
      </c>
    </row>
    <row r="287" spans="2:11" x14ac:dyDescent="0.3">
      <c r="C287" t="s">
        <v>23</v>
      </c>
      <c r="D287">
        <f>270+90</f>
        <v>360</v>
      </c>
      <c r="F287" s="6" t="s">
        <v>50</v>
      </c>
      <c r="G287" s="6" t="s">
        <v>11</v>
      </c>
      <c r="H287" s="6" t="s">
        <v>16</v>
      </c>
      <c r="I287" s="6" t="s">
        <v>12</v>
      </c>
      <c r="J287" s="6" t="s">
        <v>56</v>
      </c>
      <c r="K287" s="6" t="s">
        <v>163</v>
      </c>
    </row>
    <row r="288" spans="2:11" x14ac:dyDescent="0.3">
      <c r="C288" t="s">
        <v>8</v>
      </c>
      <c r="D288">
        <v>325</v>
      </c>
      <c r="F288" s="6" t="s">
        <v>50</v>
      </c>
      <c r="G288" s="6" t="s">
        <v>11</v>
      </c>
      <c r="H288" s="6" t="s">
        <v>16</v>
      </c>
      <c r="I288" s="6" t="s">
        <v>12</v>
      </c>
      <c r="J288" s="6" t="s">
        <v>56</v>
      </c>
      <c r="K288" s="6" t="s">
        <v>163</v>
      </c>
    </row>
    <row r="289" spans="2:11" x14ac:dyDescent="0.3">
      <c r="C289" t="s">
        <v>354</v>
      </c>
      <c r="D289">
        <v>3500</v>
      </c>
      <c r="F289" s="6" t="s">
        <v>50</v>
      </c>
      <c r="G289" s="6" t="s">
        <v>11</v>
      </c>
      <c r="H289" s="6" t="s">
        <v>15</v>
      </c>
      <c r="I289" s="6" t="s">
        <v>12</v>
      </c>
      <c r="J289" s="6" t="s">
        <v>56</v>
      </c>
      <c r="K289" s="6" t="s">
        <v>163</v>
      </c>
    </row>
    <row r="290" spans="2:11" x14ac:dyDescent="0.3">
      <c r="C290" t="s">
        <v>27</v>
      </c>
      <c r="D290">
        <v>600</v>
      </c>
      <c r="F290" s="6" t="s">
        <v>50</v>
      </c>
      <c r="G290" s="6" t="s">
        <v>11</v>
      </c>
      <c r="H290" s="6" t="s">
        <v>16</v>
      </c>
      <c r="I290" s="6" t="s">
        <v>12</v>
      </c>
      <c r="J290" s="6" t="s">
        <v>56</v>
      </c>
      <c r="K290" s="6" t="s">
        <v>163</v>
      </c>
    </row>
    <row r="291" spans="2:11" x14ac:dyDescent="0.3">
      <c r="C291" t="s">
        <v>20</v>
      </c>
      <c r="D291">
        <v>600</v>
      </c>
      <c r="F291" s="6" t="s">
        <v>50</v>
      </c>
      <c r="G291" s="6" t="s">
        <v>11</v>
      </c>
      <c r="H291" s="6" t="s">
        <v>15</v>
      </c>
      <c r="I291" s="6" t="s">
        <v>12</v>
      </c>
      <c r="J291" s="6" t="s">
        <v>56</v>
      </c>
      <c r="K291" s="6" t="s">
        <v>163</v>
      </c>
    </row>
    <row r="292" spans="2:11" x14ac:dyDescent="0.3">
      <c r="C292" t="s">
        <v>32</v>
      </c>
      <c r="D292">
        <v>60</v>
      </c>
      <c r="F292" s="6" t="s">
        <v>50</v>
      </c>
      <c r="G292" s="6" t="s">
        <v>11</v>
      </c>
      <c r="H292" s="6" t="s">
        <v>16</v>
      </c>
      <c r="I292" s="6" t="s">
        <v>12</v>
      </c>
      <c r="J292" s="6" t="s">
        <v>56</v>
      </c>
      <c r="K292" s="6" t="s">
        <v>163</v>
      </c>
    </row>
    <row r="293" spans="2:11" x14ac:dyDescent="0.3">
      <c r="B293" s="21">
        <v>44742</v>
      </c>
      <c r="C293" t="s">
        <v>310</v>
      </c>
      <c r="D293" s="16">
        <v>400</v>
      </c>
      <c r="F293" t="s">
        <v>44</v>
      </c>
      <c r="G293" t="s">
        <v>308</v>
      </c>
      <c r="H293" t="s">
        <v>15</v>
      </c>
      <c r="I293" t="s">
        <v>12</v>
      </c>
      <c r="J293" t="s">
        <v>13</v>
      </c>
      <c r="K293" t="s">
        <v>307</v>
      </c>
    </row>
    <row r="294" spans="2:11" x14ac:dyDescent="0.3">
      <c r="C294" t="s">
        <v>318</v>
      </c>
      <c r="D294" s="16">
        <v>300</v>
      </c>
      <c r="F294" t="s">
        <v>44</v>
      </c>
      <c r="G294" t="s">
        <v>308</v>
      </c>
      <c r="H294" t="s">
        <v>15</v>
      </c>
      <c r="I294" t="s">
        <v>12</v>
      </c>
      <c r="J294" t="s">
        <v>13</v>
      </c>
      <c r="K294" t="s">
        <v>307</v>
      </c>
    </row>
    <row r="295" spans="2:11" x14ac:dyDescent="0.3">
      <c r="C295" t="s">
        <v>75</v>
      </c>
      <c r="D295" s="16">
        <v>800</v>
      </c>
      <c r="F295" t="s">
        <v>44</v>
      </c>
      <c r="G295" t="s">
        <v>308</v>
      </c>
      <c r="H295" t="s">
        <v>76</v>
      </c>
      <c r="I295" t="s">
        <v>12</v>
      </c>
      <c r="J295" t="s">
        <v>13</v>
      </c>
      <c r="K295" t="s">
        <v>307</v>
      </c>
    </row>
    <row r="296" spans="2:11" x14ac:dyDescent="0.3">
      <c r="C296" t="s">
        <v>303</v>
      </c>
      <c r="D296" s="16">
        <v>735</v>
      </c>
      <c r="F296" t="s">
        <v>44</v>
      </c>
      <c r="G296" t="s">
        <v>308</v>
      </c>
      <c r="H296" t="s">
        <v>15</v>
      </c>
      <c r="I296" t="s">
        <v>12</v>
      </c>
      <c r="J296" t="s">
        <v>13</v>
      </c>
      <c r="K296" t="s">
        <v>307</v>
      </c>
    </row>
    <row r="297" spans="2:11" x14ac:dyDescent="0.3">
      <c r="C297" t="s">
        <v>24</v>
      </c>
      <c r="D297" s="16">
        <v>120</v>
      </c>
      <c r="F297" t="s">
        <v>44</v>
      </c>
      <c r="G297" t="s">
        <v>308</v>
      </c>
      <c r="H297" t="s">
        <v>16</v>
      </c>
      <c r="I297" t="s">
        <v>12</v>
      </c>
      <c r="J297" t="s">
        <v>13</v>
      </c>
      <c r="K297" t="s">
        <v>307</v>
      </c>
    </row>
    <row r="298" spans="2:11" x14ac:dyDescent="0.3">
      <c r="C298" t="s">
        <v>23</v>
      </c>
      <c r="D298" s="16">
        <v>150</v>
      </c>
      <c r="F298" t="s">
        <v>44</v>
      </c>
      <c r="G298" t="s">
        <v>308</v>
      </c>
      <c r="H298" t="s">
        <v>16</v>
      </c>
      <c r="I298" t="s">
        <v>12</v>
      </c>
      <c r="J298" t="s">
        <v>13</v>
      </c>
      <c r="K298" t="s">
        <v>307</v>
      </c>
    </row>
    <row r="299" spans="2:11" x14ac:dyDescent="0.3">
      <c r="C299" t="s">
        <v>27</v>
      </c>
      <c r="D299" s="16">
        <v>170</v>
      </c>
      <c r="F299" t="s">
        <v>44</v>
      </c>
      <c r="G299" t="s">
        <v>308</v>
      </c>
      <c r="H299" t="s">
        <v>16</v>
      </c>
      <c r="I299" t="s">
        <v>12</v>
      </c>
      <c r="J299" t="s">
        <v>13</v>
      </c>
      <c r="K299" t="s">
        <v>307</v>
      </c>
    </row>
    <row r="300" spans="2:11" x14ac:dyDescent="0.3">
      <c r="C300" t="s">
        <v>319</v>
      </c>
      <c r="D300" s="16">
        <v>100</v>
      </c>
      <c r="F300" t="s">
        <v>44</v>
      </c>
      <c r="G300" t="s">
        <v>308</v>
      </c>
      <c r="H300" t="s">
        <v>15</v>
      </c>
      <c r="I300" t="s">
        <v>12</v>
      </c>
      <c r="J300" t="s">
        <v>13</v>
      </c>
      <c r="K300" t="s">
        <v>307</v>
      </c>
    </row>
    <row r="301" spans="2:11" x14ac:dyDescent="0.3">
      <c r="C301" t="s">
        <v>24</v>
      </c>
      <c r="D301">
        <v>80</v>
      </c>
      <c r="F301" s="6" t="s">
        <v>50</v>
      </c>
      <c r="G301" s="6" t="s">
        <v>11</v>
      </c>
      <c r="H301" s="6" t="s">
        <v>16</v>
      </c>
      <c r="I301" s="6" t="s">
        <v>12</v>
      </c>
      <c r="J301" s="6" t="s">
        <v>56</v>
      </c>
      <c r="K301" s="6" t="s">
        <v>163</v>
      </c>
    </row>
    <row r="302" spans="2:11" x14ac:dyDescent="0.3">
      <c r="C302" t="s">
        <v>8</v>
      </c>
      <c r="D302">
        <v>180</v>
      </c>
      <c r="F302" s="6" t="s">
        <v>50</v>
      </c>
      <c r="G302" s="6" t="s">
        <v>11</v>
      </c>
      <c r="H302" s="6" t="s">
        <v>16</v>
      </c>
      <c r="I302" s="6" t="s">
        <v>12</v>
      </c>
      <c r="J302" s="6" t="s">
        <v>56</v>
      </c>
      <c r="K302" s="6" t="s">
        <v>163</v>
      </c>
    </row>
    <row r="303" spans="2:11" x14ac:dyDescent="0.3">
      <c r="C303" t="s">
        <v>23</v>
      </c>
      <c r="D303">
        <v>225</v>
      </c>
      <c r="F303" s="6" t="s">
        <v>50</v>
      </c>
      <c r="G303" s="6" t="s">
        <v>11</v>
      </c>
      <c r="H303" s="6" t="s">
        <v>16</v>
      </c>
      <c r="I303" s="6" t="s">
        <v>12</v>
      </c>
      <c r="J303" s="6" t="s">
        <v>56</v>
      </c>
      <c r="K303" s="6" t="s">
        <v>163</v>
      </c>
    </row>
    <row r="304" spans="2:11" x14ac:dyDescent="0.3">
      <c r="C304" t="s">
        <v>27</v>
      </c>
      <c r="D304">
        <v>270</v>
      </c>
      <c r="F304" s="6" t="s">
        <v>50</v>
      </c>
      <c r="G304" s="6" t="s">
        <v>11</v>
      </c>
      <c r="H304" s="6" t="s">
        <v>16</v>
      </c>
      <c r="I304" s="6" t="s">
        <v>12</v>
      </c>
      <c r="J304" s="6" t="s">
        <v>56</v>
      </c>
      <c r="K304" s="6" t="s">
        <v>163</v>
      </c>
    </row>
    <row r="305" spans="3:11" x14ac:dyDescent="0.3">
      <c r="C305" t="s">
        <v>18</v>
      </c>
      <c r="D305">
        <v>40</v>
      </c>
      <c r="F305" s="6" t="s">
        <v>50</v>
      </c>
      <c r="G305" s="6" t="s">
        <v>11</v>
      </c>
      <c r="H305" s="6" t="s">
        <v>16</v>
      </c>
      <c r="I305" s="6" t="s">
        <v>12</v>
      </c>
      <c r="J305" s="6" t="s">
        <v>56</v>
      </c>
      <c r="K305" s="6" t="s">
        <v>163</v>
      </c>
    </row>
    <row r="306" spans="3:11" ht="15" thickBot="1" x14ac:dyDescent="0.35"/>
    <row r="307" spans="3:11" x14ac:dyDescent="0.3">
      <c r="C307" s="197" t="s">
        <v>79</v>
      </c>
      <c r="D307" s="208" t="s">
        <v>82</v>
      </c>
      <c r="E307" s="195" t="s">
        <v>64</v>
      </c>
      <c r="F307" s="202" t="s">
        <v>80</v>
      </c>
      <c r="G307" s="202" t="s">
        <v>83</v>
      </c>
      <c r="H307" s="193" t="s">
        <v>81</v>
      </c>
    </row>
    <row r="308" spans="3:11" ht="15" thickBot="1" x14ac:dyDescent="0.35">
      <c r="C308" s="198"/>
      <c r="D308" s="209"/>
      <c r="E308" s="196"/>
      <c r="F308" s="207"/>
      <c r="G308" s="203"/>
      <c r="H308" s="194"/>
    </row>
    <row r="309" spans="3:11" x14ac:dyDescent="0.3">
      <c r="C309" s="204" t="s">
        <v>41</v>
      </c>
      <c r="D309" s="199">
        <f>SUMIF(F1:F309,C309,D1:D309)</f>
        <v>17158</v>
      </c>
      <c r="E309" s="7"/>
      <c r="F309" s="9"/>
      <c r="G309" s="204">
        <f>SUM(F309:F314)</f>
        <v>0</v>
      </c>
      <c r="H309" s="210">
        <f>D309-G309</f>
        <v>17158</v>
      </c>
    </row>
    <row r="310" spans="3:11" x14ac:dyDescent="0.3">
      <c r="C310" s="205"/>
      <c r="D310" s="200"/>
      <c r="E310" s="7"/>
      <c r="F310" s="9"/>
      <c r="G310" s="205"/>
      <c r="H310" s="211"/>
    </row>
    <row r="311" spans="3:11" x14ac:dyDescent="0.3">
      <c r="C311" s="205"/>
      <c r="D311" s="200"/>
      <c r="E311" s="7"/>
      <c r="F311" s="9"/>
      <c r="G311" s="205"/>
      <c r="H311" s="211"/>
    </row>
    <row r="312" spans="3:11" x14ac:dyDescent="0.3">
      <c r="C312" s="205"/>
      <c r="D312" s="200"/>
      <c r="E312" s="7"/>
      <c r="F312" s="9"/>
      <c r="G312" s="205"/>
      <c r="H312" s="211"/>
    </row>
    <row r="313" spans="3:11" x14ac:dyDescent="0.3">
      <c r="C313" s="205"/>
      <c r="D313" s="200"/>
      <c r="E313" s="7"/>
      <c r="F313" s="9"/>
      <c r="G313" s="205"/>
      <c r="H313" s="211"/>
    </row>
    <row r="314" spans="3:11" ht="15" thickBot="1" x14ac:dyDescent="0.35">
      <c r="C314" s="205"/>
      <c r="D314" s="201"/>
      <c r="E314" s="7"/>
      <c r="F314" s="9"/>
      <c r="G314" s="206"/>
      <c r="H314" s="212"/>
    </row>
    <row r="315" spans="3:11" x14ac:dyDescent="0.3">
      <c r="C315" s="204" t="s">
        <v>29</v>
      </c>
      <c r="D315" s="199">
        <f>SUMIF(F7:F315,C315,D7:D315)</f>
        <v>9368</v>
      </c>
      <c r="E315" s="7"/>
      <c r="F315" s="9"/>
      <c r="G315" s="204">
        <f>SUM(F315:F320)</f>
        <v>0</v>
      </c>
      <c r="H315" s="210">
        <f>D315-G315</f>
        <v>9368</v>
      </c>
    </row>
    <row r="316" spans="3:11" x14ac:dyDescent="0.3">
      <c r="C316" s="205"/>
      <c r="D316" s="200"/>
      <c r="E316" s="7"/>
      <c r="F316" s="9"/>
      <c r="G316" s="205"/>
      <c r="H316" s="211"/>
    </row>
    <row r="317" spans="3:11" x14ac:dyDescent="0.3">
      <c r="C317" s="205"/>
      <c r="D317" s="200"/>
      <c r="E317" s="7"/>
      <c r="F317" s="9"/>
      <c r="G317" s="205"/>
      <c r="H317" s="211"/>
    </row>
    <row r="318" spans="3:11" x14ac:dyDescent="0.3">
      <c r="C318" s="205"/>
      <c r="D318" s="200"/>
      <c r="E318" s="7"/>
      <c r="F318" s="9"/>
      <c r="G318" s="205"/>
      <c r="H318" s="211"/>
    </row>
    <row r="319" spans="3:11" x14ac:dyDescent="0.3">
      <c r="C319" s="205"/>
      <c r="D319" s="200"/>
      <c r="E319" s="7"/>
      <c r="F319" s="9"/>
      <c r="G319" s="205"/>
      <c r="H319" s="211"/>
    </row>
    <row r="320" spans="3:11" ht="15" thickBot="1" x14ac:dyDescent="0.35">
      <c r="C320" s="206"/>
      <c r="D320" s="201"/>
      <c r="E320" s="7"/>
      <c r="F320" s="9"/>
      <c r="G320" s="206"/>
      <c r="H320" s="212"/>
    </row>
    <row r="321" spans="3:8" x14ac:dyDescent="0.3">
      <c r="C321" s="204" t="s">
        <v>44</v>
      </c>
      <c r="D321" s="199">
        <f>SUMIF(F1:F309,C321,D1:D309)</f>
        <v>56981</v>
      </c>
      <c r="E321" s="7"/>
      <c r="F321" s="9"/>
      <c r="G321" s="204">
        <f>SUM(F321:F323)</f>
        <v>0</v>
      </c>
      <c r="H321" s="210">
        <f>D321-G321</f>
        <v>56981</v>
      </c>
    </row>
    <row r="322" spans="3:8" x14ac:dyDescent="0.3">
      <c r="C322" s="205"/>
      <c r="D322" s="200"/>
      <c r="E322" s="7"/>
      <c r="F322" s="9"/>
      <c r="G322" s="205"/>
      <c r="H322" s="211"/>
    </row>
    <row r="323" spans="3:8" ht="15" thickBot="1" x14ac:dyDescent="0.35">
      <c r="C323" s="206"/>
      <c r="D323" s="201"/>
      <c r="E323" s="7"/>
      <c r="F323" s="9"/>
      <c r="G323" s="206"/>
      <c r="H323" s="212"/>
    </row>
    <row r="324" spans="3:8" x14ac:dyDescent="0.3">
      <c r="C324" s="204" t="s">
        <v>43</v>
      </c>
      <c r="D324" s="199">
        <f>SUMIF(F4:F312,C324,D4:D312)</f>
        <v>961</v>
      </c>
      <c r="E324" s="7"/>
      <c r="F324" s="9"/>
      <c r="G324" s="204">
        <f>SUM(F324:F326)</f>
        <v>0</v>
      </c>
      <c r="H324" s="210">
        <f>D324-G324</f>
        <v>961</v>
      </c>
    </row>
    <row r="325" spans="3:8" x14ac:dyDescent="0.3">
      <c r="C325" s="205"/>
      <c r="D325" s="200"/>
      <c r="E325" s="7"/>
      <c r="F325" s="9"/>
      <c r="G325" s="205"/>
      <c r="H325" s="211"/>
    </row>
    <row r="326" spans="3:8" ht="15" thickBot="1" x14ac:dyDescent="0.35">
      <c r="C326" s="206"/>
      <c r="D326" s="201"/>
      <c r="E326" s="7"/>
      <c r="F326" s="9"/>
      <c r="G326" s="206"/>
      <c r="H326" s="212"/>
    </row>
    <row r="327" spans="3:8" x14ac:dyDescent="0.3">
      <c r="C327" s="204" t="s">
        <v>50</v>
      </c>
      <c r="D327" s="199">
        <f>SUMIF(F1:F309,C327,D1:D309)</f>
        <v>93365</v>
      </c>
      <c r="E327" s="7"/>
      <c r="F327" s="9"/>
      <c r="G327" s="204">
        <f>SUM(F327:F329)</f>
        <v>0</v>
      </c>
      <c r="H327" s="210">
        <f>D327-G327</f>
        <v>93365</v>
      </c>
    </row>
    <row r="328" spans="3:8" x14ac:dyDescent="0.3">
      <c r="C328" s="205"/>
      <c r="D328" s="200"/>
      <c r="E328" s="7"/>
      <c r="F328" s="9"/>
      <c r="G328" s="205"/>
      <c r="H328" s="211"/>
    </row>
    <row r="329" spans="3:8" ht="15" thickBot="1" x14ac:dyDescent="0.35">
      <c r="C329" s="205"/>
      <c r="D329" s="201"/>
      <c r="E329" s="7"/>
      <c r="F329" s="9"/>
      <c r="G329" s="206"/>
      <c r="H329" s="212"/>
    </row>
    <row r="330" spans="3:8" x14ac:dyDescent="0.3">
      <c r="C330" s="204" t="s">
        <v>63</v>
      </c>
      <c r="D330" s="199">
        <f>SUMIF(F1:F309,C330,D1:D309)</f>
        <v>0</v>
      </c>
      <c r="E330" s="7"/>
      <c r="F330" s="9"/>
      <c r="G330" s="204">
        <f>SUM(F330:F331)</f>
        <v>0</v>
      </c>
      <c r="H330" s="210">
        <f>D330-G330</f>
        <v>0</v>
      </c>
    </row>
    <row r="331" spans="3:8" ht="15" thickBot="1" x14ac:dyDescent="0.35">
      <c r="C331" s="206"/>
      <c r="D331" s="201"/>
      <c r="E331" s="7"/>
      <c r="F331" s="9"/>
      <c r="G331" s="206"/>
      <c r="H331" s="212"/>
    </row>
    <row r="332" spans="3:8" x14ac:dyDescent="0.3">
      <c r="C332" s="204" t="s">
        <v>114</v>
      </c>
      <c r="D332" s="199">
        <f>SUMIF(F3:F311,C332,D3:D311)</f>
        <v>0</v>
      </c>
      <c r="E332" s="7"/>
      <c r="F332" s="9"/>
      <c r="G332" s="204">
        <f>SUM(F332:F333)</f>
        <v>0</v>
      </c>
      <c r="H332" s="210">
        <f>D332-G332</f>
        <v>0</v>
      </c>
    </row>
    <row r="333" spans="3:8" ht="15" thickBot="1" x14ac:dyDescent="0.35">
      <c r="C333" s="206"/>
      <c r="D333" s="201"/>
      <c r="E333" s="8"/>
      <c r="F333" s="10"/>
      <c r="G333" s="206"/>
      <c r="H333" s="212"/>
    </row>
  </sheetData>
  <mergeCells count="34">
    <mergeCell ref="C309:C314"/>
    <mergeCell ref="D309:D314"/>
    <mergeCell ref="G309:G314"/>
    <mergeCell ref="H309:H314"/>
    <mergeCell ref="C315:C320"/>
    <mergeCell ref="D315:D320"/>
    <mergeCell ref="G315:G320"/>
    <mergeCell ref="H315:H320"/>
    <mergeCell ref="G330:G331"/>
    <mergeCell ref="H330:H331"/>
    <mergeCell ref="C321:C323"/>
    <mergeCell ref="D321:D323"/>
    <mergeCell ref="G321:G323"/>
    <mergeCell ref="H321:H323"/>
    <mergeCell ref="C324:C326"/>
    <mergeCell ref="D324:D326"/>
    <mergeCell ref="G324:G326"/>
    <mergeCell ref="H324:H326"/>
    <mergeCell ref="C332:C333"/>
    <mergeCell ref="D332:D333"/>
    <mergeCell ref="G332:G333"/>
    <mergeCell ref="H332:H333"/>
    <mergeCell ref="C307:C308"/>
    <mergeCell ref="D307:D308"/>
    <mergeCell ref="E307:E308"/>
    <mergeCell ref="F307:F308"/>
    <mergeCell ref="G307:G308"/>
    <mergeCell ref="H307:H308"/>
    <mergeCell ref="C327:C329"/>
    <mergeCell ref="D327:D329"/>
    <mergeCell ref="G327:G329"/>
    <mergeCell ref="H327:H329"/>
    <mergeCell ref="C330:C331"/>
    <mergeCell ref="D330:D33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F5" sqref="F5"/>
    </sheetView>
  </sheetViews>
  <sheetFormatPr defaultColWidth="14.6640625" defaultRowHeight="14.4" x14ac:dyDescent="0.3"/>
  <cols>
    <col min="1" max="1" width="10.109375" bestFit="1" customWidth="1"/>
    <col min="2" max="2" width="42.6640625" bestFit="1" customWidth="1"/>
    <col min="3" max="3" width="9.109375" bestFit="1" customWidth="1"/>
    <col min="4" max="4" width="10" bestFit="1" customWidth="1"/>
    <col min="5" max="5" width="13.6640625" bestFit="1" customWidth="1"/>
    <col min="6" max="6" width="9.44140625" bestFit="1" customWidth="1"/>
    <col min="7" max="7" width="13.6640625" bestFit="1" customWidth="1"/>
    <col min="8" max="8" width="10.5546875" bestFit="1" customWidth="1"/>
    <col min="9" max="9" width="10.109375" bestFit="1" customWidth="1"/>
    <col min="10" max="10" width="12.6640625" bestFit="1" customWidth="1"/>
  </cols>
  <sheetData>
    <row r="1" spans="1:10" ht="31.2" x14ac:dyDescent="0.3">
      <c r="A1" s="4" t="s">
        <v>64</v>
      </c>
      <c r="B1" s="3" t="s">
        <v>38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134</v>
      </c>
      <c r="I1" s="1" t="s">
        <v>6</v>
      </c>
      <c r="J1" s="1" t="s">
        <v>7</v>
      </c>
    </row>
    <row r="2" spans="1:10" x14ac:dyDescent="0.3">
      <c r="A2" s="13">
        <v>44705</v>
      </c>
      <c r="B2" t="s">
        <v>20</v>
      </c>
      <c r="C2">
        <v>1742</v>
      </c>
      <c r="E2" s="6" t="s">
        <v>41</v>
      </c>
      <c r="F2" s="6" t="s">
        <v>10</v>
      </c>
      <c r="G2" s="6" t="s">
        <v>15</v>
      </c>
      <c r="H2" s="6" t="s">
        <v>12</v>
      </c>
      <c r="I2" s="6" t="s">
        <v>56</v>
      </c>
      <c r="J2" s="6" t="s">
        <v>163</v>
      </c>
    </row>
    <row r="3" spans="1:10" x14ac:dyDescent="0.3">
      <c r="B3" t="s">
        <v>23</v>
      </c>
      <c r="C3">
        <v>798</v>
      </c>
      <c r="E3" s="6" t="s">
        <v>41</v>
      </c>
      <c r="F3" s="6" t="s">
        <v>10</v>
      </c>
      <c r="G3" s="6" t="s">
        <v>15</v>
      </c>
      <c r="H3" s="6" t="s">
        <v>12</v>
      </c>
      <c r="I3" s="6" t="s">
        <v>56</v>
      </c>
      <c r="J3" s="6" t="s">
        <v>163</v>
      </c>
    </row>
    <row r="4" spans="1:10" x14ac:dyDescent="0.3">
      <c r="B4" t="s">
        <v>8</v>
      </c>
      <c r="C4">
        <f>50+65+60</f>
        <v>175</v>
      </c>
      <c r="E4" s="6" t="s">
        <v>41</v>
      </c>
      <c r="F4" s="6" t="s">
        <v>11</v>
      </c>
      <c r="G4" s="6" t="s">
        <v>16</v>
      </c>
      <c r="H4" s="6" t="s">
        <v>12</v>
      </c>
      <c r="I4" s="6" t="s">
        <v>56</v>
      </c>
      <c r="J4" s="6" t="s">
        <v>163</v>
      </c>
    </row>
    <row r="5" spans="1:10" x14ac:dyDescent="0.3">
      <c r="B5" t="s">
        <v>20</v>
      </c>
      <c r="C5">
        <v>1730</v>
      </c>
      <c r="E5" s="6" t="s">
        <v>41</v>
      </c>
      <c r="F5" s="6" t="s">
        <v>10</v>
      </c>
      <c r="G5" s="6" t="s">
        <v>15</v>
      </c>
      <c r="H5" s="6" t="s">
        <v>12</v>
      </c>
      <c r="I5" s="6" t="s">
        <v>56</v>
      </c>
      <c r="J5" s="6" t="s">
        <v>163</v>
      </c>
    </row>
    <row r="6" spans="1:10" x14ac:dyDescent="0.3">
      <c r="B6" t="s">
        <v>20</v>
      </c>
      <c r="C6">
        <v>1500</v>
      </c>
      <c r="E6" s="6" t="s">
        <v>41</v>
      </c>
      <c r="F6" s="6" t="s">
        <v>10</v>
      </c>
      <c r="G6" s="6" t="s">
        <v>15</v>
      </c>
      <c r="H6" s="6" t="s">
        <v>12</v>
      </c>
      <c r="I6" s="6" t="s">
        <v>56</v>
      </c>
      <c r="J6" s="6" t="s">
        <v>163</v>
      </c>
    </row>
    <row r="7" spans="1:10" x14ac:dyDescent="0.3">
      <c r="B7" t="s">
        <v>265</v>
      </c>
      <c r="C7">
        <v>800</v>
      </c>
      <c r="E7" s="6" t="s">
        <v>50</v>
      </c>
      <c r="F7" s="6" t="s">
        <v>11</v>
      </c>
      <c r="G7" s="6" t="s">
        <v>39</v>
      </c>
      <c r="H7" s="6" t="s">
        <v>12</v>
      </c>
      <c r="I7" s="6" t="s">
        <v>56</v>
      </c>
      <c r="J7" s="6" t="s">
        <v>163</v>
      </c>
    </row>
    <row r="8" spans="1:10" x14ac:dyDescent="0.3">
      <c r="B8" t="s">
        <v>266</v>
      </c>
      <c r="C8">
        <v>1050</v>
      </c>
      <c r="E8" s="6" t="s">
        <v>50</v>
      </c>
      <c r="F8" s="6" t="s">
        <v>11</v>
      </c>
      <c r="G8" s="6" t="s">
        <v>15</v>
      </c>
      <c r="H8" s="6" t="s">
        <v>12</v>
      </c>
      <c r="I8" s="6" t="s">
        <v>56</v>
      </c>
      <c r="J8" s="6" t="s">
        <v>163</v>
      </c>
    </row>
    <row r="9" spans="1:10" x14ac:dyDescent="0.3">
      <c r="B9" t="s">
        <v>8</v>
      </c>
      <c r="C9">
        <v>150</v>
      </c>
      <c r="E9" s="6" t="s">
        <v>50</v>
      </c>
      <c r="F9" s="6" t="s">
        <v>11</v>
      </c>
      <c r="G9" s="6" t="s">
        <v>16</v>
      </c>
      <c r="H9" s="6" t="s">
        <v>12</v>
      </c>
      <c r="I9" s="6" t="s">
        <v>56</v>
      </c>
      <c r="J9" s="6" t="s">
        <v>163</v>
      </c>
    </row>
    <row r="10" spans="1:10" x14ac:dyDescent="0.3">
      <c r="B10" t="s">
        <v>267</v>
      </c>
      <c r="C10">
        <v>470</v>
      </c>
      <c r="E10" s="6" t="s">
        <v>50</v>
      </c>
      <c r="F10" s="6" t="s">
        <v>11</v>
      </c>
      <c r="G10" s="6" t="s">
        <v>16</v>
      </c>
      <c r="H10" s="6" t="s">
        <v>12</v>
      </c>
      <c r="I10" s="6" t="s">
        <v>56</v>
      </c>
      <c r="J10" s="6" t="s">
        <v>163</v>
      </c>
    </row>
    <row r="11" spans="1:10" x14ac:dyDescent="0.3">
      <c r="B11" t="s">
        <v>284</v>
      </c>
      <c r="C11">
        <v>120</v>
      </c>
      <c r="E11" s="6" t="s">
        <v>29</v>
      </c>
      <c r="F11" s="6" t="s">
        <v>11</v>
      </c>
      <c r="G11" s="6" t="s">
        <v>15</v>
      </c>
      <c r="H11" s="6" t="s">
        <v>12</v>
      </c>
      <c r="I11" s="6" t="s">
        <v>56</v>
      </c>
      <c r="J11" s="6" t="s">
        <v>163</v>
      </c>
    </row>
    <row r="12" spans="1:10" x14ac:dyDescent="0.3">
      <c r="B12" t="s">
        <v>285</v>
      </c>
      <c r="C12">
        <v>140</v>
      </c>
      <c r="E12" s="6" t="s">
        <v>29</v>
      </c>
      <c r="F12" s="6" t="s">
        <v>11</v>
      </c>
      <c r="G12" s="6" t="s">
        <v>15</v>
      </c>
      <c r="H12" s="6" t="s">
        <v>12</v>
      </c>
      <c r="I12" s="6" t="s">
        <v>56</v>
      </c>
      <c r="J12" s="6" t="s">
        <v>163</v>
      </c>
    </row>
    <row r="13" spans="1:10" x14ac:dyDescent="0.3">
      <c r="B13" t="s">
        <v>75</v>
      </c>
      <c r="C13">
        <v>1800</v>
      </c>
      <c r="E13" s="6" t="s">
        <v>29</v>
      </c>
      <c r="F13" s="6" t="s">
        <v>11</v>
      </c>
      <c r="G13" s="6" t="s">
        <v>17</v>
      </c>
      <c r="H13" s="6" t="s">
        <v>12</v>
      </c>
      <c r="I13" s="6" t="s">
        <v>56</v>
      </c>
      <c r="J13" s="6" t="s">
        <v>163</v>
      </c>
    </row>
    <row r="14" spans="1:10" x14ac:dyDescent="0.3">
      <c r="B14" t="s">
        <v>27</v>
      </c>
      <c r="C14">
        <v>200</v>
      </c>
      <c r="E14" s="6" t="s">
        <v>29</v>
      </c>
      <c r="F14" s="6" t="s">
        <v>11</v>
      </c>
      <c r="G14" s="6" t="s">
        <v>16</v>
      </c>
      <c r="H14" s="6" t="s">
        <v>12</v>
      </c>
      <c r="I14" s="6" t="s">
        <v>56</v>
      </c>
      <c r="J14" s="6" t="s">
        <v>163</v>
      </c>
    </row>
    <row r="15" spans="1:10" x14ac:dyDescent="0.3">
      <c r="A15" s="13">
        <v>44706</v>
      </c>
      <c r="B15" t="s">
        <v>20</v>
      </c>
      <c r="C15">
        <v>1150</v>
      </c>
      <c r="E15" s="6" t="s">
        <v>41</v>
      </c>
      <c r="F15" s="6" t="s">
        <v>10</v>
      </c>
      <c r="G15" s="6" t="s">
        <v>15</v>
      </c>
      <c r="H15" s="6" t="s">
        <v>12</v>
      </c>
      <c r="I15" s="6" t="s">
        <v>56</v>
      </c>
      <c r="J15" s="6" t="s">
        <v>163</v>
      </c>
    </row>
    <row r="16" spans="1:10" x14ac:dyDescent="0.3">
      <c r="B16" t="s">
        <v>23</v>
      </c>
      <c r="C16">
        <v>430</v>
      </c>
      <c r="E16" s="6" t="s">
        <v>41</v>
      </c>
      <c r="F16" s="6" t="s">
        <v>10</v>
      </c>
      <c r="G16" s="6" t="s">
        <v>16</v>
      </c>
      <c r="H16" s="6" t="s">
        <v>12</v>
      </c>
      <c r="I16" s="6" t="s">
        <v>56</v>
      </c>
      <c r="J16" s="6" t="s">
        <v>163</v>
      </c>
    </row>
    <row r="17" spans="1:10" x14ac:dyDescent="0.3">
      <c r="A17" s="13"/>
      <c r="B17" t="s">
        <v>20</v>
      </c>
      <c r="C17">
        <v>1234</v>
      </c>
      <c r="E17" s="6" t="s">
        <v>41</v>
      </c>
      <c r="F17" s="6" t="s">
        <v>10</v>
      </c>
      <c r="G17" s="6" t="s">
        <v>15</v>
      </c>
      <c r="H17" s="6" t="s">
        <v>12</v>
      </c>
      <c r="I17" s="6" t="s">
        <v>56</v>
      </c>
      <c r="J17" s="6" t="s">
        <v>163</v>
      </c>
    </row>
    <row r="18" spans="1:10" x14ac:dyDescent="0.3">
      <c r="B18" t="s">
        <v>8</v>
      </c>
      <c r="C18">
        <f>80+60+65</f>
        <v>205</v>
      </c>
      <c r="E18" s="6" t="s">
        <v>41</v>
      </c>
      <c r="F18" s="6" t="s">
        <v>11</v>
      </c>
      <c r="G18" s="6" t="s">
        <v>16</v>
      </c>
      <c r="H18" s="6" t="s">
        <v>12</v>
      </c>
      <c r="I18" s="6" t="s">
        <v>56</v>
      </c>
      <c r="J18" s="6" t="s">
        <v>163</v>
      </c>
    </row>
    <row r="19" spans="1:10" x14ac:dyDescent="0.3">
      <c r="B19" t="s">
        <v>75</v>
      </c>
      <c r="C19">
        <v>1200</v>
      </c>
      <c r="E19" s="6" t="s">
        <v>41</v>
      </c>
      <c r="F19" s="6" t="s">
        <v>10</v>
      </c>
      <c r="G19" s="6" t="s">
        <v>17</v>
      </c>
      <c r="H19" s="6" t="s">
        <v>12</v>
      </c>
      <c r="I19" s="6" t="s">
        <v>56</v>
      </c>
      <c r="J19" s="6" t="s">
        <v>163</v>
      </c>
    </row>
    <row r="20" spans="1:10" x14ac:dyDescent="0.3">
      <c r="B20" t="s">
        <v>27</v>
      </c>
      <c r="C20">
        <v>630</v>
      </c>
      <c r="E20" s="6" t="s">
        <v>41</v>
      </c>
      <c r="F20" s="6" t="s">
        <v>10</v>
      </c>
      <c r="G20" s="6" t="s">
        <v>16</v>
      </c>
      <c r="H20" s="6" t="s">
        <v>12</v>
      </c>
      <c r="I20" s="6" t="s">
        <v>56</v>
      </c>
      <c r="J20" s="6" t="s">
        <v>163</v>
      </c>
    </row>
    <row r="21" spans="1:10" x14ac:dyDescent="0.3">
      <c r="B21" t="s">
        <v>20</v>
      </c>
      <c r="C21">
        <v>1531</v>
      </c>
      <c r="E21" s="6" t="s">
        <v>41</v>
      </c>
      <c r="F21" s="6" t="s">
        <v>11</v>
      </c>
      <c r="G21" s="6" t="s">
        <v>15</v>
      </c>
      <c r="H21" s="6" t="s">
        <v>12</v>
      </c>
      <c r="I21" s="6" t="s">
        <v>56</v>
      </c>
      <c r="J21" s="6" t="s">
        <v>163</v>
      </c>
    </row>
    <row r="22" spans="1:10" x14ac:dyDescent="0.3">
      <c r="B22" t="s">
        <v>268</v>
      </c>
      <c r="C22">
        <v>1500</v>
      </c>
      <c r="E22" s="6" t="s">
        <v>50</v>
      </c>
      <c r="F22" s="6" t="s">
        <v>11</v>
      </c>
      <c r="G22" s="6" t="s">
        <v>15</v>
      </c>
      <c r="H22" s="6" t="s">
        <v>12</v>
      </c>
      <c r="I22" s="6" t="s">
        <v>56</v>
      </c>
      <c r="J22" s="6" t="s">
        <v>163</v>
      </c>
    </row>
    <row r="23" spans="1:10" x14ac:dyDescent="0.3">
      <c r="B23" t="s">
        <v>269</v>
      </c>
      <c r="C23">
        <v>300</v>
      </c>
      <c r="E23" s="6" t="s">
        <v>50</v>
      </c>
      <c r="F23" s="6" t="s">
        <v>11</v>
      </c>
      <c r="G23" s="6" t="s">
        <v>15</v>
      </c>
      <c r="H23" s="6" t="s">
        <v>12</v>
      </c>
      <c r="I23" s="6" t="s">
        <v>56</v>
      </c>
      <c r="J23" s="6" t="s">
        <v>163</v>
      </c>
    </row>
    <row r="24" spans="1:10" x14ac:dyDescent="0.3">
      <c r="B24" t="s">
        <v>75</v>
      </c>
      <c r="C24">
        <v>700</v>
      </c>
      <c r="E24" s="6" t="s">
        <v>50</v>
      </c>
      <c r="F24" s="6" t="s">
        <v>10</v>
      </c>
      <c r="G24" s="6" t="s">
        <v>76</v>
      </c>
      <c r="H24" s="6" t="s">
        <v>12</v>
      </c>
      <c r="I24" s="6" t="s">
        <v>56</v>
      </c>
      <c r="J24" s="6" t="s">
        <v>163</v>
      </c>
    </row>
    <row r="25" spans="1:10" x14ac:dyDescent="0.3">
      <c r="B25" t="s">
        <v>270</v>
      </c>
      <c r="C25">
        <v>2100</v>
      </c>
      <c r="E25" s="6" t="s">
        <v>50</v>
      </c>
      <c r="F25" s="6" t="s">
        <v>10</v>
      </c>
      <c r="G25" s="6" t="s">
        <v>15</v>
      </c>
      <c r="H25" s="6" t="s">
        <v>12</v>
      </c>
      <c r="I25" s="6" t="s">
        <v>56</v>
      </c>
      <c r="J25" s="6" t="s">
        <v>163</v>
      </c>
    </row>
    <row r="26" spans="1:10" x14ac:dyDescent="0.3">
      <c r="B26" t="s">
        <v>271</v>
      </c>
      <c r="C26">
        <v>900</v>
      </c>
      <c r="E26" s="6" t="s">
        <v>50</v>
      </c>
      <c r="F26" s="6" t="s">
        <v>10</v>
      </c>
      <c r="G26" s="6" t="s">
        <v>15</v>
      </c>
      <c r="H26" s="6" t="s">
        <v>12</v>
      </c>
      <c r="I26" s="6" t="s">
        <v>56</v>
      </c>
      <c r="J26" s="6" t="s">
        <v>163</v>
      </c>
    </row>
    <row r="27" spans="1:10" x14ac:dyDescent="0.3">
      <c r="B27" t="s">
        <v>23</v>
      </c>
      <c r="C27">
        <v>435</v>
      </c>
      <c r="E27" s="6" t="s">
        <v>50</v>
      </c>
      <c r="F27" s="6" t="s">
        <v>10</v>
      </c>
      <c r="G27" s="6" t="s">
        <v>16</v>
      </c>
      <c r="H27" s="6" t="s">
        <v>12</v>
      </c>
      <c r="I27" s="6" t="s">
        <v>56</v>
      </c>
      <c r="J27" s="6" t="s">
        <v>163</v>
      </c>
    </row>
    <row r="28" spans="1:10" x14ac:dyDescent="0.3">
      <c r="B28" t="s">
        <v>27</v>
      </c>
      <c r="C28">
        <v>435</v>
      </c>
      <c r="E28" s="6" t="s">
        <v>50</v>
      </c>
      <c r="F28" s="6" t="s">
        <v>10</v>
      </c>
      <c r="G28" s="6" t="s">
        <v>16</v>
      </c>
      <c r="H28" s="6" t="s">
        <v>12</v>
      </c>
      <c r="I28" s="6" t="s">
        <v>56</v>
      </c>
      <c r="J28" s="6" t="s">
        <v>163</v>
      </c>
    </row>
    <row r="29" spans="1:10" x14ac:dyDescent="0.3">
      <c r="B29" t="s">
        <v>8</v>
      </c>
      <c r="C29">
        <v>250</v>
      </c>
      <c r="E29" s="6" t="s">
        <v>50</v>
      </c>
      <c r="F29" s="6" t="s">
        <v>11</v>
      </c>
      <c r="G29" s="6" t="s">
        <v>16</v>
      </c>
      <c r="H29" s="6" t="s">
        <v>12</v>
      </c>
      <c r="I29" s="6" t="s">
        <v>56</v>
      </c>
      <c r="J29" s="6" t="s">
        <v>163</v>
      </c>
    </row>
    <row r="30" spans="1:10" x14ac:dyDescent="0.3">
      <c r="B30" t="s">
        <v>24</v>
      </c>
      <c r="C30">
        <v>90</v>
      </c>
      <c r="E30" s="6" t="s">
        <v>29</v>
      </c>
      <c r="F30" s="6" t="s">
        <v>11</v>
      </c>
      <c r="G30" s="6" t="s">
        <v>16</v>
      </c>
      <c r="H30" s="6" t="s">
        <v>12</v>
      </c>
      <c r="I30" s="6" t="s">
        <v>56</v>
      </c>
      <c r="J30" s="6" t="s">
        <v>163</v>
      </c>
    </row>
    <row r="31" spans="1:10" x14ac:dyDescent="0.3">
      <c r="A31" s="13">
        <v>44707</v>
      </c>
      <c r="B31" t="s">
        <v>20</v>
      </c>
      <c r="C31">
        <v>1420</v>
      </c>
      <c r="E31" s="6" t="s">
        <v>41</v>
      </c>
      <c r="F31" s="6" t="s">
        <v>10</v>
      </c>
      <c r="G31" s="6" t="s">
        <v>15</v>
      </c>
      <c r="H31" s="6" t="s">
        <v>12</v>
      </c>
      <c r="I31" s="6" t="s">
        <v>56</v>
      </c>
      <c r="J31" s="6" t="s">
        <v>163</v>
      </c>
    </row>
    <row r="32" spans="1:10" x14ac:dyDescent="0.3">
      <c r="B32" t="s">
        <v>8</v>
      </c>
      <c r="C32">
        <v>170</v>
      </c>
      <c r="E32" s="6" t="s">
        <v>41</v>
      </c>
      <c r="F32" s="6" t="s">
        <v>11</v>
      </c>
      <c r="G32" s="6" t="s">
        <v>15</v>
      </c>
      <c r="H32" s="6" t="s">
        <v>12</v>
      </c>
      <c r="I32" s="6" t="s">
        <v>56</v>
      </c>
      <c r="J32" s="6" t="s">
        <v>163</v>
      </c>
    </row>
    <row r="33" spans="1:10" x14ac:dyDescent="0.3">
      <c r="B33" t="s">
        <v>23</v>
      </c>
      <c r="C33">
        <v>400</v>
      </c>
      <c r="E33" s="6" t="s">
        <v>41</v>
      </c>
      <c r="F33" s="6" t="s">
        <v>11</v>
      </c>
      <c r="G33" s="6" t="s">
        <v>15</v>
      </c>
      <c r="H33" s="6" t="s">
        <v>12</v>
      </c>
      <c r="I33" s="6" t="s">
        <v>56</v>
      </c>
      <c r="J33" s="6" t="s">
        <v>163</v>
      </c>
    </row>
    <row r="34" spans="1:10" x14ac:dyDescent="0.3">
      <c r="B34" t="s">
        <v>24</v>
      </c>
      <c r="C34">
        <v>200</v>
      </c>
      <c r="E34" s="6" t="s">
        <v>41</v>
      </c>
      <c r="F34" s="6" t="s">
        <v>11</v>
      </c>
      <c r="G34" s="6" t="s">
        <v>15</v>
      </c>
      <c r="H34" s="6" t="s">
        <v>12</v>
      </c>
      <c r="I34" s="6" t="s">
        <v>56</v>
      </c>
      <c r="J34" s="6" t="s">
        <v>163</v>
      </c>
    </row>
    <row r="35" spans="1:10" x14ac:dyDescent="0.3">
      <c r="B35" t="s">
        <v>27</v>
      </c>
      <c r="C35">
        <v>400</v>
      </c>
      <c r="E35" s="6" t="s">
        <v>41</v>
      </c>
      <c r="F35" s="6" t="s">
        <v>11</v>
      </c>
      <c r="G35" s="6" t="s">
        <v>15</v>
      </c>
      <c r="H35" s="6" t="s">
        <v>12</v>
      </c>
      <c r="I35" s="6" t="s">
        <v>56</v>
      </c>
      <c r="J35" s="6" t="s">
        <v>163</v>
      </c>
    </row>
    <row r="36" spans="1:10" x14ac:dyDescent="0.3">
      <c r="B36" t="s">
        <v>272</v>
      </c>
      <c r="C36">
        <v>150</v>
      </c>
      <c r="E36" s="6" t="s">
        <v>50</v>
      </c>
      <c r="F36" s="6" t="s">
        <v>11</v>
      </c>
      <c r="G36" s="6" t="s">
        <v>16</v>
      </c>
      <c r="H36" s="6" t="s">
        <v>12</v>
      </c>
      <c r="I36" s="6" t="s">
        <v>56</v>
      </c>
      <c r="J36" s="6" t="s">
        <v>163</v>
      </c>
    </row>
    <row r="37" spans="1:10" x14ac:dyDescent="0.3">
      <c r="B37" t="s">
        <v>24</v>
      </c>
      <c r="C37">
        <v>80</v>
      </c>
      <c r="E37" s="6" t="s">
        <v>50</v>
      </c>
      <c r="F37" s="6" t="s">
        <v>11</v>
      </c>
      <c r="G37" s="6" t="s">
        <v>16</v>
      </c>
      <c r="H37" s="6" t="s">
        <v>12</v>
      </c>
      <c r="I37" s="6" t="s">
        <v>56</v>
      </c>
      <c r="J37" s="6" t="s">
        <v>163</v>
      </c>
    </row>
    <row r="38" spans="1:10" x14ac:dyDescent="0.3">
      <c r="B38" t="s">
        <v>8</v>
      </c>
      <c r="C38">
        <f>140+80</f>
        <v>220</v>
      </c>
      <c r="E38" s="6" t="s">
        <v>50</v>
      </c>
      <c r="F38" s="6" t="s">
        <v>11</v>
      </c>
      <c r="G38" s="6" t="s">
        <v>16</v>
      </c>
      <c r="H38" s="6" t="s">
        <v>12</v>
      </c>
      <c r="I38" s="6" t="s">
        <v>56</v>
      </c>
      <c r="J38" s="6" t="s">
        <v>163</v>
      </c>
    </row>
    <row r="39" spans="1:10" x14ac:dyDescent="0.3">
      <c r="B39" t="s">
        <v>9</v>
      </c>
      <c r="C39">
        <v>60</v>
      </c>
      <c r="E39" s="6" t="s">
        <v>50</v>
      </c>
      <c r="F39" s="6" t="s">
        <v>11</v>
      </c>
      <c r="G39" s="6" t="s">
        <v>16</v>
      </c>
      <c r="H39" s="6" t="s">
        <v>12</v>
      </c>
      <c r="I39" s="6" t="s">
        <v>56</v>
      </c>
      <c r="J39" s="6" t="s">
        <v>163</v>
      </c>
    </row>
    <row r="40" spans="1:10" x14ac:dyDescent="0.3">
      <c r="B40" t="s">
        <v>280</v>
      </c>
      <c r="C40">
        <v>1750</v>
      </c>
      <c r="E40" s="6" t="s">
        <v>41</v>
      </c>
      <c r="F40" s="6" t="s">
        <v>11</v>
      </c>
      <c r="G40" s="6" t="s">
        <v>17</v>
      </c>
      <c r="H40" s="6" t="s">
        <v>12</v>
      </c>
      <c r="I40" s="6" t="s">
        <v>56</v>
      </c>
      <c r="J40" s="6" t="s">
        <v>163</v>
      </c>
    </row>
    <row r="41" spans="1:10" x14ac:dyDescent="0.3">
      <c r="B41" t="s">
        <v>281</v>
      </c>
      <c r="C41">
        <v>400</v>
      </c>
      <c r="E41" s="6" t="s">
        <v>41</v>
      </c>
      <c r="F41" s="6" t="s">
        <v>11</v>
      </c>
      <c r="G41" s="6" t="s">
        <v>15</v>
      </c>
      <c r="H41" s="6" t="s">
        <v>12</v>
      </c>
      <c r="I41" s="6" t="s">
        <v>56</v>
      </c>
      <c r="J41" s="6" t="s">
        <v>163</v>
      </c>
    </row>
    <row r="42" spans="1:10" x14ac:dyDescent="0.3">
      <c r="B42" t="s">
        <v>282</v>
      </c>
      <c r="C42">
        <v>700</v>
      </c>
      <c r="E42" s="6" t="s">
        <v>41</v>
      </c>
      <c r="F42" s="6" t="s">
        <v>11</v>
      </c>
      <c r="G42" s="6" t="s">
        <v>14</v>
      </c>
      <c r="H42" s="6" t="s">
        <v>12</v>
      </c>
      <c r="I42" s="6" t="s">
        <v>56</v>
      </c>
      <c r="J42" s="6" t="s">
        <v>163</v>
      </c>
    </row>
    <row r="43" spans="1:10" x14ac:dyDescent="0.3">
      <c r="B43" t="s">
        <v>283</v>
      </c>
      <c r="C43">
        <v>650</v>
      </c>
      <c r="E43" s="6" t="s">
        <v>41</v>
      </c>
      <c r="F43" s="6" t="s">
        <v>11</v>
      </c>
      <c r="G43" s="6" t="s">
        <v>14</v>
      </c>
      <c r="H43" s="6" t="s">
        <v>12</v>
      </c>
      <c r="I43" s="6" t="s">
        <v>56</v>
      </c>
      <c r="J43" s="6" t="s">
        <v>163</v>
      </c>
    </row>
    <row r="44" spans="1:10" x14ac:dyDescent="0.3">
      <c r="B44" t="s">
        <v>273</v>
      </c>
      <c r="C44">
        <v>510</v>
      </c>
      <c r="E44" s="6" t="s">
        <v>50</v>
      </c>
      <c r="F44" s="6" t="s">
        <v>11</v>
      </c>
      <c r="G44" s="6" t="s">
        <v>14</v>
      </c>
      <c r="H44" s="6" t="s">
        <v>12</v>
      </c>
      <c r="I44" s="6" t="s">
        <v>56</v>
      </c>
      <c r="J44" s="6" t="s">
        <v>163</v>
      </c>
    </row>
    <row r="45" spans="1:10" x14ac:dyDescent="0.3">
      <c r="A45" s="13">
        <v>44708</v>
      </c>
      <c r="B45" t="s">
        <v>274</v>
      </c>
      <c r="C45">
        <v>6000</v>
      </c>
      <c r="E45" s="6" t="s">
        <v>50</v>
      </c>
      <c r="F45" s="6" t="s">
        <v>11</v>
      </c>
      <c r="G45" s="6" t="s">
        <v>17</v>
      </c>
      <c r="H45" s="6" t="s">
        <v>12</v>
      </c>
      <c r="I45" s="6" t="s">
        <v>56</v>
      </c>
      <c r="J45" s="6" t="s">
        <v>163</v>
      </c>
    </row>
    <row r="46" spans="1:10" x14ac:dyDescent="0.3">
      <c r="B46" t="s">
        <v>8</v>
      </c>
      <c r="C46">
        <v>160</v>
      </c>
      <c r="E46" s="6" t="s">
        <v>50</v>
      </c>
      <c r="F46" s="6" t="s">
        <v>11</v>
      </c>
      <c r="G46" s="6" t="s">
        <v>16</v>
      </c>
      <c r="H46" s="6" t="s">
        <v>12</v>
      </c>
      <c r="I46" s="6" t="s">
        <v>56</v>
      </c>
      <c r="J46" s="6" t="s">
        <v>163</v>
      </c>
    </row>
    <row r="47" spans="1:10" x14ac:dyDescent="0.3">
      <c r="B47" t="s">
        <v>24</v>
      </c>
      <c r="C47">
        <v>240</v>
      </c>
      <c r="E47" s="6" t="s">
        <v>50</v>
      </c>
      <c r="F47" s="6" t="s">
        <v>11</v>
      </c>
      <c r="G47" s="6" t="s">
        <v>16</v>
      </c>
      <c r="H47" s="6" t="s">
        <v>12</v>
      </c>
      <c r="I47" s="6" t="s">
        <v>56</v>
      </c>
      <c r="J47" s="6" t="s">
        <v>163</v>
      </c>
    </row>
    <row r="48" spans="1:10" x14ac:dyDescent="0.3">
      <c r="B48" t="s">
        <v>23</v>
      </c>
      <c r="C48">
        <v>440</v>
      </c>
      <c r="E48" s="6" t="s">
        <v>50</v>
      </c>
      <c r="F48" s="6" t="s">
        <v>11</v>
      </c>
      <c r="G48" s="6" t="s">
        <v>16</v>
      </c>
      <c r="H48" s="6" t="s">
        <v>12</v>
      </c>
      <c r="I48" s="6" t="s">
        <v>56</v>
      </c>
      <c r="J48" s="6" t="s">
        <v>163</v>
      </c>
    </row>
    <row r="49" spans="1:10" x14ac:dyDescent="0.3">
      <c r="B49" t="s">
        <v>27</v>
      </c>
      <c r="C49">
        <v>520</v>
      </c>
      <c r="E49" s="6" t="s">
        <v>50</v>
      </c>
      <c r="F49" s="6" t="s">
        <v>11</v>
      </c>
      <c r="G49" s="6" t="s">
        <v>16</v>
      </c>
      <c r="H49" s="6" t="s">
        <v>12</v>
      </c>
      <c r="I49" s="6" t="s">
        <v>56</v>
      </c>
      <c r="J49" s="6" t="s">
        <v>163</v>
      </c>
    </row>
    <row r="50" spans="1:10" x14ac:dyDescent="0.3">
      <c r="A50" s="13">
        <v>44709</v>
      </c>
      <c r="B50" t="s">
        <v>32</v>
      </c>
      <c r="C50">
        <v>80</v>
      </c>
      <c r="E50" s="6" t="s">
        <v>50</v>
      </c>
      <c r="F50" s="6" t="s">
        <v>11</v>
      </c>
      <c r="G50" s="6" t="s">
        <v>16</v>
      </c>
      <c r="H50" s="6" t="s">
        <v>12</v>
      </c>
      <c r="I50" s="6" t="s">
        <v>56</v>
      </c>
      <c r="J50" s="6" t="s">
        <v>163</v>
      </c>
    </row>
    <row r="51" spans="1:10" x14ac:dyDescent="0.3">
      <c r="B51" t="s">
        <v>23</v>
      </c>
      <c r="C51">
        <v>430</v>
      </c>
      <c r="E51" s="6" t="s">
        <v>50</v>
      </c>
      <c r="F51" s="6" t="s">
        <v>11</v>
      </c>
      <c r="G51" s="6" t="s">
        <v>16</v>
      </c>
      <c r="H51" s="6" t="s">
        <v>12</v>
      </c>
      <c r="I51" s="6" t="s">
        <v>56</v>
      </c>
      <c r="J51" s="6" t="s">
        <v>163</v>
      </c>
    </row>
    <row r="52" spans="1:10" x14ac:dyDescent="0.3">
      <c r="B52" t="s">
        <v>9</v>
      </c>
      <c r="C52">
        <v>60</v>
      </c>
      <c r="E52" s="6" t="s">
        <v>50</v>
      </c>
      <c r="F52" s="6" t="s">
        <v>11</v>
      </c>
      <c r="G52" s="6" t="s">
        <v>16</v>
      </c>
      <c r="H52" s="6" t="s">
        <v>12</v>
      </c>
      <c r="I52" s="6" t="s">
        <v>56</v>
      </c>
      <c r="J52" s="6" t="s">
        <v>163</v>
      </c>
    </row>
    <row r="53" spans="1:10" x14ac:dyDescent="0.3">
      <c r="B53" t="s">
        <v>275</v>
      </c>
      <c r="C53">
        <v>1450</v>
      </c>
      <c r="E53" s="6" t="s">
        <v>50</v>
      </c>
      <c r="F53" s="6" t="s">
        <v>10</v>
      </c>
      <c r="G53" s="6" t="s">
        <v>14</v>
      </c>
      <c r="H53" s="6" t="s">
        <v>12</v>
      </c>
      <c r="I53" s="6" t="s">
        <v>56</v>
      </c>
      <c r="J53" s="6" t="s">
        <v>163</v>
      </c>
    </row>
    <row r="54" spans="1:10" x14ac:dyDescent="0.3">
      <c r="B54" t="s">
        <v>27</v>
      </c>
      <c r="C54">
        <v>460</v>
      </c>
      <c r="E54" s="6" t="s">
        <v>50</v>
      </c>
      <c r="F54" s="6" t="s">
        <v>11</v>
      </c>
      <c r="G54" s="6" t="s">
        <v>16</v>
      </c>
      <c r="H54" s="6" t="s">
        <v>12</v>
      </c>
      <c r="I54" s="6" t="s">
        <v>56</v>
      </c>
      <c r="J54" s="6" t="s">
        <v>163</v>
      </c>
    </row>
    <row r="55" spans="1:10" x14ac:dyDescent="0.3">
      <c r="B55" t="s">
        <v>8</v>
      </c>
      <c r="C55">
        <v>130</v>
      </c>
      <c r="E55" s="6" t="s">
        <v>50</v>
      </c>
      <c r="F55" s="6" t="s">
        <v>11</v>
      </c>
      <c r="G55" s="6" t="s">
        <v>16</v>
      </c>
      <c r="H55" s="6" t="s">
        <v>12</v>
      </c>
      <c r="I55" s="6" t="s">
        <v>56</v>
      </c>
      <c r="J55" s="6" t="s">
        <v>163</v>
      </c>
    </row>
    <row r="56" spans="1:10" x14ac:dyDescent="0.3">
      <c r="B56" t="s">
        <v>20</v>
      </c>
      <c r="C56">
        <v>1320</v>
      </c>
      <c r="E56" s="6" t="s">
        <v>50</v>
      </c>
      <c r="F56" s="6" t="s">
        <v>10</v>
      </c>
      <c r="G56" s="6" t="s">
        <v>15</v>
      </c>
      <c r="H56" s="6" t="s">
        <v>12</v>
      </c>
      <c r="I56" s="6" t="s">
        <v>56</v>
      </c>
      <c r="J56" s="6" t="s">
        <v>163</v>
      </c>
    </row>
    <row r="57" spans="1:10" x14ac:dyDescent="0.3">
      <c r="B57" t="s">
        <v>20</v>
      </c>
      <c r="C57">
        <v>1000</v>
      </c>
      <c r="E57" s="6" t="s">
        <v>50</v>
      </c>
      <c r="F57" s="6" t="s">
        <v>10</v>
      </c>
      <c r="G57" s="6" t="s">
        <v>15</v>
      </c>
      <c r="H57" s="6" t="s">
        <v>12</v>
      </c>
      <c r="I57" s="6" t="s">
        <v>56</v>
      </c>
      <c r="J57" s="6" t="s">
        <v>163</v>
      </c>
    </row>
    <row r="58" spans="1:10" x14ac:dyDescent="0.3">
      <c r="B58" t="s">
        <v>242</v>
      </c>
      <c r="C58">
        <v>120</v>
      </c>
      <c r="E58" s="6" t="s">
        <v>50</v>
      </c>
      <c r="F58" s="6" t="s">
        <v>11</v>
      </c>
      <c r="G58" s="6" t="s">
        <v>16</v>
      </c>
      <c r="H58" s="6" t="s">
        <v>12</v>
      </c>
      <c r="I58" s="6" t="s">
        <v>56</v>
      </c>
      <c r="J58" s="6" t="s">
        <v>163</v>
      </c>
    </row>
    <row r="59" spans="1:10" x14ac:dyDescent="0.3">
      <c r="B59" t="s">
        <v>276</v>
      </c>
      <c r="C59">
        <v>65</v>
      </c>
      <c r="E59" s="6" t="s">
        <v>50</v>
      </c>
      <c r="F59" s="6" t="s">
        <v>11</v>
      </c>
      <c r="G59" s="6" t="s">
        <v>16</v>
      </c>
      <c r="H59" s="6" t="s">
        <v>12</v>
      </c>
      <c r="I59" s="6" t="s">
        <v>56</v>
      </c>
      <c r="J59" s="6" t="s">
        <v>163</v>
      </c>
    </row>
    <row r="60" spans="1:10" x14ac:dyDescent="0.3">
      <c r="B60" t="s">
        <v>8</v>
      </c>
      <c r="C60">
        <v>75</v>
      </c>
      <c r="E60" s="6" t="s">
        <v>41</v>
      </c>
      <c r="F60" s="6" t="s">
        <v>11</v>
      </c>
      <c r="G60" s="6" t="s">
        <v>16</v>
      </c>
      <c r="H60" s="6" t="s">
        <v>12</v>
      </c>
      <c r="I60" s="6" t="s">
        <v>56</v>
      </c>
      <c r="J60" s="6" t="s">
        <v>163</v>
      </c>
    </row>
    <row r="61" spans="1:10" x14ac:dyDescent="0.3">
      <c r="A61" s="13">
        <v>44710</v>
      </c>
      <c r="B61" t="s">
        <v>24</v>
      </c>
      <c r="C61">
        <v>90</v>
      </c>
      <c r="E61" s="6" t="s">
        <v>50</v>
      </c>
      <c r="F61" s="6" t="s">
        <v>11</v>
      </c>
      <c r="G61" s="6" t="s">
        <v>16</v>
      </c>
      <c r="H61" s="6" t="s">
        <v>12</v>
      </c>
      <c r="I61" s="6" t="s">
        <v>56</v>
      </c>
      <c r="J61" s="6" t="s">
        <v>163</v>
      </c>
    </row>
    <row r="62" spans="1:10" x14ac:dyDescent="0.3">
      <c r="B62" t="s">
        <v>8</v>
      </c>
      <c r="C62">
        <v>260</v>
      </c>
      <c r="E62" s="6" t="s">
        <v>50</v>
      </c>
      <c r="F62" s="6" t="s">
        <v>11</v>
      </c>
      <c r="G62" s="6" t="s">
        <v>16</v>
      </c>
      <c r="H62" s="6" t="s">
        <v>12</v>
      </c>
      <c r="I62" s="6" t="s">
        <v>56</v>
      </c>
      <c r="J62" s="6" t="s">
        <v>163</v>
      </c>
    </row>
    <row r="63" spans="1:10" x14ac:dyDescent="0.3">
      <c r="B63" t="s">
        <v>27</v>
      </c>
      <c r="C63">
        <v>400</v>
      </c>
      <c r="E63" s="6" t="s">
        <v>50</v>
      </c>
      <c r="F63" s="6" t="s">
        <v>11</v>
      </c>
      <c r="G63" s="6" t="s">
        <v>16</v>
      </c>
      <c r="H63" s="6" t="s">
        <v>12</v>
      </c>
      <c r="I63" s="6" t="s">
        <v>56</v>
      </c>
      <c r="J63" s="6" t="s">
        <v>163</v>
      </c>
    </row>
    <row r="64" spans="1:10" x14ac:dyDescent="0.3">
      <c r="B64" t="s">
        <v>9</v>
      </c>
      <c r="C64">
        <v>40</v>
      </c>
      <c r="E64" s="6" t="s">
        <v>50</v>
      </c>
      <c r="F64" s="6" t="s">
        <v>11</v>
      </c>
      <c r="G64" s="6" t="s">
        <v>16</v>
      </c>
      <c r="H64" s="6" t="s">
        <v>12</v>
      </c>
      <c r="I64" s="6" t="s">
        <v>56</v>
      </c>
      <c r="J64" s="6" t="s">
        <v>163</v>
      </c>
    </row>
    <row r="65" spans="1:10" x14ac:dyDescent="0.3">
      <c r="B65" t="s">
        <v>32</v>
      </c>
      <c r="C65">
        <v>60</v>
      </c>
      <c r="E65" s="6" t="s">
        <v>50</v>
      </c>
      <c r="F65" s="6" t="s">
        <v>11</v>
      </c>
      <c r="G65" s="6" t="s">
        <v>16</v>
      </c>
      <c r="H65" s="6" t="s">
        <v>12</v>
      </c>
      <c r="I65" s="6" t="s">
        <v>56</v>
      </c>
      <c r="J65" s="6" t="s">
        <v>163</v>
      </c>
    </row>
    <row r="66" spans="1:10" x14ac:dyDescent="0.3">
      <c r="B66" t="s">
        <v>20</v>
      </c>
      <c r="C66">
        <v>550</v>
      </c>
      <c r="E66" s="6" t="s">
        <v>29</v>
      </c>
      <c r="F66" s="6" t="s">
        <v>11</v>
      </c>
      <c r="G66" s="6" t="s">
        <v>15</v>
      </c>
      <c r="H66" s="6" t="s">
        <v>12</v>
      </c>
      <c r="I66" s="6" t="s">
        <v>56</v>
      </c>
      <c r="J66" s="6" t="s">
        <v>163</v>
      </c>
    </row>
    <row r="67" spans="1:10" x14ac:dyDescent="0.3">
      <c r="B67" t="s">
        <v>23</v>
      </c>
      <c r="C67">
        <v>500</v>
      </c>
      <c r="E67" s="6" t="s">
        <v>29</v>
      </c>
      <c r="F67" s="6" t="s">
        <v>11</v>
      </c>
      <c r="G67" s="6" t="s">
        <v>16</v>
      </c>
      <c r="H67" s="6" t="s">
        <v>12</v>
      </c>
      <c r="I67" s="6" t="s">
        <v>56</v>
      </c>
      <c r="J67" s="6" t="s">
        <v>163</v>
      </c>
    </row>
    <row r="68" spans="1:10" x14ac:dyDescent="0.3">
      <c r="B68" t="s">
        <v>20</v>
      </c>
      <c r="C68">
        <v>1250</v>
      </c>
      <c r="E68" s="6" t="s">
        <v>29</v>
      </c>
      <c r="F68" s="6" t="s">
        <v>11</v>
      </c>
      <c r="G68" s="6" t="s">
        <v>15</v>
      </c>
      <c r="H68" s="6" t="s">
        <v>12</v>
      </c>
      <c r="I68" s="6" t="s">
        <v>56</v>
      </c>
      <c r="J68" s="6" t="s">
        <v>163</v>
      </c>
    </row>
    <row r="69" spans="1:10" x14ac:dyDescent="0.3">
      <c r="B69" t="s">
        <v>242</v>
      </c>
      <c r="C69">
        <v>120</v>
      </c>
      <c r="E69" s="6" t="s">
        <v>29</v>
      </c>
      <c r="F69" s="6" t="s">
        <v>11</v>
      </c>
      <c r="G69" s="6" t="s">
        <v>15</v>
      </c>
      <c r="H69" s="6" t="s">
        <v>12</v>
      </c>
      <c r="I69" s="6" t="s">
        <v>56</v>
      </c>
      <c r="J69" s="6" t="s">
        <v>163</v>
      </c>
    </row>
    <row r="70" spans="1:10" x14ac:dyDescent="0.3">
      <c r="B70" t="s">
        <v>8</v>
      </c>
      <c r="C70">
        <v>150</v>
      </c>
      <c r="E70" s="6" t="s">
        <v>29</v>
      </c>
      <c r="F70" s="6" t="s">
        <v>11</v>
      </c>
      <c r="G70" s="6" t="s">
        <v>16</v>
      </c>
      <c r="H70" s="6" t="s">
        <v>12</v>
      </c>
      <c r="I70" s="6" t="s">
        <v>56</v>
      </c>
      <c r="J70" s="6" t="s">
        <v>163</v>
      </c>
    </row>
    <row r="71" spans="1:10" x14ac:dyDescent="0.3">
      <c r="B71" t="s">
        <v>289</v>
      </c>
      <c r="C71">
        <v>75</v>
      </c>
      <c r="E71" s="6" t="s">
        <v>50</v>
      </c>
      <c r="F71" s="6" t="s">
        <v>11</v>
      </c>
      <c r="G71" s="6" t="s">
        <v>14</v>
      </c>
      <c r="H71" s="6" t="s">
        <v>12</v>
      </c>
      <c r="I71" s="6" t="s">
        <v>56</v>
      </c>
      <c r="J71" s="6" t="s">
        <v>163</v>
      </c>
    </row>
    <row r="72" spans="1:10" x14ac:dyDescent="0.3">
      <c r="A72" s="13">
        <v>44711</v>
      </c>
      <c r="B72" t="s">
        <v>277</v>
      </c>
      <c r="C72">
        <v>280</v>
      </c>
      <c r="E72" s="6" t="s">
        <v>50</v>
      </c>
      <c r="F72" s="6" t="s">
        <v>11</v>
      </c>
      <c r="G72" s="6" t="s">
        <v>14</v>
      </c>
      <c r="H72" s="6" t="s">
        <v>12</v>
      </c>
      <c r="I72" s="6" t="s">
        <v>56</v>
      </c>
      <c r="J72" s="6" t="s">
        <v>163</v>
      </c>
    </row>
    <row r="73" spans="1:10" x14ac:dyDescent="0.3">
      <c r="B73" t="s">
        <v>23</v>
      </c>
      <c r="C73">
        <v>360</v>
      </c>
      <c r="E73" s="6" t="s">
        <v>50</v>
      </c>
      <c r="F73" s="6" t="s">
        <v>11</v>
      </c>
      <c r="G73" s="6" t="s">
        <v>16</v>
      </c>
      <c r="H73" s="6" t="s">
        <v>12</v>
      </c>
      <c r="I73" s="6" t="s">
        <v>56</v>
      </c>
      <c r="J73" s="6" t="s">
        <v>163</v>
      </c>
    </row>
    <row r="74" spans="1:10" x14ac:dyDescent="0.3">
      <c r="B74" t="s">
        <v>24</v>
      </c>
      <c r="C74">
        <v>120</v>
      </c>
      <c r="E74" s="6" t="s">
        <v>50</v>
      </c>
      <c r="F74" s="6" t="s">
        <v>11</v>
      </c>
      <c r="G74" s="6" t="s">
        <v>16</v>
      </c>
      <c r="H74" s="6" t="s">
        <v>12</v>
      </c>
      <c r="I74" s="6" t="s">
        <v>56</v>
      </c>
      <c r="J74" s="6" t="s">
        <v>163</v>
      </c>
    </row>
    <row r="75" spans="1:10" x14ac:dyDescent="0.3">
      <c r="B75" t="s">
        <v>27</v>
      </c>
      <c r="C75">
        <v>400</v>
      </c>
      <c r="E75" s="6" t="s">
        <v>50</v>
      </c>
      <c r="F75" s="6" t="s">
        <v>11</v>
      </c>
      <c r="G75" s="6" t="s">
        <v>16</v>
      </c>
      <c r="H75" s="6" t="s">
        <v>12</v>
      </c>
      <c r="I75" s="6" t="s">
        <v>56</v>
      </c>
      <c r="J75" s="6" t="s">
        <v>163</v>
      </c>
    </row>
    <row r="76" spans="1:10" x14ac:dyDescent="0.3">
      <c r="B76" t="s">
        <v>8</v>
      </c>
      <c r="C76">
        <v>270</v>
      </c>
      <c r="E76" s="6" t="s">
        <v>50</v>
      </c>
      <c r="F76" s="6" t="s">
        <v>11</v>
      </c>
      <c r="G76" s="6" t="s">
        <v>16</v>
      </c>
      <c r="H76" s="6" t="s">
        <v>12</v>
      </c>
      <c r="I76" s="6" t="s">
        <v>56</v>
      </c>
      <c r="J76" s="6" t="s">
        <v>163</v>
      </c>
    </row>
    <row r="77" spans="1:10" x14ac:dyDescent="0.3">
      <c r="B77" t="s">
        <v>9</v>
      </c>
      <c r="C77">
        <v>40</v>
      </c>
      <c r="E77" s="6" t="s">
        <v>50</v>
      </c>
      <c r="F77" s="6" t="s">
        <v>11</v>
      </c>
      <c r="G77" s="6" t="s">
        <v>16</v>
      </c>
      <c r="H77" s="6" t="s">
        <v>12</v>
      </c>
      <c r="I77" s="6" t="s">
        <v>56</v>
      </c>
      <c r="J77" s="6" t="s">
        <v>163</v>
      </c>
    </row>
    <row r="78" spans="1:10" x14ac:dyDescent="0.3">
      <c r="B78" t="s">
        <v>20</v>
      </c>
      <c r="C78">
        <v>1370</v>
      </c>
      <c r="E78" s="6" t="s">
        <v>29</v>
      </c>
      <c r="F78" s="6" t="s">
        <v>10</v>
      </c>
      <c r="G78" s="6" t="s">
        <v>15</v>
      </c>
      <c r="H78" s="6" t="s">
        <v>12</v>
      </c>
      <c r="I78" s="6" t="s">
        <v>56</v>
      </c>
      <c r="J78" s="6" t="s">
        <v>163</v>
      </c>
    </row>
    <row r="79" spans="1:10" x14ac:dyDescent="0.3">
      <c r="B79" t="s">
        <v>8</v>
      </c>
      <c r="C79">
        <v>65</v>
      </c>
      <c r="E79" s="6" t="s">
        <v>41</v>
      </c>
      <c r="F79" s="6" t="s">
        <v>11</v>
      </c>
      <c r="G79" s="6" t="s">
        <v>16</v>
      </c>
      <c r="H79" s="6" t="s">
        <v>12</v>
      </c>
      <c r="I79" s="6" t="s">
        <v>56</v>
      </c>
      <c r="J79" s="6" t="s">
        <v>163</v>
      </c>
    </row>
    <row r="80" spans="1:10" x14ac:dyDescent="0.3">
      <c r="A80" s="13"/>
      <c r="B80" t="s">
        <v>20</v>
      </c>
      <c r="C80">
        <v>850</v>
      </c>
      <c r="E80" s="6" t="s">
        <v>29</v>
      </c>
      <c r="F80" s="6" t="s">
        <v>10</v>
      </c>
      <c r="G80" s="6" t="s">
        <v>15</v>
      </c>
      <c r="H80" s="6" t="s">
        <v>12</v>
      </c>
      <c r="I80" s="6" t="s">
        <v>56</v>
      </c>
      <c r="J80" s="6" t="s">
        <v>163</v>
      </c>
    </row>
    <row r="81" spans="1:10" x14ac:dyDescent="0.3">
      <c r="A81" s="13">
        <v>44712</v>
      </c>
      <c r="B81" t="s">
        <v>24</v>
      </c>
      <c r="C81">
        <v>90</v>
      </c>
      <c r="E81" s="6" t="s">
        <v>50</v>
      </c>
      <c r="F81" s="6" t="s">
        <v>11</v>
      </c>
      <c r="G81" s="6" t="s">
        <v>15</v>
      </c>
      <c r="H81" s="6" t="s">
        <v>12</v>
      </c>
      <c r="I81" s="6" t="s">
        <v>56</v>
      </c>
      <c r="J81" s="6" t="s">
        <v>163</v>
      </c>
    </row>
    <row r="82" spans="1:10" x14ac:dyDescent="0.3">
      <c r="B82" t="s">
        <v>23</v>
      </c>
      <c r="C82">
        <v>360</v>
      </c>
      <c r="E82" s="6" t="s">
        <v>50</v>
      </c>
      <c r="F82" s="6" t="s">
        <v>11</v>
      </c>
      <c r="G82" s="6" t="s">
        <v>15</v>
      </c>
      <c r="H82" s="6" t="s">
        <v>12</v>
      </c>
      <c r="I82" s="6" t="s">
        <v>56</v>
      </c>
      <c r="J82" s="6" t="s">
        <v>163</v>
      </c>
    </row>
    <row r="83" spans="1:10" x14ac:dyDescent="0.3">
      <c r="B83" t="s">
        <v>27</v>
      </c>
      <c r="C83">
        <v>400</v>
      </c>
      <c r="E83" s="6" t="s">
        <v>50</v>
      </c>
      <c r="F83" s="6" t="s">
        <v>11</v>
      </c>
      <c r="G83" s="6" t="s">
        <v>15</v>
      </c>
      <c r="H83" s="6" t="s">
        <v>12</v>
      </c>
      <c r="I83" s="6" t="s">
        <v>56</v>
      </c>
      <c r="J83" s="6" t="s">
        <v>163</v>
      </c>
    </row>
    <row r="84" spans="1:10" x14ac:dyDescent="0.3">
      <c r="B84" t="s">
        <v>8</v>
      </c>
      <c r="C84">
        <v>180</v>
      </c>
      <c r="E84" s="6" t="s">
        <v>50</v>
      </c>
      <c r="F84" s="6" t="s">
        <v>11</v>
      </c>
      <c r="G84" s="6" t="s">
        <v>15</v>
      </c>
      <c r="H84" s="6" t="s">
        <v>12</v>
      </c>
      <c r="I84" s="6" t="s">
        <v>56</v>
      </c>
      <c r="J84" s="6" t="s">
        <v>163</v>
      </c>
    </row>
    <row r="85" spans="1:10" x14ac:dyDescent="0.3">
      <c r="B85" t="s">
        <v>20</v>
      </c>
      <c r="C85">
        <v>2400</v>
      </c>
      <c r="E85" s="6" t="s">
        <v>50</v>
      </c>
      <c r="F85" s="6" t="s">
        <v>10</v>
      </c>
      <c r="G85" s="6" t="s">
        <v>15</v>
      </c>
      <c r="H85" s="6" t="s">
        <v>12</v>
      </c>
      <c r="I85" s="6" t="s">
        <v>56</v>
      </c>
      <c r="J85" s="6" t="s">
        <v>163</v>
      </c>
    </row>
    <row r="86" spans="1:10" x14ac:dyDescent="0.3">
      <c r="B86" t="s">
        <v>9</v>
      </c>
      <c r="C86">
        <v>80</v>
      </c>
      <c r="E86" s="6" t="s">
        <v>50</v>
      </c>
      <c r="F86" s="6" t="s">
        <v>11</v>
      </c>
      <c r="G86" s="6" t="s">
        <v>15</v>
      </c>
      <c r="H86" s="6" t="s">
        <v>12</v>
      </c>
      <c r="I86" s="6" t="s">
        <v>56</v>
      </c>
      <c r="J86" s="6" t="s">
        <v>163</v>
      </c>
    </row>
    <row r="87" spans="1:10" x14ac:dyDescent="0.3">
      <c r="A87" s="13">
        <v>44713</v>
      </c>
      <c r="B87" t="s">
        <v>24</v>
      </c>
      <c r="C87">
        <v>120</v>
      </c>
      <c r="E87" s="6" t="s">
        <v>50</v>
      </c>
      <c r="F87" s="6" t="s">
        <v>11</v>
      </c>
      <c r="G87" s="6" t="s">
        <v>16</v>
      </c>
      <c r="H87" s="6" t="s">
        <v>12</v>
      </c>
      <c r="I87" s="6" t="s">
        <v>56</v>
      </c>
      <c r="J87" s="6" t="s">
        <v>163</v>
      </c>
    </row>
    <row r="88" spans="1:10" x14ac:dyDescent="0.3">
      <c r="B88" t="s">
        <v>23</v>
      </c>
      <c r="C88">
        <v>450</v>
      </c>
      <c r="E88" s="6" t="s">
        <v>50</v>
      </c>
      <c r="F88" s="6" t="s">
        <v>11</v>
      </c>
      <c r="G88" s="6" t="s">
        <v>16</v>
      </c>
      <c r="H88" s="6" t="s">
        <v>12</v>
      </c>
      <c r="I88" s="6" t="s">
        <v>56</v>
      </c>
      <c r="J88" s="6" t="s">
        <v>163</v>
      </c>
    </row>
    <row r="89" spans="1:10" x14ac:dyDescent="0.3">
      <c r="B89" t="s">
        <v>27</v>
      </c>
      <c r="C89">
        <v>400</v>
      </c>
      <c r="E89" s="6" t="s">
        <v>50</v>
      </c>
      <c r="F89" s="6" t="s">
        <v>11</v>
      </c>
      <c r="G89" s="6" t="s">
        <v>16</v>
      </c>
      <c r="H89" s="6" t="s">
        <v>12</v>
      </c>
      <c r="I89" s="6" t="s">
        <v>56</v>
      </c>
      <c r="J89" s="6" t="s">
        <v>163</v>
      </c>
    </row>
    <row r="90" spans="1:10" x14ac:dyDescent="0.3">
      <c r="B90" t="s">
        <v>8</v>
      </c>
      <c r="C90">
        <v>300</v>
      </c>
      <c r="E90" s="6" t="s">
        <v>50</v>
      </c>
      <c r="F90" s="6" t="s">
        <v>11</v>
      </c>
      <c r="G90" s="6" t="s">
        <v>16</v>
      </c>
      <c r="H90" s="6" t="s">
        <v>12</v>
      </c>
      <c r="I90" s="6" t="s">
        <v>56</v>
      </c>
      <c r="J90" s="6" t="s">
        <v>163</v>
      </c>
    </row>
    <row r="91" spans="1:10" x14ac:dyDescent="0.3">
      <c r="A91" s="13">
        <v>44714</v>
      </c>
      <c r="B91" t="s">
        <v>24</v>
      </c>
      <c r="C91">
        <v>115</v>
      </c>
      <c r="E91" s="6" t="s">
        <v>50</v>
      </c>
      <c r="F91" s="6" t="s">
        <v>11</v>
      </c>
      <c r="G91" s="6" t="s">
        <v>16</v>
      </c>
      <c r="H91" s="6" t="s">
        <v>12</v>
      </c>
      <c r="I91" s="6" t="s">
        <v>56</v>
      </c>
      <c r="J91" s="6" t="s">
        <v>163</v>
      </c>
    </row>
    <row r="92" spans="1:10" x14ac:dyDescent="0.3">
      <c r="B92" t="s">
        <v>23</v>
      </c>
      <c r="C92">
        <v>320</v>
      </c>
      <c r="E92" s="6" t="s">
        <v>50</v>
      </c>
      <c r="F92" s="6" t="s">
        <v>11</v>
      </c>
      <c r="G92" s="6" t="s">
        <v>16</v>
      </c>
      <c r="H92" s="6" t="s">
        <v>12</v>
      </c>
      <c r="I92" s="6" t="s">
        <v>56</v>
      </c>
      <c r="J92" s="6" t="s">
        <v>163</v>
      </c>
    </row>
    <row r="93" spans="1:10" x14ac:dyDescent="0.3">
      <c r="B93" t="s">
        <v>27</v>
      </c>
      <c r="C93">
        <v>400</v>
      </c>
      <c r="E93" s="6" t="s">
        <v>50</v>
      </c>
      <c r="F93" s="6" t="s">
        <v>11</v>
      </c>
      <c r="G93" s="6" t="s">
        <v>16</v>
      </c>
      <c r="H93" s="6" t="s">
        <v>12</v>
      </c>
      <c r="I93" s="6" t="s">
        <v>56</v>
      </c>
      <c r="J93" s="6" t="s">
        <v>163</v>
      </c>
    </row>
    <row r="94" spans="1:10" x14ac:dyDescent="0.3">
      <c r="B94" t="s">
        <v>8</v>
      </c>
      <c r="C94">
        <v>180</v>
      </c>
      <c r="E94" s="6" t="s">
        <v>50</v>
      </c>
      <c r="F94" s="6" t="s">
        <v>11</v>
      </c>
      <c r="G94" s="6" t="s">
        <v>16</v>
      </c>
      <c r="H94" s="6" t="s">
        <v>12</v>
      </c>
      <c r="I94" s="6" t="s">
        <v>56</v>
      </c>
      <c r="J94" s="6" t="s">
        <v>163</v>
      </c>
    </row>
    <row r="95" spans="1:10" x14ac:dyDescent="0.3">
      <c r="B95" t="s">
        <v>278</v>
      </c>
      <c r="C95">
        <v>235</v>
      </c>
      <c r="E95" s="6" t="s">
        <v>50</v>
      </c>
      <c r="F95" s="6" t="s">
        <v>11</v>
      </c>
      <c r="G95" s="6" t="s">
        <v>14</v>
      </c>
      <c r="H95" s="6" t="s">
        <v>12</v>
      </c>
      <c r="I95" s="6" t="s">
        <v>56</v>
      </c>
      <c r="J95" s="6" t="s">
        <v>163</v>
      </c>
    </row>
    <row r="96" spans="1:10" x14ac:dyDescent="0.3">
      <c r="B96" t="s">
        <v>8</v>
      </c>
      <c r="C96">
        <v>160</v>
      </c>
      <c r="E96" s="6" t="s">
        <v>29</v>
      </c>
      <c r="F96" s="6" t="s">
        <v>11</v>
      </c>
      <c r="G96" s="6" t="s">
        <v>16</v>
      </c>
      <c r="H96" s="6" t="s">
        <v>12</v>
      </c>
      <c r="I96" s="6" t="s">
        <v>56</v>
      </c>
      <c r="J96" s="6" t="s">
        <v>163</v>
      </c>
    </row>
    <row r="97" spans="1:10" x14ac:dyDescent="0.3">
      <c r="A97" s="13">
        <v>44715</v>
      </c>
      <c r="B97" t="s">
        <v>279</v>
      </c>
      <c r="C97">
        <v>60</v>
      </c>
      <c r="E97" s="6" t="s">
        <v>50</v>
      </c>
      <c r="F97" s="6" t="s">
        <v>11</v>
      </c>
      <c r="G97" s="6" t="s">
        <v>16</v>
      </c>
      <c r="H97" s="6" t="s">
        <v>12</v>
      </c>
      <c r="I97" s="6" t="s">
        <v>56</v>
      </c>
      <c r="J97" s="6" t="s">
        <v>163</v>
      </c>
    </row>
    <row r="98" spans="1:10" x14ac:dyDescent="0.3">
      <c r="B98" t="s">
        <v>8</v>
      </c>
      <c r="C98">
        <f>145+205</f>
        <v>350</v>
      </c>
      <c r="E98" s="6" t="s">
        <v>50</v>
      </c>
      <c r="F98" s="6" t="s">
        <v>11</v>
      </c>
      <c r="G98" s="6" t="s">
        <v>16</v>
      </c>
      <c r="H98" s="6" t="s">
        <v>12</v>
      </c>
      <c r="I98" s="6" t="s">
        <v>56</v>
      </c>
      <c r="J98" s="6" t="s">
        <v>163</v>
      </c>
    </row>
    <row r="99" spans="1:10" x14ac:dyDescent="0.3">
      <c r="B99" t="s">
        <v>23</v>
      </c>
      <c r="C99">
        <v>320</v>
      </c>
      <c r="E99" s="6" t="s">
        <v>50</v>
      </c>
      <c r="F99" s="6" t="s">
        <v>11</v>
      </c>
      <c r="G99" s="6" t="s">
        <v>16</v>
      </c>
      <c r="H99" s="6" t="s">
        <v>12</v>
      </c>
      <c r="I99" s="6" t="s">
        <v>56</v>
      </c>
      <c r="J99" s="6" t="s">
        <v>163</v>
      </c>
    </row>
    <row r="100" spans="1:10" x14ac:dyDescent="0.3">
      <c r="B100" t="s">
        <v>8</v>
      </c>
      <c r="C100">
        <f>65+70</f>
        <v>135</v>
      </c>
      <c r="E100" s="6" t="s">
        <v>41</v>
      </c>
      <c r="F100" s="6" t="s">
        <v>11</v>
      </c>
      <c r="G100" s="6" t="s">
        <v>16</v>
      </c>
      <c r="H100" s="6" t="s">
        <v>12</v>
      </c>
      <c r="I100" s="6" t="s">
        <v>56</v>
      </c>
      <c r="J100" s="6" t="s">
        <v>163</v>
      </c>
    </row>
    <row r="101" spans="1:10" x14ac:dyDescent="0.3">
      <c r="B101" t="s">
        <v>287</v>
      </c>
      <c r="C101">
        <f>600+170</f>
        <v>770</v>
      </c>
      <c r="E101" s="6" t="s">
        <v>29</v>
      </c>
      <c r="F101" s="6" t="s">
        <v>11</v>
      </c>
      <c r="G101" s="6" t="s">
        <v>16</v>
      </c>
      <c r="H101" s="6" t="s">
        <v>12</v>
      </c>
      <c r="I101" s="6" t="s">
        <v>56</v>
      </c>
      <c r="J101" s="6" t="s">
        <v>163</v>
      </c>
    </row>
    <row r="102" spans="1:10" x14ac:dyDescent="0.3">
      <c r="B102" t="s">
        <v>288</v>
      </c>
      <c r="C102">
        <v>700</v>
      </c>
      <c r="E102" s="6" t="s">
        <v>29</v>
      </c>
      <c r="F102" s="6" t="s">
        <v>11</v>
      </c>
      <c r="G102" s="6" t="s">
        <v>15</v>
      </c>
      <c r="H102" s="6" t="s">
        <v>12</v>
      </c>
      <c r="I102" s="6" t="s">
        <v>56</v>
      </c>
      <c r="J102" s="6" t="s">
        <v>163</v>
      </c>
    </row>
    <row r="103" spans="1:10" x14ac:dyDescent="0.3">
      <c r="B103" t="s">
        <v>27</v>
      </c>
      <c r="C103">
        <v>320</v>
      </c>
      <c r="E103" s="6" t="s">
        <v>50</v>
      </c>
      <c r="F103" s="6" t="s">
        <v>11</v>
      </c>
      <c r="G103" s="6" t="s">
        <v>16</v>
      </c>
      <c r="H103" s="6" t="s">
        <v>12</v>
      </c>
      <c r="I103" s="6" t="s">
        <v>56</v>
      </c>
      <c r="J103" s="6" t="s">
        <v>163</v>
      </c>
    </row>
    <row r="104" spans="1:10" x14ac:dyDescent="0.3">
      <c r="B104" t="s">
        <v>18</v>
      </c>
      <c r="C104">
        <v>20</v>
      </c>
      <c r="E104" s="6" t="s">
        <v>50</v>
      </c>
      <c r="F104" s="6" t="s">
        <v>11</v>
      </c>
      <c r="G104" s="6" t="s">
        <v>16</v>
      </c>
      <c r="H104" s="6" t="s">
        <v>12</v>
      </c>
      <c r="I104" s="6" t="s">
        <v>56</v>
      </c>
      <c r="J104" s="6" t="s">
        <v>163</v>
      </c>
    </row>
    <row r="105" spans="1:10" x14ac:dyDescent="0.3">
      <c r="B105" t="s">
        <v>27</v>
      </c>
      <c r="C105">
        <v>70</v>
      </c>
      <c r="E105" s="6" t="s">
        <v>41</v>
      </c>
      <c r="F105" s="6" t="s">
        <v>11</v>
      </c>
      <c r="G105" s="6" t="s">
        <v>16</v>
      </c>
      <c r="H105" s="6" t="s">
        <v>12</v>
      </c>
      <c r="I105" s="6" t="s">
        <v>56</v>
      </c>
      <c r="J105" s="6" t="s">
        <v>163</v>
      </c>
    </row>
    <row r="106" spans="1:10" x14ac:dyDescent="0.3">
      <c r="A106" s="13">
        <v>44716</v>
      </c>
      <c r="B106" t="s">
        <v>20</v>
      </c>
      <c r="C106">
        <v>1000</v>
      </c>
      <c r="E106" s="6" t="s">
        <v>50</v>
      </c>
      <c r="F106" s="6" t="s">
        <v>10</v>
      </c>
      <c r="G106" s="6" t="s">
        <v>15</v>
      </c>
      <c r="H106" s="6" t="s">
        <v>12</v>
      </c>
      <c r="I106" s="6" t="s">
        <v>56</v>
      </c>
      <c r="J106" s="6" t="s">
        <v>163</v>
      </c>
    </row>
    <row r="107" spans="1:10" x14ac:dyDescent="0.3">
      <c r="B107" t="s">
        <v>24</v>
      </c>
      <c r="C107">
        <v>120</v>
      </c>
      <c r="E107" s="6" t="s">
        <v>50</v>
      </c>
      <c r="F107" s="6" t="s">
        <v>11</v>
      </c>
      <c r="G107" s="6" t="s">
        <v>16</v>
      </c>
      <c r="H107" s="6" t="s">
        <v>12</v>
      </c>
      <c r="I107" s="6" t="s">
        <v>56</v>
      </c>
      <c r="J107" s="6" t="s">
        <v>163</v>
      </c>
    </row>
    <row r="108" spans="1:10" x14ac:dyDescent="0.3">
      <c r="B108" t="s">
        <v>8</v>
      </c>
      <c r="C108">
        <v>125</v>
      </c>
      <c r="E108" s="6" t="s">
        <v>50</v>
      </c>
      <c r="F108" s="6" t="s">
        <v>11</v>
      </c>
      <c r="G108" s="6" t="s">
        <v>16</v>
      </c>
      <c r="H108" s="6" t="s">
        <v>12</v>
      </c>
      <c r="I108" s="6" t="s">
        <v>56</v>
      </c>
      <c r="J108" s="6" t="s">
        <v>163</v>
      </c>
    </row>
    <row r="109" spans="1:10" x14ac:dyDescent="0.3">
      <c r="B109" t="s">
        <v>23</v>
      </c>
      <c r="C109">
        <v>400</v>
      </c>
      <c r="E109" s="6" t="s">
        <v>50</v>
      </c>
      <c r="F109" s="6" t="s">
        <v>11</v>
      </c>
      <c r="G109" s="6" t="s">
        <v>16</v>
      </c>
      <c r="H109" s="6" t="s">
        <v>12</v>
      </c>
      <c r="I109" s="6" t="s">
        <v>56</v>
      </c>
      <c r="J109" s="6" t="s">
        <v>163</v>
      </c>
    </row>
    <row r="110" spans="1:10" x14ac:dyDescent="0.3">
      <c r="B110" t="s">
        <v>290</v>
      </c>
      <c r="C110">
        <v>400</v>
      </c>
      <c r="E110" s="6" t="s">
        <v>50</v>
      </c>
      <c r="F110" s="6" t="s">
        <v>11</v>
      </c>
      <c r="G110" s="6" t="s">
        <v>15</v>
      </c>
      <c r="H110" s="6" t="s">
        <v>12</v>
      </c>
      <c r="I110" s="6" t="s">
        <v>56</v>
      </c>
      <c r="J110" s="6" t="s">
        <v>163</v>
      </c>
    </row>
    <row r="111" spans="1:10" x14ac:dyDescent="0.3">
      <c r="B111" t="s">
        <v>27</v>
      </c>
      <c r="C111">
        <v>400</v>
      </c>
      <c r="E111" s="6" t="s">
        <v>50</v>
      </c>
      <c r="F111" s="6" t="s">
        <v>11</v>
      </c>
      <c r="G111" s="6" t="s">
        <v>16</v>
      </c>
      <c r="H111" s="6" t="s">
        <v>12</v>
      </c>
      <c r="I111" s="6" t="s">
        <v>56</v>
      </c>
      <c r="J111" s="6" t="s">
        <v>163</v>
      </c>
    </row>
    <row r="112" spans="1:10" x14ac:dyDescent="0.3">
      <c r="B112" t="s">
        <v>18</v>
      </c>
      <c r="C112">
        <v>20</v>
      </c>
      <c r="E112" s="6" t="s">
        <v>50</v>
      </c>
      <c r="F112" s="6" t="s">
        <v>11</v>
      </c>
      <c r="G112" s="6" t="s">
        <v>16</v>
      </c>
      <c r="H112" s="6" t="s">
        <v>12</v>
      </c>
      <c r="I112" s="6" t="s">
        <v>56</v>
      </c>
      <c r="J112" s="6" t="s">
        <v>163</v>
      </c>
    </row>
    <row r="113" spans="1:10" x14ac:dyDescent="0.3">
      <c r="A113" s="13">
        <v>44717</v>
      </c>
      <c r="B113" t="s">
        <v>20</v>
      </c>
      <c r="C113">
        <v>2470</v>
      </c>
      <c r="E113" s="6" t="s">
        <v>50</v>
      </c>
      <c r="F113" s="6" t="s">
        <v>10</v>
      </c>
      <c r="G113" s="6" t="s">
        <v>15</v>
      </c>
      <c r="H113" s="6" t="s">
        <v>12</v>
      </c>
      <c r="I113" s="6" t="s">
        <v>56</v>
      </c>
      <c r="J113" s="6" t="s">
        <v>163</v>
      </c>
    </row>
    <row r="114" spans="1:10" x14ac:dyDescent="0.3">
      <c r="B114" t="s">
        <v>23</v>
      </c>
      <c r="C114">
        <v>450</v>
      </c>
      <c r="E114" s="6" t="s">
        <v>50</v>
      </c>
      <c r="F114" s="6" t="s">
        <v>11</v>
      </c>
      <c r="G114" s="6" t="s">
        <v>16</v>
      </c>
      <c r="H114" s="6" t="s">
        <v>12</v>
      </c>
      <c r="I114" s="6" t="s">
        <v>56</v>
      </c>
      <c r="J114" s="6" t="s">
        <v>163</v>
      </c>
    </row>
    <row r="115" spans="1:10" x14ac:dyDescent="0.3">
      <c r="B115" t="s">
        <v>27</v>
      </c>
      <c r="C115">
        <v>400</v>
      </c>
      <c r="E115" s="6" t="s">
        <v>50</v>
      </c>
      <c r="F115" s="6" t="s">
        <v>11</v>
      </c>
      <c r="G115" s="6" t="s">
        <v>16</v>
      </c>
      <c r="H115" s="6" t="s">
        <v>12</v>
      </c>
      <c r="I115" s="6" t="s">
        <v>56</v>
      </c>
      <c r="J115" s="6" t="s">
        <v>163</v>
      </c>
    </row>
    <row r="116" spans="1:10" x14ac:dyDescent="0.3">
      <c r="B116" t="s">
        <v>18</v>
      </c>
      <c r="C116">
        <v>40</v>
      </c>
      <c r="E116" s="6" t="s">
        <v>50</v>
      </c>
      <c r="F116" s="6" t="s">
        <v>11</v>
      </c>
      <c r="G116" s="6" t="s">
        <v>16</v>
      </c>
      <c r="H116" s="6" t="s">
        <v>12</v>
      </c>
      <c r="I116" s="6" t="s">
        <v>56</v>
      </c>
      <c r="J116" s="6" t="s">
        <v>163</v>
      </c>
    </row>
    <row r="117" spans="1:10" x14ac:dyDescent="0.3">
      <c r="B117" t="s">
        <v>8</v>
      </c>
      <c r="C117">
        <f>180</f>
        <v>180</v>
      </c>
      <c r="E117" s="6" t="s">
        <v>50</v>
      </c>
      <c r="F117" s="6" t="s">
        <v>11</v>
      </c>
      <c r="G117" s="6" t="s">
        <v>16</v>
      </c>
      <c r="H117" s="6" t="s">
        <v>12</v>
      </c>
      <c r="I117" s="6" t="s">
        <v>56</v>
      </c>
      <c r="J117" s="6" t="s">
        <v>163</v>
      </c>
    </row>
    <row r="118" spans="1:10" x14ac:dyDescent="0.3">
      <c r="B118" t="s">
        <v>24</v>
      </c>
      <c r="C118">
        <v>70</v>
      </c>
      <c r="E118" s="6" t="s">
        <v>41</v>
      </c>
      <c r="F118" s="6" t="s">
        <v>11</v>
      </c>
      <c r="G118" s="6" t="s">
        <v>16</v>
      </c>
      <c r="H118" s="6" t="s">
        <v>12</v>
      </c>
      <c r="I118" s="6" t="s">
        <v>56</v>
      </c>
      <c r="J118" s="6" t="s">
        <v>163</v>
      </c>
    </row>
    <row r="119" spans="1:10" x14ac:dyDescent="0.3">
      <c r="B119" t="s">
        <v>32</v>
      </c>
      <c r="C119">
        <v>80</v>
      </c>
      <c r="E119" s="6" t="s">
        <v>41</v>
      </c>
      <c r="F119" s="6" t="s">
        <v>11</v>
      </c>
      <c r="G119" s="6" t="s">
        <v>16</v>
      </c>
      <c r="H119" s="6" t="s">
        <v>12</v>
      </c>
      <c r="I119" s="6" t="s">
        <v>56</v>
      </c>
      <c r="J119" s="6" t="s">
        <v>163</v>
      </c>
    </row>
    <row r="120" spans="1:10" x14ac:dyDescent="0.3">
      <c r="B120" t="s">
        <v>292</v>
      </c>
      <c r="C120">
        <v>60</v>
      </c>
      <c r="E120" s="6" t="s">
        <v>29</v>
      </c>
      <c r="F120" s="6" t="s">
        <v>11</v>
      </c>
      <c r="G120" s="6" t="s">
        <v>15</v>
      </c>
      <c r="H120" s="6" t="s">
        <v>12</v>
      </c>
      <c r="I120" s="6" t="s">
        <v>56</v>
      </c>
      <c r="J120" s="6" t="s">
        <v>163</v>
      </c>
    </row>
    <row r="121" spans="1:10" x14ac:dyDescent="0.3">
      <c r="B121" t="s">
        <v>8</v>
      </c>
      <c r="C121">
        <v>105</v>
      </c>
      <c r="E121" s="6" t="s">
        <v>29</v>
      </c>
      <c r="F121" s="6" t="s">
        <v>11</v>
      </c>
      <c r="G121" s="6" t="s">
        <v>16</v>
      </c>
      <c r="H121" s="6" t="s">
        <v>12</v>
      </c>
      <c r="I121" s="6" t="s">
        <v>56</v>
      </c>
      <c r="J121" s="6" t="s">
        <v>163</v>
      </c>
    </row>
    <row r="122" spans="1:10" x14ac:dyDescent="0.3">
      <c r="A122" s="13">
        <v>44718</v>
      </c>
      <c r="B122" t="s">
        <v>23</v>
      </c>
      <c r="C122">
        <v>400</v>
      </c>
      <c r="E122" s="6" t="s">
        <v>50</v>
      </c>
      <c r="F122" s="6" t="s">
        <v>11</v>
      </c>
      <c r="G122" s="6" t="s">
        <v>16</v>
      </c>
      <c r="H122" s="6" t="s">
        <v>12</v>
      </c>
      <c r="I122" s="6" t="s">
        <v>56</v>
      </c>
      <c r="J122" s="6" t="s">
        <v>163</v>
      </c>
    </row>
    <row r="123" spans="1:10" x14ac:dyDescent="0.3">
      <c r="B123" t="s">
        <v>27</v>
      </c>
      <c r="C123">
        <v>450</v>
      </c>
      <c r="E123" s="6" t="s">
        <v>50</v>
      </c>
      <c r="F123" s="6" t="s">
        <v>11</v>
      </c>
      <c r="G123" s="6" t="s">
        <v>16</v>
      </c>
      <c r="H123" s="6" t="s">
        <v>12</v>
      </c>
      <c r="I123" s="6" t="s">
        <v>56</v>
      </c>
      <c r="J123" s="6" t="s">
        <v>163</v>
      </c>
    </row>
    <row r="124" spans="1:10" x14ac:dyDescent="0.3">
      <c r="B124" t="s">
        <v>18</v>
      </c>
      <c r="C124">
        <v>20</v>
      </c>
      <c r="E124" s="6" t="s">
        <v>50</v>
      </c>
      <c r="F124" s="6" t="s">
        <v>11</v>
      </c>
      <c r="G124" s="6" t="s">
        <v>16</v>
      </c>
      <c r="H124" s="6" t="s">
        <v>12</v>
      </c>
      <c r="I124" s="6" t="s">
        <v>56</v>
      </c>
      <c r="J124" s="6" t="s">
        <v>163</v>
      </c>
    </row>
    <row r="125" spans="1:10" x14ac:dyDescent="0.3">
      <c r="B125" t="s">
        <v>8</v>
      </c>
      <c r="C125">
        <v>250</v>
      </c>
      <c r="E125" s="6" t="s">
        <v>50</v>
      </c>
      <c r="F125" s="6" t="s">
        <v>11</v>
      </c>
      <c r="G125" s="6" t="s">
        <v>16</v>
      </c>
      <c r="H125" s="6" t="s">
        <v>12</v>
      </c>
      <c r="I125" s="6" t="s">
        <v>56</v>
      </c>
      <c r="J125" s="6" t="s">
        <v>163</v>
      </c>
    </row>
    <row r="126" spans="1:10" x14ac:dyDescent="0.3">
      <c r="B126" t="s">
        <v>24</v>
      </c>
      <c r="C126">
        <v>71</v>
      </c>
      <c r="E126" s="6" t="s">
        <v>29</v>
      </c>
      <c r="F126" s="6" t="s">
        <v>11</v>
      </c>
      <c r="G126" s="6" t="s">
        <v>16</v>
      </c>
      <c r="H126" s="6" t="s">
        <v>12</v>
      </c>
      <c r="I126" s="6" t="s">
        <v>56</v>
      </c>
      <c r="J126" s="6" t="s">
        <v>163</v>
      </c>
    </row>
    <row r="127" spans="1:10" x14ac:dyDescent="0.3">
      <c r="B127" t="s">
        <v>27</v>
      </c>
      <c r="C127">
        <v>150</v>
      </c>
      <c r="E127" s="6" t="s">
        <v>29</v>
      </c>
      <c r="F127" s="6" t="s">
        <v>11</v>
      </c>
      <c r="G127" s="6" t="s">
        <v>16</v>
      </c>
      <c r="H127" s="6" t="s">
        <v>12</v>
      </c>
      <c r="I127" s="6" t="s">
        <v>56</v>
      </c>
      <c r="J127" s="6" t="s">
        <v>163</v>
      </c>
    </row>
    <row r="128" spans="1:10" x14ac:dyDescent="0.3">
      <c r="B128" t="s">
        <v>293</v>
      </c>
      <c r="C128">
        <v>224</v>
      </c>
      <c r="E128" s="6" t="s">
        <v>29</v>
      </c>
      <c r="F128" s="6" t="s">
        <v>11</v>
      </c>
      <c r="G128" s="6" t="s">
        <v>15</v>
      </c>
      <c r="H128" s="6" t="s">
        <v>12</v>
      </c>
      <c r="I128" s="6" t="s">
        <v>56</v>
      </c>
      <c r="J128" s="6" t="s">
        <v>163</v>
      </c>
    </row>
    <row r="129" spans="1:10" x14ac:dyDescent="0.3">
      <c r="B129" t="s">
        <v>294</v>
      </c>
      <c r="C129">
        <v>207</v>
      </c>
      <c r="E129" s="6" t="s">
        <v>29</v>
      </c>
      <c r="F129" s="6" t="s">
        <v>11</v>
      </c>
      <c r="G129" s="6" t="s">
        <v>15</v>
      </c>
      <c r="H129" s="6" t="s">
        <v>12</v>
      </c>
      <c r="I129" s="6" t="s">
        <v>56</v>
      </c>
      <c r="J129" s="6" t="s">
        <v>60</v>
      </c>
    </row>
    <row r="130" spans="1:10" x14ac:dyDescent="0.3">
      <c r="B130" t="s">
        <v>8</v>
      </c>
      <c r="C130">
        <v>65</v>
      </c>
      <c r="E130" s="6" t="s">
        <v>29</v>
      </c>
      <c r="F130" s="6" t="s">
        <v>11</v>
      </c>
      <c r="G130" s="6" t="s">
        <v>16</v>
      </c>
      <c r="H130" s="6" t="s">
        <v>12</v>
      </c>
      <c r="I130" s="6" t="s">
        <v>56</v>
      </c>
      <c r="J130" s="6" t="s">
        <v>60</v>
      </c>
    </row>
    <row r="131" spans="1:10" x14ac:dyDescent="0.3">
      <c r="B131" t="s">
        <v>295</v>
      </c>
      <c r="C131">
        <v>998</v>
      </c>
      <c r="E131" s="6" t="s">
        <v>29</v>
      </c>
      <c r="F131" s="6" t="s">
        <v>10</v>
      </c>
      <c r="G131" s="6" t="s">
        <v>15</v>
      </c>
      <c r="H131" s="6" t="s">
        <v>12</v>
      </c>
      <c r="I131" s="6" t="s">
        <v>56</v>
      </c>
      <c r="J131" s="6" t="s">
        <v>60</v>
      </c>
    </row>
    <row r="132" spans="1:10" x14ac:dyDescent="0.3">
      <c r="A132" s="13">
        <v>44719</v>
      </c>
      <c r="B132" t="s">
        <v>24</v>
      </c>
      <c r="C132">
        <v>90</v>
      </c>
      <c r="E132" s="6" t="s">
        <v>50</v>
      </c>
      <c r="F132" s="6" t="s">
        <v>11</v>
      </c>
      <c r="G132" s="6" t="s">
        <v>16</v>
      </c>
      <c r="H132" s="6" t="s">
        <v>12</v>
      </c>
      <c r="I132" s="6" t="s">
        <v>56</v>
      </c>
      <c r="J132" s="6" t="s">
        <v>163</v>
      </c>
    </row>
    <row r="133" spans="1:10" x14ac:dyDescent="0.3">
      <c r="B133" t="s">
        <v>23</v>
      </c>
      <c r="C133">
        <v>400</v>
      </c>
      <c r="E133" s="6" t="s">
        <v>50</v>
      </c>
      <c r="F133" s="6" t="s">
        <v>11</v>
      </c>
      <c r="G133" s="6" t="s">
        <v>16</v>
      </c>
      <c r="H133" s="6" t="s">
        <v>12</v>
      </c>
      <c r="I133" s="6" t="s">
        <v>56</v>
      </c>
      <c r="J133" s="6" t="s">
        <v>163</v>
      </c>
    </row>
    <row r="134" spans="1:10" x14ac:dyDescent="0.3">
      <c r="B134" t="s">
        <v>27</v>
      </c>
      <c r="C134">
        <v>320</v>
      </c>
      <c r="E134" s="6" t="s">
        <v>50</v>
      </c>
      <c r="F134" s="6" t="s">
        <v>11</v>
      </c>
      <c r="G134" s="6" t="s">
        <v>16</v>
      </c>
      <c r="H134" s="6" t="s">
        <v>12</v>
      </c>
      <c r="I134" s="6" t="s">
        <v>56</v>
      </c>
      <c r="J134" s="6" t="s">
        <v>163</v>
      </c>
    </row>
    <row r="135" spans="1:10" x14ac:dyDescent="0.3">
      <c r="B135" t="s">
        <v>18</v>
      </c>
      <c r="C135">
        <v>20</v>
      </c>
      <c r="E135" s="6" t="s">
        <v>50</v>
      </c>
      <c r="F135" s="6" t="s">
        <v>11</v>
      </c>
      <c r="G135" s="6" t="s">
        <v>16</v>
      </c>
      <c r="H135" s="6" t="s">
        <v>12</v>
      </c>
      <c r="I135" s="6" t="s">
        <v>56</v>
      </c>
      <c r="J135" s="6" t="s">
        <v>163</v>
      </c>
    </row>
    <row r="136" spans="1:10" x14ac:dyDescent="0.3">
      <c r="B136" t="s">
        <v>8</v>
      </c>
      <c r="C136">
        <v>70</v>
      </c>
      <c r="E136" s="6" t="s">
        <v>50</v>
      </c>
      <c r="F136" s="6" t="s">
        <v>11</v>
      </c>
      <c r="G136" s="6" t="s">
        <v>16</v>
      </c>
      <c r="H136" s="6" t="s">
        <v>12</v>
      </c>
      <c r="I136" s="6" t="s">
        <v>56</v>
      </c>
      <c r="J136" s="6" t="s">
        <v>163</v>
      </c>
    </row>
    <row r="137" spans="1:10" x14ac:dyDescent="0.3">
      <c r="B137" t="s">
        <v>20</v>
      </c>
      <c r="C137">
        <v>880</v>
      </c>
      <c r="E137" s="6" t="s">
        <v>50</v>
      </c>
      <c r="F137" s="6" t="s">
        <v>10</v>
      </c>
      <c r="G137" s="6" t="s">
        <v>15</v>
      </c>
      <c r="H137" s="6" t="s">
        <v>12</v>
      </c>
      <c r="I137" s="6" t="s">
        <v>56</v>
      </c>
      <c r="J137" s="6" t="s">
        <v>163</v>
      </c>
    </row>
    <row r="138" spans="1:10" x14ac:dyDescent="0.3">
      <c r="B138" t="s">
        <v>20</v>
      </c>
      <c r="C138">
        <v>1305</v>
      </c>
      <c r="E138" s="6" t="s">
        <v>50</v>
      </c>
      <c r="F138" s="6" t="s">
        <v>11</v>
      </c>
      <c r="G138" s="6" t="s">
        <v>15</v>
      </c>
      <c r="H138" s="6" t="s">
        <v>12</v>
      </c>
      <c r="I138" s="6" t="s">
        <v>56</v>
      </c>
      <c r="J138" s="6" t="s">
        <v>163</v>
      </c>
    </row>
    <row r="139" spans="1:10" x14ac:dyDescent="0.3">
      <c r="B139" t="s">
        <v>291</v>
      </c>
      <c r="C139">
        <v>1400</v>
      </c>
      <c r="E139" s="6" t="s">
        <v>50</v>
      </c>
      <c r="F139" s="6" t="s">
        <v>10</v>
      </c>
      <c r="G139" s="6" t="s">
        <v>15</v>
      </c>
      <c r="H139" s="6" t="s">
        <v>12</v>
      </c>
      <c r="I139" s="6" t="s">
        <v>56</v>
      </c>
      <c r="J139" s="6" t="s">
        <v>163</v>
      </c>
    </row>
    <row r="140" spans="1:10" x14ac:dyDescent="0.3">
      <c r="B140" t="s">
        <v>27</v>
      </c>
      <c r="C140">
        <v>130</v>
      </c>
      <c r="E140" s="6" t="s">
        <v>29</v>
      </c>
      <c r="F140" s="6" t="s">
        <v>11</v>
      </c>
      <c r="G140" s="6" t="s">
        <v>16</v>
      </c>
      <c r="H140" s="6" t="s">
        <v>12</v>
      </c>
      <c r="I140" s="6" t="s">
        <v>56</v>
      </c>
      <c r="J140" s="6" t="s">
        <v>60</v>
      </c>
    </row>
    <row r="141" spans="1:10" ht="18" x14ac:dyDescent="0.35">
      <c r="B141" s="14" t="s">
        <v>215</v>
      </c>
      <c r="C141" s="14">
        <f>SUM(C2:C140)</f>
        <v>73380</v>
      </c>
    </row>
  </sheetData>
  <pageMargins left="0.7" right="0.7" top="0.75" bottom="0.75" header="0.3" footer="0.3"/>
  <pageSetup paperSize="9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"/>
  <sheetViews>
    <sheetView workbookViewId="0">
      <selection activeCell="D3" sqref="D3"/>
    </sheetView>
  </sheetViews>
  <sheetFormatPr defaultColWidth="23.33203125" defaultRowHeight="14.4" x14ac:dyDescent="0.3"/>
  <cols>
    <col min="1" max="1" width="8" bestFit="1" customWidth="1"/>
    <col min="2" max="2" width="9" bestFit="1" customWidth="1"/>
    <col min="3" max="3" width="29.88671875" bestFit="1" customWidth="1"/>
    <col min="4" max="4" width="27.109375" bestFit="1" customWidth="1"/>
    <col min="5" max="5" width="12.33203125" bestFit="1" customWidth="1"/>
    <col min="6" max="6" width="10.5546875" customWidth="1"/>
    <col min="7" max="7" width="10.33203125" customWidth="1"/>
    <col min="8" max="8" width="11.44140625" customWidth="1"/>
    <col min="9" max="9" width="11" customWidth="1"/>
    <col min="10" max="10" width="11.109375" customWidth="1"/>
    <col min="11" max="11" width="14.33203125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44743</v>
      </c>
      <c r="C2" t="s">
        <v>24</v>
      </c>
      <c r="D2" s="16">
        <v>436</v>
      </c>
      <c r="F2" t="s">
        <v>44</v>
      </c>
      <c r="G2" t="s">
        <v>10</v>
      </c>
      <c r="H2" t="s">
        <v>16</v>
      </c>
      <c r="I2" t="s">
        <v>12</v>
      </c>
      <c r="J2" t="s">
        <v>13</v>
      </c>
      <c r="K2" t="s">
        <v>320</v>
      </c>
    </row>
    <row r="3" spans="1:11" x14ac:dyDescent="0.3">
      <c r="C3" t="s">
        <v>306</v>
      </c>
      <c r="D3" s="16">
        <v>450</v>
      </c>
      <c r="F3" t="s">
        <v>44</v>
      </c>
      <c r="G3" t="s">
        <v>10</v>
      </c>
      <c r="H3" t="s">
        <v>15</v>
      </c>
      <c r="I3" t="s">
        <v>12</v>
      </c>
      <c r="J3" t="s">
        <v>13</v>
      </c>
      <c r="K3" t="s">
        <v>320</v>
      </c>
    </row>
    <row r="4" spans="1:11" x14ac:dyDescent="0.3">
      <c r="C4" t="s">
        <v>23</v>
      </c>
      <c r="D4" s="16">
        <v>140</v>
      </c>
      <c r="F4" t="s">
        <v>44</v>
      </c>
      <c r="G4" t="s">
        <v>308</v>
      </c>
      <c r="H4" t="s">
        <v>16</v>
      </c>
      <c r="I4" t="s">
        <v>12</v>
      </c>
      <c r="J4" t="s">
        <v>13</v>
      </c>
      <c r="K4" t="s">
        <v>320</v>
      </c>
    </row>
    <row r="5" spans="1:11" x14ac:dyDescent="0.3">
      <c r="C5" t="s">
        <v>27</v>
      </c>
      <c r="D5" s="16">
        <v>200</v>
      </c>
      <c r="F5" t="s">
        <v>44</v>
      </c>
      <c r="G5" t="s">
        <v>308</v>
      </c>
      <c r="H5" t="s">
        <v>16</v>
      </c>
      <c r="I5" t="s">
        <v>12</v>
      </c>
      <c r="J5" t="s">
        <v>13</v>
      </c>
      <c r="K5" t="s">
        <v>320</v>
      </c>
    </row>
    <row r="6" spans="1:11" x14ac:dyDescent="0.3">
      <c r="C6" t="s">
        <v>321</v>
      </c>
      <c r="D6" s="16">
        <v>120</v>
      </c>
      <c r="F6" t="s">
        <v>44</v>
      </c>
      <c r="G6" t="s">
        <v>308</v>
      </c>
      <c r="H6" t="s">
        <v>16</v>
      </c>
      <c r="I6" t="s">
        <v>12</v>
      </c>
      <c r="J6" t="s">
        <v>13</v>
      </c>
      <c r="K6" t="s">
        <v>320</v>
      </c>
    </row>
    <row r="7" spans="1:11" x14ac:dyDescent="0.3">
      <c r="C7" t="s">
        <v>23</v>
      </c>
      <c r="D7">
        <v>300</v>
      </c>
      <c r="F7" s="6" t="s">
        <v>50</v>
      </c>
      <c r="G7" s="6" t="s">
        <v>11</v>
      </c>
      <c r="H7" s="6" t="s">
        <v>16</v>
      </c>
      <c r="I7" s="6" t="s">
        <v>12</v>
      </c>
      <c r="J7" s="6" t="s">
        <v>56</v>
      </c>
      <c r="K7" s="6" t="s">
        <v>163</v>
      </c>
    </row>
    <row r="8" spans="1:11" x14ac:dyDescent="0.3">
      <c r="C8" t="s">
        <v>42</v>
      </c>
      <c r="D8">
        <v>1736</v>
      </c>
      <c r="F8" s="6" t="s">
        <v>50</v>
      </c>
      <c r="G8" s="6" t="s">
        <v>10</v>
      </c>
      <c r="H8" s="6" t="s">
        <v>15</v>
      </c>
      <c r="I8" s="6" t="s">
        <v>12</v>
      </c>
      <c r="J8" s="6" t="s">
        <v>56</v>
      </c>
      <c r="K8" s="6" t="s">
        <v>163</v>
      </c>
    </row>
    <row r="9" spans="1:11" x14ac:dyDescent="0.3">
      <c r="C9" t="s">
        <v>355</v>
      </c>
      <c r="D9">
        <v>400</v>
      </c>
      <c r="F9" s="6" t="s">
        <v>50</v>
      </c>
      <c r="G9" s="6" t="s">
        <v>11</v>
      </c>
      <c r="H9" s="6" t="s">
        <v>15</v>
      </c>
      <c r="I9" s="6" t="s">
        <v>12</v>
      </c>
      <c r="J9" s="6" t="s">
        <v>56</v>
      </c>
      <c r="K9" s="6" t="s">
        <v>163</v>
      </c>
    </row>
    <row r="10" spans="1:11" x14ac:dyDescent="0.3">
      <c r="C10" t="s">
        <v>8</v>
      </c>
      <c r="D10">
        <v>145</v>
      </c>
      <c r="F10" s="6" t="s">
        <v>50</v>
      </c>
      <c r="G10" s="6" t="s">
        <v>11</v>
      </c>
      <c r="H10" s="6" t="s">
        <v>16</v>
      </c>
      <c r="I10" s="6" t="s">
        <v>12</v>
      </c>
      <c r="J10" s="6" t="s">
        <v>56</v>
      </c>
      <c r="K10" s="6" t="s">
        <v>163</v>
      </c>
    </row>
    <row r="11" spans="1:11" x14ac:dyDescent="0.3">
      <c r="C11" t="s">
        <v>27</v>
      </c>
      <c r="D11">
        <v>360</v>
      </c>
      <c r="F11" s="6" t="s">
        <v>50</v>
      </c>
      <c r="G11" s="6" t="s">
        <v>11</v>
      </c>
      <c r="H11" s="6" t="s">
        <v>16</v>
      </c>
      <c r="I11" s="6" t="s">
        <v>12</v>
      </c>
      <c r="J11" s="6" t="s">
        <v>56</v>
      </c>
      <c r="K11" s="6" t="s">
        <v>163</v>
      </c>
    </row>
    <row r="12" spans="1:11" x14ac:dyDescent="0.3">
      <c r="C12" t="s">
        <v>32</v>
      </c>
      <c r="D12">
        <v>60</v>
      </c>
      <c r="F12" s="6" t="s">
        <v>50</v>
      </c>
      <c r="G12" s="6" t="s">
        <v>11</v>
      </c>
      <c r="H12" s="6" t="s">
        <v>16</v>
      </c>
      <c r="I12" s="6" t="s">
        <v>12</v>
      </c>
      <c r="J12" s="6" t="s">
        <v>56</v>
      </c>
      <c r="K12" s="6" t="s">
        <v>163</v>
      </c>
    </row>
    <row r="13" spans="1:11" x14ac:dyDescent="0.3">
      <c r="C13" t="s">
        <v>356</v>
      </c>
      <c r="D13">
        <v>70</v>
      </c>
      <c r="F13" s="6" t="s">
        <v>50</v>
      </c>
      <c r="G13" s="6" t="s">
        <v>11</v>
      </c>
      <c r="H13" s="6" t="s">
        <v>14</v>
      </c>
      <c r="I13" s="6" t="s">
        <v>12</v>
      </c>
      <c r="J13" s="6" t="s">
        <v>56</v>
      </c>
      <c r="K13" s="6" t="s">
        <v>163</v>
      </c>
    </row>
    <row r="14" spans="1:11" x14ac:dyDescent="0.3">
      <c r="C14" t="s">
        <v>9</v>
      </c>
      <c r="D14">
        <v>20</v>
      </c>
      <c r="F14" s="6" t="s">
        <v>50</v>
      </c>
      <c r="G14" s="6" t="s">
        <v>11</v>
      </c>
      <c r="H14" s="6" t="s">
        <v>16</v>
      </c>
      <c r="I14" s="6" t="s">
        <v>12</v>
      </c>
      <c r="J14" s="6" t="s">
        <v>56</v>
      </c>
      <c r="K14" s="6" t="s">
        <v>163</v>
      </c>
    </row>
    <row r="15" spans="1:11" x14ac:dyDescent="0.3">
      <c r="C15" t="s">
        <v>567</v>
      </c>
      <c r="D15">
        <v>2072</v>
      </c>
      <c r="F15" s="6" t="s">
        <v>44</v>
      </c>
      <c r="G15" s="6" t="s">
        <v>11</v>
      </c>
      <c r="H15" s="6" t="s">
        <v>15</v>
      </c>
      <c r="I15" s="6" t="s">
        <v>12</v>
      </c>
      <c r="J15" s="6" t="s">
        <v>56</v>
      </c>
      <c r="K15" t="s">
        <v>320</v>
      </c>
    </row>
    <row r="16" spans="1:11" x14ac:dyDescent="0.3">
      <c r="B16" s="5">
        <v>44744</v>
      </c>
      <c r="C16" t="s">
        <v>24</v>
      </c>
      <c r="D16" s="16">
        <v>160</v>
      </c>
      <c r="F16" t="s">
        <v>44</v>
      </c>
      <c r="G16" t="s">
        <v>308</v>
      </c>
      <c r="H16" t="s">
        <v>16</v>
      </c>
      <c r="I16" t="s">
        <v>12</v>
      </c>
      <c r="J16" t="s">
        <v>13</v>
      </c>
      <c r="K16" t="s">
        <v>320</v>
      </c>
    </row>
    <row r="17" spans="2:11" x14ac:dyDescent="0.3">
      <c r="C17" t="s">
        <v>23</v>
      </c>
      <c r="D17" s="16">
        <v>152</v>
      </c>
      <c r="F17" t="s">
        <v>44</v>
      </c>
      <c r="G17" t="s">
        <v>308</v>
      </c>
      <c r="H17" t="s">
        <v>16</v>
      </c>
      <c r="I17" t="s">
        <v>12</v>
      </c>
      <c r="J17" t="s">
        <v>13</v>
      </c>
      <c r="K17" t="s">
        <v>320</v>
      </c>
    </row>
    <row r="18" spans="2:11" x14ac:dyDescent="0.3">
      <c r="C18" t="s">
        <v>373</v>
      </c>
      <c r="D18" s="16">
        <v>280</v>
      </c>
      <c r="F18" t="s">
        <v>44</v>
      </c>
      <c r="G18" t="s">
        <v>308</v>
      </c>
      <c r="H18" t="s">
        <v>16</v>
      </c>
      <c r="I18" t="s">
        <v>12</v>
      </c>
      <c r="J18" t="s">
        <v>13</v>
      </c>
      <c r="K18" t="s">
        <v>320</v>
      </c>
    </row>
    <row r="19" spans="2:11" x14ac:dyDescent="0.3">
      <c r="C19" t="s">
        <v>374</v>
      </c>
      <c r="D19" s="25">
        <v>3592</v>
      </c>
      <c r="F19" t="s">
        <v>44</v>
      </c>
      <c r="G19" t="s">
        <v>308</v>
      </c>
      <c r="H19" t="s">
        <v>16</v>
      </c>
      <c r="I19" t="s">
        <v>12</v>
      </c>
      <c r="J19" t="s">
        <v>13</v>
      </c>
      <c r="K19" t="s">
        <v>320</v>
      </c>
    </row>
    <row r="20" spans="2:11" x14ac:dyDescent="0.3">
      <c r="C20" t="s">
        <v>20</v>
      </c>
      <c r="D20" s="25">
        <v>1400</v>
      </c>
      <c r="F20" t="s">
        <v>44</v>
      </c>
      <c r="G20" t="s">
        <v>308</v>
      </c>
      <c r="H20" t="s">
        <v>16</v>
      </c>
      <c r="I20" t="s">
        <v>12</v>
      </c>
      <c r="J20" t="s">
        <v>13</v>
      </c>
      <c r="K20" t="s">
        <v>44</v>
      </c>
    </row>
    <row r="21" spans="2:11" x14ac:dyDescent="0.3">
      <c r="C21" t="s">
        <v>23</v>
      </c>
      <c r="D21">
        <v>270</v>
      </c>
      <c r="F21" t="s">
        <v>50</v>
      </c>
      <c r="G21" t="s">
        <v>308</v>
      </c>
      <c r="H21" t="s">
        <v>16</v>
      </c>
      <c r="I21" t="s">
        <v>12</v>
      </c>
      <c r="J21" t="s">
        <v>13</v>
      </c>
      <c r="K21" t="s">
        <v>163</v>
      </c>
    </row>
    <row r="22" spans="2:11" x14ac:dyDescent="0.3">
      <c r="C22" t="s">
        <v>387</v>
      </c>
      <c r="D22">
        <v>1324</v>
      </c>
      <c r="F22" t="s">
        <v>50</v>
      </c>
      <c r="G22" t="s">
        <v>10</v>
      </c>
      <c r="H22" t="s">
        <v>15</v>
      </c>
      <c r="I22" t="s">
        <v>12</v>
      </c>
      <c r="J22" t="s">
        <v>13</v>
      </c>
      <c r="K22" t="s">
        <v>163</v>
      </c>
    </row>
    <row r="23" spans="2:11" x14ac:dyDescent="0.3">
      <c r="C23" t="s">
        <v>160</v>
      </c>
      <c r="D23">
        <v>465</v>
      </c>
      <c r="F23" t="s">
        <v>50</v>
      </c>
      <c r="G23" t="s">
        <v>10</v>
      </c>
      <c r="H23" t="s">
        <v>15</v>
      </c>
      <c r="I23" t="s">
        <v>12</v>
      </c>
      <c r="J23" t="s">
        <v>13</v>
      </c>
      <c r="K23" t="s">
        <v>163</v>
      </c>
    </row>
    <row r="24" spans="2:11" x14ac:dyDescent="0.3">
      <c r="C24" t="s">
        <v>27</v>
      </c>
      <c r="D24">
        <v>300</v>
      </c>
      <c r="F24" t="s">
        <v>50</v>
      </c>
      <c r="G24" t="s">
        <v>308</v>
      </c>
      <c r="H24" t="s">
        <v>16</v>
      </c>
      <c r="I24" t="s">
        <v>12</v>
      </c>
      <c r="J24" t="s">
        <v>13</v>
      </c>
      <c r="K24" t="s">
        <v>163</v>
      </c>
    </row>
    <row r="25" spans="2:11" x14ac:dyDescent="0.3">
      <c r="C25" t="s">
        <v>8</v>
      </c>
      <c r="D25">
        <v>180</v>
      </c>
      <c r="F25" t="s">
        <v>50</v>
      </c>
      <c r="G25" t="s">
        <v>308</v>
      </c>
      <c r="H25" t="s">
        <v>16</v>
      </c>
      <c r="I25" t="s">
        <v>12</v>
      </c>
      <c r="J25" t="s">
        <v>13</v>
      </c>
      <c r="K25" t="s">
        <v>163</v>
      </c>
    </row>
    <row r="26" spans="2:11" x14ac:dyDescent="0.3">
      <c r="C26" t="s">
        <v>32</v>
      </c>
      <c r="D26">
        <v>50</v>
      </c>
      <c r="F26" t="s">
        <v>50</v>
      </c>
      <c r="G26" t="s">
        <v>308</v>
      </c>
      <c r="H26" t="s">
        <v>16</v>
      </c>
      <c r="I26" t="s">
        <v>12</v>
      </c>
      <c r="J26" t="s">
        <v>13</v>
      </c>
      <c r="K26" t="s">
        <v>163</v>
      </c>
    </row>
    <row r="27" spans="2:11" x14ac:dyDescent="0.3">
      <c r="B27" s="5">
        <v>44745</v>
      </c>
      <c r="C27" t="s">
        <v>23</v>
      </c>
      <c r="D27">
        <v>270</v>
      </c>
      <c r="F27" t="s">
        <v>50</v>
      </c>
      <c r="G27" t="s">
        <v>308</v>
      </c>
      <c r="H27" t="s">
        <v>16</v>
      </c>
      <c r="I27" t="s">
        <v>12</v>
      </c>
      <c r="J27" t="s">
        <v>13</v>
      </c>
      <c r="K27" t="s">
        <v>163</v>
      </c>
    </row>
    <row r="28" spans="2:11" x14ac:dyDescent="0.3">
      <c r="C28" t="s">
        <v>8</v>
      </c>
      <c r="D28">
        <v>140</v>
      </c>
      <c r="F28" t="s">
        <v>50</v>
      </c>
      <c r="G28" t="s">
        <v>308</v>
      </c>
      <c r="H28" t="s">
        <v>16</v>
      </c>
      <c r="I28" t="s">
        <v>12</v>
      </c>
      <c r="J28" t="s">
        <v>13</v>
      </c>
      <c r="K28" t="s">
        <v>163</v>
      </c>
    </row>
    <row r="29" spans="2:11" x14ac:dyDescent="0.3">
      <c r="C29" t="s">
        <v>32</v>
      </c>
      <c r="D29">
        <v>60</v>
      </c>
      <c r="F29" t="s">
        <v>50</v>
      </c>
      <c r="G29" t="s">
        <v>308</v>
      </c>
      <c r="H29" t="s">
        <v>16</v>
      </c>
      <c r="I29" t="s">
        <v>12</v>
      </c>
      <c r="J29" t="s">
        <v>13</v>
      </c>
      <c r="K29" t="s">
        <v>163</v>
      </c>
    </row>
    <row r="30" spans="2:11" x14ac:dyDescent="0.3">
      <c r="C30" t="s">
        <v>27</v>
      </c>
      <c r="D30">
        <v>300</v>
      </c>
      <c r="F30" t="s">
        <v>50</v>
      </c>
      <c r="G30" t="s">
        <v>308</v>
      </c>
      <c r="H30" t="s">
        <v>16</v>
      </c>
      <c r="I30" t="s">
        <v>12</v>
      </c>
      <c r="J30" t="s">
        <v>13</v>
      </c>
      <c r="K30" t="s">
        <v>163</v>
      </c>
    </row>
    <row r="31" spans="2:11" x14ac:dyDescent="0.3">
      <c r="C31" t="s">
        <v>313</v>
      </c>
      <c r="D31" s="16">
        <v>64</v>
      </c>
      <c r="F31" t="s">
        <v>44</v>
      </c>
      <c r="G31" t="s">
        <v>308</v>
      </c>
      <c r="H31" t="s">
        <v>16</v>
      </c>
      <c r="I31" t="s">
        <v>12</v>
      </c>
      <c r="J31" t="s">
        <v>13</v>
      </c>
      <c r="K31" t="s">
        <v>60</v>
      </c>
    </row>
    <row r="32" spans="2:11" x14ac:dyDescent="0.3">
      <c r="C32" t="s">
        <v>23</v>
      </c>
      <c r="D32" s="16">
        <v>354</v>
      </c>
      <c r="F32" t="s">
        <v>44</v>
      </c>
      <c r="G32" t="s">
        <v>308</v>
      </c>
      <c r="H32" t="s">
        <v>16</v>
      </c>
      <c r="I32" t="s">
        <v>12</v>
      </c>
      <c r="J32" t="s">
        <v>13</v>
      </c>
      <c r="K32" t="s">
        <v>320</v>
      </c>
    </row>
    <row r="33" spans="2:11" x14ac:dyDescent="0.3">
      <c r="C33" t="s">
        <v>30</v>
      </c>
      <c r="D33" s="16">
        <v>60</v>
      </c>
      <c r="F33" t="s">
        <v>44</v>
      </c>
      <c r="G33" t="s">
        <v>308</v>
      </c>
      <c r="H33" t="s">
        <v>16</v>
      </c>
      <c r="I33" t="s">
        <v>12</v>
      </c>
      <c r="J33" t="s">
        <v>13</v>
      </c>
      <c r="K33" t="s">
        <v>320</v>
      </c>
    </row>
    <row r="34" spans="2:11" x14ac:dyDescent="0.3">
      <c r="C34" t="s">
        <v>20</v>
      </c>
      <c r="D34" s="25">
        <v>1400</v>
      </c>
      <c r="F34" t="s">
        <v>44</v>
      </c>
      <c r="G34" t="s">
        <v>308</v>
      </c>
      <c r="H34" t="s">
        <v>15</v>
      </c>
      <c r="I34" t="s">
        <v>12</v>
      </c>
      <c r="J34" t="s">
        <v>13</v>
      </c>
      <c r="K34" t="s">
        <v>320</v>
      </c>
    </row>
    <row r="35" spans="2:11" x14ac:dyDescent="0.3">
      <c r="C35" t="s">
        <v>24</v>
      </c>
      <c r="D35" s="25">
        <v>220</v>
      </c>
      <c r="F35" t="s">
        <v>43</v>
      </c>
      <c r="G35" t="s">
        <v>308</v>
      </c>
      <c r="H35" t="s">
        <v>16</v>
      </c>
      <c r="I35" t="s">
        <v>12</v>
      </c>
      <c r="J35" t="s">
        <v>13</v>
      </c>
      <c r="K35" t="s">
        <v>320</v>
      </c>
    </row>
    <row r="36" spans="2:11" x14ac:dyDescent="0.3">
      <c r="C36" t="s">
        <v>224</v>
      </c>
      <c r="D36" s="25">
        <v>350</v>
      </c>
      <c r="F36" t="s">
        <v>43</v>
      </c>
      <c r="G36" t="s">
        <v>308</v>
      </c>
      <c r="H36" t="s">
        <v>15</v>
      </c>
      <c r="I36" t="s">
        <v>12</v>
      </c>
      <c r="J36" t="s">
        <v>13</v>
      </c>
      <c r="K36" t="s">
        <v>320</v>
      </c>
    </row>
    <row r="37" spans="2:11" x14ac:dyDescent="0.3">
      <c r="C37" t="s">
        <v>23</v>
      </c>
      <c r="D37" s="25">
        <v>595</v>
      </c>
      <c r="F37" t="s">
        <v>43</v>
      </c>
      <c r="G37" t="s">
        <v>308</v>
      </c>
      <c r="H37" t="s">
        <v>16</v>
      </c>
      <c r="I37" t="s">
        <v>12</v>
      </c>
      <c r="J37" t="s">
        <v>13</v>
      </c>
      <c r="K37" t="s">
        <v>320</v>
      </c>
    </row>
    <row r="38" spans="2:11" x14ac:dyDescent="0.3">
      <c r="C38" t="s">
        <v>20</v>
      </c>
      <c r="D38" s="25">
        <v>1737</v>
      </c>
      <c r="F38" t="s">
        <v>44</v>
      </c>
      <c r="G38" t="s">
        <v>308</v>
      </c>
      <c r="H38" t="s">
        <v>15</v>
      </c>
      <c r="I38" t="s">
        <v>12</v>
      </c>
      <c r="J38" t="s">
        <v>13</v>
      </c>
      <c r="K38" t="s">
        <v>320</v>
      </c>
    </row>
    <row r="39" spans="2:11" x14ac:dyDescent="0.3">
      <c r="C39" t="s">
        <v>375</v>
      </c>
      <c r="D39" s="25">
        <v>1000</v>
      </c>
      <c r="F39" t="s">
        <v>44</v>
      </c>
      <c r="G39" t="s">
        <v>308</v>
      </c>
      <c r="H39" t="s">
        <v>15</v>
      </c>
      <c r="I39" t="s">
        <v>12</v>
      </c>
      <c r="J39" t="s">
        <v>13</v>
      </c>
      <c r="K39" t="s">
        <v>320</v>
      </c>
    </row>
    <row r="40" spans="2:11" x14ac:dyDescent="0.3">
      <c r="C40" t="s">
        <v>20</v>
      </c>
      <c r="D40" s="25">
        <v>2132</v>
      </c>
      <c r="F40" t="s">
        <v>44</v>
      </c>
      <c r="G40" t="s">
        <v>308</v>
      </c>
      <c r="H40" t="s">
        <v>15</v>
      </c>
      <c r="I40" t="s">
        <v>12</v>
      </c>
      <c r="J40" t="s">
        <v>13</v>
      </c>
    </row>
    <row r="41" spans="2:11" x14ac:dyDescent="0.3">
      <c r="B41" s="5">
        <v>44746</v>
      </c>
      <c r="C41" t="s">
        <v>313</v>
      </c>
      <c r="D41" s="16">
        <v>82</v>
      </c>
      <c r="F41" t="s">
        <v>44</v>
      </c>
      <c r="G41" t="s">
        <v>308</v>
      </c>
      <c r="H41" t="s">
        <v>16</v>
      </c>
      <c r="I41" t="s">
        <v>12</v>
      </c>
      <c r="J41" t="s">
        <v>13</v>
      </c>
      <c r="K41" t="s">
        <v>320</v>
      </c>
    </row>
    <row r="42" spans="2:11" x14ac:dyDescent="0.3">
      <c r="C42" t="s">
        <v>9</v>
      </c>
      <c r="D42" s="16">
        <v>60</v>
      </c>
      <c r="F42" t="s">
        <v>44</v>
      </c>
      <c r="G42" t="s">
        <v>308</v>
      </c>
      <c r="H42" t="s">
        <v>16</v>
      </c>
      <c r="I42" t="s">
        <v>12</v>
      </c>
      <c r="J42" t="s">
        <v>13</v>
      </c>
      <c r="K42" t="s">
        <v>320</v>
      </c>
    </row>
    <row r="43" spans="2:11" x14ac:dyDescent="0.3">
      <c r="C43" t="s">
        <v>317</v>
      </c>
      <c r="D43" s="16">
        <v>115</v>
      </c>
      <c r="F43" t="s">
        <v>44</v>
      </c>
      <c r="G43" t="s">
        <v>308</v>
      </c>
      <c r="H43" t="s">
        <v>16</v>
      </c>
      <c r="I43" t="s">
        <v>12</v>
      </c>
      <c r="J43" t="s">
        <v>13</v>
      </c>
      <c r="K43" t="s">
        <v>320</v>
      </c>
    </row>
    <row r="44" spans="2:11" x14ac:dyDescent="0.3">
      <c r="C44" t="s">
        <v>75</v>
      </c>
      <c r="D44" s="16">
        <v>1200</v>
      </c>
      <c r="F44" t="s">
        <v>44</v>
      </c>
      <c r="G44" t="s">
        <v>308</v>
      </c>
      <c r="H44" t="s">
        <v>16</v>
      </c>
      <c r="I44" t="s">
        <v>12</v>
      </c>
      <c r="J44" t="s">
        <v>13</v>
      </c>
      <c r="K44" t="s">
        <v>320</v>
      </c>
    </row>
    <row r="45" spans="2:11" x14ac:dyDescent="0.3">
      <c r="C45" t="s">
        <v>27</v>
      </c>
      <c r="D45" s="16">
        <v>330</v>
      </c>
      <c r="F45" t="s">
        <v>44</v>
      </c>
      <c r="G45" t="s">
        <v>308</v>
      </c>
      <c r="H45" t="s">
        <v>16</v>
      </c>
      <c r="I45" t="s">
        <v>12</v>
      </c>
      <c r="J45" t="s">
        <v>13</v>
      </c>
      <c r="K45" t="s">
        <v>320</v>
      </c>
    </row>
    <row r="46" spans="2:11" x14ac:dyDescent="0.3">
      <c r="C46" t="s">
        <v>27</v>
      </c>
      <c r="D46">
        <v>300</v>
      </c>
      <c r="F46" t="s">
        <v>41</v>
      </c>
      <c r="G46" t="s">
        <v>308</v>
      </c>
      <c r="H46" t="s">
        <v>16</v>
      </c>
      <c r="I46" t="s">
        <v>12</v>
      </c>
      <c r="J46" t="s">
        <v>13</v>
      </c>
      <c r="K46" t="s">
        <v>163</v>
      </c>
    </row>
    <row r="47" spans="2:11" x14ac:dyDescent="0.3">
      <c r="C47" s="24" t="s">
        <v>33</v>
      </c>
      <c r="D47" s="24">
        <v>350</v>
      </c>
      <c r="E47" s="24"/>
      <c r="F47" s="24" t="s">
        <v>41</v>
      </c>
      <c r="G47" s="24" t="s">
        <v>308</v>
      </c>
      <c r="H47" t="s">
        <v>14</v>
      </c>
      <c r="I47" t="s">
        <v>12</v>
      </c>
      <c r="J47" t="s">
        <v>13</v>
      </c>
      <c r="K47" t="s">
        <v>163</v>
      </c>
    </row>
    <row r="48" spans="2:11" s="25" customFormat="1" x14ac:dyDescent="0.3">
      <c r="C48" s="25" t="s">
        <v>372</v>
      </c>
      <c r="D48" s="25">
        <v>1551</v>
      </c>
      <c r="F48" t="s">
        <v>44</v>
      </c>
      <c r="G48" t="s">
        <v>308</v>
      </c>
      <c r="H48" t="s">
        <v>16</v>
      </c>
      <c r="I48" t="s">
        <v>12</v>
      </c>
      <c r="J48" t="s">
        <v>13</v>
      </c>
      <c r="K48" t="s">
        <v>320</v>
      </c>
    </row>
    <row r="49" spans="2:11" s="25" customFormat="1" x14ac:dyDescent="0.3">
      <c r="C49" s="25" t="s">
        <v>376</v>
      </c>
      <c r="D49" s="25">
        <v>5000</v>
      </c>
      <c r="F49" t="s">
        <v>44</v>
      </c>
      <c r="G49" t="s">
        <v>308</v>
      </c>
      <c r="H49" t="s">
        <v>14</v>
      </c>
      <c r="I49" t="s">
        <v>12</v>
      </c>
      <c r="J49" t="s">
        <v>13</v>
      </c>
      <c r="K49" t="s">
        <v>44</v>
      </c>
    </row>
    <row r="50" spans="2:11" s="25" customFormat="1" x14ac:dyDescent="0.3">
      <c r="C50" t="s">
        <v>23</v>
      </c>
      <c r="D50">
        <v>270</v>
      </c>
      <c r="E50"/>
      <c r="F50" t="s">
        <v>50</v>
      </c>
      <c r="G50" t="s">
        <v>308</v>
      </c>
      <c r="H50" t="s">
        <v>16</v>
      </c>
      <c r="I50" t="s">
        <v>12</v>
      </c>
      <c r="J50" t="s">
        <v>13</v>
      </c>
      <c r="K50" t="s">
        <v>163</v>
      </c>
    </row>
    <row r="51" spans="2:11" s="25" customFormat="1" x14ac:dyDescent="0.3">
      <c r="C51" t="s">
        <v>8</v>
      </c>
      <c r="D51">
        <v>165</v>
      </c>
      <c r="E51"/>
      <c r="F51" t="s">
        <v>50</v>
      </c>
      <c r="G51" t="s">
        <v>308</v>
      </c>
      <c r="H51" t="s">
        <v>16</v>
      </c>
      <c r="I51" t="s">
        <v>12</v>
      </c>
      <c r="J51" t="s">
        <v>13</v>
      </c>
      <c r="K51" t="s">
        <v>163</v>
      </c>
    </row>
    <row r="52" spans="2:11" s="25" customFormat="1" x14ac:dyDescent="0.3">
      <c r="C52" t="s">
        <v>388</v>
      </c>
      <c r="D52">
        <v>700</v>
      </c>
      <c r="E52"/>
      <c r="F52" t="s">
        <v>50</v>
      </c>
      <c r="G52" t="s">
        <v>10</v>
      </c>
      <c r="H52" t="s">
        <v>15</v>
      </c>
      <c r="I52" t="s">
        <v>12</v>
      </c>
      <c r="J52" t="s">
        <v>13</v>
      </c>
      <c r="K52" t="s">
        <v>163</v>
      </c>
    </row>
    <row r="53" spans="2:11" s="25" customFormat="1" x14ac:dyDescent="0.3">
      <c r="C53" t="s">
        <v>27</v>
      </c>
      <c r="D53">
        <v>380</v>
      </c>
      <c r="E53"/>
      <c r="F53" t="s">
        <v>50</v>
      </c>
      <c r="G53" t="s">
        <v>308</v>
      </c>
      <c r="H53" t="s">
        <v>16</v>
      </c>
      <c r="I53" t="s">
        <v>12</v>
      </c>
      <c r="J53" t="s">
        <v>13</v>
      </c>
      <c r="K53" t="s">
        <v>163</v>
      </c>
    </row>
    <row r="54" spans="2:11" s="25" customFormat="1" x14ac:dyDescent="0.3">
      <c r="C54" t="s">
        <v>8</v>
      </c>
      <c r="D54">
        <v>150</v>
      </c>
      <c r="E54"/>
      <c r="F54" t="s">
        <v>50</v>
      </c>
      <c r="G54" t="s">
        <v>308</v>
      </c>
      <c r="H54" t="s">
        <v>16</v>
      </c>
      <c r="I54" t="s">
        <v>12</v>
      </c>
      <c r="J54" t="s">
        <v>13</v>
      </c>
      <c r="K54" t="s">
        <v>163</v>
      </c>
    </row>
    <row r="55" spans="2:11" x14ac:dyDescent="0.3">
      <c r="B55" s="5">
        <v>44747</v>
      </c>
      <c r="C55" t="s">
        <v>24</v>
      </c>
      <c r="D55" s="16">
        <v>470</v>
      </c>
      <c r="F55" t="s">
        <v>44</v>
      </c>
      <c r="G55" t="s">
        <v>10</v>
      </c>
      <c r="H55" t="s">
        <v>16</v>
      </c>
      <c r="I55" t="s">
        <v>12</v>
      </c>
      <c r="J55" t="s">
        <v>13</v>
      </c>
      <c r="K55" t="s">
        <v>320</v>
      </c>
    </row>
    <row r="56" spans="2:11" x14ac:dyDescent="0.3">
      <c r="C56" t="s">
        <v>276</v>
      </c>
      <c r="D56" s="16">
        <v>50</v>
      </c>
      <c r="F56" t="s">
        <v>44</v>
      </c>
      <c r="G56" t="s">
        <v>308</v>
      </c>
      <c r="H56" t="s">
        <v>14</v>
      </c>
      <c r="I56" t="s">
        <v>12</v>
      </c>
      <c r="J56" t="s">
        <v>13</v>
      </c>
      <c r="K56" t="s">
        <v>320</v>
      </c>
    </row>
    <row r="57" spans="2:11" x14ac:dyDescent="0.3">
      <c r="C57" t="s">
        <v>8</v>
      </c>
      <c r="D57" s="16">
        <v>150</v>
      </c>
      <c r="F57" t="s">
        <v>44</v>
      </c>
      <c r="G57" t="s">
        <v>308</v>
      </c>
      <c r="H57" t="s">
        <v>16</v>
      </c>
      <c r="I57" t="s">
        <v>12</v>
      </c>
      <c r="J57" t="s">
        <v>13</v>
      </c>
      <c r="K57" t="s">
        <v>320</v>
      </c>
    </row>
    <row r="58" spans="2:11" x14ac:dyDescent="0.3">
      <c r="C58" t="s">
        <v>18</v>
      </c>
      <c r="D58" s="16">
        <v>80</v>
      </c>
      <c r="F58" t="s">
        <v>44</v>
      </c>
      <c r="G58" t="s">
        <v>308</v>
      </c>
      <c r="H58" t="s">
        <v>16</v>
      </c>
      <c r="I58" t="s">
        <v>12</v>
      </c>
      <c r="J58" t="s">
        <v>13</v>
      </c>
      <c r="K58" t="s">
        <v>320</v>
      </c>
    </row>
    <row r="59" spans="2:11" x14ac:dyDescent="0.3">
      <c r="C59" t="s">
        <v>23</v>
      </c>
      <c r="D59" s="16">
        <v>210</v>
      </c>
      <c r="F59" t="s">
        <v>44</v>
      </c>
      <c r="G59" t="s">
        <v>308</v>
      </c>
      <c r="H59" t="s">
        <v>16</v>
      </c>
      <c r="I59" t="s">
        <v>12</v>
      </c>
      <c r="J59" t="s">
        <v>13</v>
      </c>
      <c r="K59" t="s">
        <v>320</v>
      </c>
    </row>
    <row r="60" spans="2:11" x14ac:dyDescent="0.3">
      <c r="C60" t="s">
        <v>322</v>
      </c>
      <c r="D60" s="16">
        <v>185</v>
      </c>
      <c r="F60" t="s">
        <v>44</v>
      </c>
      <c r="G60" t="s">
        <v>308</v>
      </c>
      <c r="H60" t="s">
        <v>16</v>
      </c>
      <c r="I60" t="s">
        <v>12</v>
      </c>
      <c r="J60" t="s">
        <v>13</v>
      </c>
      <c r="K60" t="s">
        <v>320</v>
      </c>
    </row>
    <row r="61" spans="2:11" x14ac:dyDescent="0.3">
      <c r="C61" t="s">
        <v>20</v>
      </c>
      <c r="D61" s="16">
        <v>2800</v>
      </c>
      <c r="F61" t="s">
        <v>44</v>
      </c>
      <c r="G61" t="s">
        <v>10</v>
      </c>
      <c r="H61" t="s">
        <v>15</v>
      </c>
      <c r="I61" t="s">
        <v>12</v>
      </c>
      <c r="J61" t="s">
        <v>13</v>
      </c>
      <c r="K61" t="s">
        <v>320</v>
      </c>
    </row>
    <row r="62" spans="2:11" x14ac:dyDescent="0.3">
      <c r="C62" t="s">
        <v>27</v>
      </c>
      <c r="D62" s="16">
        <v>580</v>
      </c>
      <c r="F62" t="s">
        <v>44</v>
      </c>
      <c r="G62" t="s">
        <v>308</v>
      </c>
      <c r="H62" t="s">
        <v>16</v>
      </c>
      <c r="I62" t="s">
        <v>12</v>
      </c>
      <c r="J62" t="s">
        <v>13</v>
      </c>
      <c r="K62" t="s">
        <v>320</v>
      </c>
    </row>
    <row r="63" spans="2:11" x14ac:dyDescent="0.3">
      <c r="C63" t="s">
        <v>389</v>
      </c>
      <c r="D63">
        <v>250</v>
      </c>
      <c r="F63" t="s">
        <v>50</v>
      </c>
      <c r="G63" t="s">
        <v>308</v>
      </c>
      <c r="H63" t="s">
        <v>15</v>
      </c>
      <c r="I63" t="s">
        <v>12</v>
      </c>
      <c r="J63" t="s">
        <v>13</v>
      </c>
      <c r="K63" t="s">
        <v>163</v>
      </c>
    </row>
    <row r="64" spans="2:11" x14ac:dyDescent="0.3">
      <c r="C64" t="s">
        <v>390</v>
      </c>
      <c r="D64">
        <v>220</v>
      </c>
      <c r="F64" t="s">
        <v>50</v>
      </c>
      <c r="G64" t="s">
        <v>308</v>
      </c>
      <c r="H64" t="s">
        <v>15</v>
      </c>
      <c r="I64" t="s">
        <v>12</v>
      </c>
      <c r="J64" t="s">
        <v>13</v>
      </c>
      <c r="K64" t="s">
        <v>163</v>
      </c>
    </row>
    <row r="65" spans="2:11" x14ac:dyDescent="0.3">
      <c r="C65" t="s">
        <v>8</v>
      </c>
      <c r="D65">
        <v>55</v>
      </c>
      <c r="F65" t="s">
        <v>50</v>
      </c>
      <c r="G65" t="s">
        <v>308</v>
      </c>
      <c r="H65" t="s">
        <v>16</v>
      </c>
      <c r="I65" t="s">
        <v>12</v>
      </c>
      <c r="J65" t="s">
        <v>13</v>
      </c>
      <c r="K65" t="s">
        <v>163</v>
      </c>
    </row>
    <row r="66" spans="2:11" x14ac:dyDescent="0.3">
      <c r="C66" t="s">
        <v>9</v>
      </c>
      <c r="D66">
        <v>40</v>
      </c>
      <c r="F66" t="s">
        <v>50</v>
      </c>
      <c r="G66" t="s">
        <v>308</v>
      </c>
      <c r="H66" t="s">
        <v>16</v>
      </c>
      <c r="I66" t="s">
        <v>12</v>
      </c>
      <c r="J66" t="s">
        <v>13</v>
      </c>
      <c r="K66" t="s">
        <v>163</v>
      </c>
    </row>
    <row r="67" spans="2:11" x14ac:dyDescent="0.3">
      <c r="C67" t="s">
        <v>27</v>
      </c>
      <c r="D67">
        <v>225</v>
      </c>
      <c r="F67" t="s">
        <v>50</v>
      </c>
      <c r="G67" t="s">
        <v>308</v>
      </c>
      <c r="H67" t="s">
        <v>16</v>
      </c>
      <c r="I67" t="s">
        <v>12</v>
      </c>
      <c r="J67" t="s">
        <v>13</v>
      </c>
      <c r="K67" t="s">
        <v>163</v>
      </c>
    </row>
    <row r="68" spans="2:11" x14ac:dyDescent="0.3">
      <c r="C68" t="s">
        <v>391</v>
      </c>
      <c r="D68">
        <v>450</v>
      </c>
      <c r="F68" t="s">
        <v>50</v>
      </c>
      <c r="G68" t="s">
        <v>308</v>
      </c>
      <c r="H68" t="s">
        <v>15</v>
      </c>
      <c r="I68" t="s">
        <v>12</v>
      </c>
      <c r="J68" t="s">
        <v>13</v>
      </c>
      <c r="K68" t="s">
        <v>163</v>
      </c>
    </row>
    <row r="69" spans="2:11" x14ac:dyDescent="0.3">
      <c r="C69" t="s">
        <v>392</v>
      </c>
      <c r="D69">
        <v>150</v>
      </c>
      <c r="F69" t="s">
        <v>50</v>
      </c>
      <c r="G69" t="s">
        <v>308</v>
      </c>
      <c r="H69" t="s">
        <v>15</v>
      </c>
      <c r="I69" t="s">
        <v>12</v>
      </c>
      <c r="J69" t="s">
        <v>13</v>
      </c>
      <c r="K69" t="s">
        <v>163</v>
      </c>
    </row>
    <row r="70" spans="2:11" x14ac:dyDescent="0.3">
      <c r="C70" t="s">
        <v>24</v>
      </c>
      <c r="D70">
        <v>60</v>
      </c>
      <c r="F70" t="s">
        <v>50</v>
      </c>
      <c r="G70" t="s">
        <v>308</v>
      </c>
      <c r="H70" t="s">
        <v>16</v>
      </c>
      <c r="I70" t="s">
        <v>12</v>
      </c>
      <c r="J70" t="s">
        <v>13</v>
      </c>
      <c r="K70" t="s">
        <v>163</v>
      </c>
    </row>
    <row r="71" spans="2:11" x14ac:dyDescent="0.3">
      <c r="C71" t="s">
        <v>8</v>
      </c>
      <c r="D71">
        <v>220</v>
      </c>
      <c r="F71" t="s">
        <v>50</v>
      </c>
      <c r="G71" t="s">
        <v>308</v>
      </c>
      <c r="H71" t="s">
        <v>16</v>
      </c>
      <c r="I71" t="s">
        <v>12</v>
      </c>
      <c r="J71" t="s">
        <v>13</v>
      </c>
      <c r="K71" t="s">
        <v>163</v>
      </c>
    </row>
    <row r="72" spans="2:11" x14ac:dyDescent="0.3">
      <c r="C72" t="s">
        <v>23</v>
      </c>
      <c r="D72">
        <v>180</v>
      </c>
      <c r="F72" t="s">
        <v>50</v>
      </c>
      <c r="G72" t="s">
        <v>308</v>
      </c>
      <c r="H72" t="s">
        <v>16</v>
      </c>
      <c r="I72" t="s">
        <v>12</v>
      </c>
      <c r="J72" t="s">
        <v>13</v>
      </c>
      <c r="K72" t="s">
        <v>163</v>
      </c>
    </row>
    <row r="73" spans="2:11" x14ac:dyDescent="0.3">
      <c r="C73" t="s">
        <v>27</v>
      </c>
      <c r="D73">
        <v>200</v>
      </c>
      <c r="F73" t="s">
        <v>50</v>
      </c>
      <c r="G73" t="s">
        <v>308</v>
      </c>
      <c r="H73" t="s">
        <v>16</v>
      </c>
      <c r="I73" t="s">
        <v>12</v>
      </c>
      <c r="J73" t="s">
        <v>13</v>
      </c>
      <c r="K73" t="s">
        <v>163</v>
      </c>
    </row>
    <row r="74" spans="2:11" x14ac:dyDescent="0.3">
      <c r="C74" t="s">
        <v>46</v>
      </c>
      <c r="D74">
        <v>1680</v>
      </c>
      <c r="F74" t="s">
        <v>50</v>
      </c>
      <c r="G74" t="s">
        <v>10</v>
      </c>
      <c r="H74" t="s">
        <v>15</v>
      </c>
      <c r="I74" t="s">
        <v>12</v>
      </c>
      <c r="J74" t="s">
        <v>13</v>
      </c>
      <c r="K74" t="s">
        <v>163</v>
      </c>
    </row>
    <row r="75" spans="2:11" x14ac:dyDescent="0.3">
      <c r="C75" t="s">
        <v>32</v>
      </c>
      <c r="D75">
        <v>80</v>
      </c>
      <c r="F75" t="s">
        <v>50</v>
      </c>
      <c r="G75" t="s">
        <v>308</v>
      </c>
      <c r="H75" t="s">
        <v>16</v>
      </c>
      <c r="I75" t="s">
        <v>12</v>
      </c>
      <c r="J75" t="s">
        <v>13</v>
      </c>
      <c r="K75" t="s">
        <v>163</v>
      </c>
    </row>
    <row r="76" spans="2:11" x14ac:dyDescent="0.3">
      <c r="B76" s="5">
        <v>44748</v>
      </c>
      <c r="C76" t="s">
        <v>8</v>
      </c>
      <c r="D76">
        <v>120</v>
      </c>
      <c r="F76" t="s">
        <v>50</v>
      </c>
      <c r="G76" t="s">
        <v>308</v>
      </c>
      <c r="H76" t="s">
        <v>16</v>
      </c>
      <c r="I76" t="s">
        <v>12</v>
      </c>
      <c r="J76" t="s">
        <v>13</v>
      </c>
      <c r="K76" t="s">
        <v>163</v>
      </c>
    </row>
    <row r="77" spans="2:11" x14ac:dyDescent="0.3">
      <c r="C77" t="s">
        <v>23</v>
      </c>
      <c r="D77">
        <v>180</v>
      </c>
      <c r="F77" t="s">
        <v>50</v>
      </c>
      <c r="G77" t="s">
        <v>308</v>
      </c>
      <c r="H77" t="s">
        <v>16</v>
      </c>
      <c r="I77" t="s">
        <v>12</v>
      </c>
      <c r="J77" t="s">
        <v>13</v>
      </c>
      <c r="K77" t="s">
        <v>163</v>
      </c>
    </row>
    <row r="78" spans="2:11" x14ac:dyDescent="0.3">
      <c r="C78" t="s">
        <v>27</v>
      </c>
      <c r="D78">
        <v>140</v>
      </c>
      <c r="F78" t="s">
        <v>50</v>
      </c>
      <c r="G78" t="s">
        <v>308</v>
      </c>
      <c r="H78" t="s">
        <v>16</v>
      </c>
      <c r="I78" t="s">
        <v>12</v>
      </c>
      <c r="J78" t="s">
        <v>13</v>
      </c>
      <c r="K78" t="s">
        <v>163</v>
      </c>
    </row>
    <row r="79" spans="2:11" x14ac:dyDescent="0.3">
      <c r="C79" t="s">
        <v>32</v>
      </c>
      <c r="D79">
        <v>70</v>
      </c>
      <c r="F79" t="s">
        <v>50</v>
      </c>
      <c r="G79" t="s">
        <v>308</v>
      </c>
      <c r="H79" t="s">
        <v>16</v>
      </c>
      <c r="I79" t="s">
        <v>12</v>
      </c>
      <c r="J79" t="s">
        <v>13</v>
      </c>
      <c r="K79" t="s">
        <v>163</v>
      </c>
    </row>
    <row r="80" spans="2:11" x14ac:dyDescent="0.3">
      <c r="C80" t="s">
        <v>75</v>
      </c>
      <c r="D80" s="16">
        <v>2400</v>
      </c>
      <c r="F80" t="s">
        <v>44</v>
      </c>
      <c r="G80" t="s">
        <v>308</v>
      </c>
      <c r="H80" t="s">
        <v>76</v>
      </c>
      <c r="I80" t="s">
        <v>12</v>
      </c>
      <c r="J80" t="s">
        <v>13</v>
      </c>
      <c r="K80" t="s">
        <v>320</v>
      </c>
    </row>
    <row r="81" spans="2:11" x14ac:dyDescent="0.3">
      <c r="C81" t="s">
        <v>24</v>
      </c>
      <c r="D81" s="16">
        <v>570</v>
      </c>
      <c r="F81" t="s">
        <v>44</v>
      </c>
      <c r="G81" t="s">
        <v>308</v>
      </c>
      <c r="H81" t="s">
        <v>16</v>
      </c>
      <c r="I81" t="s">
        <v>12</v>
      </c>
      <c r="J81" t="s">
        <v>13</v>
      </c>
      <c r="K81" t="s">
        <v>320</v>
      </c>
    </row>
    <row r="82" spans="2:11" x14ac:dyDescent="0.3">
      <c r="C82" t="s">
        <v>23</v>
      </c>
      <c r="D82" s="16">
        <v>770</v>
      </c>
      <c r="F82" t="s">
        <v>44</v>
      </c>
      <c r="G82" t="s">
        <v>308</v>
      </c>
      <c r="H82" t="s">
        <v>16</v>
      </c>
      <c r="I82" t="s">
        <v>12</v>
      </c>
      <c r="J82" t="s">
        <v>13</v>
      </c>
      <c r="K82" t="s">
        <v>320</v>
      </c>
    </row>
    <row r="83" spans="2:11" x14ac:dyDescent="0.3">
      <c r="C83" t="s">
        <v>18</v>
      </c>
      <c r="D83" s="16">
        <v>80</v>
      </c>
      <c r="F83" t="s">
        <v>44</v>
      </c>
      <c r="G83" t="s">
        <v>308</v>
      </c>
      <c r="H83" t="s">
        <v>16</v>
      </c>
      <c r="I83" t="s">
        <v>12</v>
      </c>
      <c r="J83" t="s">
        <v>13</v>
      </c>
      <c r="K83" t="s">
        <v>320</v>
      </c>
    </row>
    <row r="84" spans="2:11" x14ac:dyDescent="0.3">
      <c r="C84" t="s">
        <v>8</v>
      </c>
      <c r="D84" s="16">
        <v>170</v>
      </c>
      <c r="F84" t="s">
        <v>44</v>
      </c>
      <c r="G84" t="s">
        <v>308</v>
      </c>
      <c r="H84" t="s">
        <v>16</v>
      </c>
      <c r="I84" t="s">
        <v>12</v>
      </c>
      <c r="J84" t="s">
        <v>13</v>
      </c>
      <c r="K84" t="s">
        <v>320</v>
      </c>
    </row>
    <row r="85" spans="2:11" x14ac:dyDescent="0.3">
      <c r="C85" t="s">
        <v>26</v>
      </c>
      <c r="D85" s="16">
        <v>160</v>
      </c>
      <c r="F85" t="s">
        <v>44</v>
      </c>
      <c r="G85" t="s">
        <v>308</v>
      </c>
      <c r="H85" t="s">
        <v>16</v>
      </c>
      <c r="I85" t="s">
        <v>12</v>
      </c>
      <c r="J85" t="s">
        <v>13</v>
      </c>
      <c r="K85" t="s">
        <v>320</v>
      </c>
    </row>
    <row r="86" spans="2:11" x14ac:dyDescent="0.3">
      <c r="C86" t="s">
        <v>323</v>
      </c>
      <c r="D86">
        <v>2500</v>
      </c>
      <c r="F86" t="s">
        <v>62</v>
      </c>
      <c r="G86" t="s">
        <v>308</v>
      </c>
      <c r="H86" t="s">
        <v>15</v>
      </c>
      <c r="I86" t="s">
        <v>12</v>
      </c>
      <c r="J86" t="s">
        <v>13</v>
      </c>
      <c r="K86" t="s">
        <v>320</v>
      </c>
    </row>
    <row r="87" spans="2:11" x14ac:dyDescent="0.3">
      <c r="C87" t="s">
        <v>27</v>
      </c>
      <c r="D87" s="16">
        <v>770</v>
      </c>
      <c r="F87" t="s">
        <v>44</v>
      </c>
      <c r="G87" t="s">
        <v>308</v>
      </c>
      <c r="H87" t="s">
        <v>16</v>
      </c>
      <c r="I87" t="s">
        <v>12</v>
      </c>
      <c r="J87" t="s">
        <v>13</v>
      </c>
      <c r="K87" t="s">
        <v>320</v>
      </c>
    </row>
    <row r="88" spans="2:11" x14ac:dyDescent="0.3">
      <c r="C88" t="s">
        <v>324</v>
      </c>
      <c r="D88" s="16">
        <v>200</v>
      </c>
      <c r="F88" t="s">
        <v>44</v>
      </c>
      <c r="G88" t="s">
        <v>308</v>
      </c>
      <c r="H88" t="s">
        <v>14</v>
      </c>
      <c r="I88" t="s">
        <v>12</v>
      </c>
      <c r="J88" t="s">
        <v>13</v>
      </c>
      <c r="K88" t="s">
        <v>320</v>
      </c>
    </row>
    <row r="89" spans="2:11" x14ac:dyDescent="0.3">
      <c r="C89" t="s">
        <v>360</v>
      </c>
      <c r="D89" s="25">
        <v>5000</v>
      </c>
      <c r="F89" t="s">
        <v>44</v>
      </c>
      <c r="G89" t="s">
        <v>308</v>
      </c>
      <c r="H89" t="s">
        <v>15</v>
      </c>
      <c r="I89" t="s">
        <v>12</v>
      </c>
      <c r="J89" t="s">
        <v>13</v>
      </c>
      <c r="K89" t="s">
        <v>44</v>
      </c>
    </row>
    <row r="90" spans="2:11" x14ac:dyDescent="0.3">
      <c r="C90" t="s">
        <v>377</v>
      </c>
      <c r="D90" s="25">
        <v>500</v>
      </c>
      <c r="F90" t="s">
        <v>44</v>
      </c>
      <c r="G90" t="s">
        <v>308</v>
      </c>
      <c r="H90" t="s">
        <v>14</v>
      </c>
      <c r="I90" t="s">
        <v>12</v>
      </c>
      <c r="J90" t="s">
        <v>13</v>
      </c>
      <c r="K90" t="s">
        <v>44</v>
      </c>
    </row>
    <row r="91" spans="2:11" x14ac:dyDescent="0.3">
      <c r="B91" s="5">
        <v>44749</v>
      </c>
      <c r="C91" t="s">
        <v>32</v>
      </c>
      <c r="D91" s="16">
        <v>100</v>
      </c>
      <c r="F91" t="s">
        <v>44</v>
      </c>
      <c r="G91" t="s">
        <v>308</v>
      </c>
      <c r="H91" t="s">
        <v>16</v>
      </c>
      <c r="I91" t="s">
        <v>12</v>
      </c>
      <c r="J91" t="s">
        <v>13</v>
      </c>
      <c r="K91" t="s">
        <v>320</v>
      </c>
    </row>
    <row r="92" spans="2:11" x14ac:dyDescent="0.3">
      <c r="C92" t="s">
        <v>24</v>
      </c>
      <c r="D92" s="16">
        <v>660</v>
      </c>
      <c r="F92" t="s">
        <v>44</v>
      </c>
      <c r="G92" t="s">
        <v>308</v>
      </c>
      <c r="H92" t="s">
        <v>16</v>
      </c>
      <c r="I92" t="s">
        <v>12</v>
      </c>
      <c r="J92" t="s">
        <v>13</v>
      </c>
      <c r="K92" t="s">
        <v>320</v>
      </c>
    </row>
    <row r="93" spans="2:11" x14ac:dyDescent="0.3">
      <c r="C93" t="s">
        <v>8</v>
      </c>
      <c r="D93" s="16">
        <v>515</v>
      </c>
      <c r="F93" t="s">
        <v>44</v>
      </c>
      <c r="G93" t="s">
        <v>308</v>
      </c>
      <c r="H93" t="s">
        <v>16</v>
      </c>
      <c r="I93" t="s">
        <v>12</v>
      </c>
      <c r="J93" t="s">
        <v>13</v>
      </c>
      <c r="K93" t="s">
        <v>320</v>
      </c>
    </row>
    <row r="94" spans="2:11" x14ac:dyDescent="0.3">
      <c r="C94" t="s">
        <v>325</v>
      </c>
      <c r="D94">
        <v>150</v>
      </c>
      <c r="F94" t="s">
        <v>62</v>
      </c>
      <c r="G94" t="s">
        <v>308</v>
      </c>
      <c r="H94" t="s">
        <v>15</v>
      </c>
      <c r="I94" t="s">
        <v>12</v>
      </c>
      <c r="J94" t="s">
        <v>13</v>
      </c>
      <c r="K94" t="s">
        <v>320</v>
      </c>
    </row>
    <row r="95" spans="2:11" x14ac:dyDescent="0.3">
      <c r="C95" t="s">
        <v>323</v>
      </c>
      <c r="D95">
        <v>2500</v>
      </c>
      <c r="F95" t="s">
        <v>62</v>
      </c>
      <c r="G95" t="s">
        <v>308</v>
      </c>
      <c r="H95" t="s">
        <v>15</v>
      </c>
      <c r="I95" t="s">
        <v>12</v>
      </c>
      <c r="J95" t="s">
        <v>13</v>
      </c>
      <c r="K95" t="s">
        <v>320</v>
      </c>
    </row>
    <row r="96" spans="2:11" x14ac:dyDescent="0.3">
      <c r="C96" t="s">
        <v>23</v>
      </c>
      <c r="D96">
        <v>750</v>
      </c>
      <c r="F96" t="s">
        <v>62</v>
      </c>
      <c r="G96" t="s">
        <v>308</v>
      </c>
      <c r="H96" t="s">
        <v>16</v>
      </c>
      <c r="I96" t="s">
        <v>12</v>
      </c>
      <c r="J96" t="s">
        <v>13</v>
      </c>
      <c r="K96" t="s">
        <v>320</v>
      </c>
    </row>
    <row r="97" spans="2:11" x14ac:dyDescent="0.3">
      <c r="C97" t="s">
        <v>8</v>
      </c>
      <c r="D97">
        <v>750</v>
      </c>
      <c r="F97" t="s">
        <v>62</v>
      </c>
      <c r="G97" t="s">
        <v>308</v>
      </c>
      <c r="H97" t="s">
        <v>16</v>
      </c>
      <c r="I97" t="s">
        <v>12</v>
      </c>
      <c r="J97" t="s">
        <v>13</v>
      </c>
      <c r="K97" t="s">
        <v>320</v>
      </c>
    </row>
    <row r="98" spans="2:11" x14ac:dyDescent="0.3">
      <c r="C98" t="s">
        <v>27</v>
      </c>
      <c r="D98">
        <v>760</v>
      </c>
      <c r="F98" t="s">
        <v>62</v>
      </c>
      <c r="G98" t="s">
        <v>308</v>
      </c>
      <c r="H98" t="s">
        <v>16</v>
      </c>
      <c r="I98" t="s">
        <v>12</v>
      </c>
      <c r="J98" t="s">
        <v>13</v>
      </c>
      <c r="K98" t="s">
        <v>320</v>
      </c>
    </row>
    <row r="99" spans="2:11" x14ac:dyDescent="0.3">
      <c r="C99" t="s">
        <v>8</v>
      </c>
      <c r="D99" s="16">
        <v>50</v>
      </c>
      <c r="F99" t="s">
        <v>44</v>
      </c>
      <c r="G99" t="s">
        <v>308</v>
      </c>
      <c r="H99" t="s">
        <v>16</v>
      </c>
      <c r="I99" t="s">
        <v>12</v>
      </c>
      <c r="J99" t="s">
        <v>13</v>
      </c>
      <c r="K99" t="s">
        <v>320</v>
      </c>
    </row>
    <row r="100" spans="2:11" x14ac:dyDescent="0.3">
      <c r="C100" t="s">
        <v>378</v>
      </c>
      <c r="D100" s="25">
        <v>437</v>
      </c>
      <c r="F100" t="s">
        <v>44</v>
      </c>
      <c r="G100" t="s">
        <v>308</v>
      </c>
      <c r="H100" t="s">
        <v>15</v>
      </c>
      <c r="I100" t="s">
        <v>12</v>
      </c>
      <c r="J100" t="s">
        <v>13</v>
      </c>
      <c r="K100" t="s">
        <v>320</v>
      </c>
    </row>
    <row r="101" spans="2:11" x14ac:dyDescent="0.3">
      <c r="C101" t="s">
        <v>24</v>
      </c>
      <c r="D101">
        <v>130</v>
      </c>
      <c r="F101" t="s">
        <v>50</v>
      </c>
      <c r="G101" t="s">
        <v>308</v>
      </c>
      <c r="H101" t="s">
        <v>16</v>
      </c>
      <c r="I101" t="s">
        <v>12</v>
      </c>
      <c r="J101" t="s">
        <v>13</v>
      </c>
      <c r="K101" t="s">
        <v>163</v>
      </c>
    </row>
    <row r="102" spans="2:11" x14ac:dyDescent="0.3">
      <c r="C102" t="s">
        <v>23</v>
      </c>
      <c r="D102">
        <v>180</v>
      </c>
      <c r="F102" t="s">
        <v>50</v>
      </c>
      <c r="G102" t="s">
        <v>308</v>
      </c>
      <c r="H102" t="s">
        <v>16</v>
      </c>
      <c r="I102" t="s">
        <v>12</v>
      </c>
      <c r="J102" t="s">
        <v>13</v>
      </c>
      <c r="K102" t="s">
        <v>163</v>
      </c>
    </row>
    <row r="103" spans="2:11" x14ac:dyDescent="0.3">
      <c r="C103" t="s">
        <v>27</v>
      </c>
      <c r="D103">
        <v>200</v>
      </c>
      <c r="F103" t="s">
        <v>50</v>
      </c>
      <c r="G103" t="s">
        <v>308</v>
      </c>
      <c r="H103" t="s">
        <v>16</v>
      </c>
      <c r="I103" t="s">
        <v>12</v>
      </c>
      <c r="J103" t="s">
        <v>13</v>
      </c>
      <c r="K103" t="s">
        <v>163</v>
      </c>
    </row>
    <row r="104" spans="2:11" x14ac:dyDescent="0.3">
      <c r="C104" t="s">
        <v>8</v>
      </c>
      <c r="D104">
        <v>130</v>
      </c>
      <c r="F104" t="s">
        <v>50</v>
      </c>
      <c r="G104" t="s">
        <v>308</v>
      </c>
      <c r="H104" t="s">
        <v>16</v>
      </c>
      <c r="I104" t="s">
        <v>12</v>
      </c>
      <c r="J104" t="s">
        <v>13</v>
      </c>
      <c r="K104" t="s">
        <v>163</v>
      </c>
    </row>
    <row r="105" spans="2:11" x14ac:dyDescent="0.3">
      <c r="B105" s="5">
        <v>44750</v>
      </c>
      <c r="C105" t="s">
        <v>32</v>
      </c>
      <c r="D105">
        <v>120</v>
      </c>
      <c r="F105" t="s">
        <v>62</v>
      </c>
      <c r="G105" t="s">
        <v>308</v>
      </c>
      <c r="H105" t="s">
        <v>16</v>
      </c>
      <c r="I105" t="s">
        <v>12</v>
      </c>
      <c r="J105" t="s">
        <v>13</v>
      </c>
      <c r="K105" t="s">
        <v>320</v>
      </c>
    </row>
    <row r="106" spans="2:11" x14ac:dyDescent="0.3">
      <c r="C106" t="s">
        <v>75</v>
      </c>
      <c r="D106">
        <v>2400</v>
      </c>
      <c r="F106" t="s">
        <v>62</v>
      </c>
      <c r="G106" t="s">
        <v>308</v>
      </c>
      <c r="H106" t="s">
        <v>76</v>
      </c>
      <c r="I106" t="s">
        <v>12</v>
      </c>
      <c r="J106" t="s">
        <v>13</v>
      </c>
      <c r="K106" t="s">
        <v>320</v>
      </c>
    </row>
    <row r="107" spans="2:11" x14ac:dyDescent="0.3">
      <c r="C107" t="s">
        <v>9</v>
      </c>
      <c r="D107">
        <v>100</v>
      </c>
      <c r="F107" t="s">
        <v>62</v>
      </c>
      <c r="G107" t="s">
        <v>308</v>
      </c>
      <c r="H107" t="s">
        <v>16</v>
      </c>
      <c r="I107" t="s">
        <v>12</v>
      </c>
      <c r="J107" t="s">
        <v>13</v>
      </c>
      <c r="K107" t="s">
        <v>320</v>
      </c>
    </row>
    <row r="108" spans="2:11" x14ac:dyDescent="0.3">
      <c r="C108" t="s">
        <v>8</v>
      </c>
      <c r="D108">
        <v>320</v>
      </c>
      <c r="F108" t="s">
        <v>62</v>
      </c>
      <c r="G108" t="s">
        <v>308</v>
      </c>
      <c r="H108" t="s">
        <v>16</v>
      </c>
      <c r="I108" t="s">
        <v>12</v>
      </c>
      <c r="J108" t="s">
        <v>13</v>
      </c>
      <c r="K108" t="s">
        <v>320</v>
      </c>
    </row>
    <row r="109" spans="2:11" x14ac:dyDescent="0.3">
      <c r="C109" t="s">
        <v>326</v>
      </c>
      <c r="D109">
        <v>150</v>
      </c>
      <c r="F109" t="s">
        <v>62</v>
      </c>
      <c r="G109" t="s">
        <v>308</v>
      </c>
      <c r="H109" t="s">
        <v>15</v>
      </c>
      <c r="I109" t="s">
        <v>12</v>
      </c>
      <c r="J109" t="s">
        <v>13</v>
      </c>
      <c r="K109" t="s">
        <v>320</v>
      </c>
    </row>
    <row r="110" spans="2:11" x14ac:dyDescent="0.3">
      <c r="C110" t="s">
        <v>323</v>
      </c>
      <c r="D110">
        <v>1000</v>
      </c>
      <c r="F110" t="s">
        <v>62</v>
      </c>
      <c r="G110" t="s">
        <v>308</v>
      </c>
      <c r="H110" t="s">
        <v>15</v>
      </c>
      <c r="I110" t="s">
        <v>12</v>
      </c>
      <c r="J110" t="s">
        <v>13</v>
      </c>
      <c r="K110" t="s">
        <v>320</v>
      </c>
    </row>
    <row r="111" spans="2:11" x14ac:dyDescent="0.3">
      <c r="C111" t="s">
        <v>24</v>
      </c>
      <c r="D111">
        <f>790+45</f>
        <v>835</v>
      </c>
      <c r="F111" t="s">
        <v>62</v>
      </c>
      <c r="G111" t="s">
        <v>308</v>
      </c>
      <c r="H111" t="s">
        <v>16</v>
      </c>
      <c r="I111" t="s">
        <v>12</v>
      </c>
      <c r="J111" t="s">
        <v>13</v>
      </c>
      <c r="K111" t="s">
        <v>320</v>
      </c>
    </row>
    <row r="112" spans="2:11" x14ac:dyDescent="0.3">
      <c r="C112" t="s">
        <v>84</v>
      </c>
      <c r="D112">
        <v>400</v>
      </c>
      <c r="F112" t="s">
        <v>62</v>
      </c>
      <c r="G112" t="s">
        <v>308</v>
      </c>
      <c r="H112" t="s">
        <v>14</v>
      </c>
      <c r="I112" t="s">
        <v>12</v>
      </c>
      <c r="J112" t="s">
        <v>13</v>
      </c>
      <c r="K112" t="s">
        <v>320</v>
      </c>
    </row>
    <row r="113" spans="3:11" x14ac:dyDescent="0.3">
      <c r="C113" t="s">
        <v>23</v>
      </c>
      <c r="D113">
        <v>420</v>
      </c>
      <c r="F113" t="s">
        <v>62</v>
      </c>
      <c r="G113" t="s">
        <v>308</v>
      </c>
      <c r="H113" t="s">
        <v>16</v>
      </c>
      <c r="I113" t="s">
        <v>12</v>
      </c>
      <c r="J113" t="s">
        <v>13</v>
      </c>
      <c r="K113" t="s">
        <v>320</v>
      </c>
    </row>
    <row r="114" spans="3:11" x14ac:dyDescent="0.3">
      <c r="C114" t="s">
        <v>22</v>
      </c>
      <c r="D114">
        <v>80</v>
      </c>
      <c r="F114" t="s">
        <v>62</v>
      </c>
      <c r="G114" t="s">
        <v>308</v>
      </c>
      <c r="H114" t="s">
        <v>16</v>
      </c>
      <c r="I114" t="s">
        <v>12</v>
      </c>
      <c r="J114" t="s">
        <v>13</v>
      </c>
      <c r="K114" t="s">
        <v>320</v>
      </c>
    </row>
    <row r="115" spans="3:11" x14ac:dyDescent="0.3">
      <c r="C115" t="s">
        <v>27</v>
      </c>
      <c r="D115">
        <v>800</v>
      </c>
      <c r="F115" t="s">
        <v>43</v>
      </c>
      <c r="G115" t="s">
        <v>308</v>
      </c>
      <c r="H115" t="s">
        <v>16</v>
      </c>
      <c r="I115" t="s">
        <v>12</v>
      </c>
      <c r="J115" t="s">
        <v>13</v>
      </c>
      <c r="K115" t="s">
        <v>320</v>
      </c>
    </row>
    <row r="116" spans="3:11" x14ac:dyDescent="0.3">
      <c r="C116" t="s">
        <v>26</v>
      </c>
      <c r="D116">
        <v>75</v>
      </c>
      <c r="F116" t="s">
        <v>43</v>
      </c>
      <c r="G116" t="s">
        <v>308</v>
      </c>
      <c r="H116" t="s">
        <v>16</v>
      </c>
      <c r="I116" t="s">
        <v>12</v>
      </c>
      <c r="J116" t="s">
        <v>13</v>
      </c>
      <c r="K116" t="s">
        <v>320</v>
      </c>
    </row>
    <row r="117" spans="3:11" x14ac:dyDescent="0.3">
      <c r="C117" t="s">
        <v>325</v>
      </c>
      <c r="D117">
        <v>60</v>
      </c>
      <c r="F117" t="s">
        <v>43</v>
      </c>
      <c r="G117" t="s">
        <v>308</v>
      </c>
      <c r="H117" t="s">
        <v>15</v>
      </c>
      <c r="I117" t="s">
        <v>12</v>
      </c>
      <c r="J117" t="s">
        <v>13</v>
      </c>
      <c r="K117" t="s">
        <v>320</v>
      </c>
    </row>
    <row r="118" spans="3:11" x14ac:dyDescent="0.3">
      <c r="C118" t="s">
        <v>327</v>
      </c>
      <c r="D118" s="16">
        <v>110</v>
      </c>
      <c r="F118" t="s">
        <v>44</v>
      </c>
      <c r="G118" t="s">
        <v>308</v>
      </c>
      <c r="H118" t="s">
        <v>15</v>
      </c>
      <c r="I118" t="s">
        <v>12</v>
      </c>
      <c r="J118" t="s">
        <v>13</v>
      </c>
      <c r="K118" t="s">
        <v>320</v>
      </c>
    </row>
    <row r="119" spans="3:11" x14ac:dyDescent="0.3">
      <c r="C119" t="s">
        <v>8</v>
      </c>
      <c r="D119" s="16">
        <v>230</v>
      </c>
      <c r="F119" t="s">
        <v>44</v>
      </c>
      <c r="G119" t="s">
        <v>308</v>
      </c>
      <c r="H119" t="s">
        <v>16</v>
      </c>
      <c r="I119" t="s">
        <v>12</v>
      </c>
      <c r="J119" t="s">
        <v>13</v>
      </c>
      <c r="K119" t="s">
        <v>320</v>
      </c>
    </row>
    <row r="120" spans="3:11" x14ac:dyDescent="0.3">
      <c r="C120" t="s">
        <v>26</v>
      </c>
      <c r="D120" s="16">
        <v>100</v>
      </c>
      <c r="F120" t="s">
        <v>44</v>
      </c>
      <c r="G120" t="s">
        <v>308</v>
      </c>
      <c r="H120" t="s">
        <v>16</v>
      </c>
      <c r="I120" t="s">
        <v>12</v>
      </c>
      <c r="J120" t="s">
        <v>13</v>
      </c>
      <c r="K120" t="s">
        <v>320</v>
      </c>
    </row>
    <row r="121" spans="3:11" x14ac:dyDescent="0.3">
      <c r="C121" t="s">
        <v>8</v>
      </c>
      <c r="D121" s="25">
        <v>360</v>
      </c>
      <c r="F121" t="s">
        <v>44</v>
      </c>
      <c r="G121" t="s">
        <v>308</v>
      </c>
      <c r="H121" t="s">
        <v>16</v>
      </c>
      <c r="I121" t="s">
        <v>12</v>
      </c>
      <c r="J121" t="s">
        <v>13</v>
      </c>
      <c r="K121" t="s">
        <v>320</v>
      </c>
    </row>
    <row r="122" spans="3:11" x14ac:dyDescent="0.3">
      <c r="C122" t="s">
        <v>379</v>
      </c>
      <c r="D122" s="25">
        <v>500</v>
      </c>
      <c r="F122" t="s">
        <v>44</v>
      </c>
      <c r="G122" t="s">
        <v>308</v>
      </c>
      <c r="H122" t="s">
        <v>16</v>
      </c>
      <c r="I122" t="s">
        <v>12</v>
      </c>
      <c r="J122" t="s">
        <v>13</v>
      </c>
      <c r="K122" t="s">
        <v>320</v>
      </c>
    </row>
    <row r="123" spans="3:11" x14ac:dyDescent="0.3">
      <c r="C123" t="s">
        <v>323</v>
      </c>
      <c r="D123" s="25">
        <v>1000</v>
      </c>
      <c r="F123" t="s">
        <v>44</v>
      </c>
      <c r="G123" t="s">
        <v>308</v>
      </c>
      <c r="H123" t="s">
        <v>15</v>
      </c>
      <c r="I123" t="s">
        <v>12</v>
      </c>
      <c r="J123" t="s">
        <v>13</v>
      </c>
      <c r="K123" t="s">
        <v>320</v>
      </c>
    </row>
    <row r="124" spans="3:11" x14ac:dyDescent="0.3">
      <c r="C124" t="s">
        <v>380</v>
      </c>
      <c r="D124" s="25">
        <v>350</v>
      </c>
      <c r="F124" t="s">
        <v>44</v>
      </c>
      <c r="G124" t="s">
        <v>308</v>
      </c>
      <c r="H124" t="s">
        <v>15</v>
      </c>
      <c r="I124" t="s">
        <v>12</v>
      </c>
      <c r="J124" t="s">
        <v>13</v>
      </c>
      <c r="K124" t="s">
        <v>320</v>
      </c>
    </row>
    <row r="125" spans="3:11" x14ac:dyDescent="0.3">
      <c r="C125" t="s">
        <v>160</v>
      </c>
      <c r="D125" s="25">
        <v>2694</v>
      </c>
      <c r="F125" t="s">
        <v>44</v>
      </c>
      <c r="G125" t="s">
        <v>308</v>
      </c>
      <c r="H125" t="s">
        <v>15</v>
      </c>
      <c r="I125" t="s">
        <v>12</v>
      </c>
      <c r="J125" t="s">
        <v>13</v>
      </c>
      <c r="K125" t="s">
        <v>320</v>
      </c>
    </row>
    <row r="126" spans="3:11" x14ac:dyDescent="0.3">
      <c r="C126" t="s">
        <v>23</v>
      </c>
      <c r="D126" s="25">
        <v>462</v>
      </c>
      <c r="F126" t="s">
        <v>44</v>
      </c>
      <c r="G126" t="s">
        <v>308</v>
      </c>
      <c r="H126" t="s">
        <v>16</v>
      </c>
      <c r="I126" t="s">
        <v>12</v>
      </c>
      <c r="J126" t="s">
        <v>13</v>
      </c>
      <c r="K126" t="s">
        <v>320</v>
      </c>
    </row>
    <row r="127" spans="3:11" x14ac:dyDescent="0.3">
      <c r="C127" t="s">
        <v>23</v>
      </c>
      <c r="D127">
        <v>180</v>
      </c>
      <c r="F127" t="s">
        <v>50</v>
      </c>
      <c r="G127" t="s">
        <v>308</v>
      </c>
      <c r="H127" t="s">
        <v>16</v>
      </c>
      <c r="I127" t="s">
        <v>12</v>
      </c>
      <c r="J127" t="s">
        <v>13</v>
      </c>
      <c r="K127" t="s">
        <v>163</v>
      </c>
    </row>
    <row r="128" spans="3:11" x14ac:dyDescent="0.3">
      <c r="C128" t="s">
        <v>27</v>
      </c>
      <c r="D128">
        <v>200</v>
      </c>
      <c r="F128" t="s">
        <v>50</v>
      </c>
      <c r="G128" t="s">
        <v>308</v>
      </c>
      <c r="H128" t="s">
        <v>16</v>
      </c>
      <c r="I128" t="s">
        <v>12</v>
      </c>
      <c r="J128" t="s">
        <v>13</v>
      </c>
      <c r="K128" t="s">
        <v>163</v>
      </c>
    </row>
    <row r="129" spans="2:11" x14ac:dyDescent="0.3">
      <c r="C129" t="s">
        <v>32</v>
      </c>
      <c r="D129">
        <v>80</v>
      </c>
      <c r="F129" t="s">
        <v>50</v>
      </c>
      <c r="G129" t="s">
        <v>308</v>
      </c>
      <c r="H129" t="s">
        <v>16</v>
      </c>
      <c r="I129" t="s">
        <v>12</v>
      </c>
      <c r="J129" t="s">
        <v>13</v>
      </c>
      <c r="K129" t="s">
        <v>163</v>
      </c>
    </row>
    <row r="130" spans="2:11" x14ac:dyDescent="0.3">
      <c r="C130" t="s">
        <v>8</v>
      </c>
      <c r="D130">
        <v>120</v>
      </c>
      <c r="F130" t="s">
        <v>50</v>
      </c>
      <c r="G130" t="s">
        <v>308</v>
      </c>
      <c r="H130" t="s">
        <v>16</v>
      </c>
      <c r="I130" t="s">
        <v>12</v>
      </c>
      <c r="J130" t="s">
        <v>13</v>
      </c>
      <c r="K130" t="s">
        <v>163</v>
      </c>
    </row>
    <row r="131" spans="2:11" x14ac:dyDescent="0.3">
      <c r="B131" s="5">
        <v>44751</v>
      </c>
      <c r="C131" t="s">
        <v>24</v>
      </c>
      <c r="D131">
        <v>355</v>
      </c>
      <c r="F131" t="s">
        <v>43</v>
      </c>
      <c r="G131" t="s">
        <v>308</v>
      </c>
      <c r="H131" t="s">
        <v>16</v>
      </c>
      <c r="I131" t="s">
        <v>12</v>
      </c>
      <c r="J131" t="s">
        <v>13</v>
      </c>
      <c r="K131" t="s">
        <v>320</v>
      </c>
    </row>
    <row r="132" spans="2:11" x14ac:dyDescent="0.3">
      <c r="C132" t="s">
        <v>23</v>
      </c>
      <c r="D132">
        <v>710</v>
      </c>
      <c r="F132" t="s">
        <v>43</v>
      </c>
      <c r="G132" t="s">
        <v>308</v>
      </c>
      <c r="H132" t="s">
        <v>16</v>
      </c>
      <c r="I132" t="s">
        <v>12</v>
      </c>
      <c r="J132" t="s">
        <v>13</v>
      </c>
      <c r="K132" t="s">
        <v>320</v>
      </c>
    </row>
    <row r="133" spans="2:11" x14ac:dyDescent="0.3">
      <c r="C133" t="s">
        <v>224</v>
      </c>
      <c r="D133">
        <v>5000</v>
      </c>
      <c r="F133" t="s">
        <v>43</v>
      </c>
      <c r="G133" t="s">
        <v>308</v>
      </c>
      <c r="H133" t="s">
        <v>15</v>
      </c>
      <c r="I133" t="s">
        <v>12</v>
      </c>
      <c r="J133" t="s">
        <v>13</v>
      </c>
      <c r="K133" t="s">
        <v>320</v>
      </c>
    </row>
    <row r="134" spans="2:11" x14ac:dyDescent="0.3">
      <c r="C134" t="s">
        <v>84</v>
      </c>
      <c r="D134">
        <v>1000</v>
      </c>
      <c r="F134" t="s">
        <v>62</v>
      </c>
      <c r="G134" t="s">
        <v>308</v>
      </c>
      <c r="H134" t="s">
        <v>14</v>
      </c>
      <c r="I134" t="s">
        <v>12</v>
      </c>
      <c r="J134" t="s">
        <v>13</v>
      </c>
      <c r="K134" t="s">
        <v>320</v>
      </c>
    </row>
    <row r="135" spans="2:11" x14ac:dyDescent="0.3">
      <c r="C135" t="s">
        <v>328</v>
      </c>
      <c r="D135">
        <v>2000</v>
      </c>
      <c r="F135" t="s">
        <v>62</v>
      </c>
      <c r="G135" t="s">
        <v>308</v>
      </c>
      <c r="H135" t="s">
        <v>15</v>
      </c>
      <c r="I135" t="s">
        <v>12</v>
      </c>
      <c r="J135" t="s">
        <v>13</v>
      </c>
      <c r="K135" t="s">
        <v>320</v>
      </c>
    </row>
    <row r="136" spans="2:11" x14ac:dyDescent="0.3">
      <c r="C136" t="s">
        <v>59</v>
      </c>
      <c r="D136">
        <v>200</v>
      </c>
      <c r="F136" t="s">
        <v>62</v>
      </c>
      <c r="G136" t="s">
        <v>308</v>
      </c>
      <c r="H136" t="s">
        <v>16</v>
      </c>
      <c r="I136" t="s">
        <v>12</v>
      </c>
      <c r="J136" t="s">
        <v>13</v>
      </c>
      <c r="K136" t="s">
        <v>320</v>
      </c>
    </row>
    <row r="137" spans="2:11" x14ac:dyDescent="0.3">
      <c r="C137" t="s">
        <v>24</v>
      </c>
      <c r="D137" s="16">
        <v>200</v>
      </c>
      <c r="F137" t="s">
        <v>44</v>
      </c>
      <c r="G137" t="s">
        <v>308</v>
      </c>
      <c r="H137" t="s">
        <v>16</v>
      </c>
      <c r="I137" t="s">
        <v>12</v>
      </c>
      <c r="J137" t="s">
        <v>13</v>
      </c>
      <c r="K137" t="s">
        <v>320</v>
      </c>
    </row>
    <row r="138" spans="2:11" x14ac:dyDescent="0.3">
      <c r="C138" t="s">
        <v>18</v>
      </c>
      <c r="D138" s="16">
        <v>160</v>
      </c>
      <c r="F138" t="s">
        <v>44</v>
      </c>
      <c r="G138" t="s">
        <v>308</v>
      </c>
      <c r="H138" t="s">
        <v>16</v>
      </c>
      <c r="I138" t="s">
        <v>12</v>
      </c>
      <c r="J138" t="s">
        <v>13</v>
      </c>
      <c r="K138" t="s">
        <v>320</v>
      </c>
    </row>
    <row r="139" spans="2:11" x14ac:dyDescent="0.3">
      <c r="C139" t="s">
        <v>8</v>
      </c>
      <c r="D139" s="16">
        <v>70</v>
      </c>
      <c r="F139" t="s">
        <v>44</v>
      </c>
      <c r="G139" t="s">
        <v>308</v>
      </c>
      <c r="H139" t="s">
        <v>16</v>
      </c>
      <c r="I139" t="s">
        <v>12</v>
      </c>
      <c r="J139" t="s">
        <v>13</v>
      </c>
      <c r="K139" t="s">
        <v>320</v>
      </c>
    </row>
    <row r="140" spans="2:11" x14ac:dyDescent="0.3">
      <c r="C140" t="s">
        <v>327</v>
      </c>
      <c r="D140" s="16">
        <v>110</v>
      </c>
      <c r="F140" t="s">
        <v>44</v>
      </c>
      <c r="G140" t="s">
        <v>308</v>
      </c>
      <c r="H140" t="s">
        <v>15</v>
      </c>
      <c r="I140" t="s">
        <v>12</v>
      </c>
      <c r="J140" t="s">
        <v>13</v>
      </c>
      <c r="K140" t="s">
        <v>320</v>
      </c>
    </row>
    <row r="141" spans="2:11" x14ac:dyDescent="0.3">
      <c r="C141" t="s">
        <v>381</v>
      </c>
      <c r="D141" s="25">
        <v>1000</v>
      </c>
      <c r="F141" t="s">
        <v>44</v>
      </c>
      <c r="G141" t="s">
        <v>308</v>
      </c>
      <c r="H141" t="s">
        <v>15</v>
      </c>
      <c r="I141" t="s">
        <v>12</v>
      </c>
      <c r="J141" t="s">
        <v>13</v>
      </c>
      <c r="K141" t="s">
        <v>44</v>
      </c>
    </row>
    <row r="142" spans="2:11" x14ac:dyDescent="0.3">
      <c r="C142" t="s">
        <v>20</v>
      </c>
      <c r="D142" s="25">
        <v>2500</v>
      </c>
      <c r="F142" t="s">
        <v>44</v>
      </c>
      <c r="G142" t="s">
        <v>308</v>
      </c>
      <c r="H142" t="s">
        <v>15</v>
      </c>
      <c r="I142" t="s">
        <v>12</v>
      </c>
      <c r="J142" t="s">
        <v>13</v>
      </c>
      <c r="K142" t="s">
        <v>44</v>
      </c>
    </row>
    <row r="143" spans="2:11" x14ac:dyDescent="0.3">
      <c r="C143" t="s">
        <v>8</v>
      </c>
      <c r="D143">
        <v>277</v>
      </c>
      <c r="F143" t="s">
        <v>44</v>
      </c>
      <c r="G143" t="s">
        <v>308</v>
      </c>
      <c r="H143" t="s">
        <v>16</v>
      </c>
      <c r="I143" t="s">
        <v>12</v>
      </c>
      <c r="J143" t="s">
        <v>13</v>
      </c>
    </row>
    <row r="144" spans="2:11" x14ac:dyDescent="0.3">
      <c r="C144" t="s">
        <v>8</v>
      </c>
      <c r="D144">
        <v>335</v>
      </c>
      <c r="F144" t="s">
        <v>44</v>
      </c>
      <c r="G144" t="s">
        <v>308</v>
      </c>
      <c r="H144" t="s">
        <v>16</v>
      </c>
      <c r="I144" t="s">
        <v>12</v>
      </c>
      <c r="J144" t="s">
        <v>13</v>
      </c>
    </row>
    <row r="145" spans="2:11" x14ac:dyDescent="0.3">
      <c r="C145" t="s">
        <v>386</v>
      </c>
      <c r="D145" s="25">
        <v>1000</v>
      </c>
      <c r="F145" t="s">
        <v>43</v>
      </c>
      <c r="G145" t="s">
        <v>10</v>
      </c>
      <c r="H145" t="s">
        <v>76</v>
      </c>
      <c r="I145" t="s">
        <v>12</v>
      </c>
      <c r="J145" t="s">
        <v>13</v>
      </c>
      <c r="K145" t="s">
        <v>320</v>
      </c>
    </row>
    <row r="146" spans="2:11" x14ac:dyDescent="0.3">
      <c r="C146" t="s">
        <v>24</v>
      </c>
      <c r="D146">
        <v>100</v>
      </c>
      <c r="F146" t="s">
        <v>50</v>
      </c>
      <c r="G146" t="s">
        <v>308</v>
      </c>
      <c r="H146" t="s">
        <v>16</v>
      </c>
      <c r="I146" t="s">
        <v>12</v>
      </c>
      <c r="J146" t="s">
        <v>13</v>
      </c>
      <c r="K146" t="s">
        <v>163</v>
      </c>
    </row>
    <row r="147" spans="2:11" x14ac:dyDescent="0.3">
      <c r="C147" t="s">
        <v>23</v>
      </c>
      <c r="D147">
        <v>180</v>
      </c>
      <c r="F147" t="s">
        <v>50</v>
      </c>
      <c r="G147" t="s">
        <v>308</v>
      </c>
      <c r="H147" t="s">
        <v>16</v>
      </c>
      <c r="I147" t="s">
        <v>12</v>
      </c>
      <c r="J147" t="s">
        <v>13</v>
      </c>
      <c r="K147" t="s">
        <v>163</v>
      </c>
    </row>
    <row r="148" spans="2:11" x14ac:dyDescent="0.3">
      <c r="C148" t="s">
        <v>27</v>
      </c>
      <c r="D148">
        <v>100</v>
      </c>
      <c r="F148" t="s">
        <v>50</v>
      </c>
      <c r="G148" t="s">
        <v>308</v>
      </c>
      <c r="H148" t="s">
        <v>16</v>
      </c>
      <c r="I148" t="s">
        <v>12</v>
      </c>
      <c r="J148" t="s">
        <v>13</v>
      </c>
      <c r="K148" t="s">
        <v>163</v>
      </c>
    </row>
    <row r="149" spans="2:11" x14ac:dyDescent="0.3">
      <c r="C149" t="s">
        <v>8</v>
      </c>
      <c r="D149">
        <v>130</v>
      </c>
      <c r="F149" t="s">
        <v>50</v>
      </c>
      <c r="G149" t="s">
        <v>308</v>
      </c>
      <c r="H149" t="s">
        <v>16</v>
      </c>
      <c r="I149" t="s">
        <v>12</v>
      </c>
      <c r="J149" t="s">
        <v>13</v>
      </c>
      <c r="K149" t="s">
        <v>163</v>
      </c>
    </row>
    <row r="150" spans="2:11" x14ac:dyDescent="0.3">
      <c r="C150" t="s">
        <v>46</v>
      </c>
      <c r="D150">
        <v>1532</v>
      </c>
      <c r="F150" t="s">
        <v>50</v>
      </c>
      <c r="G150" t="s">
        <v>10</v>
      </c>
      <c r="H150" t="s">
        <v>15</v>
      </c>
      <c r="I150" t="s">
        <v>12</v>
      </c>
      <c r="J150" t="s">
        <v>13</v>
      </c>
      <c r="K150" t="s">
        <v>163</v>
      </c>
    </row>
    <row r="151" spans="2:11" x14ac:dyDescent="0.3">
      <c r="B151" s="5">
        <v>44752</v>
      </c>
      <c r="C151" t="s">
        <v>24</v>
      </c>
      <c r="D151">
        <v>250</v>
      </c>
      <c r="F151" t="s">
        <v>62</v>
      </c>
      <c r="G151" t="s">
        <v>308</v>
      </c>
      <c r="H151" t="s">
        <v>16</v>
      </c>
      <c r="I151" t="s">
        <v>12</v>
      </c>
      <c r="J151" t="s">
        <v>13</v>
      </c>
      <c r="K151" t="s">
        <v>320</v>
      </c>
    </row>
    <row r="152" spans="2:11" x14ac:dyDescent="0.3">
      <c r="C152" t="s">
        <v>9</v>
      </c>
      <c r="D152">
        <v>180</v>
      </c>
      <c r="F152" t="s">
        <v>62</v>
      </c>
      <c r="G152" t="s">
        <v>308</v>
      </c>
      <c r="H152" t="s">
        <v>16</v>
      </c>
      <c r="I152" t="s">
        <v>12</v>
      </c>
      <c r="J152" t="s">
        <v>13</v>
      </c>
      <c r="K152" t="s">
        <v>320</v>
      </c>
    </row>
    <row r="153" spans="2:11" x14ac:dyDescent="0.3">
      <c r="C153" t="s">
        <v>20</v>
      </c>
      <c r="D153">
        <v>2600</v>
      </c>
      <c r="F153" t="s">
        <v>62</v>
      </c>
      <c r="G153" t="s">
        <v>10</v>
      </c>
      <c r="H153" t="s">
        <v>15</v>
      </c>
      <c r="I153" t="s">
        <v>12</v>
      </c>
      <c r="J153" t="s">
        <v>13</v>
      </c>
      <c r="K153" t="s">
        <v>320</v>
      </c>
    </row>
    <row r="154" spans="2:11" x14ac:dyDescent="0.3">
      <c r="C154" t="s">
        <v>23</v>
      </c>
      <c r="D154">
        <v>650</v>
      </c>
      <c r="F154" t="s">
        <v>62</v>
      </c>
      <c r="G154" t="s">
        <v>308</v>
      </c>
      <c r="H154" t="s">
        <v>16</v>
      </c>
      <c r="I154" t="s">
        <v>12</v>
      </c>
      <c r="J154" t="s">
        <v>13</v>
      </c>
      <c r="K154" t="s">
        <v>320</v>
      </c>
    </row>
    <row r="155" spans="2:11" x14ac:dyDescent="0.3">
      <c r="C155" t="s">
        <v>27</v>
      </c>
      <c r="D155">
        <v>774</v>
      </c>
      <c r="F155" t="s">
        <v>62</v>
      </c>
      <c r="G155" t="s">
        <v>308</v>
      </c>
      <c r="H155" t="s">
        <v>16</v>
      </c>
      <c r="I155" t="s">
        <v>12</v>
      </c>
      <c r="J155" t="s">
        <v>13</v>
      </c>
      <c r="K155" t="s">
        <v>320</v>
      </c>
    </row>
    <row r="156" spans="2:11" x14ac:dyDescent="0.3">
      <c r="C156" t="s">
        <v>32</v>
      </c>
      <c r="D156">
        <v>240</v>
      </c>
      <c r="F156" t="s">
        <v>62</v>
      </c>
      <c r="G156" t="s">
        <v>308</v>
      </c>
      <c r="H156" t="s">
        <v>16</v>
      </c>
      <c r="I156" t="s">
        <v>12</v>
      </c>
      <c r="J156" t="s">
        <v>13</v>
      </c>
      <c r="K156" t="s">
        <v>320</v>
      </c>
    </row>
    <row r="157" spans="2:11" x14ac:dyDescent="0.3">
      <c r="C157" t="s">
        <v>8</v>
      </c>
      <c r="D157">
        <v>270</v>
      </c>
      <c r="F157" t="s">
        <v>62</v>
      </c>
      <c r="G157" t="s">
        <v>308</v>
      </c>
      <c r="H157" t="s">
        <v>16</v>
      </c>
      <c r="I157" t="s">
        <v>12</v>
      </c>
      <c r="J157" t="s">
        <v>13</v>
      </c>
      <c r="K157" t="s">
        <v>320</v>
      </c>
    </row>
    <row r="158" spans="2:11" x14ac:dyDescent="0.3">
      <c r="C158" t="s">
        <v>323</v>
      </c>
      <c r="D158">
        <v>500</v>
      </c>
      <c r="F158" t="s">
        <v>62</v>
      </c>
      <c r="G158" t="s">
        <v>308</v>
      </c>
      <c r="H158" t="s">
        <v>15</v>
      </c>
      <c r="I158" t="s">
        <v>12</v>
      </c>
      <c r="J158" t="s">
        <v>13</v>
      </c>
      <c r="K158" t="s">
        <v>320</v>
      </c>
    </row>
    <row r="159" spans="2:11" x14ac:dyDescent="0.3">
      <c r="C159" t="s">
        <v>329</v>
      </c>
      <c r="D159">
        <v>150</v>
      </c>
      <c r="F159" t="s">
        <v>62</v>
      </c>
      <c r="G159" t="s">
        <v>308</v>
      </c>
      <c r="H159" t="s">
        <v>15</v>
      </c>
      <c r="I159" t="s">
        <v>12</v>
      </c>
      <c r="J159" t="s">
        <v>13</v>
      </c>
      <c r="K159" t="s">
        <v>320</v>
      </c>
    </row>
    <row r="160" spans="2:11" x14ac:dyDescent="0.3">
      <c r="C160" t="s">
        <v>24</v>
      </c>
      <c r="D160" s="16">
        <v>50</v>
      </c>
      <c r="F160" t="s">
        <v>44</v>
      </c>
      <c r="G160" t="s">
        <v>308</v>
      </c>
      <c r="H160" t="s">
        <v>16</v>
      </c>
      <c r="I160" t="s">
        <v>12</v>
      </c>
      <c r="J160" t="s">
        <v>13</v>
      </c>
      <c r="K160" t="s">
        <v>320</v>
      </c>
    </row>
    <row r="161" spans="2:11" x14ac:dyDescent="0.3">
      <c r="C161" t="s">
        <v>8</v>
      </c>
      <c r="D161" s="16">
        <v>170</v>
      </c>
      <c r="F161" t="s">
        <v>44</v>
      </c>
      <c r="G161" t="s">
        <v>308</v>
      </c>
      <c r="H161" t="s">
        <v>16</v>
      </c>
      <c r="I161" t="s">
        <v>12</v>
      </c>
      <c r="J161" t="s">
        <v>13</v>
      </c>
      <c r="K161" t="s">
        <v>320</v>
      </c>
    </row>
    <row r="162" spans="2:11" x14ac:dyDescent="0.3">
      <c r="C162" t="s">
        <v>327</v>
      </c>
      <c r="D162" s="16">
        <v>210</v>
      </c>
      <c r="F162" t="s">
        <v>44</v>
      </c>
      <c r="G162" t="s">
        <v>308</v>
      </c>
      <c r="H162" t="s">
        <v>15</v>
      </c>
      <c r="I162" t="s">
        <v>12</v>
      </c>
      <c r="J162" t="s">
        <v>13</v>
      </c>
      <c r="K162" t="s">
        <v>320</v>
      </c>
    </row>
    <row r="163" spans="2:11" x14ac:dyDescent="0.3">
      <c r="C163" t="s">
        <v>23</v>
      </c>
      <c r="D163" s="25">
        <v>1300</v>
      </c>
      <c r="F163" t="s">
        <v>43</v>
      </c>
      <c r="G163" t="s">
        <v>308</v>
      </c>
      <c r="H163" t="s">
        <v>16</v>
      </c>
      <c r="I163" t="s">
        <v>12</v>
      </c>
      <c r="J163" t="s">
        <v>13</v>
      </c>
      <c r="K163" t="s">
        <v>320</v>
      </c>
    </row>
    <row r="164" spans="2:11" x14ac:dyDescent="0.3">
      <c r="C164" t="s">
        <v>18</v>
      </c>
      <c r="D164" s="25">
        <v>200</v>
      </c>
      <c r="F164" t="s">
        <v>43</v>
      </c>
      <c r="G164" t="s">
        <v>308</v>
      </c>
      <c r="H164" t="s">
        <v>16</v>
      </c>
      <c r="I164" t="s">
        <v>12</v>
      </c>
      <c r="J164" t="s">
        <v>13</v>
      </c>
      <c r="K164" t="s">
        <v>320</v>
      </c>
    </row>
    <row r="165" spans="2:11" x14ac:dyDescent="0.3">
      <c r="C165" t="s">
        <v>24</v>
      </c>
      <c r="D165">
        <v>120</v>
      </c>
      <c r="F165" t="s">
        <v>50</v>
      </c>
      <c r="G165" t="s">
        <v>308</v>
      </c>
      <c r="H165" t="s">
        <v>16</v>
      </c>
      <c r="I165" t="s">
        <v>12</v>
      </c>
      <c r="J165" t="s">
        <v>13</v>
      </c>
      <c r="K165" t="s">
        <v>163</v>
      </c>
    </row>
    <row r="166" spans="2:11" x14ac:dyDescent="0.3">
      <c r="C166" t="s">
        <v>23</v>
      </c>
      <c r="D166">
        <v>200</v>
      </c>
      <c r="F166" t="s">
        <v>50</v>
      </c>
      <c r="G166" t="s">
        <v>308</v>
      </c>
      <c r="H166" t="s">
        <v>16</v>
      </c>
      <c r="I166" t="s">
        <v>12</v>
      </c>
      <c r="J166" t="s">
        <v>13</v>
      </c>
      <c r="K166" t="s">
        <v>163</v>
      </c>
    </row>
    <row r="167" spans="2:11" x14ac:dyDescent="0.3">
      <c r="C167" t="s">
        <v>27</v>
      </c>
      <c r="D167">
        <v>220</v>
      </c>
      <c r="F167" t="s">
        <v>50</v>
      </c>
      <c r="G167" t="s">
        <v>308</v>
      </c>
      <c r="H167" t="s">
        <v>16</v>
      </c>
      <c r="I167" t="s">
        <v>12</v>
      </c>
      <c r="J167" t="s">
        <v>13</v>
      </c>
      <c r="K167" t="s">
        <v>163</v>
      </c>
    </row>
    <row r="168" spans="2:11" x14ac:dyDescent="0.3">
      <c r="C168" t="s">
        <v>8</v>
      </c>
      <c r="D168">
        <v>220</v>
      </c>
      <c r="F168" t="s">
        <v>50</v>
      </c>
      <c r="G168" t="s">
        <v>308</v>
      </c>
      <c r="H168" t="s">
        <v>16</v>
      </c>
      <c r="I168" t="s">
        <v>12</v>
      </c>
      <c r="J168" t="s">
        <v>13</v>
      </c>
      <c r="K168" t="s">
        <v>163</v>
      </c>
    </row>
    <row r="169" spans="2:11" x14ac:dyDescent="0.3">
      <c r="B169" s="5">
        <v>44753</v>
      </c>
      <c r="C169" t="s">
        <v>9</v>
      </c>
      <c r="D169">
        <v>110</v>
      </c>
      <c r="F169" t="s">
        <v>62</v>
      </c>
      <c r="G169" t="s">
        <v>308</v>
      </c>
      <c r="H169" t="s">
        <v>16</v>
      </c>
      <c r="I169" t="s">
        <v>12</v>
      </c>
      <c r="J169" t="s">
        <v>13</v>
      </c>
      <c r="K169" t="s">
        <v>320</v>
      </c>
    </row>
    <row r="170" spans="2:11" x14ac:dyDescent="0.3">
      <c r="C170" t="s">
        <v>24</v>
      </c>
      <c r="D170">
        <v>380</v>
      </c>
      <c r="F170" t="s">
        <v>62</v>
      </c>
      <c r="G170" t="s">
        <v>308</v>
      </c>
      <c r="H170" t="s">
        <v>16</v>
      </c>
      <c r="I170" t="s">
        <v>12</v>
      </c>
      <c r="J170" t="s">
        <v>13</v>
      </c>
      <c r="K170" t="s">
        <v>320</v>
      </c>
    </row>
    <row r="171" spans="2:11" x14ac:dyDescent="0.3">
      <c r="C171" t="s">
        <v>330</v>
      </c>
      <c r="D171">
        <v>60</v>
      </c>
      <c r="F171" t="s">
        <v>62</v>
      </c>
      <c r="G171" t="s">
        <v>308</v>
      </c>
      <c r="H171" t="s">
        <v>15</v>
      </c>
      <c r="I171" t="s">
        <v>12</v>
      </c>
      <c r="J171" t="s">
        <v>13</v>
      </c>
      <c r="K171" t="s">
        <v>320</v>
      </c>
    </row>
    <row r="172" spans="2:11" x14ac:dyDescent="0.3">
      <c r="C172" t="s">
        <v>8</v>
      </c>
      <c r="D172">
        <v>550</v>
      </c>
      <c r="F172" t="s">
        <v>62</v>
      </c>
      <c r="G172" t="s">
        <v>308</v>
      </c>
      <c r="H172" t="s">
        <v>16</v>
      </c>
      <c r="I172" t="s">
        <v>12</v>
      </c>
      <c r="J172" t="s">
        <v>13</v>
      </c>
      <c r="K172" t="s">
        <v>320</v>
      </c>
    </row>
    <row r="173" spans="2:11" x14ac:dyDescent="0.3">
      <c r="C173" t="s">
        <v>27</v>
      </c>
      <c r="D173">
        <v>780</v>
      </c>
      <c r="F173" t="s">
        <v>62</v>
      </c>
      <c r="G173" t="s">
        <v>308</v>
      </c>
      <c r="H173" t="s">
        <v>16</v>
      </c>
      <c r="I173" t="s">
        <v>12</v>
      </c>
      <c r="J173" t="s">
        <v>13</v>
      </c>
      <c r="K173" t="s">
        <v>320</v>
      </c>
    </row>
    <row r="174" spans="2:11" x14ac:dyDescent="0.3">
      <c r="C174" t="s">
        <v>84</v>
      </c>
      <c r="D174">
        <v>1200</v>
      </c>
      <c r="F174" t="s">
        <v>62</v>
      </c>
      <c r="G174" t="s">
        <v>308</v>
      </c>
      <c r="H174" t="s">
        <v>14</v>
      </c>
      <c r="I174" t="s">
        <v>12</v>
      </c>
      <c r="J174" t="s">
        <v>13</v>
      </c>
      <c r="K174" t="s">
        <v>320</v>
      </c>
    </row>
    <row r="175" spans="2:11" x14ac:dyDescent="0.3">
      <c r="C175" t="s">
        <v>24</v>
      </c>
      <c r="D175" s="16">
        <v>40</v>
      </c>
      <c r="F175" t="s">
        <v>44</v>
      </c>
      <c r="G175" t="s">
        <v>308</v>
      </c>
      <c r="H175" t="s">
        <v>16</v>
      </c>
      <c r="I175" t="s">
        <v>12</v>
      </c>
      <c r="J175" t="s">
        <v>13</v>
      </c>
      <c r="K175" t="s">
        <v>320</v>
      </c>
    </row>
    <row r="176" spans="2:11" x14ac:dyDescent="0.3">
      <c r="C176" t="s">
        <v>20</v>
      </c>
      <c r="D176" s="25">
        <v>1000</v>
      </c>
      <c r="F176" t="s">
        <v>43</v>
      </c>
      <c r="G176" t="s">
        <v>308</v>
      </c>
      <c r="H176" t="s">
        <v>15</v>
      </c>
      <c r="I176" t="s">
        <v>12</v>
      </c>
      <c r="J176" t="s">
        <v>13</v>
      </c>
      <c r="K176" t="s">
        <v>320</v>
      </c>
    </row>
    <row r="177" spans="2:11" x14ac:dyDescent="0.3">
      <c r="C177" t="s">
        <v>23</v>
      </c>
      <c r="D177" s="25">
        <v>961</v>
      </c>
      <c r="F177" t="s">
        <v>43</v>
      </c>
      <c r="G177" t="s">
        <v>308</v>
      </c>
      <c r="H177" t="s">
        <v>16</v>
      </c>
      <c r="I177" t="s">
        <v>12</v>
      </c>
      <c r="J177" t="s">
        <v>13</v>
      </c>
      <c r="K177" t="s">
        <v>320</v>
      </c>
    </row>
    <row r="178" spans="2:11" x14ac:dyDescent="0.3">
      <c r="C178" t="s">
        <v>8</v>
      </c>
      <c r="D178">
        <v>140</v>
      </c>
      <c r="F178" t="s">
        <v>50</v>
      </c>
      <c r="G178" t="s">
        <v>308</v>
      </c>
      <c r="H178" t="s">
        <v>16</v>
      </c>
      <c r="I178" t="s">
        <v>12</v>
      </c>
      <c r="J178" t="s">
        <v>13</v>
      </c>
      <c r="K178" t="s">
        <v>163</v>
      </c>
    </row>
    <row r="179" spans="2:11" x14ac:dyDescent="0.3">
      <c r="C179" t="s">
        <v>20</v>
      </c>
      <c r="D179" s="25">
        <v>2610</v>
      </c>
      <c r="F179" t="s">
        <v>44</v>
      </c>
      <c r="G179" t="s">
        <v>308</v>
      </c>
      <c r="H179" t="s">
        <v>15</v>
      </c>
      <c r="I179" t="s">
        <v>12</v>
      </c>
      <c r="J179" t="s">
        <v>13</v>
      </c>
    </row>
    <row r="180" spans="2:11" x14ac:dyDescent="0.3">
      <c r="B180" s="5">
        <v>44754</v>
      </c>
      <c r="C180" t="s">
        <v>24</v>
      </c>
      <c r="D180">
        <v>120</v>
      </c>
      <c r="F180" t="s">
        <v>50</v>
      </c>
      <c r="G180" t="s">
        <v>308</v>
      </c>
      <c r="H180" t="s">
        <v>16</v>
      </c>
      <c r="I180" t="s">
        <v>12</v>
      </c>
      <c r="J180" t="s">
        <v>13</v>
      </c>
      <c r="K180" t="s">
        <v>163</v>
      </c>
    </row>
    <row r="181" spans="2:11" x14ac:dyDescent="0.3">
      <c r="C181" t="s">
        <v>23</v>
      </c>
      <c r="D181">
        <v>160</v>
      </c>
      <c r="F181" t="s">
        <v>50</v>
      </c>
      <c r="G181" t="s">
        <v>308</v>
      </c>
      <c r="H181" t="s">
        <v>16</v>
      </c>
      <c r="I181" t="s">
        <v>12</v>
      </c>
      <c r="J181" t="s">
        <v>13</v>
      </c>
      <c r="K181" t="s">
        <v>163</v>
      </c>
    </row>
    <row r="182" spans="2:11" x14ac:dyDescent="0.3">
      <c r="C182" t="s">
        <v>20</v>
      </c>
      <c r="D182">
        <v>1620</v>
      </c>
      <c r="F182" t="s">
        <v>50</v>
      </c>
      <c r="G182" t="s">
        <v>10</v>
      </c>
      <c r="H182" t="s">
        <v>15</v>
      </c>
      <c r="I182" t="s">
        <v>12</v>
      </c>
      <c r="J182" t="s">
        <v>13</v>
      </c>
      <c r="K182" t="s">
        <v>163</v>
      </c>
    </row>
    <row r="183" spans="2:11" x14ac:dyDescent="0.3">
      <c r="C183" t="s">
        <v>8</v>
      </c>
      <c r="D183">
        <v>150</v>
      </c>
      <c r="F183" t="s">
        <v>50</v>
      </c>
      <c r="G183" t="s">
        <v>308</v>
      </c>
      <c r="H183" t="s">
        <v>16</v>
      </c>
      <c r="I183" t="s">
        <v>12</v>
      </c>
      <c r="J183" t="s">
        <v>13</v>
      </c>
      <c r="K183" t="s">
        <v>163</v>
      </c>
    </row>
    <row r="184" spans="2:11" x14ac:dyDescent="0.3">
      <c r="C184" t="s">
        <v>331</v>
      </c>
      <c r="D184">
        <v>2000</v>
      </c>
      <c r="F184" t="s">
        <v>62</v>
      </c>
      <c r="G184" t="s">
        <v>308</v>
      </c>
      <c r="H184" t="s">
        <v>14</v>
      </c>
      <c r="I184" t="s">
        <v>12</v>
      </c>
      <c r="J184" t="s">
        <v>13</v>
      </c>
      <c r="K184" t="s">
        <v>320</v>
      </c>
    </row>
    <row r="185" spans="2:11" x14ac:dyDescent="0.3">
      <c r="C185" t="s">
        <v>23</v>
      </c>
      <c r="D185">
        <v>710</v>
      </c>
      <c r="F185" t="s">
        <v>62</v>
      </c>
      <c r="G185" t="s">
        <v>308</v>
      </c>
      <c r="H185" t="s">
        <v>16</v>
      </c>
      <c r="I185" t="s">
        <v>12</v>
      </c>
      <c r="J185" t="s">
        <v>13</v>
      </c>
      <c r="K185" t="s">
        <v>320</v>
      </c>
    </row>
    <row r="186" spans="2:11" x14ac:dyDescent="0.3">
      <c r="C186" t="s">
        <v>30</v>
      </c>
      <c r="D186">
        <v>100</v>
      </c>
      <c r="F186" t="s">
        <v>62</v>
      </c>
      <c r="G186" t="s">
        <v>308</v>
      </c>
      <c r="H186" t="s">
        <v>16</v>
      </c>
      <c r="I186" t="s">
        <v>12</v>
      </c>
      <c r="J186" t="s">
        <v>13</v>
      </c>
      <c r="K186" t="s">
        <v>60</v>
      </c>
    </row>
    <row r="187" spans="2:11" x14ac:dyDescent="0.3">
      <c r="C187" t="s">
        <v>332</v>
      </c>
      <c r="D187">
        <v>188</v>
      </c>
      <c r="F187" t="s">
        <v>62</v>
      </c>
      <c r="G187" t="s">
        <v>308</v>
      </c>
      <c r="H187" t="s">
        <v>16</v>
      </c>
      <c r="I187" t="s">
        <v>12</v>
      </c>
      <c r="J187" t="s">
        <v>13</v>
      </c>
      <c r="K187" t="s">
        <v>60</v>
      </c>
    </row>
    <row r="188" spans="2:11" x14ac:dyDescent="0.3">
      <c r="C188" t="s">
        <v>95</v>
      </c>
      <c r="D188">
        <v>165</v>
      </c>
      <c r="F188" t="s">
        <v>62</v>
      </c>
      <c r="G188" t="s">
        <v>308</v>
      </c>
      <c r="H188" t="s">
        <v>16</v>
      </c>
      <c r="I188" t="s">
        <v>12</v>
      </c>
      <c r="J188" t="s">
        <v>13</v>
      </c>
      <c r="K188" t="s">
        <v>60</v>
      </c>
    </row>
    <row r="189" spans="2:11" x14ac:dyDescent="0.3">
      <c r="C189" t="s">
        <v>333</v>
      </c>
      <c r="D189">
        <v>580</v>
      </c>
      <c r="F189" t="s">
        <v>62</v>
      </c>
      <c r="G189" t="s">
        <v>308</v>
      </c>
      <c r="H189" t="s">
        <v>14</v>
      </c>
      <c r="I189" t="s">
        <v>12</v>
      </c>
      <c r="J189" t="s">
        <v>13</v>
      </c>
      <c r="K189" t="s">
        <v>60</v>
      </c>
    </row>
    <row r="190" spans="2:11" x14ac:dyDescent="0.3">
      <c r="C190" t="s">
        <v>8</v>
      </c>
      <c r="D190">
        <v>250</v>
      </c>
      <c r="F190" t="s">
        <v>62</v>
      </c>
      <c r="G190" t="s">
        <v>308</v>
      </c>
      <c r="H190" t="s">
        <v>16</v>
      </c>
      <c r="I190" t="s">
        <v>12</v>
      </c>
      <c r="J190" t="s">
        <v>13</v>
      </c>
      <c r="K190" t="s">
        <v>60</v>
      </c>
    </row>
    <row r="191" spans="2:11" x14ac:dyDescent="0.3">
      <c r="C191" t="s">
        <v>382</v>
      </c>
      <c r="D191">
        <v>6225</v>
      </c>
      <c r="F191" t="s">
        <v>44</v>
      </c>
      <c r="G191" t="s">
        <v>10</v>
      </c>
      <c r="H191" t="s">
        <v>76</v>
      </c>
      <c r="I191" t="s">
        <v>12</v>
      </c>
      <c r="J191" t="s">
        <v>13</v>
      </c>
      <c r="K191" t="s">
        <v>320</v>
      </c>
    </row>
    <row r="192" spans="2:11" x14ac:dyDescent="0.3">
      <c r="C192" t="s">
        <v>383</v>
      </c>
      <c r="D192">
        <v>3000</v>
      </c>
      <c r="F192" t="s">
        <v>44</v>
      </c>
      <c r="G192" t="s">
        <v>308</v>
      </c>
      <c r="H192" t="s">
        <v>15</v>
      </c>
      <c r="I192" t="s">
        <v>12</v>
      </c>
      <c r="J192" t="s">
        <v>13</v>
      </c>
      <c r="K192" t="s">
        <v>320</v>
      </c>
    </row>
    <row r="193" spans="2:11" x14ac:dyDescent="0.3">
      <c r="B193" s="5">
        <v>44755</v>
      </c>
      <c r="C193" t="s">
        <v>313</v>
      </c>
      <c r="D193">
        <v>70</v>
      </c>
      <c r="F193" t="s">
        <v>62</v>
      </c>
      <c r="G193" t="s">
        <v>308</v>
      </c>
      <c r="H193" t="s">
        <v>16</v>
      </c>
      <c r="I193" t="s">
        <v>12</v>
      </c>
      <c r="J193" t="s">
        <v>13</v>
      </c>
      <c r="K193" t="s">
        <v>60</v>
      </c>
    </row>
    <row r="194" spans="2:11" x14ac:dyDescent="0.3">
      <c r="C194" t="s">
        <v>9</v>
      </c>
      <c r="D194">
        <v>40</v>
      </c>
      <c r="F194" t="s">
        <v>62</v>
      </c>
      <c r="G194" t="s">
        <v>308</v>
      </c>
      <c r="H194" t="s">
        <v>16</v>
      </c>
      <c r="I194" t="s">
        <v>12</v>
      </c>
      <c r="J194" t="s">
        <v>13</v>
      </c>
      <c r="K194" t="s">
        <v>60</v>
      </c>
    </row>
    <row r="195" spans="2:11" x14ac:dyDescent="0.3">
      <c r="C195" t="s">
        <v>334</v>
      </c>
      <c r="D195">
        <v>40</v>
      </c>
      <c r="F195" t="s">
        <v>62</v>
      </c>
      <c r="G195" t="s">
        <v>308</v>
      </c>
      <c r="H195" t="s">
        <v>14</v>
      </c>
      <c r="I195" t="s">
        <v>12</v>
      </c>
      <c r="J195" t="s">
        <v>13</v>
      </c>
      <c r="K195" t="s">
        <v>60</v>
      </c>
    </row>
    <row r="196" spans="2:11" x14ac:dyDescent="0.3">
      <c r="C196" t="s">
        <v>384</v>
      </c>
      <c r="D196">
        <v>4990</v>
      </c>
      <c r="F196" t="s">
        <v>44</v>
      </c>
      <c r="G196" t="s">
        <v>308</v>
      </c>
      <c r="H196" t="s">
        <v>15</v>
      </c>
      <c r="I196" t="s">
        <v>12</v>
      </c>
      <c r="J196" t="s">
        <v>13</v>
      </c>
      <c r="K196" t="s">
        <v>163</v>
      </c>
    </row>
    <row r="197" spans="2:11" x14ac:dyDescent="0.3">
      <c r="C197" t="s">
        <v>385</v>
      </c>
      <c r="D197">
        <v>18000</v>
      </c>
      <c r="F197" t="s">
        <v>44</v>
      </c>
      <c r="G197" t="s">
        <v>308</v>
      </c>
      <c r="H197" t="s">
        <v>15</v>
      </c>
      <c r="I197" t="s">
        <v>12</v>
      </c>
      <c r="J197" t="s">
        <v>13</v>
      </c>
      <c r="K197" t="s">
        <v>320</v>
      </c>
    </row>
    <row r="198" spans="2:11" x14ac:dyDescent="0.3">
      <c r="C198" t="s">
        <v>8</v>
      </c>
      <c r="D198">
        <v>120</v>
      </c>
      <c r="F198" t="s">
        <v>50</v>
      </c>
      <c r="G198" t="s">
        <v>308</v>
      </c>
      <c r="H198" t="s">
        <v>16</v>
      </c>
      <c r="I198" t="s">
        <v>12</v>
      </c>
      <c r="J198" t="s">
        <v>13</v>
      </c>
      <c r="K198" t="s">
        <v>163</v>
      </c>
    </row>
    <row r="199" spans="2:11" x14ac:dyDescent="0.3">
      <c r="C199" t="s">
        <v>24</v>
      </c>
      <c r="D199">
        <v>90</v>
      </c>
      <c r="F199" t="s">
        <v>50</v>
      </c>
      <c r="G199" t="s">
        <v>308</v>
      </c>
      <c r="H199" t="s">
        <v>16</v>
      </c>
      <c r="I199" t="s">
        <v>12</v>
      </c>
      <c r="J199" t="s">
        <v>13</v>
      </c>
      <c r="K199" t="s">
        <v>163</v>
      </c>
    </row>
    <row r="200" spans="2:11" x14ac:dyDescent="0.3">
      <c r="C200" t="s">
        <v>393</v>
      </c>
      <c r="D200">
        <v>150</v>
      </c>
      <c r="F200" t="s">
        <v>50</v>
      </c>
      <c r="G200" t="s">
        <v>308</v>
      </c>
      <c r="H200" t="s">
        <v>14</v>
      </c>
      <c r="I200" t="s">
        <v>12</v>
      </c>
      <c r="J200" t="s">
        <v>13</v>
      </c>
      <c r="K200" t="s">
        <v>163</v>
      </c>
    </row>
    <row r="201" spans="2:11" x14ac:dyDescent="0.3">
      <c r="C201" t="s">
        <v>394</v>
      </c>
      <c r="D201">
        <v>350</v>
      </c>
      <c r="F201" t="s">
        <v>50</v>
      </c>
      <c r="G201" t="s">
        <v>308</v>
      </c>
      <c r="H201" t="s">
        <v>15</v>
      </c>
      <c r="I201" t="s">
        <v>12</v>
      </c>
      <c r="J201" t="s">
        <v>13</v>
      </c>
      <c r="K201" t="s">
        <v>163</v>
      </c>
    </row>
    <row r="202" spans="2:11" x14ac:dyDescent="0.3">
      <c r="C202" t="s">
        <v>23</v>
      </c>
      <c r="D202">
        <v>1850</v>
      </c>
      <c r="F202" t="s">
        <v>44</v>
      </c>
      <c r="G202" t="s">
        <v>308</v>
      </c>
      <c r="H202" t="s">
        <v>16</v>
      </c>
      <c r="I202" t="s">
        <v>12</v>
      </c>
      <c r="J202" t="s">
        <v>13</v>
      </c>
    </row>
    <row r="203" spans="2:11" x14ac:dyDescent="0.3">
      <c r="C203" t="s">
        <v>27</v>
      </c>
      <c r="D203">
        <v>2150</v>
      </c>
      <c r="F203" t="s">
        <v>44</v>
      </c>
      <c r="G203" t="s">
        <v>308</v>
      </c>
      <c r="H203" t="s">
        <v>16</v>
      </c>
      <c r="I203" t="s">
        <v>12</v>
      </c>
      <c r="J203" t="s">
        <v>13</v>
      </c>
    </row>
    <row r="204" spans="2:11" x14ac:dyDescent="0.3">
      <c r="B204" s="5">
        <v>44756</v>
      </c>
      <c r="C204" t="s">
        <v>313</v>
      </c>
      <c r="D204">
        <v>70</v>
      </c>
      <c r="F204" t="s">
        <v>62</v>
      </c>
      <c r="G204" t="s">
        <v>308</v>
      </c>
      <c r="H204" t="s">
        <v>16</v>
      </c>
      <c r="I204" t="s">
        <v>12</v>
      </c>
      <c r="J204" t="s">
        <v>13</v>
      </c>
      <c r="K204" t="s">
        <v>60</v>
      </c>
    </row>
    <row r="205" spans="2:11" x14ac:dyDescent="0.3">
      <c r="C205" t="s">
        <v>68</v>
      </c>
      <c r="D205">
        <v>35</v>
      </c>
      <c r="F205" t="s">
        <v>62</v>
      </c>
      <c r="G205" t="s">
        <v>308</v>
      </c>
      <c r="H205" t="s">
        <v>16</v>
      </c>
      <c r="I205" t="s">
        <v>12</v>
      </c>
      <c r="J205" t="s">
        <v>13</v>
      </c>
      <c r="K205" t="s">
        <v>60</v>
      </c>
    </row>
    <row r="206" spans="2:11" x14ac:dyDescent="0.3">
      <c r="C206" t="s">
        <v>30</v>
      </c>
      <c r="D206">
        <v>105</v>
      </c>
      <c r="F206" t="s">
        <v>62</v>
      </c>
      <c r="G206" t="s">
        <v>308</v>
      </c>
      <c r="H206" t="s">
        <v>16</v>
      </c>
      <c r="I206" t="s">
        <v>12</v>
      </c>
      <c r="J206" t="s">
        <v>13</v>
      </c>
      <c r="K206" t="s">
        <v>60</v>
      </c>
    </row>
    <row r="207" spans="2:11" x14ac:dyDescent="0.3">
      <c r="C207" t="s">
        <v>335</v>
      </c>
      <c r="D207">
        <v>493</v>
      </c>
      <c r="F207" t="s">
        <v>62</v>
      </c>
      <c r="G207" t="s">
        <v>308</v>
      </c>
      <c r="H207" t="s">
        <v>16</v>
      </c>
      <c r="I207" t="s">
        <v>12</v>
      </c>
      <c r="J207" t="s">
        <v>13</v>
      </c>
      <c r="K207" t="s">
        <v>60</v>
      </c>
    </row>
    <row r="208" spans="2:11" x14ac:dyDescent="0.3">
      <c r="C208" t="s">
        <v>151</v>
      </c>
      <c r="D208">
        <v>760</v>
      </c>
      <c r="F208" t="s">
        <v>43</v>
      </c>
      <c r="G208" t="s">
        <v>10</v>
      </c>
      <c r="H208" t="s">
        <v>16</v>
      </c>
      <c r="I208" t="s">
        <v>12</v>
      </c>
      <c r="J208" t="s">
        <v>13</v>
      </c>
      <c r="K208" t="s">
        <v>43</v>
      </c>
    </row>
    <row r="209" spans="2:11" x14ac:dyDescent="0.3">
      <c r="C209" t="s">
        <v>8</v>
      </c>
      <c r="D209">
        <v>140</v>
      </c>
      <c r="F209" t="s">
        <v>50</v>
      </c>
      <c r="G209" t="s">
        <v>308</v>
      </c>
      <c r="H209" t="s">
        <v>16</v>
      </c>
      <c r="I209" t="s">
        <v>12</v>
      </c>
      <c r="J209" t="s">
        <v>13</v>
      </c>
      <c r="K209" t="s">
        <v>163</v>
      </c>
    </row>
    <row r="210" spans="2:11" x14ac:dyDescent="0.3">
      <c r="C210" t="s">
        <v>395</v>
      </c>
      <c r="D210">
        <v>700</v>
      </c>
      <c r="F210" t="s">
        <v>50</v>
      </c>
      <c r="G210" t="s">
        <v>308</v>
      </c>
      <c r="H210" t="s">
        <v>15</v>
      </c>
      <c r="I210" t="s">
        <v>12</v>
      </c>
      <c r="J210" t="s">
        <v>13</v>
      </c>
      <c r="K210" t="s">
        <v>163</v>
      </c>
    </row>
    <row r="211" spans="2:11" x14ac:dyDescent="0.3">
      <c r="C211" t="s">
        <v>396</v>
      </c>
      <c r="D211">
        <v>320</v>
      </c>
      <c r="F211" t="s">
        <v>50</v>
      </c>
      <c r="G211" t="s">
        <v>308</v>
      </c>
      <c r="H211" t="s">
        <v>16</v>
      </c>
      <c r="I211" t="s">
        <v>12</v>
      </c>
      <c r="J211" t="s">
        <v>13</v>
      </c>
      <c r="K211" t="s">
        <v>163</v>
      </c>
    </row>
    <row r="212" spans="2:11" x14ac:dyDescent="0.3">
      <c r="C212" t="s">
        <v>27</v>
      </c>
      <c r="D212">
        <v>450</v>
      </c>
      <c r="F212" t="s">
        <v>50</v>
      </c>
      <c r="G212" t="s">
        <v>308</v>
      </c>
      <c r="H212" t="s">
        <v>16</v>
      </c>
      <c r="I212" t="s">
        <v>12</v>
      </c>
      <c r="J212" t="s">
        <v>13</v>
      </c>
      <c r="K212" t="s">
        <v>163</v>
      </c>
    </row>
    <row r="213" spans="2:11" x14ac:dyDescent="0.3">
      <c r="B213" s="5">
        <v>44757</v>
      </c>
      <c r="C213" t="s">
        <v>78</v>
      </c>
      <c r="D213">
        <v>60</v>
      </c>
      <c r="F213" t="s">
        <v>62</v>
      </c>
      <c r="G213" t="s">
        <v>308</v>
      </c>
      <c r="H213" t="s">
        <v>16</v>
      </c>
      <c r="I213" t="s">
        <v>12</v>
      </c>
      <c r="J213" t="s">
        <v>13</v>
      </c>
      <c r="K213" t="s">
        <v>60</v>
      </c>
    </row>
    <row r="214" spans="2:11" x14ac:dyDescent="0.3">
      <c r="B214" s="5"/>
      <c r="C214" t="s">
        <v>24</v>
      </c>
      <c r="D214">
        <v>120</v>
      </c>
      <c r="F214" t="s">
        <v>50</v>
      </c>
      <c r="G214" t="s">
        <v>308</v>
      </c>
      <c r="H214" t="s">
        <v>16</v>
      </c>
      <c r="I214" t="s">
        <v>12</v>
      </c>
      <c r="J214" t="s">
        <v>13</v>
      </c>
      <c r="K214" t="s">
        <v>163</v>
      </c>
    </row>
    <row r="215" spans="2:11" x14ac:dyDescent="0.3">
      <c r="B215" s="5"/>
      <c r="C215" t="s">
        <v>20</v>
      </c>
      <c r="D215">
        <v>1400</v>
      </c>
      <c r="F215" t="s">
        <v>50</v>
      </c>
      <c r="G215" t="s">
        <v>308</v>
      </c>
      <c r="H215" t="s">
        <v>15</v>
      </c>
      <c r="I215" t="s">
        <v>12</v>
      </c>
      <c r="J215" t="s">
        <v>13</v>
      </c>
      <c r="K215" t="s">
        <v>163</v>
      </c>
    </row>
    <row r="216" spans="2:11" x14ac:dyDescent="0.3">
      <c r="B216" s="5"/>
      <c r="C216" t="s">
        <v>23</v>
      </c>
      <c r="D216">
        <v>460</v>
      </c>
      <c r="F216" t="s">
        <v>50</v>
      </c>
      <c r="G216" t="s">
        <v>308</v>
      </c>
      <c r="H216" t="s">
        <v>16</v>
      </c>
      <c r="I216" t="s">
        <v>12</v>
      </c>
      <c r="J216" t="s">
        <v>13</v>
      </c>
      <c r="K216" t="s">
        <v>163</v>
      </c>
    </row>
    <row r="217" spans="2:11" x14ac:dyDescent="0.3">
      <c r="B217" s="5"/>
      <c r="C217" t="s">
        <v>397</v>
      </c>
      <c r="D217">
        <v>340</v>
      </c>
      <c r="F217" t="s">
        <v>50</v>
      </c>
      <c r="G217" t="s">
        <v>308</v>
      </c>
      <c r="H217" t="s">
        <v>14</v>
      </c>
      <c r="I217" t="s">
        <v>12</v>
      </c>
      <c r="J217" t="s">
        <v>13</v>
      </c>
      <c r="K217" t="s">
        <v>163</v>
      </c>
    </row>
    <row r="218" spans="2:11" x14ac:dyDescent="0.3">
      <c r="B218" s="5"/>
      <c r="C218" t="s">
        <v>8</v>
      </c>
      <c r="D218">
        <v>50</v>
      </c>
      <c r="F218" t="s">
        <v>50</v>
      </c>
      <c r="G218" t="s">
        <v>308</v>
      </c>
      <c r="H218" t="s">
        <v>16</v>
      </c>
      <c r="I218" t="s">
        <v>12</v>
      </c>
      <c r="J218" t="s">
        <v>13</v>
      </c>
      <c r="K218" t="s">
        <v>163</v>
      </c>
    </row>
    <row r="219" spans="2:11" x14ac:dyDescent="0.3">
      <c r="B219" s="5"/>
      <c r="C219" t="s">
        <v>398</v>
      </c>
      <c r="D219">
        <v>350</v>
      </c>
      <c r="F219" t="s">
        <v>50</v>
      </c>
      <c r="G219" t="s">
        <v>308</v>
      </c>
      <c r="H219" t="s">
        <v>15</v>
      </c>
      <c r="I219" t="s">
        <v>12</v>
      </c>
      <c r="J219" t="s">
        <v>13</v>
      </c>
      <c r="K219" t="s">
        <v>163</v>
      </c>
    </row>
    <row r="220" spans="2:11" x14ac:dyDescent="0.3">
      <c r="B220" s="5"/>
      <c r="C220" t="s">
        <v>399</v>
      </c>
      <c r="D220">
        <v>530</v>
      </c>
      <c r="F220" t="s">
        <v>50</v>
      </c>
      <c r="G220" t="s">
        <v>10</v>
      </c>
      <c r="H220" t="s">
        <v>15</v>
      </c>
      <c r="I220" t="s">
        <v>12</v>
      </c>
      <c r="J220" t="s">
        <v>13</v>
      </c>
      <c r="K220" t="s">
        <v>163</v>
      </c>
    </row>
    <row r="221" spans="2:11" x14ac:dyDescent="0.3">
      <c r="B221" s="5"/>
      <c r="C221" t="s">
        <v>400</v>
      </c>
      <c r="D221">
        <v>170</v>
      </c>
      <c r="F221" t="s">
        <v>50</v>
      </c>
      <c r="G221" t="s">
        <v>308</v>
      </c>
      <c r="H221" t="s">
        <v>15</v>
      </c>
      <c r="I221" t="s">
        <v>12</v>
      </c>
      <c r="J221" t="s">
        <v>13</v>
      </c>
      <c r="K221" t="s">
        <v>163</v>
      </c>
    </row>
    <row r="222" spans="2:11" x14ac:dyDescent="0.3">
      <c r="B222" s="5"/>
      <c r="C222" t="s">
        <v>24</v>
      </c>
      <c r="D222">
        <v>190</v>
      </c>
      <c r="F222" t="s">
        <v>50</v>
      </c>
      <c r="G222" t="s">
        <v>308</v>
      </c>
      <c r="H222" t="s">
        <v>16</v>
      </c>
      <c r="I222" t="s">
        <v>12</v>
      </c>
      <c r="J222" t="s">
        <v>13</v>
      </c>
      <c r="K222" t="s">
        <v>163</v>
      </c>
    </row>
    <row r="223" spans="2:11" x14ac:dyDescent="0.3">
      <c r="B223" s="5"/>
      <c r="C223" t="s">
        <v>51</v>
      </c>
      <c r="D223">
        <v>791</v>
      </c>
      <c r="F223" t="s">
        <v>50</v>
      </c>
      <c r="G223" t="s">
        <v>10</v>
      </c>
      <c r="H223" t="s">
        <v>15</v>
      </c>
      <c r="I223" t="s">
        <v>12</v>
      </c>
      <c r="J223" t="s">
        <v>13</v>
      </c>
      <c r="K223" t="s">
        <v>163</v>
      </c>
    </row>
    <row r="224" spans="2:11" x14ac:dyDescent="0.3">
      <c r="B224" s="5"/>
      <c r="C224" t="s">
        <v>23</v>
      </c>
      <c r="D224">
        <v>490</v>
      </c>
      <c r="F224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163</v>
      </c>
    </row>
    <row r="225" spans="2:11" x14ac:dyDescent="0.3">
      <c r="B225" s="5"/>
      <c r="C225" t="s">
        <v>8</v>
      </c>
      <c r="D225">
        <v>310</v>
      </c>
      <c r="F225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163</v>
      </c>
    </row>
    <row r="226" spans="2:11" x14ac:dyDescent="0.3">
      <c r="B226" s="5"/>
      <c r="C226" t="s">
        <v>51</v>
      </c>
      <c r="D226">
        <v>680</v>
      </c>
      <c r="F226" t="s">
        <v>50</v>
      </c>
      <c r="G226" t="s">
        <v>10</v>
      </c>
      <c r="H226" t="s">
        <v>15</v>
      </c>
      <c r="I226" t="s">
        <v>12</v>
      </c>
      <c r="J226" t="s">
        <v>13</v>
      </c>
      <c r="K226" t="s">
        <v>163</v>
      </c>
    </row>
    <row r="227" spans="2:11" x14ac:dyDescent="0.3">
      <c r="B227" s="5"/>
      <c r="C227" t="s">
        <v>401</v>
      </c>
      <c r="D227">
        <v>700</v>
      </c>
      <c r="F227" t="s">
        <v>50</v>
      </c>
      <c r="G227" t="s">
        <v>308</v>
      </c>
      <c r="H227" t="s">
        <v>14</v>
      </c>
      <c r="I227" t="s">
        <v>12</v>
      </c>
      <c r="J227" t="s">
        <v>13</v>
      </c>
      <c r="K227" t="s">
        <v>163</v>
      </c>
    </row>
    <row r="228" spans="2:11" x14ac:dyDescent="0.3">
      <c r="B228" s="5"/>
      <c r="C228" t="s">
        <v>402</v>
      </c>
      <c r="D228">
        <f>350+650</f>
        <v>1000</v>
      </c>
      <c r="F228" t="s">
        <v>50</v>
      </c>
      <c r="G228" t="s">
        <v>308</v>
      </c>
      <c r="H228" t="s">
        <v>14</v>
      </c>
      <c r="I228" t="s">
        <v>12</v>
      </c>
      <c r="J228" t="s">
        <v>13</v>
      </c>
      <c r="K228" t="s">
        <v>163</v>
      </c>
    </row>
    <row r="229" spans="2:11" x14ac:dyDescent="0.3">
      <c r="B229" s="5"/>
      <c r="C229" t="s">
        <v>403</v>
      </c>
      <c r="D229">
        <v>900</v>
      </c>
      <c r="F229" t="s">
        <v>50</v>
      </c>
      <c r="G229" t="s">
        <v>10</v>
      </c>
      <c r="H229" t="s">
        <v>15</v>
      </c>
      <c r="I229" t="s">
        <v>12</v>
      </c>
      <c r="J229" t="s">
        <v>13</v>
      </c>
      <c r="K229" t="s">
        <v>163</v>
      </c>
    </row>
    <row r="230" spans="2:11" x14ac:dyDescent="0.3">
      <c r="B230" s="5"/>
      <c r="C230" t="s">
        <v>369</v>
      </c>
      <c r="D230">
        <v>845</v>
      </c>
      <c r="F230" t="s">
        <v>44</v>
      </c>
      <c r="G230" t="s">
        <v>308</v>
      </c>
      <c r="H230" t="s">
        <v>15</v>
      </c>
      <c r="I230" t="s">
        <v>12</v>
      </c>
      <c r="J230" t="s">
        <v>13</v>
      </c>
    </row>
    <row r="231" spans="2:11" x14ac:dyDescent="0.3">
      <c r="B231" s="5">
        <v>44758</v>
      </c>
      <c r="C231" t="s">
        <v>24</v>
      </c>
      <c r="D231">
        <v>350</v>
      </c>
      <c r="F231" t="s">
        <v>50</v>
      </c>
      <c r="G231" t="s">
        <v>308</v>
      </c>
      <c r="H231" t="s">
        <v>16</v>
      </c>
      <c r="I231" t="s">
        <v>12</v>
      </c>
      <c r="J231" t="s">
        <v>13</v>
      </c>
      <c r="K231" t="s">
        <v>163</v>
      </c>
    </row>
    <row r="232" spans="2:11" x14ac:dyDescent="0.3">
      <c r="B232" s="5"/>
      <c r="C232" t="s">
        <v>23</v>
      </c>
      <c r="D232">
        <v>570</v>
      </c>
      <c r="F232" t="s">
        <v>50</v>
      </c>
      <c r="G232" t="s">
        <v>308</v>
      </c>
      <c r="H232" t="s">
        <v>16</v>
      </c>
      <c r="I232" t="s">
        <v>12</v>
      </c>
      <c r="J232" t="s">
        <v>13</v>
      </c>
      <c r="K232" t="s">
        <v>163</v>
      </c>
    </row>
    <row r="233" spans="2:11" x14ac:dyDescent="0.3">
      <c r="B233" s="5"/>
      <c r="C233" t="s">
        <v>20</v>
      </c>
      <c r="D233">
        <v>1200</v>
      </c>
      <c r="F233" t="s">
        <v>50</v>
      </c>
      <c r="G233" t="s">
        <v>10</v>
      </c>
      <c r="H233" t="s">
        <v>15</v>
      </c>
      <c r="I233" t="s">
        <v>12</v>
      </c>
      <c r="J233" t="s">
        <v>13</v>
      </c>
      <c r="K233" t="s">
        <v>163</v>
      </c>
    </row>
    <row r="234" spans="2:11" x14ac:dyDescent="0.3">
      <c r="B234" s="5"/>
      <c r="C234" t="s">
        <v>20</v>
      </c>
      <c r="D234">
        <v>1000</v>
      </c>
      <c r="F234" t="s">
        <v>50</v>
      </c>
      <c r="G234" t="s">
        <v>308</v>
      </c>
      <c r="H234" t="s">
        <v>15</v>
      </c>
      <c r="I234" t="s">
        <v>12</v>
      </c>
      <c r="J234" t="s">
        <v>13</v>
      </c>
      <c r="K234" t="s">
        <v>163</v>
      </c>
    </row>
    <row r="235" spans="2:11" x14ac:dyDescent="0.3">
      <c r="B235" s="5"/>
      <c r="C235" t="s">
        <v>404</v>
      </c>
      <c r="D235">
        <v>500</v>
      </c>
      <c r="F235" t="s">
        <v>50</v>
      </c>
      <c r="G235" t="s">
        <v>308</v>
      </c>
      <c r="H235" t="s">
        <v>15</v>
      </c>
      <c r="I235" t="s">
        <v>12</v>
      </c>
      <c r="J235" t="s">
        <v>13</v>
      </c>
      <c r="K235" t="s">
        <v>163</v>
      </c>
    </row>
    <row r="236" spans="2:11" x14ac:dyDescent="0.3">
      <c r="B236" s="5"/>
      <c r="C236" t="s">
        <v>405</v>
      </c>
      <c r="D236">
        <v>50</v>
      </c>
      <c r="F236" t="s">
        <v>50</v>
      </c>
      <c r="G236" t="s">
        <v>308</v>
      </c>
      <c r="H236" t="s">
        <v>14</v>
      </c>
      <c r="I236" t="s">
        <v>12</v>
      </c>
      <c r="J236" t="s">
        <v>13</v>
      </c>
      <c r="K236" t="s">
        <v>163</v>
      </c>
    </row>
    <row r="237" spans="2:11" x14ac:dyDescent="0.3">
      <c r="B237" s="5"/>
      <c r="C237" t="s">
        <v>8</v>
      </c>
      <c r="D237">
        <v>110</v>
      </c>
      <c r="F237" t="s">
        <v>50</v>
      </c>
      <c r="G237" t="s">
        <v>308</v>
      </c>
      <c r="H237" t="s">
        <v>16</v>
      </c>
      <c r="I237" t="s">
        <v>12</v>
      </c>
      <c r="J237" t="s">
        <v>13</v>
      </c>
      <c r="K237" t="s">
        <v>163</v>
      </c>
    </row>
    <row r="238" spans="2:11" x14ac:dyDescent="0.3">
      <c r="B238" s="5"/>
      <c r="C238" t="s">
        <v>32</v>
      </c>
      <c r="D238">
        <v>90</v>
      </c>
      <c r="F238" t="s">
        <v>50</v>
      </c>
      <c r="G238" t="s">
        <v>308</v>
      </c>
      <c r="H238" t="s">
        <v>16</v>
      </c>
      <c r="I238" t="s">
        <v>12</v>
      </c>
      <c r="J238" t="s">
        <v>13</v>
      </c>
      <c r="K238" t="s">
        <v>163</v>
      </c>
    </row>
    <row r="239" spans="2:11" x14ac:dyDescent="0.3">
      <c r="C239" t="s">
        <v>32</v>
      </c>
      <c r="D239">
        <v>60</v>
      </c>
      <c r="F239" t="s">
        <v>62</v>
      </c>
      <c r="G239" t="s">
        <v>308</v>
      </c>
      <c r="H239" t="s">
        <v>16</v>
      </c>
      <c r="I239" t="s">
        <v>12</v>
      </c>
      <c r="J239" t="s">
        <v>13</v>
      </c>
      <c r="K239" t="s">
        <v>60</v>
      </c>
    </row>
    <row r="240" spans="2:11" x14ac:dyDescent="0.3">
      <c r="C240" t="s">
        <v>8</v>
      </c>
      <c r="D240">
        <v>70</v>
      </c>
      <c r="F240" t="s">
        <v>62</v>
      </c>
      <c r="G240" t="s">
        <v>308</v>
      </c>
      <c r="H240" t="s">
        <v>16</v>
      </c>
      <c r="I240" t="s">
        <v>12</v>
      </c>
      <c r="J240" t="s">
        <v>13</v>
      </c>
      <c r="K240" t="s">
        <v>60</v>
      </c>
    </row>
    <row r="241" spans="2:11" x14ac:dyDescent="0.3">
      <c r="C241" t="s">
        <v>101</v>
      </c>
      <c r="D241">
        <v>13</v>
      </c>
      <c r="F241" t="s">
        <v>62</v>
      </c>
      <c r="G241" t="s">
        <v>308</v>
      </c>
      <c r="H241" t="s">
        <v>16</v>
      </c>
      <c r="I241" t="s">
        <v>12</v>
      </c>
      <c r="J241" t="s">
        <v>13</v>
      </c>
      <c r="K241" t="s">
        <v>60</v>
      </c>
    </row>
    <row r="242" spans="2:11" x14ac:dyDescent="0.3">
      <c r="C242" t="s">
        <v>357</v>
      </c>
      <c r="D242">
        <f>40+35</f>
        <v>75</v>
      </c>
      <c r="F242" t="s">
        <v>62</v>
      </c>
      <c r="G242" t="s">
        <v>308</v>
      </c>
      <c r="H242" t="s">
        <v>16</v>
      </c>
      <c r="I242" t="s">
        <v>12</v>
      </c>
      <c r="J242" t="s">
        <v>13</v>
      </c>
      <c r="K242" t="s">
        <v>60</v>
      </c>
    </row>
    <row r="243" spans="2:11" x14ac:dyDescent="0.3">
      <c r="C243" t="s">
        <v>30</v>
      </c>
      <c r="D243">
        <v>40</v>
      </c>
      <c r="F243" t="s">
        <v>62</v>
      </c>
      <c r="G243" t="s">
        <v>308</v>
      </c>
      <c r="H243" t="s">
        <v>16</v>
      </c>
      <c r="I243" t="s">
        <v>12</v>
      </c>
      <c r="J243" t="s">
        <v>13</v>
      </c>
      <c r="K243" t="s">
        <v>60</v>
      </c>
    </row>
    <row r="244" spans="2:11" x14ac:dyDescent="0.3">
      <c r="B244" s="5"/>
      <c r="C244" t="s">
        <v>78</v>
      </c>
      <c r="D244">
        <v>90</v>
      </c>
      <c r="F244" t="s">
        <v>62</v>
      </c>
      <c r="G244" t="s">
        <v>308</v>
      </c>
      <c r="H244" t="s">
        <v>16</v>
      </c>
      <c r="I244" t="s">
        <v>12</v>
      </c>
      <c r="J244" t="s">
        <v>13</v>
      </c>
      <c r="K244" t="s">
        <v>60</v>
      </c>
    </row>
    <row r="245" spans="2:11" x14ac:dyDescent="0.3">
      <c r="B245" s="5"/>
      <c r="C245" t="s">
        <v>358</v>
      </c>
      <c r="D245">
        <v>35</v>
      </c>
      <c r="F245" t="s">
        <v>62</v>
      </c>
      <c r="G245" t="s">
        <v>308</v>
      </c>
      <c r="H245" t="s">
        <v>16</v>
      </c>
      <c r="I245" t="s">
        <v>12</v>
      </c>
      <c r="J245" t="s">
        <v>13</v>
      </c>
      <c r="K245" t="s">
        <v>60</v>
      </c>
    </row>
    <row r="246" spans="2:11" x14ac:dyDescent="0.3">
      <c r="C246" t="s">
        <v>8</v>
      </c>
      <c r="D246">
        <v>70</v>
      </c>
      <c r="F246" t="s">
        <v>62</v>
      </c>
      <c r="G246" t="s">
        <v>308</v>
      </c>
      <c r="H246" t="s">
        <v>16</v>
      </c>
      <c r="I246" t="s">
        <v>12</v>
      </c>
      <c r="J246" t="s">
        <v>13</v>
      </c>
      <c r="K246" t="s">
        <v>60</v>
      </c>
    </row>
    <row r="247" spans="2:11" x14ac:dyDescent="0.3">
      <c r="C247" t="s">
        <v>30</v>
      </c>
      <c r="D247">
        <v>125</v>
      </c>
      <c r="F247" t="s">
        <v>62</v>
      </c>
      <c r="G247" t="s">
        <v>308</v>
      </c>
      <c r="H247" t="s">
        <v>16</v>
      </c>
      <c r="I247" t="s">
        <v>12</v>
      </c>
      <c r="J247" t="s">
        <v>13</v>
      </c>
      <c r="K247" t="s">
        <v>60</v>
      </c>
    </row>
    <row r="248" spans="2:11" x14ac:dyDescent="0.3">
      <c r="C248" t="s">
        <v>18</v>
      </c>
      <c r="D248">
        <v>20</v>
      </c>
      <c r="F248" t="s">
        <v>62</v>
      </c>
      <c r="G248" t="s">
        <v>308</v>
      </c>
      <c r="H248" t="s">
        <v>16</v>
      </c>
      <c r="I248" t="s">
        <v>12</v>
      </c>
      <c r="J248" t="s">
        <v>13</v>
      </c>
      <c r="K248" t="s">
        <v>60</v>
      </c>
    </row>
    <row r="249" spans="2:11" x14ac:dyDescent="0.3">
      <c r="C249" t="s">
        <v>20</v>
      </c>
      <c r="D249">
        <v>2650</v>
      </c>
      <c r="F249" t="s">
        <v>44</v>
      </c>
      <c r="G249" t="s">
        <v>308</v>
      </c>
      <c r="H249" t="s">
        <v>15</v>
      </c>
      <c r="I249" t="s">
        <v>12</v>
      </c>
      <c r="J249" t="s">
        <v>13</v>
      </c>
    </row>
    <row r="250" spans="2:11" x14ac:dyDescent="0.3">
      <c r="B250" s="5">
        <v>44759</v>
      </c>
      <c r="C250" t="s">
        <v>78</v>
      </c>
      <c r="D250">
        <v>60</v>
      </c>
      <c r="F250" t="s">
        <v>62</v>
      </c>
      <c r="G250" t="s">
        <v>308</v>
      </c>
      <c r="H250" t="s">
        <v>16</v>
      </c>
      <c r="I250" t="s">
        <v>12</v>
      </c>
      <c r="J250" t="s">
        <v>13</v>
      </c>
      <c r="K250" t="s">
        <v>60</v>
      </c>
    </row>
    <row r="251" spans="2:11" x14ac:dyDescent="0.3">
      <c r="B251" s="5"/>
      <c r="C251" t="s">
        <v>30</v>
      </c>
      <c r="D251">
        <v>105</v>
      </c>
      <c r="F251" t="s">
        <v>62</v>
      </c>
      <c r="G251" t="s">
        <v>308</v>
      </c>
      <c r="H251" t="s">
        <v>16</v>
      </c>
      <c r="I251" t="s">
        <v>12</v>
      </c>
      <c r="J251" t="s">
        <v>13</v>
      </c>
      <c r="K251" t="s">
        <v>60</v>
      </c>
    </row>
    <row r="252" spans="2:11" x14ac:dyDescent="0.3">
      <c r="B252" s="5"/>
      <c r="C252" t="s">
        <v>24</v>
      </c>
      <c r="D252">
        <v>145</v>
      </c>
      <c r="F252" t="s">
        <v>50</v>
      </c>
      <c r="G252" t="s">
        <v>308</v>
      </c>
      <c r="H252" t="s">
        <v>16</v>
      </c>
      <c r="I252" t="s">
        <v>12</v>
      </c>
      <c r="J252" t="s">
        <v>13</v>
      </c>
      <c r="K252" t="s">
        <v>163</v>
      </c>
    </row>
    <row r="253" spans="2:11" x14ac:dyDescent="0.3">
      <c r="B253" s="5"/>
      <c r="C253" t="s">
        <v>23</v>
      </c>
      <c r="D253">
        <v>630</v>
      </c>
      <c r="F253" t="s">
        <v>50</v>
      </c>
      <c r="G253" t="s">
        <v>308</v>
      </c>
      <c r="H253" t="s">
        <v>16</v>
      </c>
      <c r="I253" t="s">
        <v>12</v>
      </c>
      <c r="J253" t="s">
        <v>13</v>
      </c>
      <c r="K253" t="s">
        <v>163</v>
      </c>
    </row>
    <row r="254" spans="2:11" x14ac:dyDescent="0.3">
      <c r="B254" s="5"/>
      <c r="C254" t="s">
        <v>406</v>
      </c>
      <c r="D254">
        <v>3340</v>
      </c>
      <c r="F254" t="s">
        <v>50</v>
      </c>
      <c r="G254" t="s">
        <v>10</v>
      </c>
      <c r="H254" t="s">
        <v>15</v>
      </c>
      <c r="I254" t="s">
        <v>12</v>
      </c>
      <c r="J254" t="s">
        <v>13</v>
      </c>
      <c r="K254" t="s">
        <v>163</v>
      </c>
    </row>
    <row r="255" spans="2:11" x14ac:dyDescent="0.3">
      <c r="B255" s="5"/>
      <c r="C255" t="s">
        <v>8</v>
      </c>
      <c r="D255">
        <v>180</v>
      </c>
      <c r="F255" t="s">
        <v>50</v>
      </c>
      <c r="G255" t="s">
        <v>308</v>
      </c>
      <c r="H255" t="s">
        <v>16</v>
      </c>
      <c r="I255" t="s">
        <v>12</v>
      </c>
      <c r="J255" t="s">
        <v>13</v>
      </c>
      <c r="K255" t="s">
        <v>163</v>
      </c>
    </row>
    <row r="256" spans="2:11" x14ac:dyDescent="0.3">
      <c r="B256" s="5"/>
      <c r="C256" t="s">
        <v>20</v>
      </c>
      <c r="D256">
        <v>1550</v>
      </c>
      <c r="F256" t="s">
        <v>44</v>
      </c>
      <c r="G256" t="s">
        <v>308</v>
      </c>
      <c r="H256" t="s">
        <v>15</v>
      </c>
      <c r="I256" t="s">
        <v>12</v>
      </c>
      <c r="J256" t="s">
        <v>13</v>
      </c>
    </row>
    <row r="257" spans="2:11" x14ac:dyDescent="0.3">
      <c r="B257" s="5"/>
      <c r="C257" t="s">
        <v>531</v>
      </c>
      <c r="D257">
        <v>1000</v>
      </c>
      <c r="F257" t="s">
        <v>44</v>
      </c>
      <c r="G257" t="s">
        <v>308</v>
      </c>
      <c r="H257" t="s">
        <v>15</v>
      </c>
      <c r="I257" t="s">
        <v>12</v>
      </c>
      <c r="J257" t="s">
        <v>13</v>
      </c>
    </row>
    <row r="258" spans="2:11" x14ac:dyDescent="0.3">
      <c r="B258" s="5"/>
      <c r="C258" t="s">
        <v>20</v>
      </c>
      <c r="D258">
        <v>1580</v>
      </c>
      <c r="F258" t="s">
        <v>44</v>
      </c>
      <c r="G258" t="s">
        <v>308</v>
      </c>
      <c r="H258" t="s">
        <v>15</v>
      </c>
      <c r="I258" t="s">
        <v>12</v>
      </c>
      <c r="J258" t="s">
        <v>13</v>
      </c>
    </row>
    <row r="259" spans="2:11" x14ac:dyDescent="0.3">
      <c r="B259" s="5">
        <v>44760</v>
      </c>
      <c r="C259" t="s">
        <v>78</v>
      </c>
      <c r="D259">
        <v>60</v>
      </c>
      <c r="F259" t="s">
        <v>62</v>
      </c>
      <c r="G259" t="s">
        <v>308</v>
      </c>
      <c r="H259" t="s">
        <v>16</v>
      </c>
      <c r="I259" t="s">
        <v>12</v>
      </c>
      <c r="J259" t="s">
        <v>13</v>
      </c>
      <c r="K259" t="s">
        <v>60</v>
      </c>
    </row>
    <row r="260" spans="2:11" x14ac:dyDescent="0.3">
      <c r="B260" s="5"/>
      <c r="C260" t="s">
        <v>27</v>
      </c>
      <c r="D260">
        <v>570</v>
      </c>
      <c r="F260" t="s">
        <v>62</v>
      </c>
      <c r="G260" t="s">
        <v>308</v>
      </c>
      <c r="H260" t="s">
        <v>16</v>
      </c>
      <c r="I260" t="s">
        <v>12</v>
      </c>
      <c r="J260" t="s">
        <v>13</v>
      </c>
      <c r="K260" t="s">
        <v>60</v>
      </c>
    </row>
    <row r="261" spans="2:11" x14ac:dyDescent="0.3">
      <c r="B261" s="5"/>
      <c r="C261" t="s">
        <v>24</v>
      </c>
      <c r="D261">
        <v>120</v>
      </c>
      <c r="F261" t="s">
        <v>50</v>
      </c>
      <c r="G261" t="s">
        <v>308</v>
      </c>
      <c r="H261" t="s">
        <v>16</v>
      </c>
      <c r="I261" t="s">
        <v>12</v>
      </c>
      <c r="J261" t="s">
        <v>13</v>
      </c>
      <c r="K261" t="s">
        <v>163</v>
      </c>
    </row>
    <row r="262" spans="2:11" x14ac:dyDescent="0.3">
      <c r="B262" s="5"/>
      <c r="C262" t="s">
        <v>23</v>
      </c>
      <c r="D262">
        <v>500</v>
      </c>
      <c r="F262" t="s">
        <v>50</v>
      </c>
      <c r="G262" t="s">
        <v>308</v>
      </c>
      <c r="H262" t="s">
        <v>16</v>
      </c>
      <c r="I262" t="s">
        <v>12</v>
      </c>
      <c r="J262" t="s">
        <v>13</v>
      </c>
      <c r="K262" t="s">
        <v>163</v>
      </c>
    </row>
    <row r="263" spans="2:11" x14ac:dyDescent="0.3">
      <c r="B263" s="5"/>
      <c r="C263" t="s">
        <v>32</v>
      </c>
      <c r="D263">
        <v>90</v>
      </c>
      <c r="F263" t="s">
        <v>50</v>
      </c>
      <c r="G263" t="s">
        <v>308</v>
      </c>
      <c r="H263" t="s">
        <v>16</v>
      </c>
      <c r="I263" t="s">
        <v>12</v>
      </c>
      <c r="J263" t="s">
        <v>13</v>
      </c>
      <c r="K263" t="s">
        <v>163</v>
      </c>
    </row>
    <row r="264" spans="2:11" x14ac:dyDescent="0.3">
      <c r="B264" s="5"/>
      <c r="C264" t="s">
        <v>8</v>
      </c>
      <c r="D264">
        <v>200</v>
      </c>
      <c r="F264" t="s">
        <v>50</v>
      </c>
      <c r="G264" t="s">
        <v>308</v>
      </c>
      <c r="H264" t="s">
        <v>16</v>
      </c>
      <c r="I264" t="s">
        <v>12</v>
      </c>
      <c r="J264" t="s">
        <v>13</v>
      </c>
      <c r="K264" t="s">
        <v>163</v>
      </c>
    </row>
    <row r="265" spans="2:11" x14ac:dyDescent="0.3">
      <c r="B265" s="5"/>
      <c r="C265" t="s">
        <v>49</v>
      </c>
      <c r="D265">
        <v>2655</v>
      </c>
      <c r="F265" t="s">
        <v>50</v>
      </c>
      <c r="G265" t="s">
        <v>308</v>
      </c>
      <c r="H265" t="s">
        <v>15</v>
      </c>
      <c r="I265" t="s">
        <v>12</v>
      </c>
      <c r="J265" t="s">
        <v>13</v>
      </c>
      <c r="K265" t="s">
        <v>163</v>
      </c>
    </row>
    <row r="266" spans="2:11" x14ac:dyDescent="0.3">
      <c r="B266" s="5"/>
      <c r="C266" t="s">
        <v>404</v>
      </c>
      <c r="D266">
        <v>360</v>
      </c>
      <c r="F266" t="s">
        <v>50</v>
      </c>
      <c r="G266" t="s">
        <v>308</v>
      </c>
      <c r="H266" t="s">
        <v>15</v>
      </c>
      <c r="I266" t="s">
        <v>12</v>
      </c>
      <c r="J266" t="s">
        <v>13</v>
      </c>
      <c r="K266" t="s">
        <v>163</v>
      </c>
    </row>
    <row r="267" spans="2:11" x14ac:dyDescent="0.3">
      <c r="B267" s="5"/>
      <c r="C267" t="s">
        <v>9</v>
      </c>
      <c r="D267">
        <v>60</v>
      </c>
      <c r="F267" t="s">
        <v>50</v>
      </c>
      <c r="G267" t="s">
        <v>308</v>
      </c>
      <c r="H267" t="s">
        <v>16</v>
      </c>
      <c r="I267" t="s">
        <v>12</v>
      </c>
      <c r="J267" t="s">
        <v>13</v>
      </c>
      <c r="K267" t="s">
        <v>163</v>
      </c>
    </row>
    <row r="268" spans="2:11" x14ac:dyDescent="0.3">
      <c r="B268" s="5"/>
      <c r="C268" t="s">
        <v>407</v>
      </c>
      <c r="D268">
        <v>950</v>
      </c>
      <c r="F268" t="s">
        <v>50</v>
      </c>
      <c r="G268" t="s">
        <v>308</v>
      </c>
      <c r="H268" t="s">
        <v>16</v>
      </c>
      <c r="I268" t="s">
        <v>12</v>
      </c>
      <c r="J268" t="s">
        <v>13</v>
      </c>
      <c r="K268" t="s">
        <v>163</v>
      </c>
    </row>
    <row r="269" spans="2:11" x14ac:dyDescent="0.3">
      <c r="B269" s="5"/>
      <c r="C269" t="s">
        <v>51</v>
      </c>
      <c r="D269">
        <v>490</v>
      </c>
      <c r="F269" t="s">
        <v>50</v>
      </c>
      <c r="G269" t="s">
        <v>308</v>
      </c>
      <c r="H269" t="s">
        <v>15</v>
      </c>
      <c r="I269" t="s">
        <v>12</v>
      </c>
      <c r="J269" t="s">
        <v>13</v>
      </c>
      <c r="K269" t="s">
        <v>163</v>
      </c>
    </row>
    <row r="270" spans="2:11" x14ac:dyDescent="0.3">
      <c r="B270" s="5">
        <v>44761</v>
      </c>
      <c r="C270" t="s">
        <v>92</v>
      </c>
      <c r="D270">
        <f>60+22+20</f>
        <v>102</v>
      </c>
      <c r="F270" t="s">
        <v>62</v>
      </c>
      <c r="G270" t="s">
        <v>308</v>
      </c>
      <c r="H270" t="s">
        <v>16</v>
      </c>
      <c r="I270" t="s">
        <v>12</v>
      </c>
      <c r="J270" t="s">
        <v>13</v>
      </c>
      <c r="K270" t="s">
        <v>60</v>
      </c>
    </row>
    <row r="271" spans="2:11" x14ac:dyDescent="0.3">
      <c r="B271" s="5"/>
      <c r="C271" t="s">
        <v>96</v>
      </c>
      <c r="D271">
        <v>35</v>
      </c>
      <c r="F271" t="s">
        <v>62</v>
      </c>
      <c r="G271" t="s">
        <v>308</v>
      </c>
      <c r="H271" t="s">
        <v>16</v>
      </c>
      <c r="I271" t="s">
        <v>12</v>
      </c>
      <c r="J271" t="s">
        <v>13</v>
      </c>
      <c r="K271" t="s">
        <v>60</v>
      </c>
    </row>
    <row r="272" spans="2:11" x14ac:dyDescent="0.3">
      <c r="B272" s="5"/>
      <c r="C272" t="s">
        <v>24</v>
      </c>
      <c r="D272">
        <v>250</v>
      </c>
      <c r="F272" t="s">
        <v>50</v>
      </c>
      <c r="G272" t="s">
        <v>308</v>
      </c>
      <c r="H272" t="s">
        <v>16</v>
      </c>
      <c r="I272" t="s">
        <v>12</v>
      </c>
      <c r="J272" t="s">
        <v>13</v>
      </c>
      <c r="K272" t="s">
        <v>163</v>
      </c>
    </row>
    <row r="273" spans="2:11" x14ac:dyDescent="0.3">
      <c r="B273" s="5"/>
      <c r="C273" t="s">
        <v>23</v>
      </c>
      <c r="D273">
        <v>580</v>
      </c>
      <c r="F273" t="s">
        <v>50</v>
      </c>
      <c r="G273" t="s">
        <v>308</v>
      </c>
      <c r="H273" t="s">
        <v>16</v>
      </c>
      <c r="I273" t="s">
        <v>12</v>
      </c>
      <c r="J273" t="s">
        <v>13</v>
      </c>
      <c r="K273" t="s">
        <v>163</v>
      </c>
    </row>
    <row r="274" spans="2:11" x14ac:dyDescent="0.3">
      <c r="B274" s="5"/>
      <c r="C274" t="s">
        <v>8</v>
      </c>
      <c r="D274">
        <v>195</v>
      </c>
      <c r="F274" t="s">
        <v>50</v>
      </c>
      <c r="G274" t="s">
        <v>308</v>
      </c>
      <c r="H274" t="s">
        <v>16</v>
      </c>
      <c r="I274" t="s">
        <v>12</v>
      </c>
      <c r="J274" t="s">
        <v>13</v>
      </c>
      <c r="K274" t="s">
        <v>163</v>
      </c>
    </row>
    <row r="275" spans="2:11" x14ac:dyDescent="0.3">
      <c r="B275" s="5"/>
      <c r="C275" t="s">
        <v>20</v>
      </c>
      <c r="D275">
        <v>2460</v>
      </c>
      <c r="F275" t="s">
        <v>50</v>
      </c>
      <c r="G275" t="s">
        <v>308</v>
      </c>
      <c r="H275" t="s">
        <v>15</v>
      </c>
      <c r="I275" t="s">
        <v>12</v>
      </c>
      <c r="J275" t="s">
        <v>13</v>
      </c>
      <c r="K275" t="s">
        <v>163</v>
      </c>
    </row>
    <row r="276" spans="2:11" x14ac:dyDescent="0.3">
      <c r="B276" s="5"/>
      <c r="C276" t="s">
        <v>404</v>
      </c>
      <c r="D276">
        <v>360</v>
      </c>
      <c r="F276" t="s">
        <v>50</v>
      </c>
      <c r="G276" t="s">
        <v>308</v>
      </c>
      <c r="H276" t="s">
        <v>15</v>
      </c>
      <c r="I276" t="s">
        <v>12</v>
      </c>
      <c r="J276" t="s">
        <v>13</v>
      </c>
      <c r="K276" t="s">
        <v>163</v>
      </c>
    </row>
    <row r="277" spans="2:11" x14ac:dyDescent="0.3">
      <c r="B277" s="5"/>
      <c r="C277" t="s">
        <v>9</v>
      </c>
      <c r="D277">
        <v>60</v>
      </c>
      <c r="F277" t="s">
        <v>50</v>
      </c>
      <c r="G277" t="s">
        <v>308</v>
      </c>
      <c r="H277" t="s">
        <v>16</v>
      </c>
      <c r="I277" t="s">
        <v>12</v>
      </c>
      <c r="J277" t="s">
        <v>13</v>
      </c>
      <c r="K277" t="s">
        <v>163</v>
      </c>
    </row>
    <row r="278" spans="2:11" x14ac:dyDescent="0.3">
      <c r="B278" s="5">
        <v>44762</v>
      </c>
      <c r="C278" t="s">
        <v>78</v>
      </c>
      <c r="D278">
        <v>60</v>
      </c>
      <c r="F278" t="s">
        <v>62</v>
      </c>
      <c r="G278" t="s">
        <v>308</v>
      </c>
      <c r="H278" t="s">
        <v>16</v>
      </c>
      <c r="I278" t="s">
        <v>12</v>
      </c>
      <c r="J278" t="s">
        <v>13</v>
      </c>
      <c r="K278" t="s">
        <v>60</v>
      </c>
    </row>
    <row r="279" spans="2:11" x14ac:dyDescent="0.3">
      <c r="B279" s="5"/>
      <c r="C279" t="s">
        <v>23</v>
      </c>
      <c r="D279">
        <v>585</v>
      </c>
      <c r="F279" t="s">
        <v>50</v>
      </c>
      <c r="G279" t="s">
        <v>308</v>
      </c>
      <c r="H279" t="s">
        <v>16</v>
      </c>
      <c r="I279" t="s">
        <v>12</v>
      </c>
      <c r="J279" t="s">
        <v>13</v>
      </c>
      <c r="K279" t="s">
        <v>163</v>
      </c>
    </row>
    <row r="280" spans="2:11" x14ac:dyDescent="0.3">
      <c r="C280" t="s">
        <v>20</v>
      </c>
      <c r="D280">
        <v>2361</v>
      </c>
      <c r="F280" t="s">
        <v>50</v>
      </c>
      <c r="G280" t="s">
        <v>308</v>
      </c>
      <c r="H280" t="s">
        <v>15</v>
      </c>
      <c r="I280" t="s">
        <v>12</v>
      </c>
      <c r="J280" t="s">
        <v>13</v>
      </c>
      <c r="K280" t="s">
        <v>163</v>
      </c>
    </row>
    <row r="281" spans="2:11" x14ac:dyDescent="0.3">
      <c r="C281" t="s">
        <v>8</v>
      </c>
      <c r="D281">
        <v>240</v>
      </c>
      <c r="F281" t="s">
        <v>50</v>
      </c>
      <c r="G281" t="s">
        <v>308</v>
      </c>
      <c r="H281" t="s">
        <v>16</v>
      </c>
      <c r="I281" t="s">
        <v>12</v>
      </c>
      <c r="J281" t="s">
        <v>13</v>
      </c>
      <c r="K281" t="s">
        <v>163</v>
      </c>
    </row>
    <row r="282" spans="2:11" x14ac:dyDescent="0.3">
      <c r="C282" t="s">
        <v>27</v>
      </c>
      <c r="D282">
        <v>607</v>
      </c>
      <c r="F282" t="s">
        <v>50</v>
      </c>
      <c r="G282" t="s">
        <v>308</v>
      </c>
      <c r="H282" t="s">
        <v>16</v>
      </c>
      <c r="I282" t="s">
        <v>12</v>
      </c>
      <c r="J282" t="s">
        <v>13</v>
      </c>
      <c r="K282" t="s">
        <v>163</v>
      </c>
    </row>
    <row r="283" spans="2:11" x14ac:dyDescent="0.3">
      <c r="C283" t="s">
        <v>9</v>
      </c>
      <c r="D283">
        <v>120</v>
      </c>
      <c r="F283" t="s">
        <v>50</v>
      </c>
      <c r="G283" t="s">
        <v>308</v>
      </c>
      <c r="H283" t="s">
        <v>16</v>
      </c>
      <c r="I283" t="s">
        <v>12</v>
      </c>
      <c r="J283" t="s">
        <v>13</v>
      </c>
      <c r="K283" t="s">
        <v>163</v>
      </c>
    </row>
    <row r="284" spans="2:11" x14ac:dyDescent="0.3">
      <c r="C284" t="s">
        <v>30</v>
      </c>
      <c r="D284">
        <v>60</v>
      </c>
      <c r="F284" t="s">
        <v>62</v>
      </c>
      <c r="G284" t="s">
        <v>308</v>
      </c>
      <c r="H284" t="s">
        <v>16</v>
      </c>
      <c r="I284" t="s">
        <v>12</v>
      </c>
      <c r="J284" t="s">
        <v>13</v>
      </c>
      <c r="K284" t="s">
        <v>60</v>
      </c>
    </row>
    <row r="285" spans="2:11" x14ac:dyDescent="0.3">
      <c r="C285" t="s">
        <v>408</v>
      </c>
      <c r="D285">
        <v>280</v>
      </c>
      <c r="F285" t="s">
        <v>62</v>
      </c>
      <c r="G285" t="s">
        <v>308</v>
      </c>
      <c r="H285" t="s">
        <v>14</v>
      </c>
      <c r="I285" t="s">
        <v>12</v>
      </c>
      <c r="J285" t="s">
        <v>13</v>
      </c>
      <c r="K285" t="s">
        <v>60</v>
      </c>
    </row>
    <row r="286" spans="2:11" x14ac:dyDescent="0.3">
      <c r="C286" t="s">
        <v>413</v>
      </c>
      <c r="D286">
        <v>190</v>
      </c>
      <c r="F286" t="s">
        <v>62</v>
      </c>
      <c r="G286" t="s">
        <v>308</v>
      </c>
      <c r="H286" t="s">
        <v>14</v>
      </c>
      <c r="I286" t="s">
        <v>12</v>
      </c>
      <c r="J286" t="s">
        <v>13</v>
      </c>
      <c r="K286" t="s">
        <v>60</v>
      </c>
    </row>
    <row r="287" spans="2:11" x14ac:dyDescent="0.3">
      <c r="C287" t="s">
        <v>434</v>
      </c>
      <c r="D287">
        <v>1011</v>
      </c>
      <c r="F287" t="s">
        <v>29</v>
      </c>
      <c r="G287" t="s">
        <v>308</v>
      </c>
      <c r="H287" t="s">
        <v>15</v>
      </c>
      <c r="I287" t="s">
        <v>12</v>
      </c>
      <c r="J287" t="s">
        <v>13</v>
      </c>
      <c r="K287" t="s">
        <v>60</v>
      </c>
    </row>
    <row r="288" spans="2:11" x14ac:dyDescent="0.3">
      <c r="C288" t="s">
        <v>8</v>
      </c>
      <c r="D288">
        <v>65</v>
      </c>
      <c r="F288" t="s">
        <v>29</v>
      </c>
      <c r="G288" t="s">
        <v>308</v>
      </c>
      <c r="H288" t="s">
        <v>16</v>
      </c>
      <c r="I288" t="s">
        <v>12</v>
      </c>
      <c r="J288" t="s">
        <v>13</v>
      </c>
      <c r="K288" t="s">
        <v>60</v>
      </c>
    </row>
    <row r="289" spans="2:11" x14ac:dyDescent="0.3">
      <c r="C289" t="s">
        <v>435</v>
      </c>
      <c r="D289">
        <v>1142</v>
      </c>
      <c r="F289" t="s">
        <v>29</v>
      </c>
      <c r="G289" t="s">
        <v>308</v>
      </c>
      <c r="H289" t="s">
        <v>15</v>
      </c>
      <c r="I289" t="s">
        <v>12</v>
      </c>
      <c r="J289" t="s">
        <v>13</v>
      </c>
      <c r="K289" t="s">
        <v>60</v>
      </c>
    </row>
    <row r="290" spans="2:11" x14ac:dyDescent="0.3">
      <c r="C290" t="s">
        <v>436</v>
      </c>
      <c r="D290">
        <v>131</v>
      </c>
      <c r="F290" t="s">
        <v>29</v>
      </c>
      <c r="G290" t="s">
        <v>308</v>
      </c>
      <c r="H290" t="s">
        <v>15</v>
      </c>
      <c r="I290" t="s">
        <v>12</v>
      </c>
      <c r="J290" t="s">
        <v>13</v>
      </c>
      <c r="K290" t="s">
        <v>60</v>
      </c>
    </row>
    <row r="291" spans="2:11" x14ac:dyDescent="0.3">
      <c r="C291" t="s">
        <v>384</v>
      </c>
      <c r="D291">
        <v>1598</v>
      </c>
      <c r="F291" t="s">
        <v>44</v>
      </c>
      <c r="G291" t="s">
        <v>308</v>
      </c>
      <c r="H291" t="s">
        <v>15</v>
      </c>
      <c r="I291" t="s">
        <v>12</v>
      </c>
      <c r="J291" t="s">
        <v>13</v>
      </c>
    </row>
    <row r="292" spans="2:11" x14ac:dyDescent="0.3">
      <c r="B292" s="5">
        <v>44763</v>
      </c>
      <c r="C292" t="s">
        <v>23</v>
      </c>
      <c r="D292">
        <v>610</v>
      </c>
      <c r="F292" t="s">
        <v>50</v>
      </c>
      <c r="G292" t="s">
        <v>308</v>
      </c>
      <c r="H292" t="s">
        <v>16</v>
      </c>
      <c r="I292" t="s">
        <v>12</v>
      </c>
      <c r="J292" t="s">
        <v>13</v>
      </c>
      <c r="K292" t="s">
        <v>163</v>
      </c>
    </row>
    <row r="293" spans="2:11" x14ac:dyDescent="0.3">
      <c r="C293" t="s">
        <v>8</v>
      </c>
      <c r="D293">
        <v>240</v>
      </c>
      <c r="F293" t="s">
        <v>50</v>
      </c>
      <c r="G293" t="s">
        <v>308</v>
      </c>
      <c r="H293" t="s">
        <v>16</v>
      </c>
      <c r="I293" t="s">
        <v>12</v>
      </c>
      <c r="J293" t="s">
        <v>13</v>
      </c>
      <c r="K293" t="s">
        <v>163</v>
      </c>
    </row>
    <row r="294" spans="2:11" x14ac:dyDescent="0.3">
      <c r="C294" t="s">
        <v>18</v>
      </c>
      <c r="D294">
        <v>60</v>
      </c>
      <c r="F294" t="s">
        <v>50</v>
      </c>
      <c r="G294" t="s">
        <v>308</v>
      </c>
      <c r="H294" t="s">
        <v>16</v>
      </c>
      <c r="I294" t="s">
        <v>12</v>
      </c>
      <c r="J294" t="s">
        <v>13</v>
      </c>
      <c r="K294" t="s">
        <v>163</v>
      </c>
    </row>
    <row r="295" spans="2:11" x14ac:dyDescent="0.3">
      <c r="C295" t="s">
        <v>28</v>
      </c>
      <c r="D295">
        <v>20</v>
      </c>
      <c r="F295" t="s">
        <v>50</v>
      </c>
      <c r="G295" t="s">
        <v>308</v>
      </c>
      <c r="H295" t="s">
        <v>16</v>
      </c>
      <c r="I295" t="s">
        <v>12</v>
      </c>
      <c r="J295" t="s">
        <v>13</v>
      </c>
      <c r="K295" t="s">
        <v>163</v>
      </c>
    </row>
    <row r="296" spans="2:11" x14ac:dyDescent="0.3">
      <c r="C296" t="s">
        <v>20</v>
      </c>
      <c r="D296">
        <v>1300</v>
      </c>
      <c r="F296" t="s">
        <v>50</v>
      </c>
      <c r="G296" t="s">
        <v>308</v>
      </c>
      <c r="H296" t="s">
        <v>16</v>
      </c>
      <c r="I296" t="s">
        <v>12</v>
      </c>
      <c r="J296" t="s">
        <v>13</v>
      </c>
      <c r="K296" t="s">
        <v>163</v>
      </c>
    </row>
    <row r="297" spans="2:11" x14ac:dyDescent="0.3">
      <c r="C297" t="s">
        <v>28</v>
      </c>
      <c r="D297">
        <v>30</v>
      </c>
      <c r="F297" t="s">
        <v>62</v>
      </c>
      <c r="G297" t="s">
        <v>308</v>
      </c>
      <c r="H297" t="s">
        <v>16</v>
      </c>
      <c r="I297" t="s">
        <v>12</v>
      </c>
      <c r="J297" t="s">
        <v>13</v>
      </c>
      <c r="K297" t="s">
        <v>60</v>
      </c>
    </row>
    <row r="298" spans="2:11" x14ac:dyDescent="0.3">
      <c r="C298" t="s">
        <v>9</v>
      </c>
      <c r="D298">
        <v>40</v>
      </c>
      <c r="F298" t="s">
        <v>62</v>
      </c>
      <c r="G298" t="s">
        <v>308</v>
      </c>
      <c r="H298" t="s">
        <v>16</v>
      </c>
      <c r="I298" t="s">
        <v>12</v>
      </c>
      <c r="J298" t="s">
        <v>13</v>
      </c>
      <c r="K298" t="s">
        <v>60</v>
      </c>
    </row>
    <row r="299" spans="2:11" x14ac:dyDescent="0.3">
      <c r="C299" t="s">
        <v>414</v>
      </c>
      <c r="D299">
        <v>120</v>
      </c>
      <c r="F299" t="s">
        <v>62</v>
      </c>
      <c r="G299" t="s">
        <v>308</v>
      </c>
      <c r="H299" t="s">
        <v>16</v>
      </c>
      <c r="I299" t="s">
        <v>12</v>
      </c>
      <c r="J299" t="s">
        <v>13</v>
      </c>
      <c r="K299" t="s">
        <v>60</v>
      </c>
    </row>
    <row r="300" spans="2:11" x14ac:dyDescent="0.3">
      <c r="C300" t="s">
        <v>34</v>
      </c>
      <c r="D300">
        <v>200</v>
      </c>
      <c r="F300" t="s">
        <v>62</v>
      </c>
      <c r="G300" t="s">
        <v>10</v>
      </c>
      <c r="H300" t="s">
        <v>16</v>
      </c>
      <c r="I300" t="s">
        <v>12</v>
      </c>
      <c r="J300" t="s">
        <v>13</v>
      </c>
      <c r="K300" t="s">
        <v>60</v>
      </c>
    </row>
    <row r="301" spans="2:11" x14ac:dyDescent="0.3">
      <c r="C301" t="s">
        <v>8</v>
      </c>
      <c r="D301">
        <v>70</v>
      </c>
      <c r="F301" t="s">
        <v>62</v>
      </c>
      <c r="G301" t="s">
        <v>308</v>
      </c>
      <c r="H301" t="s">
        <v>16</v>
      </c>
      <c r="I301" t="s">
        <v>12</v>
      </c>
      <c r="J301" t="s">
        <v>13</v>
      </c>
      <c r="K301" t="s">
        <v>60</v>
      </c>
    </row>
    <row r="302" spans="2:11" x14ac:dyDescent="0.3">
      <c r="C302" t="s">
        <v>27</v>
      </c>
      <c r="D302">
        <v>150</v>
      </c>
      <c r="F302" t="s">
        <v>62</v>
      </c>
      <c r="G302" t="s">
        <v>308</v>
      </c>
      <c r="H302" t="s">
        <v>16</v>
      </c>
      <c r="I302" t="s">
        <v>12</v>
      </c>
      <c r="J302" t="s">
        <v>13</v>
      </c>
      <c r="K302" t="s">
        <v>60</v>
      </c>
    </row>
    <row r="303" spans="2:11" x14ac:dyDescent="0.3">
      <c r="C303" t="s">
        <v>556</v>
      </c>
      <c r="D303">
        <v>1211</v>
      </c>
      <c r="F303" t="s">
        <v>44</v>
      </c>
      <c r="G303" t="s">
        <v>308</v>
      </c>
      <c r="H303" t="s">
        <v>15</v>
      </c>
      <c r="I303" t="s">
        <v>12</v>
      </c>
      <c r="J303" t="s">
        <v>13</v>
      </c>
    </row>
    <row r="304" spans="2:11" x14ac:dyDescent="0.3">
      <c r="C304" s="26" t="s">
        <v>480</v>
      </c>
      <c r="D304" s="26">
        <v>3200</v>
      </c>
      <c r="E304" s="26"/>
      <c r="F304" s="26" t="s">
        <v>70</v>
      </c>
      <c r="G304" s="26" t="s">
        <v>308</v>
      </c>
      <c r="H304" s="26" t="s">
        <v>15</v>
      </c>
      <c r="I304" s="26" t="s">
        <v>12</v>
      </c>
      <c r="J304" s="26" t="s">
        <v>13</v>
      </c>
    </row>
    <row r="305" spans="2:11" x14ac:dyDescent="0.3">
      <c r="B305" s="5">
        <v>44764</v>
      </c>
      <c r="C305" t="s">
        <v>24</v>
      </c>
      <c r="D305">
        <v>100</v>
      </c>
      <c r="F305" t="s">
        <v>50</v>
      </c>
      <c r="G305" t="s">
        <v>308</v>
      </c>
      <c r="H305" t="s">
        <v>16</v>
      </c>
      <c r="I305" t="s">
        <v>12</v>
      </c>
      <c r="J305" t="s">
        <v>13</v>
      </c>
      <c r="K305" t="s">
        <v>163</v>
      </c>
    </row>
    <row r="306" spans="2:11" x14ac:dyDescent="0.3">
      <c r="C306" t="s">
        <v>51</v>
      </c>
      <c r="D306">
        <v>550</v>
      </c>
      <c r="F306" t="s">
        <v>50</v>
      </c>
      <c r="G306" t="s">
        <v>10</v>
      </c>
      <c r="H306" t="s">
        <v>15</v>
      </c>
      <c r="I306" t="s">
        <v>12</v>
      </c>
      <c r="J306" t="s">
        <v>13</v>
      </c>
      <c r="K306" t="s">
        <v>163</v>
      </c>
    </row>
    <row r="307" spans="2:11" x14ac:dyDescent="0.3">
      <c r="C307" t="s">
        <v>23</v>
      </c>
      <c r="D307">
        <v>270</v>
      </c>
      <c r="F307" t="s">
        <v>50</v>
      </c>
      <c r="G307" t="s">
        <v>308</v>
      </c>
      <c r="H307" t="s">
        <v>16</v>
      </c>
      <c r="I307" t="s">
        <v>12</v>
      </c>
      <c r="J307" t="s">
        <v>13</v>
      </c>
      <c r="K307" t="s">
        <v>163</v>
      </c>
    </row>
    <row r="308" spans="2:11" x14ac:dyDescent="0.3">
      <c r="C308" t="s">
        <v>9</v>
      </c>
      <c r="D308">
        <v>80</v>
      </c>
      <c r="F308" t="s">
        <v>50</v>
      </c>
      <c r="G308" t="s">
        <v>308</v>
      </c>
      <c r="H308" t="s">
        <v>16</v>
      </c>
      <c r="I308" t="s">
        <v>12</v>
      </c>
      <c r="J308" t="s">
        <v>13</v>
      </c>
      <c r="K308" t="s">
        <v>163</v>
      </c>
    </row>
    <row r="309" spans="2:11" x14ac:dyDescent="0.3">
      <c r="C309" t="s">
        <v>27</v>
      </c>
      <c r="D309">
        <v>240</v>
      </c>
      <c r="F309" t="s">
        <v>50</v>
      </c>
      <c r="G309" t="s">
        <v>308</v>
      </c>
      <c r="H309" t="s">
        <v>16</v>
      </c>
      <c r="I309" t="s">
        <v>12</v>
      </c>
      <c r="J309" t="s">
        <v>13</v>
      </c>
      <c r="K309" t="s">
        <v>163</v>
      </c>
    </row>
    <row r="310" spans="2:11" x14ac:dyDescent="0.3">
      <c r="C310" t="s">
        <v>8</v>
      </c>
      <c r="D310">
        <v>70</v>
      </c>
      <c r="F310" t="s">
        <v>50</v>
      </c>
      <c r="G310" t="s">
        <v>308</v>
      </c>
      <c r="H310" t="s">
        <v>16</v>
      </c>
      <c r="I310" t="s">
        <v>12</v>
      </c>
      <c r="J310" t="s">
        <v>13</v>
      </c>
      <c r="K310" t="s">
        <v>163</v>
      </c>
    </row>
    <row r="311" spans="2:11" x14ac:dyDescent="0.3">
      <c r="C311" t="s">
        <v>408</v>
      </c>
      <c r="D311">
        <v>290</v>
      </c>
      <c r="F311" t="s">
        <v>50</v>
      </c>
      <c r="G311" t="s">
        <v>308</v>
      </c>
      <c r="H311" t="s">
        <v>14</v>
      </c>
      <c r="I311" t="s">
        <v>12</v>
      </c>
      <c r="J311" t="s">
        <v>13</v>
      </c>
      <c r="K311" t="s">
        <v>163</v>
      </c>
    </row>
    <row r="312" spans="2:11" x14ac:dyDescent="0.3">
      <c r="C312" t="s">
        <v>409</v>
      </c>
      <c r="D312">
        <v>1200</v>
      </c>
      <c r="F312" t="s">
        <v>50</v>
      </c>
      <c r="G312" t="s">
        <v>308</v>
      </c>
      <c r="H312" t="s">
        <v>15</v>
      </c>
      <c r="I312" t="s">
        <v>12</v>
      </c>
      <c r="J312" t="s">
        <v>13</v>
      </c>
      <c r="K312" t="s">
        <v>163</v>
      </c>
    </row>
    <row r="313" spans="2:11" x14ac:dyDescent="0.3">
      <c r="C313" t="s">
        <v>415</v>
      </c>
      <c r="D313">
        <v>40</v>
      </c>
      <c r="F313" t="s">
        <v>62</v>
      </c>
      <c r="G313" t="s">
        <v>308</v>
      </c>
      <c r="H313" t="s">
        <v>15</v>
      </c>
      <c r="I313" t="s">
        <v>12</v>
      </c>
      <c r="J313" t="s">
        <v>13</v>
      </c>
      <c r="K313" t="s">
        <v>163</v>
      </c>
    </row>
    <row r="314" spans="2:11" x14ac:dyDescent="0.3">
      <c r="C314" t="s">
        <v>416</v>
      </c>
      <c r="D314">
        <v>290</v>
      </c>
      <c r="F314" t="s">
        <v>62</v>
      </c>
      <c r="G314" t="s">
        <v>308</v>
      </c>
      <c r="H314" t="s">
        <v>15</v>
      </c>
      <c r="I314" t="s">
        <v>12</v>
      </c>
      <c r="J314" t="s">
        <v>13</v>
      </c>
      <c r="K314" t="s">
        <v>163</v>
      </c>
    </row>
    <row r="315" spans="2:11" x14ac:dyDescent="0.3">
      <c r="C315" t="s">
        <v>23</v>
      </c>
      <c r="D315">
        <v>250</v>
      </c>
      <c r="F315" t="s">
        <v>62</v>
      </c>
      <c r="G315" t="s">
        <v>308</v>
      </c>
      <c r="H315" t="s">
        <v>16</v>
      </c>
      <c r="I315" t="s">
        <v>12</v>
      </c>
      <c r="J315" t="s">
        <v>13</v>
      </c>
      <c r="K315" t="s">
        <v>163</v>
      </c>
    </row>
    <row r="316" spans="2:11" x14ac:dyDescent="0.3">
      <c r="C316" t="s">
        <v>19</v>
      </c>
      <c r="D316">
        <v>290</v>
      </c>
      <c r="F316" t="s">
        <v>41</v>
      </c>
      <c r="G316" t="s">
        <v>308</v>
      </c>
      <c r="H316" t="s">
        <v>14</v>
      </c>
      <c r="I316" t="s">
        <v>12</v>
      </c>
      <c r="J316" t="s">
        <v>13</v>
      </c>
      <c r="K316" t="s">
        <v>163</v>
      </c>
    </row>
    <row r="317" spans="2:11" x14ac:dyDescent="0.3">
      <c r="C317" t="s">
        <v>23</v>
      </c>
      <c r="D317">
        <v>520</v>
      </c>
      <c r="F317" t="s">
        <v>41</v>
      </c>
      <c r="G317" t="s">
        <v>308</v>
      </c>
      <c r="H317" t="s">
        <v>16</v>
      </c>
      <c r="I317" t="s">
        <v>12</v>
      </c>
      <c r="J317" t="s">
        <v>13</v>
      </c>
      <c r="K317" t="s">
        <v>163</v>
      </c>
    </row>
    <row r="318" spans="2:11" x14ac:dyDescent="0.3">
      <c r="C318" t="s">
        <v>8</v>
      </c>
      <c r="D318">
        <v>250</v>
      </c>
      <c r="F318" t="s">
        <v>41</v>
      </c>
      <c r="G318" t="s">
        <v>308</v>
      </c>
      <c r="H318" t="s">
        <v>16</v>
      </c>
      <c r="I318" t="s">
        <v>12</v>
      </c>
      <c r="J318" t="s">
        <v>13</v>
      </c>
      <c r="K318" t="s">
        <v>163</v>
      </c>
    </row>
    <row r="319" spans="2:11" x14ac:dyDescent="0.3">
      <c r="C319" t="s">
        <v>27</v>
      </c>
      <c r="D319">
        <v>600</v>
      </c>
      <c r="F319" t="s">
        <v>50</v>
      </c>
      <c r="G319" t="s">
        <v>308</v>
      </c>
      <c r="H319" t="s">
        <v>16</v>
      </c>
      <c r="I319" t="s">
        <v>12</v>
      </c>
      <c r="J319" t="s">
        <v>13</v>
      </c>
      <c r="K319" t="s">
        <v>163</v>
      </c>
    </row>
    <row r="320" spans="2:11" x14ac:dyDescent="0.3">
      <c r="B320" s="5">
        <v>44765</v>
      </c>
      <c r="C320" t="s">
        <v>417</v>
      </c>
      <c r="D320">
        <v>1370</v>
      </c>
      <c r="F320" t="s">
        <v>62</v>
      </c>
      <c r="G320" t="s">
        <v>308</v>
      </c>
      <c r="H320" t="s">
        <v>16</v>
      </c>
      <c r="I320" t="s">
        <v>12</v>
      </c>
      <c r="J320" t="s">
        <v>13</v>
      </c>
      <c r="K320" t="s">
        <v>163</v>
      </c>
    </row>
    <row r="321" spans="2:11" x14ac:dyDescent="0.3">
      <c r="C321" t="s">
        <v>26</v>
      </c>
      <c r="D321">
        <v>50</v>
      </c>
      <c r="F321" t="s">
        <v>62</v>
      </c>
      <c r="G321" t="s">
        <v>308</v>
      </c>
      <c r="H321" t="s">
        <v>16</v>
      </c>
      <c r="I321" t="s">
        <v>12</v>
      </c>
      <c r="J321" t="s">
        <v>13</v>
      </c>
      <c r="K321" t="s">
        <v>163</v>
      </c>
    </row>
    <row r="322" spans="2:11" x14ac:dyDescent="0.3">
      <c r="C322" t="s">
        <v>23</v>
      </c>
      <c r="D322">
        <v>400</v>
      </c>
      <c r="F322" t="s">
        <v>50</v>
      </c>
      <c r="G322" t="s">
        <v>308</v>
      </c>
      <c r="H322" t="s">
        <v>16</v>
      </c>
      <c r="I322" t="s">
        <v>12</v>
      </c>
      <c r="J322" t="s">
        <v>13</v>
      </c>
      <c r="K322" t="s">
        <v>163</v>
      </c>
    </row>
    <row r="323" spans="2:11" x14ac:dyDescent="0.3">
      <c r="C323" t="s">
        <v>27</v>
      </c>
      <c r="D323">
        <v>200</v>
      </c>
      <c r="F323" t="s">
        <v>50</v>
      </c>
      <c r="G323" t="s">
        <v>308</v>
      </c>
      <c r="H323" t="s">
        <v>16</v>
      </c>
      <c r="I323" t="s">
        <v>12</v>
      </c>
      <c r="J323" t="s">
        <v>13</v>
      </c>
      <c r="K323" t="s">
        <v>163</v>
      </c>
    </row>
    <row r="324" spans="2:11" x14ac:dyDescent="0.3">
      <c r="C324" t="s">
        <v>8</v>
      </c>
      <c r="D324">
        <v>95</v>
      </c>
      <c r="F324" t="s">
        <v>50</v>
      </c>
      <c r="G324" t="s">
        <v>308</v>
      </c>
      <c r="H324" t="s">
        <v>16</v>
      </c>
      <c r="I324" t="s">
        <v>12</v>
      </c>
      <c r="J324" t="s">
        <v>13</v>
      </c>
      <c r="K324" t="s">
        <v>163</v>
      </c>
    </row>
    <row r="325" spans="2:11" x14ac:dyDescent="0.3">
      <c r="C325" t="s">
        <v>19</v>
      </c>
      <c r="D325">
        <v>120</v>
      </c>
      <c r="F325" t="s">
        <v>50</v>
      </c>
      <c r="G325" t="s">
        <v>308</v>
      </c>
      <c r="H325" t="s">
        <v>14</v>
      </c>
      <c r="I325" t="s">
        <v>12</v>
      </c>
      <c r="J325" t="s">
        <v>13</v>
      </c>
      <c r="K325" t="s">
        <v>163</v>
      </c>
    </row>
    <row r="326" spans="2:11" x14ac:dyDescent="0.3">
      <c r="C326" t="s">
        <v>9</v>
      </c>
      <c r="D326">
        <v>60</v>
      </c>
      <c r="F326" t="s">
        <v>50</v>
      </c>
      <c r="G326" t="s">
        <v>308</v>
      </c>
      <c r="H326" t="s">
        <v>16</v>
      </c>
      <c r="I326" t="s">
        <v>12</v>
      </c>
      <c r="J326" t="s">
        <v>13</v>
      </c>
      <c r="K326" t="s">
        <v>163</v>
      </c>
    </row>
    <row r="327" spans="2:11" x14ac:dyDescent="0.3">
      <c r="C327" t="s">
        <v>474</v>
      </c>
      <c r="D327">
        <v>400</v>
      </c>
      <c r="F327" t="s">
        <v>50</v>
      </c>
      <c r="G327" t="s">
        <v>308</v>
      </c>
      <c r="H327" t="s">
        <v>16</v>
      </c>
      <c r="I327" t="s">
        <v>12</v>
      </c>
      <c r="J327" t="s">
        <v>13</v>
      </c>
      <c r="K327" t="s">
        <v>163</v>
      </c>
    </row>
    <row r="328" spans="2:11" x14ac:dyDescent="0.3">
      <c r="C328" t="s">
        <v>20</v>
      </c>
      <c r="D328">
        <v>1680</v>
      </c>
      <c r="F328" t="s">
        <v>50</v>
      </c>
      <c r="G328" t="s">
        <v>308</v>
      </c>
      <c r="H328" t="s">
        <v>15</v>
      </c>
      <c r="I328" t="s">
        <v>12</v>
      </c>
      <c r="J328" t="s">
        <v>13</v>
      </c>
      <c r="K328" t="s">
        <v>163</v>
      </c>
    </row>
    <row r="329" spans="2:11" x14ac:dyDescent="0.3">
      <c r="C329" t="s">
        <v>473</v>
      </c>
      <c r="D329">
        <v>400</v>
      </c>
      <c r="F329" t="s">
        <v>50</v>
      </c>
      <c r="G329" t="s">
        <v>308</v>
      </c>
      <c r="H329" t="s">
        <v>15</v>
      </c>
      <c r="I329" t="s">
        <v>12</v>
      </c>
      <c r="J329" t="s">
        <v>13</v>
      </c>
      <c r="K329" t="s">
        <v>163</v>
      </c>
    </row>
    <row r="330" spans="2:11" x14ac:dyDescent="0.3">
      <c r="C330" t="s">
        <v>27</v>
      </c>
      <c r="D330">
        <v>670</v>
      </c>
      <c r="F330" t="s">
        <v>50</v>
      </c>
      <c r="G330" t="s">
        <v>308</v>
      </c>
      <c r="H330" t="s">
        <v>16</v>
      </c>
      <c r="I330" t="s">
        <v>12</v>
      </c>
      <c r="J330" t="s">
        <v>13</v>
      </c>
      <c r="K330" t="s">
        <v>163</v>
      </c>
    </row>
    <row r="331" spans="2:11" x14ac:dyDescent="0.3">
      <c r="C331" t="s">
        <v>119</v>
      </c>
      <c r="D331">
        <v>180</v>
      </c>
      <c r="F331" t="s">
        <v>50</v>
      </c>
      <c r="G331" t="s">
        <v>308</v>
      </c>
      <c r="H331" t="s">
        <v>16</v>
      </c>
      <c r="I331" t="s">
        <v>12</v>
      </c>
      <c r="J331" t="s">
        <v>13</v>
      </c>
      <c r="K331" t="s">
        <v>163</v>
      </c>
    </row>
    <row r="332" spans="2:11" x14ac:dyDescent="0.3">
      <c r="C332" t="s">
        <v>526</v>
      </c>
      <c r="D332">
        <v>1129</v>
      </c>
      <c r="F332" t="s">
        <v>44</v>
      </c>
      <c r="G332" t="s">
        <v>308</v>
      </c>
      <c r="H332" t="s">
        <v>15</v>
      </c>
      <c r="I332" t="s">
        <v>12</v>
      </c>
      <c r="J332" t="s">
        <v>13</v>
      </c>
      <c r="K332" t="s">
        <v>44</v>
      </c>
    </row>
    <row r="333" spans="2:11" x14ac:dyDescent="0.3">
      <c r="C333" t="s">
        <v>527</v>
      </c>
      <c r="D333">
        <v>1424</v>
      </c>
      <c r="F333" t="s">
        <v>44</v>
      </c>
      <c r="G333" t="s">
        <v>308</v>
      </c>
      <c r="H333" t="s">
        <v>15</v>
      </c>
      <c r="I333" t="s">
        <v>12</v>
      </c>
      <c r="J333" t="s">
        <v>13</v>
      </c>
      <c r="K333" t="s">
        <v>163</v>
      </c>
    </row>
    <row r="334" spans="2:11" x14ac:dyDescent="0.3">
      <c r="C334" t="s">
        <v>528</v>
      </c>
      <c r="D334">
        <v>1319</v>
      </c>
      <c r="F334" t="s">
        <v>44</v>
      </c>
      <c r="G334" t="s">
        <v>308</v>
      </c>
      <c r="H334" t="s">
        <v>15</v>
      </c>
      <c r="I334" t="s">
        <v>12</v>
      </c>
      <c r="J334" t="s">
        <v>13</v>
      </c>
      <c r="K334" t="s">
        <v>163</v>
      </c>
    </row>
    <row r="335" spans="2:11" x14ac:dyDescent="0.3">
      <c r="B335" s="5">
        <v>44766</v>
      </c>
      <c r="C335" t="s">
        <v>23</v>
      </c>
      <c r="D335">
        <v>240</v>
      </c>
      <c r="F335" t="s">
        <v>50</v>
      </c>
      <c r="G335" t="s">
        <v>308</v>
      </c>
      <c r="H335" t="s">
        <v>16</v>
      </c>
      <c r="I335" t="s">
        <v>12</v>
      </c>
      <c r="J335" t="s">
        <v>13</v>
      </c>
      <c r="K335" t="s">
        <v>163</v>
      </c>
    </row>
    <row r="336" spans="2:11" x14ac:dyDescent="0.3">
      <c r="C336" t="s">
        <v>52</v>
      </c>
      <c r="D336">
        <v>60</v>
      </c>
      <c r="F336" t="s">
        <v>50</v>
      </c>
      <c r="G336" t="s">
        <v>308</v>
      </c>
      <c r="H336" t="s">
        <v>16</v>
      </c>
      <c r="I336" t="s">
        <v>12</v>
      </c>
      <c r="J336" t="s">
        <v>13</v>
      </c>
      <c r="K336" t="s">
        <v>163</v>
      </c>
    </row>
    <row r="337" spans="2:11" x14ac:dyDescent="0.3">
      <c r="C337" t="s">
        <v>51</v>
      </c>
      <c r="D337">
        <v>550</v>
      </c>
      <c r="F337" t="s">
        <v>50</v>
      </c>
      <c r="G337" t="s">
        <v>10</v>
      </c>
      <c r="H337" t="s">
        <v>15</v>
      </c>
      <c r="I337" t="s">
        <v>12</v>
      </c>
      <c r="J337" t="s">
        <v>13</v>
      </c>
      <c r="K337" t="s">
        <v>163</v>
      </c>
    </row>
    <row r="338" spans="2:11" x14ac:dyDescent="0.3">
      <c r="C338" t="s">
        <v>9</v>
      </c>
      <c r="D338">
        <v>40</v>
      </c>
      <c r="F338" t="s">
        <v>50</v>
      </c>
      <c r="G338" t="s">
        <v>308</v>
      </c>
      <c r="H338" t="s">
        <v>16</v>
      </c>
      <c r="I338" t="s">
        <v>12</v>
      </c>
      <c r="J338" t="s">
        <v>13</v>
      </c>
      <c r="K338" t="s">
        <v>163</v>
      </c>
    </row>
    <row r="339" spans="2:11" x14ac:dyDescent="0.3">
      <c r="C339" t="s">
        <v>23</v>
      </c>
      <c r="D339">
        <v>310</v>
      </c>
      <c r="F339" t="s">
        <v>62</v>
      </c>
      <c r="G339" t="s">
        <v>308</v>
      </c>
      <c r="H339" t="s">
        <v>16</v>
      </c>
      <c r="I339" t="s">
        <v>12</v>
      </c>
      <c r="J339" t="s">
        <v>13</v>
      </c>
      <c r="K339" t="s">
        <v>163</v>
      </c>
    </row>
    <row r="340" spans="2:11" x14ac:dyDescent="0.3">
      <c r="C340" t="s">
        <v>75</v>
      </c>
      <c r="D340">
        <v>1000</v>
      </c>
      <c r="F340" t="s">
        <v>62</v>
      </c>
      <c r="G340" t="s">
        <v>10</v>
      </c>
      <c r="H340" t="s">
        <v>76</v>
      </c>
      <c r="I340" t="s">
        <v>12</v>
      </c>
      <c r="J340" t="s">
        <v>13</v>
      </c>
      <c r="K340" t="s">
        <v>163</v>
      </c>
    </row>
    <row r="341" spans="2:11" x14ac:dyDescent="0.3">
      <c r="C341" t="s">
        <v>27</v>
      </c>
      <c r="D341">
        <v>390</v>
      </c>
      <c r="F341" t="s">
        <v>62</v>
      </c>
      <c r="G341" t="s">
        <v>308</v>
      </c>
      <c r="H341" t="s">
        <v>16</v>
      </c>
      <c r="I341" t="s">
        <v>12</v>
      </c>
      <c r="J341" t="s">
        <v>13</v>
      </c>
      <c r="K341" t="s">
        <v>163</v>
      </c>
    </row>
    <row r="342" spans="2:11" x14ac:dyDescent="0.3">
      <c r="C342" t="s">
        <v>47</v>
      </c>
      <c r="D342">
        <v>30</v>
      </c>
      <c r="F342" t="s">
        <v>62</v>
      </c>
      <c r="G342" t="s">
        <v>308</v>
      </c>
      <c r="H342" t="s">
        <v>15</v>
      </c>
      <c r="I342" t="s">
        <v>12</v>
      </c>
      <c r="J342" t="s">
        <v>13</v>
      </c>
      <c r="K342" t="s">
        <v>163</v>
      </c>
    </row>
    <row r="343" spans="2:11" x14ac:dyDescent="0.3">
      <c r="C343" t="s">
        <v>9</v>
      </c>
      <c r="D343">
        <v>35</v>
      </c>
      <c r="F343" t="s">
        <v>62</v>
      </c>
      <c r="G343" t="s">
        <v>308</v>
      </c>
      <c r="H343" t="s">
        <v>16</v>
      </c>
      <c r="I343" t="s">
        <v>12</v>
      </c>
      <c r="J343" t="s">
        <v>13</v>
      </c>
      <c r="K343" t="s">
        <v>163</v>
      </c>
    </row>
    <row r="344" spans="2:11" x14ac:dyDescent="0.3">
      <c r="C344" t="s">
        <v>20</v>
      </c>
      <c r="D344">
        <v>2786</v>
      </c>
      <c r="F344" t="s">
        <v>44</v>
      </c>
      <c r="G344" t="s">
        <v>308</v>
      </c>
      <c r="H344" t="s">
        <v>15</v>
      </c>
      <c r="I344" t="s">
        <v>12</v>
      </c>
      <c r="J344" t="s">
        <v>13</v>
      </c>
    </row>
    <row r="345" spans="2:11" x14ac:dyDescent="0.3">
      <c r="B345" s="5">
        <v>44767</v>
      </c>
      <c r="C345" t="s">
        <v>23</v>
      </c>
      <c r="D345">
        <v>280</v>
      </c>
      <c r="F345" t="s">
        <v>50</v>
      </c>
      <c r="G345" t="s">
        <v>308</v>
      </c>
      <c r="H345" t="s">
        <v>16</v>
      </c>
      <c r="I345" t="s">
        <v>12</v>
      </c>
      <c r="J345" t="s">
        <v>13</v>
      </c>
      <c r="K345" t="s">
        <v>163</v>
      </c>
    </row>
    <row r="346" spans="2:11" x14ac:dyDescent="0.3">
      <c r="C346" t="s">
        <v>32</v>
      </c>
      <c r="D346">
        <v>80</v>
      </c>
      <c r="F346" t="s">
        <v>50</v>
      </c>
      <c r="G346" t="s">
        <v>308</v>
      </c>
      <c r="H346" t="s">
        <v>16</v>
      </c>
      <c r="I346" t="s">
        <v>12</v>
      </c>
      <c r="J346" t="s">
        <v>13</v>
      </c>
      <c r="K346" t="s">
        <v>163</v>
      </c>
    </row>
    <row r="347" spans="2:11" x14ac:dyDescent="0.3">
      <c r="C347" t="s">
        <v>8</v>
      </c>
      <c r="D347">
        <v>80</v>
      </c>
      <c r="F347" t="s">
        <v>50</v>
      </c>
      <c r="G347" t="s">
        <v>308</v>
      </c>
      <c r="H347" t="s">
        <v>16</v>
      </c>
      <c r="I347" t="s">
        <v>12</v>
      </c>
      <c r="J347" t="s">
        <v>13</v>
      </c>
      <c r="K347" t="s">
        <v>163</v>
      </c>
    </row>
    <row r="348" spans="2:11" x14ac:dyDescent="0.3">
      <c r="C348" t="s">
        <v>9</v>
      </c>
      <c r="D348">
        <v>60</v>
      </c>
      <c r="F348" t="s">
        <v>50</v>
      </c>
      <c r="G348" t="s">
        <v>308</v>
      </c>
      <c r="H348" t="s">
        <v>16</v>
      </c>
      <c r="I348" t="s">
        <v>12</v>
      </c>
      <c r="J348" t="s">
        <v>13</v>
      </c>
      <c r="K348" t="s">
        <v>163</v>
      </c>
    </row>
    <row r="349" spans="2:11" x14ac:dyDescent="0.3">
      <c r="C349" t="s">
        <v>20</v>
      </c>
      <c r="D349">
        <v>2001</v>
      </c>
      <c r="F349" t="s">
        <v>62</v>
      </c>
      <c r="G349" t="s">
        <v>10</v>
      </c>
      <c r="H349" t="s">
        <v>15</v>
      </c>
      <c r="I349" t="s">
        <v>12</v>
      </c>
      <c r="J349" t="s">
        <v>13</v>
      </c>
      <c r="K349" t="s">
        <v>163</v>
      </c>
    </row>
    <row r="350" spans="2:11" x14ac:dyDescent="0.3">
      <c r="C350" t="s">
        <v>404</v>
      </c>
      <c r="D350">
        <v>400</v>
      </c>
      <c r="F350" t="s">
        <v>62</v>
      </c>
      <c r="G350" t="s">
        <v>308</v>
      </c>
      <c r="H350" t="s">
        <v>15</v>
      </c>
      <c r="I350" t="s">
        <v>12</v>
      </c>
      <c r="J350" t="s">
        <v>13</v>
      </c>
      <c r="K350" t="s">
        <v>163</v>
      </c>
    </row>
    <row r="351" spans="2:11" x14ac:dyDescent="0.3">
      <c r="C351" t="s">
        <v>8</v>
      </c>
      <c r="D351">
        <v>210</v>
      </c>
      <c r="F351" t="s">
        <v>62</v>
      </c>
      <c r="G351" t="s">
        <v>308</v>
      </c>
      <c r="H351" t="s">
        <v>16</v>
      </c>
      <c r="I351" t="s">
        <v>12</v>
      </c>
      <c r="J351" t="s">
        <v>13</v>
      </c>
      <c r="K351" t="s">
        <v>163</v>
      </c>
    </row>
    <row r="352" spans="2:11" x14ac:dyDescent="0.3">
      <c r="C352" t="s">
        <v>20</v>
      </c>
      <c r="D352">
        <v>1010</v>
      </c>
      <c r="F352" t="s">
        <v>62</v>
      </c>
      <c r="G352" t="s">
        <v>10</v>
      </c>
      <c r="H352" t="s">
        <v>15</v>
      </c>
      <c r="I352" t="s">
        <v>12</v>
      </c>
      <c r="J352" t="s">
        <v>13</v>
      </c>
      <c r="K352" t="s">
        <v>163</v>
      </c>
    </row>
    <row r="353" spans="2:11" x14ac:dyDescent="0.3">
      <c r="C353" t="s">
        <v>23</v>
      </c>
      <c r="D353">
        <v>380</v>
      </c>
      <c r="F353" t="s">
        <v>62</v>
      </c>
      <c r="G353" t="s">
        <v>308</v>
      </c>
      <c r="H353" t="s">
        <v>16</v>
      </c>
      <c r="I353" t="s">
        <v>12</v>
      </c>
      <c r="J353" t="s">
        <v>13</v>
      </c>
      <c r="K353" t="s">
        <v>163</v>
      </c>
    </row>
    <row r="354" spans="2:11" x14ac:dyDescent="0.3">
      <c r="C354" t="s">
        <v>27</v>
      </c>
      <c r="D354">
        <v>390</v>
      </c>
      <c r="F354" t="s">
        <v>62</v>
      </c>
      <c r="G354" t="s">
        <v>308</v>
      </c>
      <c r="H354" t="s">
        <v>16</v>
      </c>
      <c r="I354" t="s">
        <v>12</v>
      </c>
      <c r="J354" t="s">
        <v>13</v>
      </c>
      <c r="K354" t="s">
        <v>163</v>
      </c>
    </row>
    <row r="355" spans="2:11" x14ac:dyDescent="0.3">
      <c r="B355" s="5">
        <v>44768</v>
      </c>
      <c r="C355" t="s">
        <v>23</v>
      </c>
      <c r="D355">
        <v>260</v>
      </c>
      <c r="F355" t="s">
        <v>50</v>
      </c>
      <c r="G355" t="s">
        <v>308</v>
      </c>
      <c r="H355" t="s">
        <v>16</v>
      </c>
      <c r="I355" t="s">
        <v>12</v>
      </c>
      <c r="J355" t="s">
        <v>13</v>
      </c>
      <c r="K355" t="s">
        <v>163</v>
      </c>
    </row>
    <row r="356" spans="2:11" x14ac:dyDescent="0.3">
      <c r="C356" t="s">
        <v>8</v>
      </c>
      <c r="D356">
        <v>120</v>
      </c>
      <c r="F356" t="s">
        <v>50</v>
      </c>
      <c r="G356" t="s">
        <v>308</v>
      </c>
      <c r="H356" t="s">
        <v>16</v>
      </c>
      <c r="I356" t="s">
        <v>12</v>
      </c>
      <c r="J356" t="s">
        <v>13</v>
      </c>
      <c r="K356" t="s">
        <v>163</v>
      </c>
    </row>
    <row r="357" spans="2:11" x14ac:dyDescent="0.3">
      <c r="C357" t="s">
        <v>27</v>
      </c>
      <c r="D357">
        <v>310</v>
      </c>
      <c r="F357" t="s">
        <v>50</v>
      </c>
      <c r="G357" t="s">
        <v>308</v>
      </c>
      <c r="H357" t="s">
        <v>16</v>
      </c>
      <c r="I357" t="s">
        <v>12</v>
      </c>
      <c r="J357" t="s">
        <v>13</v>
      </c>
      <c r="K357" t="s">
        <v>163</v>
      </c>
    </row>
    <row r="358" spans="2:11" x14ac:dyDescent="0.3">
      <c r="C358" t="s">
        <v>9</v>
      </c>
      <c r="D358">
        <v>40</v>
      </c>
      <c r="F358" t="s">
        <v>50</v>
      </c>
      <c r="G358" t="s">
        <v>308</v>
      </c>
      <c r="H358" t="s">
        <v>16</v>
      </c>
      <c r="I358" t="s">
        <v>12</v>
      </c>
      <c r="J358" t="s">
        <v>13</v>
      </c>
      <c r="K358" t="s">
        <v>163</v>
      </c>
    </row>
    <row r="359" spans="2:11" x14ac:dyDescent="0.3">
      <c r="C359" t="s">
        <v>20</v>
      </c>
      <c r="D359">
        <v>4227</v>
      </c>
      <c r="F359" t="s">
        <v>62</v>
      </c>
      <c r="G359" t="s">
        <v>10</v>
      </c>
      <c r="H359" t="s">
        <v>15</v>
      </c>
      <c r="I359" t="s">
        <v>12</v>
      </c>
      <c r="J359" t="s">
        <v>13</v>
      </c>
      <c r="K359" t="s">
        <v>163</v>
      </c>
    </row>
    <row r="360" spans="2:11" x14ac:dyDescent="0.3">
      <c r="C360" t="s">
        <v>24</v>
      </c>
      <c r="D360">
        <v>280</v>
      </c>
      <c r="F360" t="s">
        <v>62</v>
      </c>
      <c r="G360" t="s">
        <v>308</v>
      </c>
      <c r="H360" t="s">
        <v>16</v>
      </c>
      <c r="I360" t="s">
        <v>12</v>
      </c>
      <c r="J360" t="s">
        <v>13</v>
      </c>
      <c r="K360" t="s">
        <v>163</v>
      </c>
    </row>
    <row r="361" spans="2:11" x14ac:dyDescent="0.3">
      <c r="C361" t="s">
        <v>8</v>
      </c>
      <c r="D361">
        <v>215</v>
      </c>
      <c r="F361" t="s">
        <v>62</v>
      </c>
      <c r="G361" t="s">
        <v>308</v>
      </c>
      <c r="H361" t="s">
        <v>16</v>
      </c>
      <c r="I361" t="s">
        <v>12</v>
      </c>
      <c r="J361" t="s">
        <v>13</v>
      </c>
      <c r="K361" t="s">
        <v>163</v>
      </c>
    </row>
    <row r="362" spans="2:11" x14ac:dyDescent="0.3">
      <c r="C362" t="s">
        <v>27</v>
      </c>
      <c r="D362">
        <v>390</v>
      </c>
      <c r="F362" t="s">
        <v>62</v>
      </c>
      <c r="G362" t="s">
        <v>308</v>
      </c>
      <c r="H362" t="s">
        <v>16</v>
      </c>
      <c r="I362" t="s">
        <v>12</v>
      </c>
      <c r="J362" t="s">
        <v>13</v>
      </c>
      <c r="K362" t="s">
        <v>163</v>
      </c>
    </row>
    <row r="363" spans="2:11" x14ac:dyDescent="0.3">
      <c r="C363" s="26" t="s">
        <v>479</v>
      </c>
      <c r="D363" s="26">
        <v>28000</v>
      </c>
      <c r="E363" s="26"/>
      <c r="F363" s="27" t="s">
        <v>70</v>
      </c>
      <c r="G363" s="27" t="s">
        <v>11</v>
      </c>
      <c r="H363" s="27" t="s">
        <v>15</v>
      </c>
      <c r="I363" s="27" t="s">
        <v>12</v>
      </c>
      <c r="J363" s="27" t="s">
        <v>13</v>
      </c>
      <c r="K363" s="6"/>
    </row>
    <row r="364" spans="2:11" x14ac:dyDescent="0.3">
      <c r="C364" s="25" t="s">
        <v>20</v>
      </c>
      <c r="D364" s="25">
        <v>1920</v>
      </c>
      <c r="E364" s="25"/>
      <c r="F364" s="29" t="s">
        <v>44</v>
      </c>
      <c r="G364" t="s">
        <v>308</v>
      </c>
      <c r="H364" t="s">
        <v>15</v>
      </c>
      <c r="I364" t="s">
        <v>12</v>
      </c>
      <c r="J364" t="s">
        <v>13</v>
      </c>
      <c r="K364" t="s">
        <v>44</v>
      </c>
    </row>
    <row r="365" spans="2:11" x14ac:dyDescent="0.3">
      <c r="C365" s="25" t="s">
        <v>23</v>
      </c>
      <c r="D365" s="25">
        <v>905</v>
      </c>
      <c r="E365" s="25"/>
      <c r="F365" s="29" t="s">
        <v>44</v>
      </c>
      <c r="G365" t="s">
        <v>308</v>
      </c>
      <c r="H365" t="s">
        <v>16</v>
      </c>
      <c r="I365" t="s">
        <v>12</v>
      </c>
      <c r="J365" t="s">
        <v>13</v>
      </c>
      <c r="K365" t="s">
        <v>44</v>
      </c>
    </row>
    <row r="366" spans="2:11" x14ac:dyDescent="0.3">
      <c r="B366" s="5">
        <v>44769</v>
      </c>
      <c r="C366" t="s">
        <v>23</v>
      </c>
      <c r="D366">
        <v>280</v>
      </c>
      <c r="F366" t="s">
        <v>50</v>
      </c>
      <c r="G366" t="s">
        <v>308</v>
      </c>
      <c r="H366" t="s">
        <v>16</v>
      </c>
      <c r="I366" t="s">
        <v>12</v>
      </c>
      <c r="J366" t="s">
        <v>13</v>
      </c>
      <c r="K366" t="s">
        <v>163</v>
      </c>
    </row>
    <row r="367" spans="2:11" x14ac:dyDescent="0.3">
      <c r="C367" t="s">
        <v>27</v>
      </c>
      <c r="D367">
        <v>300</v>
      </c>
      <c r="F367" t="s">
        <v>50</v>
      </c>
      <c r="G367" t="s">
        <v>308</v>
      </c>
      <c r="H367" t="s">
        <v>16</v>
      </c>
      <c r="I367" t="s">
        <v>12</v>
      </c>
      <c r="J367" t="s">
        <v>13</v>
      </c>
      <c r="K367" t="s">
        <v>163</v>
      </c>
    </row>
    <row r="368" spans="2:11" x14ac:dyDescent="0.3">
      <c r="C368" t="s">
        <v>32</v>
      </c>
      <c r="D368">
        <v>60</v>
      </c>
      <c r="F368" t="s">
        <v>50</v>
      </c>
      <c r="G368" t="s">
        <v>308</v>
      </c>
      <c r="H368" t="s">
        <v>16</v>
      </c>
      <c r="I368" t="s">
        <v>12</v>
      </c>
      <c r="J368" t="s">
        <v>13</v>
      </c>
      <c r="K368" t="s">
        <v>163</v>
      </c>
    </row>
    <row r="369" spans="2:11" x14ac:dyDescent="0.3">
      <c r="C369" t="s">
        <v>8</v>
      </c>
      <c r="D369">
        <v>90</v>
      </c>
      <c r="F369" t="s">
        <v>50</v>
      </c>
      <c r="G369" t="s">
        <v>308</v>
      </c>
      <c r="H369" t="s">
        <v>16</v>
      </c>
      <c r="I369" t="s">
        <v>12</v>
      </c>
      <c r="J369" t="s">
        <v>13</v>
      </c>
      <c r="K369" t="s">
        <v>163</v>
      </c>
    </row>
    <row r="370" spans="2:11" x14ac:dyDescent="0.3">
      <c r="C370" t="s">
        <v>18</v>
      </c>
      <c r="D370">
        <v>60</v>
      </c>
      <c r="F370" t="s">
        <v>50</v>
      </c>
      <c r="G370" t="s">
        <v>308</v>
      </c>
      <c r="H370" t="s">
        <v>16</v>
      </c>
      <c r="I370" t="s">
        <v>12</v>
      </c>
      <c r="J370" t="s">
        <v>13</v>
      </c>
      <c r="K370" t="s">
        <v>163</v>
      </c>
    </row>
    <row r="371" spans="2:11" x14ac:dyDescent="0.3">
      <c r="C371" t="s">
        <v>20</v>
      </c>
      <c r="D371">
        <v>2491</v>
      </c>
      <c r="F371" t="s">
        <v>62</v>
      </c>
      <c r="G371" t="s">
        <v>10</v>
      </c>
      <c r="H371" t="s">
        <v>15</v>
      </c>
      <c r="I371" t="s">
        <v>12</v>
      </c>
      <c r="J371" t="s">
        <v>13</v>
      </c>
      <c r="K371" t="s">
        <v>163</v>
      </c>
    </row>
    <row r="372" spans="2:11" x14ac:dyDescent="0.3">
      <c r="C372" t="s">
        <v>24</v>
      </c>
      <c r="D372">
        <v>130</v>
      </c>
      <c r="F372" t="s">
        <v>62</v>
      </c>
      <c r="G372" t="s">
        <v>308</v>
      </c>
      <c r="H372" t="s">
        <v>16</v>
      </c>
      <c r="I372" t="s">
        <v>12</v>
      </c>
      <c r="J372" t="s">
        <v>13</v>
      </c>
      <c r="K372" t="s">
        <v>163</v>
      </c>
    </row>
    <row r="373" spans="2:11" x14ac:dyDescent="0.3">
      <c r="C373" t="s">
        <v>8</v>
      </c>
      <c r="D373">
        <v>340</v>
      </c>
      <c r="F373" t="s">
        <v>62</v>
      </c>
      <c r="G373" t="s">
        <v>308</v>
      </c>
      <c r="H373" t="s">
        <v>16</v>
      </c>
      <c r="I373" t="s">
        <v>12</v>
      </c>
      <c r="J373" t="s">
        <v>13</v>
      </c>
      <c r="K373" t="s">
        <v>163</v>
      </c>
    </row>
    <row r="374" spans="2:11" x14ac:dyDescent="0.3">
      <c r="C374" t="s">
        <v>27</v>
      </c>
      <c r="D374">
        <v>490</v>
      </c>
      <c r="F374" t="s">
        <v>62</v>
      </c>
      <c r="G374" t="s">
        <v>308</v>
      </c>
      <c r="H374" t="s">
        <v>16</v>
      </c>
      <c r="I374" t="s">
        <v>12</v>
      </c>
      <c r="J374" t="s">
        <v>13</v>
      </c>
      <c r="K374" t="s">
        <v>163</v>
      </c>
    </row>
    <row r="375" spans="2:11" x14ac:dyDescent="0.3">
      <c r="B375" s="5">
        <v>44770</v>
      </c>
      <c r="C375" t="s">
        <v>24</v>
      </c>
      <c r="D375">
        <v>60</v>
      </c>
      <c r="F375" t="s">
        <v>50</v>
      </c>
      <c r="G375" t="s">
        <v>308</v>
      </c>
      <c r="H375" t="s">
        <v>16</v>
      </c>
      <c r="I375" t="s">
        <v>12</v>
      </c>
      <c r="J375" t="s">
        <v>13</v>
      </c>
      <c r="K375" t="s">
        <v>163</v>
      </c>
    </row>
    <row r="376" spans="2:11" x14ac:dyDescent="0.3">
      <c r="C376" t="s">
        <v>23</v>
      </c>
      <c r="D376">
        <v>240</v>
      </c>
      <c r="F376" t="s">
        <v>50</v>
      </c>
      <c r="G376" t="s">
        <v>308</v>
      </c>
      <c r="H376" t="s">
        <v>16</v>
      </c>
      <c r="I376" t="s">
        <v>12</v>
      </c>
      <c r="J376" t="s">
        <v>13</v>
      </c>
      <c r="K376" t="s">
        <v>163</v>
      </c>
    </row>
    <row r="377" spans="2:11" x14ac:dyDescent="0.3">
      <c r="C377" t="s">
        <v>8</v>
      </c>
      <c r="D377">
        <v>115</v>
      </c>
      <c r="F377" t="s">
        <v>50</v>
      </c>
      <c r="G377" t="s">
        <v>308</v>
      </c>
      <c r="H377" t="s">
        <v>16</v>
      </c>
      <c r="I377" t="s">
        <v>12</v>
      </c>
      <c r="J377" t="s">
        <v>13</v>
      </c>
      <c r="K377" t="s">
        <v>163</v>
      </c>
    </row>
    <row r="378" spans="2:11" x14ac:dyDescent="0.3">
      <c r="C378" t="s">
        <v>9</v>
      </c>
      <c r="D378">
        <v>40</v>
      </c>
      <c r="F378" t="s">
        <v>50</v>
      </c>
      <c r="G378" t="s">
        <v>308</v>
      </c>
      <c r="H378" t="s">
        <v>16</v>
      </c>
      <c r="I378" t="s">
        <v>12</v>
      </c>
      <c r="J378" t="s">
        <v>13</v>
      </c>
      <c r="K378" t="s">
        <v>163</v>
      </c>
    </row>
    <row r="379" spans="2:11" x14ac:dyDescent="0.3">
      <c r="C379" t="s">
        <v>24</v>
      </c>
      <c r="D379">
        <v>140</v>
      </c>
      <c r="F379" t="s">
        <v>62</v>
      </c>
      <c r="G379" t="s">
        <v>308</v>
      </c>
      <c r="H379" t="s">
        <v>16</v>
      </c>
      <c r="I379" t="s">
        <v>12</v>
      </c>
      <c r="J379" t="s">
        <v>13</v>
      </c>
      <c r="K379" t="s">
        <v>163</v>
      </c>
    </row>
    <row r="380" spans="2:11" x14ac:dyDescent="0.3">
      <c r="C380" t="s">
        <v>23</v>
      </c>
      <c r="D380">
        <v>430</v>
      </c>
      <c r="F380" t="s">
        <v>62</v>
      </c>
      <c r="G380" t="s">
        <v>308</v>
      </c>
      <c r="H380" t="s">
        <v>16</v>
      </c>
      <c r="I380" t="s">
        <v>12</v>
      </c>
      <c r="J380" t="s">
        <v>13</v>
      </c>
      <c r="K380" t="s">
        <v>163</v>
      </c>
    </row>
    <row r="381" spans="2:11" x14ac:dyDescent="0.3">
      <c r="C381" t="s">
        <v>27</v>
      </c>
      <c r="D381">
        <v>530</v>
      </c>
      <c r="F381" t="s">
        <v>62</v>
      </c>
      <c r="G381" t="s">
        <v>308</v>
      </c>
      <c r="H381" t="s">
        <v>16</v>
      </c>
      <c r="I381" t="s">
        <v>12</v>
      </c>
      <c r="J381" t="s">
        <v>13</v>
      </c>
      <c r="K381" t="s">
        <v>163</v>
      </c>
    </row>
    <row r="382" spans="2:11" x14ac:dyDescent="0.3">
      <c r="C382" t="s">
        <v>418</v>
      </c>
      <c r="D382">
        <f>420+60+200+950</f>
        <v>1630</v>
      </c>
      <c r="F382" t="s">
        <v>62</v>
      </c>
      <c r="G382" t="s">
        <v>308</v>
      </c>
      <c r="H382" t="s">
        <v>16</v>
      </c>
      <c r="I382" t="s">
        <v>12</v>
      </c>
      <c r="J382" t="s">
        <v>13</v>
      </c>
      <c r="K382" t="s">
        <v>163</v>
      </c>
    </row>
    <row r="383" spans="2:11" x14ac:dyDescent="0.3">
      <c r="C383" t="s">
        <v>23</v>
      </c>
      <c r="D383">
        <v>460</v>
      </c>
      <c r="F383" t="s">
        <v>62</v>
      </c>
      <c r="G383" t="s">
        <v>308</v>
      </c>
      <c r="H383" t="s">
        <v>16</v>
      </c>
      <c r="I383" t="s">
        <v>12</v>
      </c>
      <c r="J383" t="s">
        <v>13</v>
      </c>
      <c r="K383" t="s">
        <v>163</v>
      </c>
    </row>
    <row r="384" spans="2:11" x14ac:dyDescent="0.3">
      <c r="C384" t="s">
        <v>20</v>
      </c>
      <c r="D384">
        <v>1697</v>
      </c>
      <c r="F384" t="s">
        <v>62</v>
      </c>
      <c r="G384" t="s">
        <v>10</v>
      </c>
      <c r="H384" t="s">
        <v>15</v>
      </c>
      <c r="I384" t="s">
        <v>12</v>
      </c>
      <c r="J384" t="s">
        <v>13</v>
      </c>
      <c r="K384" t="s">
        <v>163</v>
      </c>
    </row>
    <row r="385" spans="2:11" x14ac:dyDescent="0.3">
      <c r="C385" t="s">
        <v>27</v>
      </c>
      <c r="D385">
        <v>480</v>
      </c>
      <c r="F385" t="s">
        <v>62</v>
      </c>
      <c r="G385" t="s">
        <v>308</v>
      </c>
      <c r="H385" t="s">
        <v>16</v>
      </c>
      <c r="I385" t="s">
        <v>12</v>
      </c>
      <c r="J385" t="s">
        <v>13</v>
      </c>
      <c r="K385" t="s">
        <v>163</v>
      </c>
    </row>
    <row r="386" spans="2:11" x14ac:dyDescent="0.3">
      <c r="C386" t="s">
        <v>529</v>
      </c>
      <c r="D386">
        <v>6240</v>
      </c>
      <c r="F386" s="29" t="s">
        <v>44</v>
      </c>
      <c r="G386" t="s">
        <v>308</v>
      </c>
      <c r="H386" t="s">
        <v>15</v>
      </c>
      <c r="I386" t="s">
        <v>12</v>
      </c>
      <c r="J386" t="s">
        <v>13</v>
      </c>
      <c r="K386" t="s">
        <v>44</v>
      </c>
    </row>
    <row r="387" spans="2:11" x14ac:dyDescent="0.3">
      <c r="C387" t="s">
        <v>20</v>
      </c>
      <c r="D387">
        <v>1920</v>
      </c>
      <c r="F387" s="29" t="s">
        <v>44</v>
      </c>
      <c r="G387" t="s">
        <v>308</v>
      </c>
      <c r="H387" t="s">
        <v>15</v>
      </c>
      <c r="I387" t="s">
        <v>12</v>
      </c>
      <c r="J387" t="s">
        <v>13</v>
      </c>
      <c r="K387" t="s">
        <v>44</v>
      </c>
    </row>
    <row r="388" spans="2:11" x14ac:dyDescent="0.3">
      <c r="B388" s="5">
        <v>44771</v>
      </c>
      <c r="C388" t="s">
        <v>24</v>
      </c>
      <c r="D388">
        <v>60</v>
      </c>
      <c r="F388" t="s">
        <v>50</v>
      </c>
      <c r="G388" t="s">
        <v>308</v>
      </c>
      <c r="H388" t="s">
        <v>16</v>
      </c>
      <c r="I388" t="s">
        <v>12</v>
      </c>
      <c r="J388" t="s">
        <v>13</v>
      </c>
      <c r="K388" t="s">
        <v>163</v>
      </c>
    </row>
    <row r="389" spans="2:11" x14ac:dyDescent="0.3">
      <c r="C389" t="s">
        <v>27</v>
      </c>
      <c r="D389">
        <v>240</v>
      </c>
      <c r="F389" t="s">
        <v>50</v>
      </c>
      <c r="G389" t="s">
        <v>308</v>
      </c>
      <c r="H389" t="s">
        <v>16</v>
      </c>
      <c r="I389" t="s">
        <v>12</v>
      </c>
      <c r="J389" t="s">
        <v>13</v>
      </c>
      <c r="K389" t="s">
        <v>163</v>
      </c>
    </row>
    <row r="390" spans="2:11" x14ac:dyDescent="0.3">
      <c r="C390" t="s">
        <v>8</v>
      </c>
      <c r="D390">
        <v>80</v>
      </c>
      <c r="F390" t="s">
        <v>50</v>
      </c>
      <c r="G390" t="s">
        <v>308</v>
      </c>
      <c r="H390" t="s">
        <v>16</v>
      </c>
      <c r="I390" t="s">
        <v>12</v>
      </c>
      <c r="J390" t="s">
        <v>13</v>
      </c>
      <c r="K390" t="s">
        <v>163</v>
      </c>
    </row>
    <row r="391" spans="2:11" x14ac:dyDescent="0.3">
      <c r="C391" t="s">
        <v>410</v>
      </c>
      <c r="D391">
        <v>400</v>
      </c>
      <c r="F391" t="s">
        <v>50</v>
      </c>
      <c r="G391" t="s">
        <v>308</v>
      </c>
      <c r="H391" t="s">
        <v>15</v>
      </c>
      <c r="I391" t="s">
        <v>12</v>
      </c>
      <c r="J391" t="s">
        <v>13</v>
      </c>
      <c r="K391" t="s">
        <v>163</v>
      </c>
    </row>
    <row r="392" spans="2:11" x14ac:dyDescent="0.3">
      <c r="C392" t="s">
        <v>411</v>
      </c>
      <c r="D392">
        <v>260</v>
      </c>
      <c r="F392" t="s">
        <v>50</v>
      </c>
      <c r="G392" t="s">
        <v>308</v>
      </c>
      <c r="H392" t="s">
        <v>15</v>
      </c>
      <c r="I392" t="s">
        <v>12</v>
      </c>
      <c r="J392" t="s">
        <v>13</v>
      </c>
      <c r="K392" t="s">
        <v>163</v>
      </c>
    </row>
    <row r="393" spans="2:11" x14ac:dyDescent="0.3">
      <c r="C393" t="s">
        <v>419</v>
      </c>
      <c r="D393">
        <v>2000</v>
      </c>
      <c r="F393" t="s">
        <v>62</v>
      </c>
      <c r="G393" t="s">
        <v>10</v>
      </c>
      <c r="H393" t="s">
        <v>76</v>
      </c>
      <c r="I393" t="s">
        <v>12</v>
      </c>
      <c r="J393" t="s">
        <v>13</v>
      </c>
      <c r="K393" t="s">
        <v>163</v>
      </c>
    </row>
    <row r="394" spans="2:11" x14ac:dyDescent="0.3">
      <c r="C394" t="s">
        <v>20</v>
      </c>
      <c r="D394">
        <v>2401</v>
      </c>
      <c r="F394" s="29" t="s">
        <v>44</v>
      </c>
      <c r="G394" t="s">
        <v>308</v>
      </c>
      <c r="H394" t="s">
        <v>15</v>
      </c>
      <c r="I394" t="s">
        <v>12</v>
      </c>
      <c r="J394" t="s">
        <v>13</v>
      </c>
      <c r="K394" t="s">
        <v>44</v>
      </c>
    </row>
    <row r="395" spans="2:11" x14ac:dyDescent="0.3">
      <c r="C395" t="s">
        <v>23</v>
      </c>
      <c r="D395">
        <v>480</v>
      </c>
      <c r="F395" s="29" t="s">
        <v>44</v>
      </c>
      <c r="G395" t="s">
        <v>308</v>
      </c>
      <c r="H395" t="s">
        <v>16</v>
      </c>
      <c r="I395" t="s">
        <v>12</v>
      </c>
      <c r="J395" t="s">
        <v>13</v>
      </c>
      <c r="K395" t="s">
        <v>44</v>
      </c>
    </row>
    <row r="396" spans="2:11" x14ac:dyDescent="0.3">
      <c r="C396" t="s">
        <v>20</v>
      </c>
      <c r="D396">
        <v>240</v>
      </c>
      <c r="F396" s="29" t="s">
        <v>44</v>
      </c>
      <c r="G396" t="s">
        <v>308</v>
      </c>
      <c r="H396" t="s">
        <v>15</v>
      </c>
      <c r="I396" t="s">
        <v>12</v>
      </c>
      <c r="J396" t="s">
        <v>13</v>
      </c>
      <c r="K396" t="s">
        <v>44</v>
      </c>
    </row>
    <row r="397" spans="2:11" x14ac:dyDescent="0.3">
      <c r="C397" t="s">
        <v>530</v>
      </c>
      <c r="D397">
        <v>700</v>
      </c>
      <c r="F397" s="29" t="s">
        <v>44</v>
      </c>
      <c r="G397" t="s">
        <v>308</v>
      </c>
      <c r="H397" t="s">
        <v>15</v>
      </c>
      <c r="I397" t="s">
        <v>12</v>
      </c>
      <c r="J397" t="s">
        <v>13</v>
      </c>
      <c r="K397" t="s">
        <v>44</v>
      </c>
    </row>
    <row r="398" spans="2:11" x14ac:dyDescent="0.3">
      <c r="C398" t="s">
        <v>531</v>
      </c>
      <c r="D398">
        <v>1000</v>
      </c>
      <c r="F398" s="29" t="s">
        <v>44</v>
      </c>
      <c r="G398" t="s">
        <v>308</v>
      </c>
      <c r="H398" t="s">
        <v>15</v>
      </c>
      <c r="I398" t="s">
        <v>12</v>
      </c>
      <c r="J398" t="s">
        <v>13</v>
      </c>
      <c r="K398" t="s">
        <v>44</v>
      </c>
    </row>
    <row r="399" spans="2:11" x14ac:dyDescent="0.3">
      <c r="B399" s="5">
        <v>44772</v>
      </c>
      <c r="C399" t="s">
        <v>23</v>
      </c>
      <c r="D399">
        <v>240</v>
      </c>
      <c r="F399" t="s">
        <v>50</v>
      </c>
      <c r="G399" t="s">
        <v>308</v>
      </c>
      <c r="H399" t="s">
        <v>16</v>
      </c>
      <c r="I399" t="s">
        <v>12</v>
      </c>
      <c r="J399" t="s">
        <v>13</v>
      </c>
      <c r="K399" t="s">
        <v>163</v>
      </c>
    </row>
    <row r="400" spans="2:11" x14ac:dyDescent="0.3">
      <c r="C400" t="s">
        <v>8</v>
      </c>
      <c r="D400">
        <v>125</v>
      </c>
      <c r="F400" t="s">
        <v>50</v>
      </c>
      <c r="G400" t="s">
        <v>308</v>
      </c>
      <c r="H400" t="s">
        <v>16</v>
      </c>
      <c r="I400" t="s">
        <v>12</v>
      </c>
      <c r="J400" t="s">
        <v>13</v>
      </c>
      <c r="K400" t="s">
        <v>163</v>
      </c>
    </row>
    <row r="401" spans="3:11" x14ac:dyDescent="0.3">
      <c r="C401" t="s">
        <v>27</v>
      </c>
      <c r="D401">
        <v>305</v>
      </c>
      <c r="F401" t="s">
        <v>50</v>
      </c>
      <c r="G401" t="s">
        <v>308</v>
      </c>
      <c r="H401" t="s">
        <v>16</v>
      </c>
      <c r="I401" t="s">
        <v>12</v>
      </c>
      <c r="J401" t="s">
        <v>13</v>
      </c>
      <c r="K401" t="s">
        <v>163</v>
      </c>
    </row>
    <row r="402" spans="3:11" x14ac:dyDescent="0.3">
      <c r="C402" t="s">
        <v>20</v>
      </c>
      <c r="D402">
        <v>555</v>
      </c>
      <c r="F402" t="s">
        <v>50</v>
      </c>
      <c r="G402" t="s">
        <v>10</v>
      </c>
      <c r="H402" t="s">
        <v>15</v>
      </c>
      <c r="I402" t="s">
        <v>12</v>
      </c>
      <c r="J402" t="s">
        <v>13</v>
      </c>
      <c r="K402" t="s">
        <v>163</v>
      </c>
    </row>
    <row r="403" spans="3:11" x14ac:dyDescent="0.3">
      <c r="C403" t="s">
        <v>32</v>
      </c>
      <c r="D403">
        <v>40</v>
      </c>
      <c r="F403" t="s">
        <v>50</v>
      </c>
      <c r="G403" t="s">
        <v>308</v>
      </c>
      <c r="H403" t="s">
        <v>16</v>
      </c>
      <c r="I403" t="s">
        <v>12</v>
      </c>
      <c r="J403" t="s">
        <v>13</v>
      </c>
      <c r="K403" t="s">
        <v>163</v>
      </c>
    </row>
    <row r="404" spans="3:11" x14ac:dyDescent="0.3">
      <c r="C404" t="s">
        <v>9</v>
      </c>
      <c r="D404">
        <v>60</v>
      </c>
      <c r="F404" t="s">
        <v>50</v>
      </c>
      <c r="G404" t="s">
        <v>308</v>
      </c>
      <c r="H404" t="s">
        <v>16</v>
      </c>
      <c r="I404" t="s">
        <v>12</v>
      </c>
      <c r="J404" t="s">
        <v>13</v>
      </c>
      <c r="K404" t="s">
        <v>163</v>
      </c>
    </row>
    <row r="405" spans="3:11" x14ac:dyDescent="0.3">
      <c r="C405" t="s">
        <v>412</v>
      </c>
      <c r="D405">
        <v>255</v>
      </c>
      <c r="F405" t="s">
        <v>50</v>
      </c>
      <c r="G405" t="s">
        <v>308</v>
      </c>
      <c r="H405" t="s">
        <v>16</v>
      </c>
      <c r="I405" t="s">
        <v>12</v>
      </c>
      <c r="J405" t="s">
        <v>13</v>
      </c>
      <c r="K405" t="s">
        <v>163</v>
      </c>
    </row>
    <row r="406" spans="3:11" x14ac:dyDescent="0.3">
      <c r="C406" t="s">
        <v>24</v>
      </c>
      <c r="D406">
        <v>80</v>
      </c>
      <c r="F406" t="s">
        <v>62</v>
      </c>
      <c r="G406" t="s">
        <v>308</v>
      </c>
      <c r="H406" t="s">
        <v>16</v>
      </c>
      <c r="I406" t="s">
        <v>12</v>
      </c>
      <c r="J406" t="s">
        <v>13</v>
      </c>
      <c r="K406" t="s">
        <v>163</v>
      </c>
    </row>
    <row r="407" spans="3:11" x14ac:dyDescent="0.3">
      <c r="C407" t="s">
        <v>23</v>
      </c>
      <c r="D407">
        <v>280</v>
      </c>
      <c r="F407" t="s">
        <v>62</v>
      </c>
      <c r="G407" t="s">
        <v>308</v>
      </c>
      <c r="H407" t="s">
        <v>16</v>
      </c>
      <c r="I407" t="s">
        <v>12</v>
      </c>
      <c r="J407" t="s">
        <v>13</v>
      </c>
      <c r="K407" t="s">
        <v>163</v>
      </c>
    </row>
    <row r="408" spans="3:11" x14ac:dyDescent="0.3">
      <c r="C408" t="s">
        <v>27</v>
      </c>
      <c r="D408">
        <v>230</v>
      </c>
      <c r="F408" t="s">
        <v>62</v>
      </c>
      <c r="G408" t="s">
        <v>308</v>
      </c>
      <c r="H408" t="s">
        <v>16</v>
      </c>
      <c r="I408" t="s">
        <v>12</v>
      </c>
      <c r="J408" t="s">
        <v>13</v>
      </c>
      <c r="K408" t="s">
        <v>163</v>
      </c>
    </row>
    <row r="409" spans="3:11" x14ac:dyDescent="0.3">
      <c r="C409" t="s">
        <v>20</v>
      </c>
      <c r="D409">
        <v>1851</v>
      </c>
      <c r="F409" t="s">
        <v>29</v>
      </c>
      <c r="G409" t="s">
        <v>308</v>
      </c>
      <c r="H409" t="s">
        <v>15</v>
      </c>
      <c r="I409" t="s">
        <v>12</v>
      </c>
      <c r="J409" t="s">
        <v>13</v>
      </c>
      <c r="K409" t="s">
        <v>29</v>
      </c>
    </row>
    <row r="410" spans="3:11" x14ac:dyDescent="0.3">
      <c r="C410" t="s">
        <v>449</v>
      </c>
      <c r="D410">
        <v>1500</v>
      </c>
      <c r="F410" t="s">
        <v>41</v>
      </c>
      <c r="G410" t="s">
        <v>308</v>
      </c>
      <c r="H410" t="s">
        <v>15</v>
      </c>
      <c r="I410" t="s">
        <v>12</v>
      </c>
      <c r="J410" t="s">
        <v>13</v>
      </c>
    </row>
    <row r="411" spans="3:11" x14ac:dyDescent="0.3">
      <c r="C411" t="s">
        <v>75</v>
      </c>
      <c r="D411">
        <v>1100</v>
      </c>
      <c r="F411" t="s">
        <v>41</v>
      </c>
      <c r="G411" t="s">
        <v>308</v>
      </c>
      <c r="H411" t="s">
        <v>76</v>
      </c>
      <c r="I411" t="s">
        <v>12</v>
      </c>
      <c r="J411" t="s">
        <v>13</v>
      </c>
    </row>
    <row r="412" spans="3:11" x14ac:dyDescent="0.3">
      <c r="C412" t="s">
        <v>450</v>
      </c>
      <c r="D412">
        <v>120</v>
      </c>
      <c r="F412" t="s">
        <v>41</v>
      </c>
      <c r="G412" t="s">
        <v>308</v>
      </c>
      <c r="H412" t="s">
        <v>15</v>
      </c>
      <c r="I412" t="s">
        <v>12</v>
      </c>
      <c r="J412" t="s">
        <v>13</v>
      </c>
    </row>
    <row r="413" spans="3:11" x14ac:dyDescent="0.3">
      <c r="C413" t="s">
        <v>23</v>
      </c>
      <c r="D413">
        <v>140</v>
      </c>
      <c r="F413" t="s">
        <v>41</v>
      </c>
      <c r="G413" t="s">
        <v>308</v>
      </c>
      <c r="H413" t="s">
        <v>16</v>
      </c>
      <c r="I413" t="s">
        <v>12</v>
      </c>
      <c r="J413" t="s">
        <v>13</v>
      </c>
    </row>
    <row r="414" spans="3:11" x14ac:dyDescent="0.3">
      <c r="C414" t="s">
        <v>451</v>
      </c>
      <c r="D414">
        <v>1000</v>
      </c>
      <c r="F414" t="s">
        <v>41</v>
      </c>
      <c r="G414" t="s">
        <v>308</v>
      </c>
      <c r="H414" t="s">
        <v>15</v>
      </c>
      <c r="I414" t="s">
        <v>12</v>
      </c>
      <c r="J414" t="s">
        <v>13</v>
      </c>
    </row>
    <row r="415" spans="3:11" x14ac:dyDescent="0.3">
      <c r="C415" t="s">
        <v>48</v>
      </c>
      <c r="D415">
        <v>500</v>
      </c>
      <c r="F415" t="s">
        <v>44</v>
      </c>
      <c r="G415" t="s">
        <v>308</v>
      </c>
      <c r="H415" t="s">
        <v>14</v>
      </c>
      <c r="I415" t="s">
        <v>12</v>
      </c>
      <c r="J415" t="s">
        <v>13</v>
      </c>
    </row>
    <row r="416" spans="3:11" x14ac:dyDescent="0.3">
      <c r="C416" t="s">
        <v>23</v>
      </c>
      <c r="D416">
        <v>140</v>
      </c>
      <c r="F416" t="s">
        <v>41</v>
      </c>
      <c r="G416" t="s">
        <v>308</v>
      </c>
      <c r="H416" t="s">
        <v>16</v>
      </c>
      <c r="I416" t="s">
        <v>12</v>
      </c>
      <c r="J416" t="s">
        <v>13</v>
      </c>
    </row>
    <row r="417" spans="2:11" x14ac:dyDescent="0.3">
      <c r="C417" t="s">
        <v>8</v>
      </c>
      <c r="D417">
        <v>480</v>
      </c>
      <c r="F417" t="s">
        <v>44</v>
      </c>
      <c r="G417" t="s">
        <v>308</v>
      </c>
      <c r="H417" t="s">
        <v>16</v>
      </c>
      <c r="I417" t="s">
        <v>12</v>
      </c>
      <c r="J417" t="s">
        <v>13</v>
      </c>
    </row>
    <row r="418" spans="2:11" x14ac:dyDescent="0.3">
      <c r="B418" s="5">
        <v>44773</v>
      </c>
      <c r="C418" t="s">
        <v>30</v>
      </c>
      <c r="D418">
        <v>155</v>
      </c>
      <c r="F418" t="s">
        <v>41</v>
      </c>
      <c r="G418" t="s">
        <v>308</v>
      </c>
      <c r="H418" t="s">
        <v>16</v>
      </c>
      <c r="I418" t="s">
        <v>12</v>
      </c>
      <c r="J418" t="s">
        <v>13</v>
      </c>
    </row>
    <row r="419" spans="2:11" x14ac:dyDescent="0.3">
      <c r="C419" t="s">
        <v>95</v>
      </c>
      <c r="D419">
        <v>85</v>
      </c>
      <c r="F419" t="s">
        <v>41</v>
      </c>
      <c r="G419" t="s">
        <v>308</v>
      </c>
      <c r="H419" t="s">
        <v>16</v>
      </c>
      <c r="I419" t="s">
        <v>12</v>
      </c>
      <c r="J419" t="s">
        <v>13</v>
      </c>
    </row>
    <row r="420" spans="2:11" x14ac:dyDescent="0.3">
      <c r="C420" t="s">
        <v>91</v>
      </c>
      <c r="D420">
        <v>35</v>
      </c>
      <c r="F420" t="s">
        <v>41</v>
      </c>
      <c r="G420" t="s">
        <v>308</v>
      </c>
      <c r="H420" t="s">
        <v>16</v>
      </c>
      <c r="I420" t="s">
        <v>12</v>
      </c>
      <c r="J420" t="s">
        <v>13</v>
      </c>
    </row>
    <row r="421" spans="2:11" x14ac:dyDescent="0.3">
      <c r="C421" t="s">
        <v>8</v>
      </c>
      <c r="D421">
        <v>105</v>
      </c>
      <c r="F421" t="s">
        <v>50</v>
      </c>
      <c r="G421" t="s">
        <v>308</v>
      </c>
      <c r="H421" t="s">
        <v>16</v>
      </c>
      <c r="I421" t="s">
        <v>12</v>
      </c>
      <c r="J421" t="s">
        <v>13</v>
      </c>
      <c r="K421" t="s">
        <v>163</v>
      </c>
    </row>
    <row r="422" spans="2:11" x14ac:dyDescent="0.3">
      <c r="C422" t="s">
        <v>27</v>
      </c>
      <c r="D422">
        <v>315</v>
      </c>
      <c r="F422" t="s">
        <v>50</v>
      </c>
      <c r="G422" t="s">
        <v>308</v>
      </c>
      <c r="H422" t="s">
        <v>16</v>
      </c>
      <c r="I422" t="s">
        <v>12</v>
      </c>
      <c r="J422" t="s">
        <v>13</v>
      </c>
      <c r="K422" t="s">
        <v>163</v>
      </c>
    </row>
    <row r="423" spans="2:11" x14ac:dyDescent="0.3">
      <c r="C423" t="s">
        <v>9</v>
      </c>
      <c r="D423">
        <v>40</v>
      </c>
      <c r="F423" t="s">
        <v>50</v>
      </c>
      <c r="G423" t="s">
        <v>308</v>
      </c>
      <c r="H423" t="s">
        <v>16</v>
      </c>
      <c r="I423" t="s">
        <v>12</v>
      </c>
      <c r="J423" t="s">
        <v>13</v>
      </c>
      <c r="K423" t="s">
        <v>163</v>
      </c>
    </row>
    <row r="424" spans="2:11" x14ac:dyDescent="0.3">
      <c r="C424" t="s">
        <v>24</v>
      </c>
      <c r="D424">
        <v>180</v>
      </c>
      <c r="F424" t="s">
        <v>62</v>
      </c>
      <c r="G424" t="s">
        <v>308</v>
      </c>
      <c r="H424" t="s">
        <v>16</v>
      </c>
      <c r="I424" t="s">
        <v>12</v>
      </c>
      <c r="J424" t="s">
        <v>13</v>
      </c>
      <c r="K424" t="s">
        <v>163</v>
      </c>
    </row>
    <row r="425" spans="2:11" x14ac:dyDescent="0.3">
      <c r="C425" t="s">
        <v>23</v>
      </c>
      <c r="D425">
        <v>280</v>
      </c>
      <c r="F425" t="s">
        <v>62</v>
      </c>
      <c r="G425" t="s">
        <v>308</v>
      </c>
      <c r="H425" t="s">
        <v>16</v>
      </c>
      <c r="I425" t="s">
        <v>12</v>
      </c>
      <c r="J425" t="s">
        <v>13</v>
      </c>
      <c r="K425" t="s">
        <v>163</v>
      </c>
    </row>
    <row r="426" spans="2:11" x14ac:dyDescent="0.3">
      <c r="C426" t="s">
        <v>420</v>
      </c>
      <c r="D426">
        <v>1050</v>
      </c>
      <c r="F426" t="s">
        <v>62</v>
      </c>
      <c r="G426" t="s">
        <v>308</v>
      </c>
      <c r="H426" t="s">
        <v>15</v>
      </c>
      <c r="I426" t="s">
        <v>12</v>
      </c>
      <c r="J426" t="s">
        <v>13</v>
      </c>
      <c r="K426" t="s">
        <v>163</v>
      </c>
    </row>
    <row r="427" spans="2:11" x14ac:dyDescent="0.3">
      <c r="C427" t="s">
        <v>119</v>
      </c>
      <c r="D427">
        <v>60</v>
      </c>
      <c r="F427" t="s">
        <v>62</v>
      </c>
      <c r="G427" t="s">
        <v>308</v>
      </c>
      <c r="H427" t="s">
        <v>16</v>
      </c>
      <c r="I427" t="s">
        <v>12</v>
      </c>
      <c r="J427" t="s">
        <v>13</v>
      </c>
      <c r="K427" t="s">
        <v>163</v>
      </c>
    </row>
    <row r="428" spans="2:11" x14ac:dyDescent="0.3">
      <c r="C428" t="s">
        <v>27</v>
      </c>
      <c r="D428">
        <v>260</v>
      </c>
      <c r="F428" t="s">
        <v>62</v>
      </c>
      <c r="G428" t="s">
        <v>308</v>
      </c>
      <c r="H428" t="s">
        <v>16</v>
      </c>
      <c r="I428" t="s">
        <v>12</v>
      </c>
      <c r="J428" t="s">
        <v>13</v>
      </c>
      <c r="K428" t="s">
        <v>163</v>
      </c>
    </row>
    <row r="429" spans="2:11" x14ac:dyDescent="0.3">
      <c r="C429" t="s">
        <v>421</v>
      </c>
      <c r="D429">
        <v>800</v>
      </c>
      <c r="F429" t="s">
        <v>62</v>
      </c>
      <c r="G429" t="s">
        <v>10</v>
      </c>
      <c r="H429" t="s">
        <v>76</v>
      </c>
      <c r="I429" t="s">
        <v>12</v>
      </c>
      <c r="J429" t="s">
        <v>13</v>
      </c>
      <c r="K429" t="s">
        <v>163</v>
      </c>
    </row>
    <row r="430" spans="2:11" x14ac:dyDescent="0.3">
      <c r="C430" t="s">
        <v>20</v>
      </c>
      <c r="D430">
        <v>900</v>
      </c>
      <c r="F430" t="s">
        <v>29</v>
      </c>
      <c r="G430" t="s">
        <v>10</v>
      </c>
      <c r="H430" t="s">
        <v>15</v>
      </c>
      <c r="I430" t="s">
        <v>12</v>
      </c>
      <c r="J430" t="s">
        <v>13</v>
      </c>
      <c r="K430" t="s">
        <v>29</v>
      </c>
    </row>
    <row r="431" spans="2:11" x14ac:dyDescent="0.3">
      <c r="C431" t="s">
        <v>341</v>
      </c>
      <c r="D431">
        <f>370+60</f>
        <v>430</v>
      </c>
      <c r="F431" t="s">
        <v>29</v>
      </c>
      <c r="G431" t="s">
        <v>308</v>
      </c>
      <c r="H431" t="s">
        <v>15</v>
      </c>
      <c r="I431" t="s">
        <v>12</v>
      </c>
      <c r="J431" t="s">
        <v>13</v>
      </c>
      <c r="K431" t="s">
        <v>29</v>
      </c>
    </row>
    <row r="432" spans="2:11" x14ac:dyDescent="0.3">
      <c r="C432" t="s">
        <v>23</v>
      </c>
      <c r="D432">
        <v>250</v>
      </c>
      <c r="F432" t="s">
        <v>29</v>
      </c>
      <c r="G432" t="s">
        <v>308</v>
      </c>
      <c r="H432" t="s">
        <v>16</v>
      </c>
      <c r="I432" t="s">
        <v>12</v>
      </c>
      <c r="J432" t="s">
        <v>13</v>
      </c>
      <c r="K432" t="s">
        <v>29</v>
      </c>
    </row>
    <row r="433" spans="3:11" x14ac:dyDescent="0.3">
      <c r="C433" t="s">
        <v>475</v>
      </c>
      <c r="D433">
        <v>230</v>
      </c>
      <c r="F433" t="s">
        <v>50</v>
      </c>
      <c r="G433" t="s">
        <v>308</v>
      </c>
      <c r="H433" t="s">
        <v>16</v>
      </c>
      <c r="I433" t="s">
        <v>12</v>
      </c>
      <c r="J433" t="s">
        <v>13</v>
      </c>
      <c r="K433" t="s">
        <v>163</v>
      </c>
    </row>
    <row r="434" spans="3:11" x14ac:dyDescent="0.3">
      <c r="C434" t="s">
        <v>532</v>
      </c>
      <c r="D434">
        <v>350</v>
      </c>
      <c r="F434" t="s">
        <v>44</v>
      </c>
      <c r="G434" t="s">
        <v>308</v>
      </c>
      <c r="H434" t="s">
        <v>15</v>
      </c>
      <c r="I434" t="s">
        <v>12</v>
      </c>
      <c r="J434" t="s">
        <v>13</v>
      </c>
    </row>
    <row r="435" spans="3:11" x14ac:dyDescent="0.3">
      <c r="C435" t="s">
        <v>24</v>
      </c>
      <c r="D435">
        <v>644</v>
      </c>
      <c r="F435" t="s">
        <v>44</v>
      </c>
      <c r="G435" t="s">
        <v>308</v>
      </c>
      <c r="H435" t="s">
        <v>16</v>
      </c>
      <c r="I435" t="s">
        <v>12</v>
      </c>
      <c r="J435" t="s">
        <v>13</v>
      </c>
    </row>
    <row r="436" spans="3:11" x14ac:dyDescent="0.3">
      <c r="C436" t="s">
        <v>566</v>
      </c>
      <c r="D436">
        <v>400</v>
      </c>
      <c r="F436" t="s">
        <v>44</v>
      </c>
      <c r="G436" t="s">
        <v>308</v>
      </c>
      <c r="H436" t="s">
        <v>14</v>
      </c>
      <c r="I436" t="s">
        <v>12</v>
      </c>
      <c r="J436" t="s">
        <v>13</v>
      </c>
    </row>
    <row r="524" spans="3:8" ht="15" thickBot="1" x14ac:dyDescent="0.35"/>
    <row r="525" spans="3:8" x14ac:dyDescent="0.3">
      <c r="C525" s="197" t="s">
        <v>79</v>
      </c>
      <c r="D525" s="208" t="s">
        <v>82</v>
      </c>
      <c r="E525" s="195" t="s">
        <v>64</v>
      </c>
      <c r="F525" s="202" t="s">
        <v>80</v>
      </c>
      <c r="G525" s="202" t="s">
        <v>83</v>
      </c>
      <c r="H525" s="193" t="s">
        <v>81</v>
      </c>
    </row>
    <row r="526" spans="3:8" ht="15" thickBot="1" x14ac:dyDescent="0.35">
      <c r="C526" s="198"/>
      <c r="D526" s="209"/>
      <c r="E526" s="196"/>
      <c r="F526" s="207"/>
      <c r="G526" s="203"/>
      <c r="H526" s="194"/>
    </row>
    <row r="527" spans="3:8" x14ac:dyDescent="0.3">
      <c r="C527" s="204" t="s">
        <v>41</v>
      </c>
      <c r="D527" s="199">
        <f>SUMIF(F14:F527,C527,D14:D527)</f>
        <v>5985</v>
      </c>
      <c r="E527" s="7"/>
      <c r="F527" s="9"/>
      <c r="G527" s="204">
        <f>SUM(F527:F532)</f>
        <v>0</v>
      </c>
      <c r="H527" s="210">
        <f>D527-G527</f>
        <v>5985</v>
      </c>
    </row>
    <row r="528" spans="3:8" x14ac:dyDescent="0.3">
      <c r="C528" s="205"/>
      <c r="D528" s="200"/>
      <c r="E528" s="7"/>
      <c r="F528" s="9"/>
      <c r="G528" s="205"/>
      <c r="H528" s="211"/>
    </row>
    <row r="529" spans="3:8" x14ac:dyDescent="0.3">
      <c r="C529" s="205"/>
      <c r="D529" s="200"/>
      <c r="E529" s="7"/>
      <c r="F529" s="9"/>
      <c r="G529" s="205"/>
      <c r="H529" s="211"/>
    </row>
    <row r="530" spans="3:8" x14ac:dyDescent="0.3">
      <c r="C530" s="205"/>
      <c r="D530" s="200"/>
      <c r="E530" s="7"/>
      <c r="F530" s="9"/>
      <c r="G530" s="205"/>
      <c r="H530" s="211"/>
    </row>
    <row r="531" spans="3:8" x14ac:dyDescent="0.3">
      <c r="C531" s="205"/>
      <c r="D531" s="200"/>
      <c r="E531" s="7"/>
      <c r="F531" s="9"/>
      <c r="G531" s="205"/>
      <c r="H531" s="211"/>
    </row>
    <row r="532" spans="3:8" ht="15" thickBot="1" x14ac:dyDescent="0.35">
      <c r="C532" s="205"/>
      <c r="D532" s="201"/>
      <c r="E532" s="7"/>
      <c r="F532" s="9"/>
      <c r="G532" s="206"/>
      <c r="H532" s="212"/>
    </row>
    <row r="533" spans="3:8" x14ac:dyDescent="0.3">
      <c r="C533" s="204" t="s">
        <v>29</v>
      </c>
      <c r="D533" s="199">
        <f>SUMIF(F20:F533,C533,D20:D533)</f>
        <v>5780</v>
      </c>
      <c r="E533" s="7"/>
      <c r="F533" s="9"/>
      <c r="G533" s="204">
        <f>SUM(F533:F538)</f>
        <v>0</v>
      </c>
      <c r="H533" s="210">
        <f>D533-G533</f>
        <v>5780</v>
      </c>
    </row>
    <row r="534" spans="3:8" x14ac:dyDescent="0.3">
      <c r="C534" s="205"/>
      <c r="D534" s="200"/>
      <c r="E534" s="7"/>
      <c r="F534" s="9"/>
      <c r="G534" s="205"/>
      <c r="H534" s="211"/>
    </row>
    <row r="535" spans="3:8" x14ac:dyDescent="0.3">
      <c r="C535" s="205"/>
      <c r="D535" s="200"/>
      <c r="E535" s="7"/>
      <c r="F535" s="9"/>
      <c r="G535" s="205"/>
      <c r="H535" s="211"/>
    </row>
    <row r="536" spans="3:8" x14ac:dyDescent="0.3">
      <c r="C536" s="205"/>
      <c r="D536" s="200"/>
      <c r="E536" s="7"/>
      <c r="F536" s="9"/>
      <c r="G536" s="205"/>
      <c r="H536" s="211"/>
    </row>
    <row r="537" spans="3:8" x14ac:dyDescent="0.3">
      <c r="C537" s="205"/>
      <c r="D537" s="200"/>
      <c r="E537" s="7"/>
      <c r="F537" s="9"/>
      <c r="G537" s="205"/>
      <c r="H537" s="211"/>
    </row>
    <row r="538" spans="3:8" ht="15" thickBot="1" x14ac:dyDescent="0.35">
      <c r="C538" s="206"/>
      <c r="D538" s="201"/>
      <c r="E538" s="7"/>
      <c r="F538" s="9"/>
      <c r="G538" s="206"/>
      <c r="H538" s="212"/>
    </row>
    <row r="539" spans="3:8" x14ac:dyDescent="0.3">
      <c r="C539" s="204" t="s">
        <v>44</v>
      </c>
      <c r="D539" s="199">
        <f>SUMIF(F14:F527,C539,D14:D527)</f>
        <v>124673</v>
      </c>
      <c r="E539" s="7"/>
      <c r="F539" s="9"/>
      <c r="G539" s="204">
        <f>SUM(F539:F541)</f>
        <v>0</v>
      </c>
      <c r="H539" s="210">
        <f>D539-G539</f>
        <v>124673</v>
      </c>
    </row>
    <row r="540" spans="3:8" x14ac:dyDescent="0.3">
      <c r="C540" s="205"/>
      <c r="D540" s="200"/>
      <c r="E540" s="7"/>
      <c r="F540" s="9"/>
      <c r="G540" s="205"/>
      <c r="H540" s="211"/>
    </row>
    <row r="541" spans="3:8" ht="15" thickBot="1" x14ac:dyDescent="0.35">
      <c r="C541" s="206"/>
      <c r="D541" s="201"/>
      <c r="E541" s="7"/>
      <c r="F541" s="9"/>
      <c r="G541" s="206"/>
      <c r="H541" s="212"/>
    </row>
    <row r="542" spans="3:8" x14ac:dyDescent="0.3">
      <c r="C542" s="204" t="s">
        <v>43</v>
      </c>
      <c r="D542" s="199">
        <f>SUMIF(F17:F530,C542,D17:D530)</f>
        <v>13386</v>
      </c>
      <c r="E542" s="7"/>
      <c r="F542" s="9"/>
      <c r="G542" s="204">
        <f>SUM(F542:F544)</f>
        <v>0</v>
      </c>
      <c r="H542" s="210">
        <f>D542-G542</f>
        <v>13386</v>
      </c>
    </row>
    <row r="543" spans="3:8" x14ac:dyDescent="0.3">
      <c r="C543" s="205"/>
      <c r="D543" s="200"/>
      <c r="E543" s="7"/>
      <c r="F543" s="9"/>
      <c r="G543" s="205"/>
      <c r="H543" s="211"/>
    </row>
    <row r="544" spans="3:8" ht="15" thickBot="1" x14ac:dyDescent="0.35">
      <c r="C544" s="206"/>
      <c r="D544" s="201"/>
      <c r="E544" s="7"/>
      <c r="F544" s="9"/>
      <c r="G544" s="206"/>
      <c r="H544" s="212"/>
    </row>
    <row r="545" spans="3:8" x14ac:dyDescent="0.3">
      <c r="C545" s="204" t="s">
        <v>50</v>
      </c>
      <c r="D545" s="199">
        <f>SUMIF(F14:F527,C545,D14:D527)</f>
        <v>64295</v>
      </c>
      <c r="E545" s="7"/>
      <c r="F545" s="9"/>
      <c r="G545" s="204">
        <f>SUM(F545:F547)</f>
        <v>0</v>
      </c>
      <c r="H545" s="210">
        <f>D545-G545</f>
        <v>64295</v>
      </c>
    </row>
    <row r="546" spans="3:8" x14ac:dyDescent="0.3">
      <c r="C546" s="205"/>
      <c r="D546" s="200"/>
      <c r="E546" s="7"/>
      <c r="F546" s="9"/>
      <c r="G546" s="205"/>
      <c r="H546" s="211"/>
    </row>
    <row r="547" spans="3:8" ht="15" thickBot="1" x14ac:dyDescent="0.35">
      <c r="C547" s="205"/>
      <c r="D547" s="201"/>
      <c r="E547" s="7"/>
      <c r="F547" s="9"/>
      <c r="G547" s="206"/>
      <c r="H547" s="212"/>
    </row>
    <row r="548" spans="3:8" x14ac:dyDescent="0.3">
      <c r="C548" s="204" t="s">
        <v>63</v>
      </c>
      <c r="D548" s="199">
        <f>SUMIF(F14:F527,C548,D14:D527)</f>
        <v>0</v>
      </c>
      <c r="E548" s="7"/>
      <c r="F548" s="9"/>
      <c r="G548" s="204">
        <f>SUM(F548:F549)</f>
        <v>0</v>
      </c>
      <c r="H548" s="210">
        <f>D548-G548</f>
        <v>0</v>
      </c>
    </row>
    <row r="549" spans="3:8" ht="15" thickBot="1" x14ac:dyDescent="0.35">
      <c r="C549" s="206"/>
      <c r="D549" s="201"/>
      <c r="E549" s="7"/>
      <c r="F549" s="9"/>
      <c r="G549" s="206"/>
      <c r="H549" s="212"/>
    </row>
    <row r="550" spans="3:8" x14ac:dyDescent="0.3">
      <c r="C550" s="204" t="s">
        <v>114</v>
      </c>
      <c r="D550" s="199">
        <f>SUMIF(F16:F529,C550,D16:D529)</f>
        <v>0</v>
      </c>
      <c r="E550" s="7"/>
      <c r="F550" s="9"/>
      <c r="G550" s="204">
        <f>SUM(F550:F551)</f>
        <v>0</v>
      </c>
      <c r="H550" s="210">
        <f>D550-G550</f>
        <v>0</v>
      </c>
    </row>
    <row r="551" spans="3:8" ht="15" thickBot="1" x14ac:dyDescent="0.35">
      <c r="C551" s="206"/>
      <c r="D551" s="201"/>
      <c r="E551" s="8"/>
      <c r="F551" s="10"/>
      <c r="G551" s="206"/>
      <c r="H551" s="212"/>
    </row>
  </sheetData>
  <mergeCells count="34">
    <mergeCell ref="H525:H526"/>
    <mergeCell ref="C525:C526"/>
    <mergeCell ref="D525:D526"/>
    <mergeCell ref="E525:E526"/>
    <mergeCell ref="F525:F526"/>
    <mergeCell ref="G525:G526"/>
    <mergeCell ref="C527:C532"/>
    <mergeCell ref="D527:D532"/>
    <mergeCell ref="G527:G532"/>
    <mergeCell ref="H527:H532"/>
    <mergeCell ref="C533:C538"/>
    <mergeCell ref="D533:D538"/>
    <mergeCell ref="G533:G538"/>
    <mergeCell ref="H533:H538"/>
    <mergeCell ref="C539:C541"/>
    <mergeCell ref="D539:D541"/>
    <mergeCell ref="G539:G541"/>
    <mergeCell ref="H539:H541"/>
    <mergeCell ref="C542:C544"/>
    <mergeCell ref="D542:D544"/>
    <mergeCell ref="G542:G544"/>
    <mergeCell ref="H542:H544"/>
    <mergeCell ref="C550:C551"/>
    <mergeCell ref="D550:D551"/>
    <mergeCell ref="G550:G551"/>
    <mergeCell ref="H550:H551"/>
    <mergeCell ref="C545:C547"/>
    <mergeCell ref="D545:D547"/>
    <mergeCell ref="G545:G547"/>
    <mergeCell ref="H545:H547"/>
    <mergeCell ref="C548:C549"/>
    <mergeCell ref="D548:D549"/>
    <mergeCell ref="G548:G549"/>
    <mergeCell ref="H548:H54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opLeftCell="A250" workbookViewId="0">
      <selection activeCell="C215" sqref="C215"/>
    </sheetView>
  </sheetViews>
  <sheetFormatPr defaultColWidth="15.88671875" defaultRowHeight="14.4" x14ac:dyDescent="0.3"/>
  <cols>
    <col min="1" max="1" width="8.5546875" bestFit="1" customWidth="1"/>
    <col min="2" max="2" width="9.88671875" bestFit="1" customWidth="1"/>
    <col min="3" max="3" width="14.6640625" bestFit="1" customWidth="1"/>
    <col min="4" max="4" width="9.109375" bestFit="1" customWidth="1"/>
    <col min="5" max="5" width="12" bestFit="1" customWidth="1"/>
    <col min="6" max="6" width="14.5546875" bestFit="1" customWidth="1"/>
    <col min="7" max="7" width="10.33203125" bestFit="1" customWidth="1"/>
    <col min="8" max="9" width="11.33203125" bestFit="1" customWidth="1"/>
    <col min="10" max="10" width="10.88671875" bestFit="1" customWidth="1"/>
    <col min="11" max="11" width="11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44774</v>
      </c>
      <c r="C2" t="s">
        <v>23</v>
      </c>
      <c r="D2">
        <v>340</v>
      </c>
      <c r="F2" t="s">
        <v>50</v>
      </c>
      <c r="G2" t="s">
        <v>308</v>
      </c>
      <c r="H2" t="s">
        <v>16</v>
      </c>
      <c r="I2" t="s">
        <v>12</v>
      </c>
      <c r="J2" t="s">
        <v>13</v>
      </c>
      <c r="K2" t="s">
        <v>163</v>
      </c>
    </row>
    <row r="3" spans="1:11" x14ac:dyDescent="0.3">
      <c r="C3" t="s">
        <v>20</v>
      </c>
      <c r="D3">
        <v>400</v>
      </c>
      <c r="F3" t="s">
        <v>50</v>
      </c>
      <c r="G3" t="s">
        <v>10</v>
      </c>
      <c r="H3" t="s">
        <v>15</v>
      </c>
      <c r="I3" t="s">
        <v>12</v>
      </c>
      <c r="J3" t="s">
        <v>13</v>
      </c>
      <c r="K3" t="s">
        <v>163</v>
      </c>
    </row>
    <row r="4" spans="1:11" x14ac:dyDescent="0.3">
      <c r="C4" t="s">
        <v>8</v>
      </c>
      <c r="D4">
        <v>100</v>
      </c>
      <c r="F4" t="s">
        <v>50</v>
      </c>
      <c r="G4" t="s">
        <v>308</v>
      </c>
      <c r="H4" t="s">
        <v>16</v>
      </c>
      <c r="I4" t="s">
        <v>12</v>
      </c>
      <c r="J4" t="s">
        <v>13</v>
      </c>
      <c r="K4" t="s">
        <v>163</v>
      </c>
    </row>
    <row r="5" spans="1:11" x14ac:dyDescent="0.3">
      <c r="C5" t="s">
        <v>27</v>
      </c>
      <c r="D5">
        <v>260</v>
      </c>
      <c r="F5" t="s">
        <v>50</v>
      </c>
      <c r="G5" t="s">
        <v>308</v>
      </c>
      <c r="H5" t="s">
        <v>16</v>
      </c>
      <c r="I5" t="s">
        <v>12</v>
      </c>
      <c r="J5" t="s">
        <v>13</v>
      </c>
      <c r="K5" t="s">
        <v>163</v>
      </c>
    </row>
    <row r="6" spans="1:11" x14ac:dyDescent="0.3">
      <c r="C6" t="s">
        <v>9</v>
      </c>
      <c r="D6">
        <v>40</v>
      </c>
      <c r="F6" t="s">
        <v>50</v>
      </c>
      <c r="G6" t="s">
        <v>308</v>
      </c>
      <c r="H6" t="s">
        <v>16</v>
      </c>
      <c r="I6" t="s">
        <v>12</v>
      </c>
      <c r="J6" t="s">
        <v>13</v>
      </c>
      <c r="K6" t="s">
        <v>163</v>
      </c>
    </row>
    <row r="7" spans="1:11" x14ac:dyDescent="0.3">
      <c r="C7" t="s">
        <v>23</v>
      </c>
      <c r="D7">
        <v>260</v>
      </c>
      <c r="F7" t="s">
        <v>62</v>
      </c>
      <c r="G7" t="s">
        <v>308</v>
      </c>
      <c r="H7" t="s">
        <v>16</v>
      </c>
      <c r="I7" t="s">
        <v>12</v>
      </c>
      <c r="J7" t="s">
        <v>13</v>
      </c>
      <c r="K7" t="s">
        <v>163</v>
      </c>
    </row>
    <row r="8" spans="1:11" x14ac:dyDescent="0.3">
      <c r="C8" t="s">
        <v>27</v>
      </c>
      <c r="D8">
        <v>260</v>
      </c>
      <c r="F8" t="s">
        <v>62</v>
      </c>
      <c r="G8" t="s">
        <v>308</v>
      </c>
      <c r="H8" t="s">
        <v>16</v>
      </c>
      <c r="I8" t="s">
        <v>12</v>
      </c>
      <c r="J8" t="s">
        <v>13</v>
      </c>
      <c r="K8" t="s">
        <v>163</v>
      </c>
    </row>
    <row r="9" spans="1:11" x14ac:dyDescent="0.3">
      <c r="C9" t="s">
        <v>8</v>
      </c>
      <c r="D9">
        <v>130</v>
      </c>
      <c r="F9" t="s">
        <v>62</v>
      </c>
      <c r="G9" t="s">
        <v>308</v>
      </c>
      <c r="H9" t="s">
        <v>16</v>
      </c>
      <c r="I9" t="s">
        <v>12</v>
      </c>
      <c r="J9" t="s">
        <v>13</v>
      </c>
      <c r="K9" t="s">
        <v>163</v>
      </c>
    </row>
    <row r="10" spans="1:11" x14ac:dyDescent="0.3">
      <c r="C10" t="s">
        <v>422</v>
      </c>
      <c r="D10">
        <v>400</v>
      </c>
      <c r="F10" t="s">
        <v>62</v>
      </c>
      <c r="G10" t="s">
        <v>308</v>
      </c>
      <c r="H10" t="s">
        <v>17</v>
      </c>
      <c r="I10" t="s">
        <v>12</v>
      </c>
      <c r="J10" t="s">
        <v>13</v>
      </c>
      <c r="K10" t="s">
        <v>163</v>
      </c>
    </row>
    <row r="11" spans="1:11" x14ac:dyDescent="0.3">
      <c r="C11" t="s">
        <v>475</v>
      </c>
      <c r="D11">
        <v>175</v>
      </c>
      <c r="F11" t="s">
        <v>50</v>
      </c>
      <c r="G11" t="s">
        <v>308</v>
      </c>
      <c r="H11" t="s">
        <v>16</v>
      </c>
      <c r="I11" t="s">
        <v>12</v>
      </c>
      <c r="J11" t="s">
        <v>13</v>
      </c>
      <c r="K11" t="s">
        <v>163</v>
      </c>
    </row>
    <row r="12" spans="1:11" x14ac:dyDescent="0.3">
      <c r="B12" s="5">
        <v>44775</v>
      </c>
      <c r="C12" t="s">
        <v>8</v>
      </c>
      <c r="D12">
        <v>100</v>
      </c>
      <c r="F12" t="s">
        <v>50</v>
      </c>
      <c r="G12" t="s">
        <v>308</v>
      </c>
      <c r="H12" t="s">
        <v>16</v>
      </c>
      <c r="I12" t="s">
        <v>12</v>
      </c>
      <c r="J12" t="s">
        <v>13</v>
      </c>
      <c r="K12" t="s">
        <v>163</v>
      </c>
    </row>
    <row r="13" spans="1:11" x14ac:dyDescent="0.3">
      <c r="B13" s="5"/>
      <c r="C13" t="s">
        <v>26</v>
      </c>
      <c r="D13">
        <v>60</v>
      </c>
      <c r="F13" t="s">
        <v>62</v>
      </c>
      <c r="G13" t="s">
        <v>308</v>
      </c>
      <c r="H13" t="s">
        <v>16</v>
      </c>
      <c r="I13" t="s">
        <v>12</v>
      </c>
      <c r="J13" t="s">
        <v>13</v>
      </c>
      <c r="K13" t="s">
        <v>163</v>
      </c>
    </row>
    <row r="14" spans="1:11" x14ac:dyDescent="0.3">
      <c r="B14" s="5"/>
      <c r="C14" t="s">
        <v>23</v>
      </c>
      <c r="D14">
        <v>475</v>
      </c>
      <c r="F14" t="s">
        <v>62</v>
      </c>
      <c r="G14" t="s">
        <v>308</v>
      </c>
      <c r="H14" t="s">
        <v>16</v>
      </c>
      <c r="I14" t="s">
        <v>12</v>
      </c>
      <c r="J14" t="s">
        <v>13</v>
      </c>
      <c r="K14" t="s">
        <v>163</v>
      </c>
    </row>
    <row r="15" spans="1:11" x14ac:dyDescent="0.3">
      <c r="B15" s="5"/>
      <c r="C15" t="s">
        <v>45</v>
      </c>
      <c r="D15">
        <v>230</v>
      </c>
      <c r="F15" t="s">
        <v>62</v>
      </c>
      <c r="G15" t="s">
        <v>308</v>
      </c>
      <c r="H15" t="s">
        <v>14</v>
      </c>
      <c r="I15" t="s">
        <v>12</v>
      </c>
      <c r="J15" t="s">
        <v>13</v>
      </c>
      <c r="K15" t="s">
        <v>163</v>
      </c>
    </row>
    <row r="16" spans="1:11" x14ac:dyDescent="0.3">
      <c r="B16" s="5"/>
      <c r="C16" t="s">
        <v>8</v>
      </c>
      <c r="D16">
        <v>220</v>
      </c>
      <c r="F16" t="s">
        <v>62</v>
      </c>
      <c r="G16" t="s">
        <v>308</v>
      </c>
      <c r="H16" t="s">
        <v>16</v>
      </c>
      <c r="I16" t="s">
        <v>12</v>
      </c>
      <c r="J16" t="s">
        <v>13</v>
      </c>
      <c r="K16" t="s">
        <v>163</v>
      </c>
    </row>
    <row r="17" spans="2:11" x14ac:dyDescent="0.3">
      <c r="B17" s="5"/>
      <c r="C17" t="s">
        <v>21</v>
      </c>
      <c r="D17">
        <v>70</v>
      </c>
      <c r="F17" t="s">
        <v>62</v>
      </c>
      <c r="G17" t="s">
        <v>308</v>
      </c>
      <c r="H17" t="s">
        <v>14</v>
      </c>
      <c r="I17" t="s">
        <v>12</v>
      </c>
      <c r="J17" t="s">
        <v>13</v>
      </c>
      <c r="K17" t="s">
        <v>163</v>
      </c>
    </row>
    <row r="18" spans="2:11" x14ac:dyDescent="0.3">
      <c r="B18" s="5"/>
      <c r="C18" t="s">
        <v>475</v>
      </c>
      <c r="D18">
        <v>125</v>
      </c>
      <c r="F18" t="s">
        <v>50</v>
      </c>
      <c r="G18" t="s">
        <v>308</v>
      </c>
      <c r="H18" t="s">
        <v>16</v>
      </c>
      <c r="I18" t="s">
        <v>12</v>
      </c>
      <c r="J18" t="s">
        <v>13</v>
      </c>
      <c r="K18" t="s">
        <v>163</v>
      </c>
    </row>
    <row r="19" spans="2:11" x14ac:dyDescent="0.3">
      <c r="B19" s="5"/>
      <c r="C19" t="s">
        <v>482</v>
      </c>
      <c r="D19">
        <v>17990</v>
      </c>
      <c r="F19" t="s">
        <v>50</v>
      </c>
      <c r="G19" t="s">
        <v>10</v>
      </c>
      <c r="H19" t="s">
        <v>483</v>
      </c>
      <c r="I19" t="s">
        <v>12</v>
      </c>
      <c r="J19" t="s">
        <v>13</v>
      </c>
      <c r="K19" t="s">
        <v>163</v>
      </c>
    </row>
    <row r="20" spans="2:11" x14ac:dyDescent="0.3">
      <c r="B20" s="5">
        <v>44776</v>
      </c>
      <c r="C20" t="s">
        <v>119</v>
      </c>
      <c r="D20">
        <v>95</v>
      </c>
      <c r="F20" t="s">
        <v>50</v>
      </c>
      <c r="G20" t="s">
        <v>308</v>
      </c>
      <c r="H20" t="s">
        <v>16</v>
      </c>
      <c r="I20" t="s">
        <v>12</v>
      </c>
      <c r="J20" t="s">
        <v>13</v>
      </c>
      <c r="K20" t="s">
        <v>163</v>
      </c>
    </row>
    <row r="21" spans="2:11" x14ac:dyDescent="0.3">
      <c r="C21" t="s">
        <v>32</v>
      </c>
      <c r="D21">
        <v>70</v>
      </c>
      <c r="F21" t="s">
        <v>50</v>
      </c>
      <c r="G21" t="s">
        <v>308</v>
      </c>
      <c r="H21" t="s">
        <v>16</v>
      </c>
      <c r="I21" t="s">
        <v>12</v>
      </c>
      <c r="J21" t="s">
        <v>13</v>
      </c>
      <c r="K21" t="s">
        <v>163</v>
      </c>
    </row>
    <row r="22" spans="2:11" x14ac:dyDescent="0.3">
      <c r="C22" t="s">
        <v>24</v>
      </c>
      <c r="D22">
        <v>60</v>
      </c>
      <c r="F22" t="s">
        <v>50</v>
      </c>
      <c r="G22" t="s">
        <v>308</v>
      </c>
      <c r="H22" t="s">
        <v>16</v>
      </c>
      <c r="I22" t="s">
        <v>12</v>
      </c>
      <c r="J22" t="s">
        <v>13</v>
      </c>
      <c r="K22" t="s">
        <v>163</v>
      </c>
    </row>
    <row r="23" spans="2:11" x14ac:dyDescent="0.3">
      <c r="C23" t="s">
        <v>26</v>
      </c>
      <c r="D23">
        <v>60</v>
      </c>
      <c r="F23" t="s">
        <v>62</v>
      </c>
      <c r="G23" t="s">
        <v>308</v>
      </c>
      <c r="H23" t="s">
        <v>16</v>
      </c>
      <c r="I23" t="s">
        <v>12</v>
      </c>
      <c r="J23" t="s">
        <v>13</v>
      </c>
      <c r="K23" t="s">
        <v>163</v>
      </c>
    </row>
    <row r="24" spans="2:11" x14ac:dyDescent="0.3">
      <c r="C24" t="s">
        <v>119</v>
      </c>
      <c r="D24">
        <v>120</v>
      </c>
      <c r="F24" t="s">
        <v>62</v>
      </c>
      <c r="G24" t="s">
        <v>308</v>
      </c>
      <c r="H24" t="s">
        <v>16</v>
      </c>
      <c r="I24" t="s">
        <v>12</v>
      </c>
      <c r="J24" t="s">
        <v>13</v>
      </c>
      <c r="K24" t="s">
        <v>163</v>
      </c>
    </row>
    <row r="25" spans="2:11" x14ac:dyDescent="0.3">
      <c r="C25" t="s">
        <v>20</v>
      </c>
      <c r="D25">
        <v>1610</v>
      </c>
      <c r="F25" t="s">
        <v>62</v>
      </c>
      <c r="G25" t="s">
        <v>10</v>
      </c>
      <c r="H25" t="s">
        <v>15</v>
      </c>
      <c r="I25" t="s">
        <v>12</v>
      </c>
      <c r="J25" t="s">
        <v>13</v>
      </c>
      <c r="K25" t="s">
        <v>163</v>
      </c>
    </row>
    <row r="26" spans="2:11" x14ac:dyDescent="0.3">
      <c r="C26" t="s">
        <v>568</v>
      </c>
      <c r="D26">
        <v>500</v>
      </c>
      <c r="F26" t="s">
        <v>44</v>
      </c>
      <c r="G26" t="s">
        <v>308</v>
      </c>
      <c r="H26" t="s">
        <v>14</v>
      </c>
      <c r="I26" t="s">
        <v>12</v>
      </c>
      <c r="J26" t="s">
        <v>13</v>
      </c>
    </row>
    <row r="27" spans="2:11" x14ac:dyDescent="0.3">
      <c r="B27" s="5">
        <v>44777</v>
      </c>
      <c r="C27" t="s">
        <v>119</v>
      </c>
      <c r="D27">
        <v>50</v>
      </c>
      <c r="F27" t="s">
        <v>50</v>
      </c>
      <c r="G27" t="s">
        <v>308</v>
      </c>
      <c r="H27" t="s">
        <v>16</v>
      </c>
      <c r="I27" t="s">
        <v>12</v>
      </c>
      <c r="J27" t="s">
        <v>13</v>
      </c>
      <c r="K27" t="s">
        <v>163</v>
      </c>
    </row>
    <row r="28" spans="2:11" x14ac:dyDescent="0.3">
      <c r="C28" t="s">
        <v>32</v>
      </c>
      <c r="D28">
        <v>60</v>
      </c>
      <c r="F28" t="s">
        <v>50</v>
      </c>
      <c r="G28" t="s">
        <v>308</v>
      </c>
      <c r="H28" t="s">
        <v>16</v>
      </c>
      <c r="I28" t="s">
        <v>12</v>
      </c>
      <c r="J28" t="s">
        <v>13</v>
      </c>
      <c r="K28" t="s">
        <v>163</v>
      </c>
    </row>
    <row r="29" spans="2:11" x14ac:dyDescent="0.3">
      <c r="C29" t="s">
        <v>24</v>
      </c>
      <c r="D29">
        <v>60</v>
      </c>
      <c r="F29" t="s">
        <v>50</v>
      </c>
      <c r="G29" t="s">
        <v>308</v>
      </c>
      <c r="H29" t="s">
        <v>16</v>
      </c>
      <c r="I29" t="s">
        <v>12</v>
      </c>
      <c r="J29" t="s">
        <v>13</v>
      </c>
      <c r="K29" t="s">
        <v>163</v>
      </c>
    </row>
    <row r="30" spans="2:11" x14ac:dyDescent="0.3">
      <c r="C30" t="s">
        <v>119</v>
      </c>
      <c r="D30">
        <v>130</v>
      </c>
      <c r="F30" t="s">
        <v>62</v>
      </c>
      <c r="G30" t="s">
        <v>308</v>
      </c>
      <c r="H30" t="s">
        <v>16</v>
      </c>
      <c r="I30" t="s">
        <v>12</v>
      </c>
      <c r="J30" t="s">
        <v>13</v>
      </c>
      <c r="K30" t="s">
        <v>163</v>
      </c>
    </row>
    <row r="31" spans="2:11" x14ac:dyDescent="0.3">
      <c r="C31" t="s">
        <v>20</v>
      </c>
      <c r="D31">
        <v>55</v>
      </c>
      <c r="F31" t="s">
        <v>62</v>
      </c>
      <c r="G31" t="s">
        <v>10</v>
      </c>
      <c r="H31" t="s">
        <v>15</v>
      </c>
      <c r="I31" t="s">
        <v>12</v>
      </c>
      <c r="J31" t="s">
        <v>13</v>
      </c>
      <c r="K31" t="s">
        <v>163</v>
      </c>
    </row>
    <row r="32" spans="2:11" x14ac:dyDescent="0.3">
      <c r="C32" t="s">
        <v>423</v>
      </c>
      <c r="D32">
        <v>150</v>
      </c>
      <c r="F32" t="s">
        <v>62</v>
      </c>
      <c r="G32" t="s">
        <v>308</v>
      </c>
      <c r="H32" t="s">
        <v>16</v>
      </c>
      <c r="I32" t="s">
        <v>12</v>
      </c>
      <c r="J32" t="s">
        <v>13</v>
      </c>
      <c r="K32" t="s">
        <v>163</v>
      </c>
    </row>
    <row r="33" spans="2:11" x14ac:dyDescent="0.3">
      <c r="C33" t="s">
        <v>424</v>
      </c>
      <c r="D33">
        <v>5000</v>
      </c>
      <c r="F33" t="s">
        <v>62</v>
      </c>
      <c r="G33" t="s">
        <v>308</v>
      </c>
      <c r="H33" t="s">
        <v>17</v>
      </c>
      <c r="I33" t="s">
        <v>12</v>
      </c>
      <c r="J33" t="s">
        <v>13</v>
      </c>
      <c r="K33" t="s">
        <v>163</v>
      </c>
    </row>
    <row r="34" spans="2:11" x14ac:dyDescent="0.3">
      <c r="C34" t="s">
        <v>475</v>
      </c>
      <c r="D34">
        <v>140</v>
      </c>
      <c r="F34" t="s">
        <v>50</v>
      </c>
      <c r="G34" t="s">
        <v>308</v>
      </c>
      <c r="H34" t="s">
        <v>16</v>
      </c>
      <c r="I34" t="s">
        <v>12</v>
      </c>
      <c r="J34" t="s">
        <v>13</v>
      </c>
      <c r="K34" t="s">
        <v>163</v>
      </c>
    </row>
    <row r="35" spans="2:11" x14ac:dyDescent="0.3">
      <c r="C35" t="s">
        <v>533</v>
      </c>
      <c r="D35">
        <v>1000</v>
      </c>
      <c r="F35" t="s">
        <v>44</v>
      </c>
      <c r="G35" t="s">
        <v>308</v>
      </c>
      <c r="H35" t="s">
        <v>14</v>
      </c>
      <c r="I35" t="s">
        <v>12</v>
      </c>
      <c r="J35" t="s">
        <v>13</v>
      </c>
    </row>
    <row r="36" spans="2:11" x14ac:dyDescent="0.3">
      <c r="C36" t="s">
        <v>534</v>
      </c>
      <c r="D36">
        <v>500</v>
      </c>
      <c r="F36" t="s">
        <v>44</v>
      </c>
      <c r="G36" t="s">
        <v>308</v>
      </c>
      <c r="H36" t="s">
        <v>15</v>
      </c>
      <c r="I36" t="s">
        <v>12</v>
      </c>
      <c r="J36" t="s">
        <v>13</v>
      </c>
    </row>
    <row r="37" spans="2:11" x14ac:dyDescent="0.3">
      <c r="C37" t="s">
        <v>535</v>
      </c>
      <c r="D37">
        <v>580</v>
      </c>
      <c r="F37" t="s">
        <v>44</v>
      </c>
      <c r="G37" t="s">
        <v>308</v>
      </c>
      <c r="H37" t="s">
        <v>16</v>
      </c>
      <c r="I37" t="s">
        <v>12</v>
      </c>
      <c r="J37" t="s">
        <v>13</v>
      </c>
    </row>
    <row r="38" spans="2:11" x14ac:dyDescent="0.3">
      <c r="C38" t="s">
        <v>536</v>
      </c>
      <c r="D38">
        <v>550</v>
      </c>
      <c r="F38" t="s">
        <v>44</v>
      </c>
      <c r="G38" t="s">
        <v>308</v>
      </c>
      <c r="H38" t="s">
        <v>15</v>
      </c>
      <c r="I38" t="s">
        <v>12</v>
      </c>
      <c r="J38" t="s">
        <v>13</v>
      </c>
    </row>
    <row r="39" spans="2:11" x14ac:dyDescent="0.3">
      <c r="B39" s="5">
        <v>44778</v>
      </c>
      <c r="C39" t="s">
        <v>119</v>
      </c>
      <c r="D39">
        <v>60</v>
      </c>
      <c r="F39" t="s">
        <v>50</v>
      </c>
      <c r="G39" t="s">
        <v>308</v>
      </c>
      <c r="H39" t="s">
        <v>16</v>
      </c>
      <c r="I39" t="s">
        <v>12</v>
      </c>
      <c r="J39" t="s">
        <v>13</v>
      </c>
      <c r="K39" t="s">
        <v>163</v>
      </c>
    </row>
    <row r="40" spans="2:11" x14ac:dyDescent="0.3">
      <c r="C40" t="s">
        <v>32</v>
      </c>
      <c r="D40">
        <v>110</v>
      </c>
      <c r="F40" t="s">
        <v>50</v>
      </c>
      <c r="G40" t="s">
        <v>308</v>
      </c>
      <c r="H40" t="s">
        <v>16</v>
      </c>
      <c r="I40" t="s">
        <v>12</v>
      </c>
      <c r="J40" t="s">
        <v>13</v>
      </c>
      <c r="K40" t="s">
        <v>163</v>
      </c>
    </row>
    <row r="41" spans="2:11" x14ac:dyDescent="0.3">
      <c r="C41" t="s">
        <v>24</v>
      </c>
      <c r="D41">
        <v>60</v>
      </c>
      <c r="F41" t="s">
        <v>50</v>
      </c>
      <c r="G41" t="s">
        <v>308</v>
      </c>
      <c r="H41" t="s">
        <v>16</v>
      </c>
      <c r="I41" t="s">
        <v>12</v>
      </c>
      <c r="J41" t="s">
        <v>13</v>
      </c>
      <c r="K41" t="s">
        <v>163</v>
      </c>
    </row>
    <row r="42" spans="2:11" x14ac:dyDescent="0.3">
      <c r="C42" t="s">
        <v>26</v>
      </c>
      <c r="D42">
        <v>50</v>
      </c>
      <c r="F42" t="s">
        <v>62</v>
      </c>
      <c r="G42" t="s">
        <v>308</v>
      </c>
      <c r="H42" t="s">
        <v>16</v>
      </c>
      <c r="I42" t="s">
        <v>12</v>
      </c>
      <c r="J42" t="s">
        <v>13</v>
      </c>
      <c r="K42" t="s">
        <v>163</v>
      </c>
    </row>
    <row r="43" spans="2:11" x14ac:dyDescent="0.3">
      <c r="C43" t="s">
        <v>119</v>
      </c>
      <c r="D43">
        <v>120</v>
      </c>
      <c r="F43" t="s">
        <v>62</v>
      </c>
      <c r="G43" t="s">
        <v>308</v>
      </c>
      <c r="H43" t="s">
        <v>16</v>
      </c>
      <c r="I43" t="s">
        <v>12</v>
      </c>
      <c r="J43" t="s">
        <v>13</v>
      </c>
      <c r="K43" t="s">
        <v>163</v>
      </c>
    </row>
    <row r="44" spans="2:11" x14ac:dyDescent="0.3">
      <c r="C44" t="s">
        <v>20</v>
      </c>
      <c r="D44">
        <v>2100</v>
      </c>
      <c r="F44" t="s">
        <v>29</v>
      </c>
      <c r="G44" t="s">
        <v>308</v>
      </c>
      <c r="H44" t="s">
        <v>15</v>
      </c>
      <c r="I44" t="s">
        <v>12</v>
      </c>
      <c r="J44" t="s">
        <v>13</v>
      </c>
      <c r="K44" t="s">
        <v>29</v>
      </c>
    </row>
    <row r="45" spans="2:11" x14ac:dyDescent="0.3">
      <c r="C45" t="s">
        <v>537</v>
      </c>
      <c r="D45">
        <v>42</v>
      </c>
      <c r="F45" t="s">
        <v>44</v>
      </c>
      <c r="G45" t="s">
        <v>308</v>
      </c>
      <c r="H45" t="s">
        <v>15</v>
      </c>
      <c r="I45" t="s">
        <v>12</v>
      </c>
      <c r="J45" t="s">
        <v>13</v>
      </c>
    </row>
    <row r="46" spans="2:11" x14ac:dyDescent="0.3">
      <c r="C46" t="s">
        <v>538</v>
      </c>
      <c r="D46">
        <v>370</v>
      </c>
      <c r="F46" t="s">
        <v>44</v>
      </c>
      <c r="G46" t="s">
        <v>308</v>
      </c>
      <c r="H46" t="s">
        <v>15</v>
      </c>
      <c r="I46" t="s">
        <v>12</v>
      </c>
      <c r="J46" t="s">
        <v>13</v>
      </c>
    </row>
    <row r="47" spans="2:11" x14ac:dyDescent="0.3">
      <c r="B47" s="5">
        <v>44779</v>
      </c>
      <c r="C47" t="s">
        <v>26</v>
      </c>
      <c r="D47">
        <v>40</v>
      </c>
      <c r="F47" t="s">
        <v>62</v>
      </c>
      <c r="G47" t="s">
        <v>308</v>
      </c>
      <c r="H47" t="s">
        <v>16</v>
      </c>
      <c r="I47" t="s">
        <v>12</v>
      </c>
      <c r="J47" t="s">
        <v>13</v>
      </c>
      <c r="K47" t="s">
        <v>163</v>
      </c>
    </row>
    <row r="48" spans="2:11" x14ac:dyDescent="0.3">
      <c r="C48" t="s">
        <v>119</v>
      </c>
      <c r="D48">
        <v>150</v>
      </c>
      <c r="F48" t="s">
        <v>62</v>
      </c>
      <c r="G48" t="s">
        <v>308</v>
      </c>
      <c r="H48" t="s">
        <v>16</v>
      </c>
      <c r="I48" t="s">
        <v>12</v>
      </c>
      <c r="J48" t="s">
        <v>13</v>
      </c>
      <c r="K48" t="s">
        <v>163</v>
      </c>
    </row>
    <row r="49" spans="2:11" x14ac:dyDescent="0.3">
      <c r="C49" t="s">
        <v>20</v>
      </c>
      <c r="D49">
        <v>380</v>
      </c>
      <c r="F49" t="s">
        <v>44</v>
      </c>
      <c r="G49" t="s">
        <v>308</v>
      </c>
      <c r="H49" t="s">
        <v>15</v>
      </c>
      <c r="I49" t="s">
        <v>12</v>
      </c>
      <c r="J49" t="s">
        <v>13</v>
      </c>
    </row>
    <row r="50" spans="2:11" x14ac:dyDescent="0.3">
      <c r="C50" t="s">
        <v>539</v>
      </c>
      <c r="D50">
        <v>560</v>
      </c>
      <c r="F50" t="s">
        <v>44</v>
      </c>
      <c r="G50" t="s">
        <v>308</v>
      </c>
      <c r="H50" t="s">
        <v>14</v>
      </c>
      <c r="I50" t="s">
        <v>12</v>
      </c>
      <c r="J50" t="s">
        <v>13</v>
      </c>
    </row>
    <row r="51" spans="2:11" x14ac:dyDescent="0.3">
      <c r="B51" s="5">
        <v>44780</v>
      </c>
      <c r="C51" t="s">
        <v>26</v>
      </c>
      <c r="D51">
        <v>30</v>
      </c>
      <c r="F51" t="s">
        <v>62</v>
      </c>
      <c r="G51" t="s">
        <v>308</v>
      </c>
      <c r="H51" t="s">
        <v>16</v>
      </c>
      <c r="I51" t="s">
        <v>12</v>
      </c>
      <c r="J51" t="s">
        <v>13</v>
      </c>
      <c r="K51" t="s">
        <v>163</v>
      </c>
    </row>
    <row r="52" spans="2:11" x14ac:dyDescent="0.3">
      <c r="C52" t="s">
        <v>20</v>
      </c>
      <c r="D52">
        <v>500</v>
      </c>
      <c r="F52" t="s">
        <v>62</v>
      </c>
      <c r="G52" t="s">
        <v>10</v>
      </c>
      <c r="H52" t="s">
        <v>15</v>
      </c>
      <c r="I52" t="s">
        <v>12</v>
      </c>
      <c r="J52" t="s">
        <v>13</v>
      </c>
      <c r="K52" t="s">
        <v>163</v>
      </c>
    </row>
    <row r="53" spans="2:11" x14ac:dyDescent="0.3">
      <c r="C53" t="s">
        <v>32</v>
      </c>
      <c r="D53">
        <v>150</v>
      </c>
      <c r="F53" t="s">
        <v>62</v>
      </c>
      <c r="G53" t="s">
        <v>308</v>
      </c>
      <c r="H53" t="s">
        <v>16</v>
      </c>
      <c r="I53" t="s">
        <v>12</v>
      </c>
      <c r="J53" t="s">
        <v>13</v>
      </c>
      <c r="K53" t="s">
        <v>163</v>
      </c>
    </row>
    <row r="54" spans="2:11" x14ac:dyDescent="0.3">
      <c r="C54" t="s">
        <v>9</v>
      </c>
      <c r="D54">
        <v>60</v>
      </c>
      <c r="F54" t="s">
        <v>62</v>
      </c>
      <c r="G54" t="s">
        <v>308</v>
      </c>
      <c r="H54" t="s">
        <v>16</v>
      </c>
      <c r="I54" t="s">
        <v>12</v>
      </c>
      <c r="J54" t="s">
        <v>13</v>
      </c>
      <c r="K54" t="s">
        <v>163</v>
      </c>
    </row>
    <row r="55" spans="2:11" x14ac:dyDescent="0.3">
      <c r="C55" t="s">
        <v>27</v>
      </c>
      <c r="D55">
        <v>750</v>
      </c>
      <c r="F55" t="s">
        <v>62</v>
      </c>
      <c r="G55" t="s">
        <v>308</v>
      </c>
      <c r="H55" t="s">
        <v>16</v>
      </c>
      <c r="I55" t="s">
        <v>12</v>
      </c>
      <c r="J55" t="s">
        <v>13</v>
      </c>
      <c r="K55" t="s">
        <v>163</v>
      </c>
    </row>
    <row r="56" spans="2:11" x14ac:dyDescent="0.3">
      <c r="C56" t="s">
        <v>444</v>
      </c>
      <c r="D56">
        <v>400</v>
      </c>
      <c r="F56" t="s">
        <v>50</v>
      </c>
      <c r="G56" t="s">
        <v>308</v>
      </c>
      <c r="H56" t="s">
        <v>15</v>
      </c>
      <c r="I56" t="s">
        <v>12</v>
      </c>
      <c r="J56" t="s">
        <v>13</v>
      </c>
      <c r="K56" t="s">
        <v>163</v>
      </c>
    </row>
    <row r="57" spans="2:11" x14ac:dyDescent="0.3">
      <c r="C57" t="s">
        <v>445</v>
      </c>
      <c r="D57">
        <v>100</v>
      </c>
      <c r="F57" t="s">
        <v>50</v>
      </c>
      <c r="G57" t="s">
        <v>308</v>
      </c>
      <c r="H57" t="s">
        <v>15</v>
      </c>
      <c r="I57" t="s">
        <v>12</v>
      </c>
      <c r="J57" t="s">
        <v>13</v>
      </c>
      <c r="K57" t="s">
        <v>163</v>
      </c>
    </row>
    <row r="58" spans="2:11" x14ac:dyDescent="0.3">
      <c r="C58" t="s">
        <v>446</v>
      </c>
      <c r="D58">
        <v>1152</v>
      </c>
      <c r="F58" t="s">
        <v>50</v>
      </c>
      <c r="G58" t="s">
        <v>308</v>
      </c>
      <c r="H58" t="s">
        <v>15</v>
      </c>
      <c r="I58" t="s">
        <v>12</v>
      </c>
      <c r="J58" t="s">
        <v>13</v>
      </c>
      <c r="K58" t="s">
        <v>163</v>
      </c>
    </row>
    <row r="59" spans="2:11" x14ac:dyDescent="0.3">
      <c r="C59" t="s">
        <v>447</v>
      </c>
      <c r="D59">
        <v>1354</v>
      </c>
      <c r="F59" t="s">
        <v>50</v>
      </c>
      <c r="G59" t="s">
        <v>308</v>
      </c>
      <c r="H59" t="s">
        <v>15</v>
      </c>
      <c r="I59" t="s">
        <v>12</v>
      </c>
      <c r="J59" t="s">
        <v>13</v>
      </c>
      <c r="K59" t="s">
        <v>163</v>
      </c>
    </row>
    <row r="60" spans="2:11" x14ac:dyDescent="0.3">
      <c r="C60" t="s">
        <v>452</v>
      </c>
      <c r="D60">
        <v>450</v>
      </c>
      <c r="F60" t="s">
        <v>41</v>
      </c>
      <c r="G60" t="s">
        <v>308</v>
      </c>
      <c r="H60" t="s">
        <v>15</v>
      </c>
      <c r="I60" t="s">
        <v>12</v>
      </c>
      <c r="J60" t="s">
        <v>13</v>
      </c>
      <c r="K60" t="s">
        <v>163</v>
      </c>
    </row>
    <row r="61" spans="2:11" x14ac:dyDescent="0.3">
      <c r="C61" t="s">
        <v>8</v>
      </c>
      <c r="D61">
        <v>145</v>
      </c>
      <c r="F61" t="s">
        <v>41</v>
      </c>
      <c r="G61" t="s">
        <v>308</v>
      </c>
      <c r="H61" t="s">
        <v>16</v>
      </c>
      <c r="I61" t="s">
        <v>12</v>
      </c>
      <c r="J61" t="s">
        <v>13</v>
      </c>
      <c r="K61" t="s">
        <v>163</v>
      </c>
    </row>
    <row r="62" spans="2:11" x14ac:dyDescent="0.3">
      <c r="C62" t="s">
        <v>453</v>
      </c>
      <c r="D62">
        <v>100</v>
      </c>
      <c r="F62" t="s">
        <v>41</v>
      </c>
      <c r="G62" t="s">
        <v>308</v>
      </c>
      <c r="H62" t="s">
        <v>15</v>
      </c>
      <c r="I62" t="s">
        <v>12</v>
      </c>
      <c r="J62" t="s">
        <v>13</v>
      </c>
      <c r="K62" t="s">
        <v>163</v>
      </c>
    </row>
    <row r="63" spans="2:11" x14ac:dyDescent="0.3">
      <c r="C63" t="s">
        <v>454</v>
      </c>
      <c r="D63">
        <v>400</v>
      </c>
      <c r="F63" t="s">
        <v>41</v>
      </c>
      <c r="G63" t="s">
        <v>308</v>
      </c>
      <c r="H63" t="s">
        <v>15</v>
      </c>
      <c r="I63" t="s">
        <v>12</v>
      </c>
      <c r="J63" t="s">
        <v>13</v>
      </c>
      <c r="K63" t="s">
        <v>163</v>
      </c>
    </row>
    <row r="64" spans="2:11" x14ac:dyDescent="0.3">
      <c r="C64" t="s">
        <v>455</v>
      </c>
      <c r="D64">
        <v>50</v>
      </c>
      <c r="F64" t="s">
        <v>41</v>
      </c>
      <c r="G64" t="s">
        <v>308</v>
      </c>
      <c r="H64" t="s">
        <v>15</v>
      </c>
      <c r="I64" t="s">
        <v>12</v>
      </c>
      <c r="J64" t="s">
        <v>13</v>
      </c>
      <c r="K64" t="s">
        <v>163</v>
      </c>
    </row>
    <row r="65" spans="2:11" x14ac:dyDescent="0.3">
      <c r="C65" t="s">
        <v>8</v>
      </c>
      <c r="D65">
        <v>100</v>
      </c>
      <c r="F65" t="s">
        <v>41</v>
      </c>
      <c r="G65" t="s">
        <v>308</v>
      </c>
      <c r="H65" t="s">
        <v>16</v>
      </c>
      <c r="I65" t="s">
        <v>12</v>
      </c>
      <c r="J65" t="s">
        <v>13</v>
      </c>
      <c r="K65" t="s">
        <v>163</v>
      </c>
    </row>
    <row r="66" spans="2:11" x14ac:dyDescent="0.3">
      <c r="C66" t="s">
        <v>546</v>
      </c>
      <c r="D66">
        <v>9145</v>
      </c>
      <c r="F66" t="s">
        <v>547</v>
      </c>
      <c r="G66" t="s">
        <v>10</v>
      </c>
      <c r="H66" t="s">
        <v>15</v>
      </c>
      <c r="I66" t="s">
        <v>12</v>
      </c>
      <c r="J66" t="s">
        <v>13</v>
      </c>
      <c r="K66" t="s">
        <v>548</v>
      </c>
    </row>
    <row r="67" spans="2:11" x14ac:dyDescent="0.3">
      <c r="C67" t="s">
        <v>546</v>
      </c>
      <c r="D67">
        <v>9925</v>
      </c>
      <c r="F67" t="s">
        <v>547</v>
      </c>
      <c r="G67" t="s">
        <v>10</v>
      </c>
      <c r="H67" t="s">
        <v>15</v>
      </c>
      <c r="I67" t="s">
        <v>12</v>
      </c>
      <c r="J67" t="s">
        <v>13</v>
      </c>
      <c r="K67" t="s">
        <v>548</v>
      </c>
    </row>
    <row r="68" spans="2:11" x14ac:dyDescent="0.3">
      <c r="B68" s="5">
        <v>44781</v>
      </c>
      <c r="C68" t="s">
        <v>24</v>
      </c>
      <c r="D68">
        <v>130</v>
      </c>
      <c r="F68" t="s">
        <v>62</v>
      </c>
      <c r="G68" t="s">
        <v>308</v>
      </c>
      <c r="H68" t="s">
        <v>16</v>
      </c>
      <c r="I68" t="s">
        <v>12</v>
      </c>
      <c r="J68" t="s">
        <v>13</v>
      </c>
      <c r="K68" t="s">
        <v>163</v>
      </c>
    </row>
    <row r="69" spans="2:11" x14ac:dyDescent="0.3">
      <c r="C69" t="s">
        <v>32</v>
      </c>
      <c r="D69">
        <v>60</v>
      </c>
      <c r="F69" t="s">
        <v>62</v>
      </c>
      <c r="G69" t="s">
        <v>308</v>
      </c>
      <c r="H69" t="s">
        <v>16</v>
      </c>
      <c r="I69" t="s">
        <v>12</v>
      </c>
      <c r="J69" t="s">
        <v>13</v>
      </c>
      <c r="K69" t="s">
        <v>163</v>
      </c>
    </row>
    <row r="70" spans="2:11" x14ac:dyDescent="0.3">
      <c r="C70" t="s">
        <v>20</v>
      </c>
      <c r="D70">
        <v>1450</v>
      </c>
      <c r="F70" t="s">
        <v>62</v>
      </c>
      <c r="G70" t="s">
        <v>10</v>
      </c>
      <c r="H70" t="s">
        <v>15</v>
      </c>
      <c r="I70" t="s">
        <v>12</v>
      </c>
      <c r="J70" t="s">
        <v>13</v>
      </c>
      <c r="K70" t="s">
        <v>163</v>
      </c>
    </row>
    <row r="71" spans="2:11" x14ac:dyDescent="0.3">
      <c r="C71" t="s">
        <v>20</v>
      </c>
      <c r="D71">
        <v>1700</v>
      </c>
      <c r="F71" t="s">
        <v>29</v>
      </c>
      <c r="G71" t="s">
        <v>308</v>
      </c>
      <c r="H71" t="s">
        <v>15</v>
      </c>
      <c r="I71" t="s">
        <v>12</v>
      </c>
      <c r="J71" t="s">
        <v>13</v>
      </c>
      <c r="K71" t="s">
        <v>29</v>
      </c>
    </row>
    <row r="72" spans="2:11" x14ac:dyDescent="0.3">
      <c r="C72" t="s">
        <v>437</v>
      </c>
      <c r="D72">
        <v>350</v>
      </c>
      <c r="F72" t="s">
        <v>29</v>
      </c>
      <c r="G72" t="s">
        <v>308</v>
      </c>
      <c r="H72" t="s">
        <v>15</v>
      </c>
      <c r="I72" t="s">
        <v>12</v>
      </c>
      <c r="J72" t="s">
        <v>13</v>
      </c>
      <c r="K72" t="s">
        <v>29</v>
      </c>
    </row>
    <row r="73" spans="2:11" x14ac:dyDescent="0.3">
      <c r="C73" t="s">
        <v>27</v>
      </c>
      <c r="D73">
        <v>150</v>
      </c>
      <c r="F73" t="s">
        <v>29</v>
      </c>
      <c r="G73" t="s">
        <v>308</v>
      </c>
      <c r="H73" t="s">
        <v>16</v>
      </c>
      <c r="I73" t="s">
        <v>12</v>
      </c>
      <c r="J73" t="s">
        <v>13</v>
      </c>
      <c r="K73" t="s">
        <v>29</v>
      </c>
    </row>
    <row r="74" spans="2:11" x14ac:dyDescent="0.3">
      <c r="C74" t="s">
        <v>23</v>
      </c>
      <c r="D74">
        <v>140</v>
      </c>
      <c r="F74" t="s">
        <v>50</v>
      </c>
      <c r="G74" t="s">
        <v>308</v>
      </c>
      <c r="H74" t="s">
        <v>16</v>
      </c>
      <c r="I74" t="s">
        <v>12</v>
      </c>
      <c r="J74" t="s">
        <v>13</v>
      </c>
      <c r="K74" t="s">
        <v>50</v>
      </c>
    </row>
    <row r="75" spans="2:11" x14ac:dyDescent="0.3">
      <c r="C75" t="s">
        <v>27</v>
      </c>
      <c r="D75">
        <v>170</v>
      </c>
      <c r="F75" t="s">
        <v>50</v>
      </c>
      <c r="G75" t="s">
        <v>308</v>
      </c>
      <c r="H75" t="s">
        <v>16</v>
      </c>
      <c r="I75" t="s">
        <v>12</v>
      </c>
      <c r="J75" t="s">
        <v>13</v>
      </c>
      <c r="K75" t="s">
        <v>50</v>
      </c>
    </row>
    <row r="76" spans="2:11" x14ac:dyDescent="0.3">
      <c r="C76" t="s">
        <v>476</v>
      </c>
      <c r="D76">
        <v>150</v>
      </c>
      <c r="F76" t="s">
        <v>50</v>
      </c>
      <c r="G76" t="s">
        <v>308</v>
      </c>
      <c r="H76" t="s">
        <v>16</v>
      </c>
      <c r="I76" t="s">
        <v>12</v>
      </c>
      <c r="J76" t="s">
        <v>13</v>
      </c>
      <c r="K76" t="s">
        <v>50</v>
      </c>
    </row>
    <row r="77" spans="2:11" x14ac:dyDescent="0.3">
      <c r="B77" s="5">
        <v>44782</v>
      </c>
      <c r="C77" t="s">
        <v>9</v>
      </c>
      <c r="D77">
        <v>20</v>
      </c>
      <c r="F77" t="s">
        <v>62</v>
      </c>
      <c r="G77" t="s">
        <v>308</v>
      </c>
      <c r="H77" t="s">
        <v>16</v>
      </c>
      <c r="I77" t="s">
        <v>12</v>
      </c>
      <c r="J77" t="s">
        <v>13</v>
      </c>
      <c r="K77" t="s">
        <v>163</v>
      </c>
    </row>
    <row r="78" spans="2:11" x14ac:dyDescent="0.3">
      <c r="C78" t="s">
        <v>32</v>
      </c>
      <c r="D78">
        <v>60</v>
      </c>
      <c r="F78" t="s">
        <v>62</v>
      </c>
      <c r="G78" t="s">
        <v>308</v>
      </c>
      <c r="H78" t="s">
        <v>16</v>
      </c>
      <c r="I78" t="s">
        <v>12</v>
      </c>
      <c r="J78" t="s">
        <v>13</v>
      </c>
      <c r="K78" t="s">
        <v>163</v>
      </c>
    </row>
    <row r="79" spans="2:11" x14ac:dyDescent="0.3">
      <c r="C79" t="s">
        <v>20</v>
      </c>
      <c r="D79">
        <v>804</v>
      </c>
      <c r="F79" t="s">
        <v>62</v>
      </c>
      <c r="G79" t="s">
        <v>10</v>
      </c>
      <c r="H79" t="s">
        <v>15</v>
      </c>
      <c r="I79" t="s">
        <v>12</v>
      </c>
      <c r="J79" t="s">
        <v>13</v>
      </c>
      <c r="K79" t="s">
        <v>163</v>
      </c>
    </row>
    <row r="80" spans="2:11" x14ac:dyDescent="0.3">
      <c r="C80" t="s">
        <v>58</v>
      </c>
      <c r="D80">
        <v>200</v>
      </c>
      <c r="F80" t="s">
        <v>62</v>
      </c>
      <c r="G80" t="s">
        <v>308</v>
      </c>
      <c r="H80" t="s">
        <v>16</v>
      </c>
      <c r="I80" t="s">
        <v>12</v>
      </c>
      <c r="J80" t="s">
        <v>13</v>
      </c>
      <c r="K80" t="s">
        <v>163</v>
      </c>
    </row>
    <row r="81" spans="2:11" x14ac:dyDescent="0.3">
      <c r="C81" t="s">
        <v>21</v>
      </c>
      <c r="D81">
        <v>80</v>
      </c>
      <c r="F81" t="s">
        <v>62</v>
      </c>
      <c r="G81" t="s">
        <v>308</v>
      </c>
      <c r="H81" t="s">
        <v>16</v>
      </c>
      <c r="I81" t="s">
        <v>12</v>
      </c>
      <c r="J81" t="s">
        <v>13</v>
      </c>
      <c r="K81" t="s">
        <v>163</v>
      </c>
    </row>
    <row r="82" spans="2:11" x14ac:dyDescent="0.3">
      <c r="C82" t="s">
        <v>8</v>
      </c>
      <c r="D82">
        <v>160</v>
      </c>
      <c r="F82" t="s">
        <v>62</v>
      </c>
      <c r="G82" t="s">
        <v>308</v>
      </c>
      <c r="H82" t="s">
        <v>16</v>
      </c>
      <c r="I82" t="s">
        <v>12</v>
      </c>
      <c r="J82" t="s">
        <v>13</v>
      </c>
      <c r="K82" t="s">
        <v>163</v>
      </c>
    </row>
    <row r="83" spans="2:11" x14ac:dyDescent="0.3">
      <c r="C83" t="s">
        <v>24</v>
      </c>
      <c r="D83">
        <v>200</v>
      </c>
      <c r="F83" t="s">
        <v>62</v>
      </c>
      <c r="G83" t="s">
        <v>308</v>
      </c>
      <c r="H83" t="s">
        <v>16</v>
      </c>
      <c r="I83" t="s">
        <v>12</v>
      </c>
      <c r="J83" t="s">
        <v>13</v>
      </c>
      <c r="K83" t="s">
        <v>163</v>
      </c>
    </row>
    <row r="84" spans="2:11" x14ac:dyDescent="0.3">
      <c r="C84" t="s">
        <v>20</v>
      </c>
      <c r="D84">
        <v>2850</v>
      </c>
      <c r="F84" t="s">
        <v>43</v>
      </c>
      <c r="G84" t="s">
        <v>10</v>
      </c>
      <c r="H84" t="s">
        <v>15</v>
      </c>
      <c r="I84" t="s">
        <v>12</v>
      </c>
      <c r="J84" t="s">
        <v>13</v>
      </c>
      <c r="K84" t="s">
        <v>43</v>
      </c>
    </row>
    <row r="85" spans="2:11" x14ac:dyDescent="0.3">
      <c r="C85" t="s">
        <v>27</v>
      </c>
      <c r="D85">
        <v>145</v>
      </c>
      <c r="F85" t="s">
        <v>50</v>
      </c>
      <c r="G85" t="s">
        <v>308</v>
      </c>
      <c r="H85" t="s">
        <v>16</v>
      </c>
      <c r="I85" t="s">
        <v>12</v>
      </c>
      <c r="J85" t="s">
        <v>13</v>
      </c>
      <c r="K85" t="s">
        <v>50</v>
      </c>
    </row>
    <row r="86" spans="2:11" x14ac:dyDescent="0.3">
      <c r="B86" s="5">
        <v>44783</v>
      </c>
      <c r="C86" t="s">
        <v>24</v>
      </c>
      <c r="D86">
        <v>200</v>
      </c>
      <c r="F86" t="s">
        <v>62</v>
      </c>
      <c r="G86" t="s">
        <v>308</v>
      </c>
      <c r="H86" t="s">
        <v>16</v>
      </c>
      <c r="I86" t="s">
        <v>12</v>
      </c>
      <c r="J86" t="s">
        <v>13</v>
      </c>
      <c r="K86" t="s">
        <v>163</v>
      </c>
    </row>
    <row r="87" spans="2:11" x14ac:dyDescent="0.3">
      <c r="C87" t="s">
        <v>8</v>
      </c>
      <c r="D87">
        <v>65</v>
      </c>
      <c r="F87" t="s">
        <v>62</v>
      </c>
      <c r="G87" t="s">
        <v>308</v>
      </c>
      <c r="H87" t="s">
        <v>16</v>
      </c>
      <c r="I87" t="s">
        <v>12</v>
      </c>
      <c r="J87" t="s">
        <v>13</v>
      </c>
      <c r="K87" t="s">
        <v>163</v>
      </c>
    </row>
    <row r="88" spans="2:11" x14ac:dyDescent="0.3">
      <c r="B88" s="5">
        <v>44784</v>
      </c>
      <c r="C88" t="s">
        <v>24</v>
      </c>
      <c r="D88">
        <v>205</v>
      </c>
      <c r="F88" t="s">
        <v>62</v>
      </c>
      <c r="G88" t="s">
        <v>308</v>
      </c>
      <c r="H88" t="s">
        <v>16</v>
      </c>
      <c r="I88" t="s">
        <v>12</v>
      </c>
      <c r="J88" t="s">
        <v>13</v>
      </c>
      <c r="K88" t="s">
        <v>163</v>
      </c>
    </row>
    <row r="89" spans="2:11" x14ac:dyDescent="0.3">
      <c r="C89" t="s">
        <v>8</v>
      </c>
      <c r="D89">
        <v>220</v>
      </c>
      <c r="F89" t="s">
        <v>62</v>
      </c>
      <c r="G89" t="s">
        <v>308</v>
      </c>
      <c r="H89" t="s">
        <v>16</v>
      </c>
      <c r="I89" t="s">
        <v>12</v>
      </c>
      <c r="J89" t="s">
        <v>13</v>
      </c>
      <c r="K89" t="s">
        <v>163</v>
      </c>
    </row>
    <row r="90" spans="2:11" x14ac:dyDescent="0.3">
      <c r="C90" t="s">
        <v>20</v>
      </c>
      <c r="D90">
        <v>1600</v>
      </c>
      <c r="F90" t="s">
        <v>62</v>
      </c>
      <c r="G90" t="s">
        <v>10</v>
      </c>
      <c r="H90" t="s">
        <v>15</v>
      </c>
      <c r="I90" t="s">
        <v>12</v>
      </c>
      <c r="J90" t="s">
        <v>13</v>
      </c>
      <c r="K90" t="s">
        <v>163</v>
      </c>
    </row>
    <row r="91" spans="2:11" x14ac:dyDescent="0.3">
      <c r="B91" s="5">
        <v>44785</v>
      </c>
      <c r="C91" t="s">
        <v>425</v>
      </c>
      <c r="D91">
        <v>5840</v>
      </c>
      <c r="F91" t="s">
        <v>62</v>
      </c>
      <c r="G91" t="s">
        <v>308</v>
      </c>
      <c r="H91" t="s">
        <v>16</v>
      </c>
      <c r="I91" t="s">
        <v>12</v>
      </c>
      <c r="J91" t="s">
        <v>13</v>
      </c>
      <c r="K91" t="s">
        <v>163</v>
      </c>
    </row>
    <row r="92" spans="2:11" x14ac:dyDescent="0.3">
      <c r="C92" t="s">
        <v>23</v>
      </c>
      <c r="D92">
        <v>380</v>
      </c>
      <c r="F92" t="s">
        <v>62</v>
      </c>
      <c r="G92" t="s">
        <v>308</v>
      </c>
      <c r="H92" t="s">
        <v>16</v>
      </c>
      <c r="I92" t="s">
        <v>12</v>
      </c>
      <c r="J92" t="s">
        <v>13</v>
      </c>
      <c r="K92" t="s">
        <v>163</v>
      </c>
    </row>
    <row r="93" spans="2:11" x14ac:dyDescent="0.3">
      <c r="C93" t="s">
        <v>8</v>
      </c>
      <c r="D93">
        <v>230</v>
      </c>
      <c r="F93" t="s">
        <v>62</v>
      </c>
      <c r="G93" t="s">
        <v>308</v>
      </c>
      <c r="H93" t="s">
        <v>16</v>
      </c>
      <c r="I93" t="s">
        <v>12</v>
      </c>
      <c r="J93" t="s">
        <v>13</v>
      </c>
      <c r="K93" t="s">
        <v>163</v>
      </c>
    </row>
    <row r="94" spans="2:11" x14ac:dyDescent="0.3">
      <c r="C94" t="s">
        <v>540</v>
      </c>
      <c r="D94">
        <v>9000</v>
      </c>
      <c r="F94" t="s">
        <v>44</v>
      </c>
      <c r="G94" t="s">
        <v>308</v>
      </c>
      <c r="H94" t="s">
        <v>15</v>
      </c>
      <c r="I94" t="s">
        <v>12</v>
      </c>
      <c r="J94" t="s">
        <v>13</v>
      </c>
      <c r="K94" t="s">
        <v>163</v>
      </c>
    </row>
    <row r="95" spans="2:11" x14ac:dyDescent="0.3">
      <c r="C95" t="s">
        <v>8</v>
      </c>
      <c r="D95">
        <v>210</v>
      </c>
      <c r="F95" t="s">
        <v>44</v>
      </c>
      <c r="G95" t="s">
        <v>308</v>
      </c>
      <c r="H95" t="s">
        <v>16</v>
      </c>
      <c r="I95" t="s">
        <v>12</v>
      </c>
      <c r="J95" t="s">
        <v>13</v>
      </c>
    </row>
    <row r="96" spans="2:11" x14ac:dyDescent="0.3">
      <c r="B96" s="5">
        <v>44786</v>
      </c>
      <c r="C96" t="s">
        <v>24</v>
      </c>
      <c r="D96">
        <v>170</v>
      </c>
      <c r="F96" t="s">
        <v>62</v>
      </c>
      <c r="G96" t="s">
        <v>308</v>
      </c>
      <c r="H96" t="s">
        <v>16</v>
      </c>
      <c r="I96" t="s">
        <v>12</v>
      </c>
      <c r="J96" t="s">
        <v>13</v>
      </c>
      <c r="K96" t="s">
        <v>163</v>
      </c>
    </row>
    <row r="97" spans="2:11" x14ac:dyDescent="0.3">
      <c r="C97" t="s">
        <v>9</v>
      </c>
      <c r="D97">
        <v>20</v>
      </c>
      <c r="F97" t="s">
        <v>62</v>
      </c>
      <c r="G97" t="s">
        <v>308</v>
      </c>
      <c r="H97" t="s">
        <v>16</v>
      </c>
      <c r="I97" t="s">
        <v>12</v>
      </c>
      <c r="J97" t="s">
        <v>13</v>
      </c>
      <c r="K97" t="s">
        <v>163</v>
      </c>
    </row>
    <row r="98" spans="2:11" x14ac:dyDescent="0.3">
      <c r="C98" t="s">
        <v>426</v>
      </c>
      <c r="D98">
        <v>105</v>
      </c>
      <c r="F98" t="s">
        <v>62</v>
      </c>
      <c r="G98" t="s">
        <v>308</v>
      </c>
      <c r="H98" t="s">
        <v>16</v>
      </c>
      <c r="I98" t="s">
        <v>12</v>
      </c>
      <c r="J98" t="s">
        <v>13</v>
      </c>
      <c r="K98" t="s">
        <v>163</v>
      </c>
    </row>
    <row r="99" spans="2:11" x14ac:dyDescent="0.3">
      <c r="C99" t="s">
        <v>8</v>
      </c>
      <c r="D99">
        <v>230</v>
      </c>
      <c r="F99" t="s">
        <v>50</v>
      </c>
      <c r="G99" t="s">
        <v>308</v>
      </c>
      <c r="H99" t="s">
        <v>16</v>
      </c>
      <c r="I99" t="s">
        <v>12</v>
      </c>
      <c r="J99" t="s">
        <v>13</v>
      </c>
      <c r="K99" t="s">
        <v>163</v>
      </c>
    </row>
    <row r="100" spans="2:11" x14ac:dyDescent="0.3">
      <c r="B100" s="5">
        <v>44787</v>
      </c>
      <c r="C100" t="s">
        <v>24</v>
      </c>
      <c r="D100">
        <v>240</v>
      </c>
      <c r="F100" t="s">
        <v>62</v>
      </c>
      <c r="G100" t="s">
        <v>308</v>
      </c>
      <c r="H100" t="s">
        <v>16</v>
      </c>
      <c r="I100" t="s">
        <v>12</v>
      </c>
      <c r="J100" t="s">
        <v>13</v>
      </c>
      <c r="K100" t="s">
        <v>163</v>
      </c>
    </row>
    <row r="101" spans="2:11" x14ac:dyDescent="0.3">
      <c r="C101" t="s">
        <v>8</v>
      </c>
      <c r="D101">
        <v>250</v>
      </c>
      <c r="F101" t="s">
        <v>62</v>
      </c>
      <c r="G101" t="s">
        <v>308</v>
      </c>
      <c r="H101" t="s">
        <v>16</v>
      </c>
      <c r="I101" t="s">
        <v>12</v>
      </c>
      <c r="J101" t="s">
        <v>13</v>
      </c>
      <c r="K101" t="s">
        <v>163</v>
      </c>
    </row>
    <row r="102" spans="2:11" x14ac:dyDescent="0.3">
      <c r="C102" t="s">
        <v>9</v>
      </c>
      <c r="D102">
        <v>20</v>
      </c>
      <c r="F102" t="s">
        <v>62</v>
      </c>
      <c r="G102" t="s">
        <v>308</v>
      </c>
      <c r="H102" t="s">
        <v>16</v>
      </c>
      <c r="I102" t="s">
        <v>12</v>
      </c>
      <c r="J102" t="s">
        <v>13</v>
      </c>
      <c r="K102" t="s">
        <v>163</v>
      </c>
    </row>
    <row r="103" spans="2:11" x14ac:dyDescent="0.3">
      <c r="B103" s="5">
        <v>44788</v>
      </c>
      <c r="C103" t="s">
        <v>24</v>
      </c>
      <c r="D103">
        <v>220</v>
      </c>
      <c r="F103" t="s">
        <v>62</v>
      </c>
      <c r="G103" t="s">
        <v>308</v>
      </c>
      <c r="H103" t="s">
        <v>16</v>
      </c>
      <c r="I103" t="s">
        <v>12</v>
      </c>
      <c r="J103" t="s">
        <v>13</v>
      </c>
      <c r="K103" t="s">
        <v>163</v>
      </c>
    </row>
    <row r="104" spans="2:11" x14ac:dyDescent="0.3">
      <c r="C104" t="s">
        <v>20</v>
      </c>
      <c r="D104">
        <v>1942</v>
      </c>
      <c r="F104" t="s">
        <v>62</v>
      </c>
      <c r="G104" t="s">
        <v>10</v>
      </c>
      <c r="H104" t="s">
        <v>15</v>
      </c>
      <c r="I104" t="s">
        <v>12</v>
      </c>
      <c r="J104" t="s">
        <v>13</v>
      </c>
      <c r="K104" t="s">
        <v>163</v>
      </c>
    </row>
    <row r="105" spans="2:11" x14ac:dyDescent="0.3">
      <c r="C105" t="s">
        <v>427</v>
      </c>
      <c r="D105">
        <v>400</v>
      </c>
      <c r="F105" t="s">
        <v>62</v>
      </c>
      <c r="G105" t="s">
        <v>308</v>
      </c>
      <c r="H105" t="s">
        <v>15</v>
      </c>
      <c r="I105" t="s">
        <v>12</v>
      </c>
      <c r="J105" t="s">
        <v>13</v>
      </c>
      <c r="K105" t="s">
        <v>163</v>
      </c>
    </row>
    <row r="106" spans="2:11" x14ac:dyDescent="0.3">
      <c r="C106" t="s">
        <v>8</v>
      </c>
      <c r="D106">
        <v>160</v>
      </c>
      <c r="F106" t="s">
        <v>62</v>
      </c>
      <c r="G106" t="s">
        <v>308</v>
      </c>
      <c r="H106" t="s">
        <v>16</v>
      </c>
      <c r="I106" t="s">
        <v>12</v>
      </c>
      <c r="J106" t="s">
        <v>13</v>
      </c>
      <c r="K106" t="s">
        <v>163</v>
      </c>
    </row>
    <row r="107" spans="2:11" x14ac:dyDescent="0.3">
      <c r="B107" s="5">
        <v>44789</v>
      </c>
      <c r="C107" t="s">
        <v>24</v>
      </c>
      <c r="D107">
        <v>210</v>
      </c>
      <c r="F107" t="s">
        <v>62</v>
      </c>
      <c r="G107" t="s">
        <v>308</v>
      </c>
      <c r="H107" t="s">
        <v>16</v>
      </c>
      <c r="I107" t="s">
        <v>12</v>
      </c>
      <c r="J107" t="s">
        <v>13</v>
      </c>
      <c r="K107" t="s">
        <v>163</v>
      </c>
    </row>
    <row r="108" spans="2:11" x14ac:dyDescent="0.3">
      <c r="C108" t="s">
        <v>32</v>
      </c>
      <c r="D108">
        <v>60</v>
      </c>
      <c r="F108" t="s">
        <v>62</v>
      </c>
      <c r="G108" t="s">
        <v>308</v>
      </c>
      <c r="H108" t="s">
        <v>16</v>
      </c>
      <c r="I108" t="s">
        <v>12</v>
      </c>
      <c r="J108" t="s">
        <v>13</v>
      </c>
      <c r="K108" t="s">
        <v>163</v>
      </c>
    </row>
    <row r="109" spans="2:11" x14ac:dyDescent="0.3">
      <c r="C109" t="s">
        <v>20</v>
      </c>
      <c r="D109">
        <v>3400</v>
      </c>
      <c r="F109" t="s">
        <v>62</v>
      </c>
      <c r="G109" t="s">
        <v>10</v>
      </c>
      <c r="H109" t="s">
        <v>15</v>
      </c>
      <c r="I109" t="s">
        <v>12</v>
      </c>
      <c r="J109" t="s">
        <v>13</v>
      </c>
      <c r="K109" t="s">
        <v>163</v>
      </c>
    </row>
    <row r="110" spans="2:11" x14ac:dyDescent="0.3">
      <c r="C110" t="s">
        <v>427</v>
      </c>
      <c r="D110">
        <v>240</v>
      </c>
      <c r="F110" t="s">
        <v>62</v>
      </c>
      <c r="G110" t="s">
        <v>308</v>
      </c>
      <c r="H110" t="s">
        <v>15</v>
      </c>
      <c r="I110" t="s">
        <v>12</v>
      </c>
      <c r="J110" t="s">
        <v>13</v>
      </c>
      <c r="K110" t="s">
        <v>163</v>
      </c>
    </row>
    <row r="111" spans="2:11" x14ac:dyDescent="0.3">
      <c r="C111" t="s">
        <v>8</v>
      </c>
      <c r="D111">
        <v>140</v>
      </c>
      <c r="F111" t="s">
        <v>62</v>
      </c>
      <c r="G111" t="s">
        <v>308</v>
      </c>
      <c r="H111" t="s">
        <v>16</v>
      </c>
      <c r="I111" t="s">
        <v>12</v>
      </c>
      <c r="J111" t="s">
        <v>13</v>
      </c>
      <c r="K111" t="s">
        <v>163</v>
      </c>
    </row>
    <row r="112" spans="2:11" x14ac:dyDescent="0.3">
      <c r="B112" s="5">
        <v>44790</v>
      </c>
      <c r="C112" t="s">
        <v>9</v>
      </c>
      <c r="D112">
        <v>40</v>
      </c>
      <c r="F112" t="s">
        <v>62</v>
      </c>
      <c r="G112" t="s">
        <v>308</v>
      </c>
      <c r="H112" t="s">
        <v>16</v>
      </c>
      <c r="I112" t="s">
        <v>12</v>
      </c>
      <c r="J112" t="s">
        <v>13</v>
      </c>
      <c r="K112" t="s">
        <v>163</v>
      </c>
    </row>
    <row r="113" spans="2:11" x14ac:dyDescent="0.3">
      <c r="C113" t="s">
        <v>20</v>
      </c>
      <c r="D113">
        <v>2903</v>
      </c>
      <c r="F113" t="s">
        <v>62</v>
      </c>
      <c r="G113" t="s">
        <v>10</v>
      </c>
      <c r="H113" t="s">
        <v>15</v>
      </c>
      <c r="I113" t="s">
        <v>12</v>
      </c>
      <c r="J113" t="s">
        <v>13</v>
      </c>
      <c r="K113" t="s">
        <v>163</v>
      </c>
    </row>
    <row r="114" spans="2:11" x14ac:dyDescent="0.3">
      <c r="C114" t="s">
        <v>24</v>
      </c>
      <c r="D114">
        <v>270</v>
      </c>
      <c r="F114" t="s">
        <v>62</v>
      </c>
      <c r="G114" t="s">
        <v>308</v>
      </c>
      <c r="H114" t="s">
        <v>16</v>
      </c>
      <c r="I114" t="s">
        <v>12</v>
      </c>
      <c r="J114" t="s">
        <v>13</v>
      </c>
      <c r="K114" t="s">
        <v>163</v>
      </c>
    </row>
    <row r="115" spans="2:11" x14ac:dyDescent="0.3">
      <c r="C115" t="s">
        <v>20</v>
      </c>
      <c r="D115">
        <v>650</v>
      </c>
      <c r="F115" t="s">
        <v>62</v>
      </c>
      <c r="G115" t="s">
        <v>10</v>
      </c>
      <c r="H115" t="s">
        <v>15</v>
      </c>
      <c r="I115" t="s">
        <v>12</v>
      </c>
      <c r="J115" t="s">
        <v>13</v>
      </c>
      <c r="K115" t="s">
        <v>163</v>
      </c>
    </row>
    <row r="116" spans="2:11" x14ac:dyDescent="0.3">
      <c r="C116" t="s">
        <v>541</v>
      </c>
      <c r="D116">
        <v>5262</v>
      </c>
      <c r="F116" t="s">
        <v>44</v>
      </c>
      <c r="G116" t="s">
        <v>308</v>
      </c>
      <c r="H116" t="s">
        <v>15</v>
      </c>
      <c r="I116" t="s">
        <v>12</v>
      </c>
      <c r="J116" t="s">
        <v>13</v>
      </c>
    </row>
    <row r="117" spans="2:11" x14ac:dyDescent="0.3">
      <c r="C117" t="s">
        <v>542</v>
      </c>
      <c r="D117">
        <v>499</v>
      </c>
      <c r="F117" t="s">
        <v>44</v>
      </c>
      <c r="G117" t="s">
        <v>308</v>
      </c>
      <c r="H117" t="s">
        <v>14</v>
      </c>
      <c r="I117" t="s">
        <v>12</v>
      </c>
      <c r="J117" t="s">
        <v>13</v>
      </c>
    </row>
    <row r="118" spans="2:11" x14ac:dyDescent="0.3">
      <c r="C118" t="s">
        <v>23</v>
      </c>
      <c r="D118">
        <v>461</v>
      </c>
      <c r="F118" t="s">
        <v>547</v>
      </c>
      <c r="G118" t="s">
        <v>10</v>
      </c>
      <c r="H118" t="s">
        <v>16</v>
      </c>
      <c r="I118" t="s">
        <v>12</v>
      </c>
      <c r="J118" t="s">
        <v>13</v>
      </c>
    </row>
    <row r="119" spans="2:11" x14ac:dyDescent="0.3">
      <c r="C119" t="s">
        <v>546</v>
      </c>
      <c r="D119">
        <v>5262</v>
      </c>
      <c r="F119" t="s">
        <v>547</v>
      </c>
      <c r="G119" t="s">
        <v>10</v>
      </c>
      <c r="H119" t="s">
        <v>15</v>
      </c>
      <c r="I119" t="s">
        <v>12</v>
      </c>
      <c r="J119" t="s">
        <v>13</v>
      </c>
    </row>
    <row r="120" spans="2:11" x14ac:dyDescent="0.3">
      <c r="B120" s="5">
        <v>44791</v>
      </c>
      <c r="C120" t="s">
        <v>9</v>
      </c>
      <c r="D120">
        <v>20</v>
      </c>
      <c r="F120" t="s">
        <v>62</v>
      </c>
      <c r="G120" t="s">
        <v>308</v>
      </c>
      <c r="H120" t="s">
        <v>16</v>
      </c>
      <c r="I120" t="s">
        <v>12</v>
      </c>
      <c r="J120" t="s">
        <v>13</v>
      </c>
      <c r="K120" t="s">
        <v>163</v>
      </c>
    </row>
    <row r="121" spans="2:11" x14ac:dyDescent="0.3">
      <c r="C121" t="s">
        <v>21</v>
      </c>
      <c r="D121">
        <v>60</v>
      </c>
      <c r="F121" t="s">
        <v>62</v>
      </c>
      <c r="G121" t="s">
        <v>308</v>
      </c>
      <c r="H121" t="s">
        <v>14</v>
      </c>
      <c r="I121" t="s">
        <v>12</v>
      </c>
      <c r="J121" t="s">
        <v>13</v>
      </c>
      <c r="K121" t="s">
        <v>163</v>
      </c>
    </row>
    <row r="122" spans="2:11" x14ac:dyDescent="0.3">
      <c r="C122" t="s">
        <v>23</v>
      </c>
      <c r="D122">
        <v>300</v>
      </c>
      <c r="F122" t="s">
        <v>50</v>
      </c>
      <c r="G122" t="s">
        <v>308</v>
      </c>
      <c r="H122" t="s">
        <v>16</v>
      </c>
      <c r="I122" t="s">
        <v>12</v>
      </c>
      <c r="J122" t="s">
        <v>13</v>
      </c>
      <c r="K122" t="s">
        <v>163</v>
      </c>
    </row>
    <row r="123" spans="2:11" x14ac:dyDescent="0.3">
      <c r="B123" s="5">
        <v>44792</v>
      </c>
      <c r="C123" t="s">
        <v>8</v>
      </c>
      <c r="D123">
        <v>350</v>
      </c>
      <c r="F123" t="s">
        <v>62</v>
      </c>
      <c r="G123" t="s">
        <v>308</v>
      </c>
      <c r="H123" t="s">
        <v>16</v>
      </c>
      <c r="I123" t="s">
        <v>12</v>
      </c>
      <c r="J123" t="s">
        <v>13</v>
      </c>
      <c r="K123" t="s">
        <v>163</v>
      </c>
    </row>
    <row r="124" spans="2:11" x14ac:dyDescent="0.3">
      <c r="B124" s="5"/>
      <c r="C124" t="s">
        <v>543</v>
      </c>
      <c r="D124">
        <v>2029</v>
      </c>
      <c r="F124" t="s">
        <v>44</v>
      </c>
      <c r="G124" t="s">
        <v>308</v>
      </c>
      <c r="H124" t="s">
        <v>15</v>
      </c>
      <c r="I124" t="s">
        <v>12</v>
      </c>
      <c r="J124" t="s">
        <v>13</v>
      </c>
      <c r="K124" t="s">
        <v>433</v>
      </c>
    </row>
    <row r="125" spans="2:11" x14ac:dyDescent="0.3">
      <c r="B125" s="5"/>
      <c r="C125" t="s">
        <v>544</v>
      </c>
      <c r="D125">
        <v>785</v>
      </c>
      <c r="F125" t="s">
        <v>44</v>
      </c>
      <c r="G125" t="s">
        <v>308</v>
      </c>
      <c r="H125" t="s">
        <v>15</v>
      </c>
      <c r="I125" t="s">
        <v>12</v>
      </c>
      <c r="J125" t="s">
        <v>13</v>
      </c>
      <c r="K125" t="s">
        <v>433</v>
      </c>
    </row>
    <row r="126" spans="2:11" x14ac:dyDescent="0.3">
      <c r="B126" s="5"/>
      <c r="C126" t="s">
        <v>545</v>
      </c>
      <c r="D126">
        <v>1499</v>
      </c>
      <c r="F126" t="s">
        <v>44</v>
      </c>
      <c r="G126" t="s">
        <v>308</v>
      </c>
      <c r="H126" t="s">
        <v>15</v>
      </c>
      <c r="I126" t="s">
        <v>12</v>
      </c>
      <c r="J126" t="s">
        <v>13</v>
      </c>
      <c r="K126" t="s">
        <v>433</v>
      </c>
    </row>
    <row r="127" spans="2:11" x14ac:dyDescent="0.3">
      <c r="B127" s="5">
        <v>44793</v>
      </c>
      <c r="C127" t="s">
        <v>428</v>
      </c>
      <c r="D127">
        <v>300</v>
      </c>
      <c r="F127" t="s">
        <v>62</v>
      </c>
      <c r="G127" t="s">
        <v>10</v>
      </c>
      <c r="H127" t="s">
        <v>15</v>
      </c>
      <c r="I127" t="s">
        <v>12</v>
      </c>
      <c r="J127" t="s">
        <v>13</v>
      </c>
      <c r="K127" t="s">
        <v>433</v>
      </c>
    </row>
    <row r="128" spans="2:11" x14ac:dyDescent="0.3">
      <c r="C128" t="s">
        <v>429</v>
      </c>
      <c r="D128">
        <v>300</v>
      </c>
      <c r="F128" t="s">
        <v>62</v>
      </c>
      <c r="G128" t="s">
        <v>308</v>
      </c>
      <c r="H128" t="s">
        <v>15</v>
      </c>
      <c r="I128" t="s">
        <v>12</v>
      </c>
      <c r="J128" t="s">
        <v>13</v>
      </c>
      <c r="K128" t="s">
        <v>433</v>
      </c>
    </row>
    <row r="129" spans="2:11" x14ac:dyDescent="0.3">
      <c r="C129" t="s">
        <v>87</v>
      </c>
      <c r="D129">
        <v>800</v>
      </c>
      <c r="F129" t="s">
        <v>62</v>
      </c>
      <c r="G129" t="s">
        <v>308</v>
      </c>
      <c r="H129" t="s">
        <v>14</v>
      </c>
      <c r="I129" t="s">
        <v>12</v>
      </c>
      <c r="J129" t="s">
        <v>13</v>
      </c>
      <c r="K129" t="s">
        <v>433</v>
      </c>
    </row>
    <row r="130" spans="2:11" x14ac:dyDescent="0.3">
      <c r="C130" t="s">
        <v>27</v>
      </c>
      <c r="D130">
        <v>150</v>
      </c>
      <c r="F130" t="s">
        <v>62</v>
      </c>
      <c r="G130" t="s">
        <v>308</v>
      </c>
      <c r="H130" t="s">
        <v>16</v>
      </c>
      <c r="I130" t="s">
        <v>12</v>
      </c>
      <c r="J130" t="s">
        <v>13</v>
      </c>
      <c r="K130" t="s">
        <v>433</v>
      </c>
    </row>
    <row r="131" spans="2:11" x14ac:dyDescent="0.3">
      <c r="C131" t="s">
        <v>8</v>
      </c>
      <c r="D131">
        <v>80</v>
      </c>
      <c r="F131" t="s">
        <v>62</v>
      </c>
      <c r="G131" t="s">
        <v>308</v>
      </c>
      <c r="H131" t="s">
        <v>16</v>
      </c>
      <c r="I131" t="s">
        <v>12</v>
      </c>
      <c r="J131" t="s">
        <v>13</v>
      </c>
      <c r="K131" t="s">
        <v>433</v>
      </c>
    </row>
    <row r="132" spans="2:11" x14ac:dyDescent="0.3">
      <c r="C132" t="s">
        <v>9</v>
      </c>
      <c r="D132">
        <v>20</v>
      </c>
      <c r="F132" t="s">
        <v>62</v>
      </c>
      <c r="G132" t="s">
        <v>308</v>
      </c>
      <c r="H132" t="s">
        <v>16</v>
      </c>
      <c r="I132" t="s">
        <v>12</v>
      </c>
      <c r="J132" t="s">
        <v>13</v>
      </c>
      <c r="K132" t="s">
        <v>433</v>
      </c>
    </row>
    <row r="133" spans="2:11" x14ac:dyDescent="0.3">
      <c r="C133" t="s">
        <v>438</v>
      </c>
      <c r="D133">
        <v>1128</v>
      </c>
      <c r="F133" t="s">
        <v>29</v>
      </c>
      <c r="G133" t="s">
        <v>308</v>
      </c>
      <c r="H133" t="s">
        <v>15</v>
      </c>
      <c r="I133" t="s">
        <v>12</v>
      </c>
      <c r="J133" t="s">
        <v>13</v>
      </c>
      <c r="K133" t="s">
        <v>433</v>
      </c>
    </row>
    <row r="134" spans="2:11" x14ac:dyDescent="0.3">
      <c r="C134" t="s">
        <v>436</v>
      </c>
      <c r="D134">
        <v>132</v>
      </c>
      <c r="F134" t="s">
        <v>29</v>
      </c>
      <c r="G134" t="s">
        <v>308</v>
      </c>
      <c r="H134" t="s">
        <v>15</v>
      </c>
      <c r="I134" t="s">
        <v>12</v>
      </c>
      <c r="J134" t="s">
        <v>13</v>
      </c>
      <c r="K134" t="s">
        <v>433</v>
      </c>
    </row>
    <row r="135" spans="2:11" x14ac:dyDescent="0.3">
      <c r="C135" t="s">
        <v>27</v>
      </c>
      <c r="D135">
        <v>300</v>
      </c>
      <c r="F135" t="s">
        <v>29</v>
      </c>
      <c r="G135" t="s">
        <v>308</v>
      </c>
      <c r="H135" t="s">
        <v>16</v>
      </c>
      <c r="I135" t="s">
        <v>12</v>
      </c>
      <c r="J135" t="s">
        <v>13</v>
      </c>
      <c r="K135" t="s">
        <v>433</v>
      </c>
    </row>
    <row r="136" spans="2:11" x14ac:dyDescent="0.3">
      <c r="C136" t="s">
        <v>475</v>
      </c>
      <c r="D136">
        <v>90</v>
      </c>
      <c r="F136" t="s">
        <v>50</v>
      </c>
      <c r="G136" t="s">
        <v>308</v>
      </c>
      <c r="H136" t="s">
        <v>16</v>
      </c>
      <c r="I136" t="s">
        <v>12</v>
      </c>
      <c r="J136" t="s">
        <v>13</v>
      </c>
      <c r="K136" t="s">
        <v>433</v>
      </c>
    </row>
    <row r="137" spans="2:11" x14ac:dyDescent="0.3">
      <c r="B137" s="5">
        <v>44794</v>
      </c>
      <c r="C137" t="s">
        <v>24</v>
      </c>
      <c r="D137">
        <v>80</v>
      </c>
      <c r="F137" t="s">
        <v>62</v>
      </c>
      <c r="G137" t="s">
        <v>308</v>
      </c>
      <c r="H137" t="s">
        <v>16</v>
      </c>
      <c r="I137" t="s">
        <v>12</v>
      </c>
      <c r="J137" t="s">
        <v>13</v>
      </c>
      <c r="K137" t="s">
        <v>433</v>
      </c>
    </row>
    <row r="138" spans="2:11" x14ac:dyDescent="0.3">
      <c r="C138" t="s">
        <v>26</v>
      </c>
      <c r="D138">
        <v>50</v>
      </c>
      <c r="F138" t="s">
        <v>62</v>
      </c>
      <c r="G138" t="s">
        <v>308</v>
      </c>
      <c r="H138" t="s">
        <v>16</v>
      </c>
      <c r="I138" t="s">
        <v>12</v>
      </c>
      <c r="J138" t="s">
        <v>13</v>
      </c>
      <c r="K138" t="s">
        <v>433</v>
      </c>
    </row>
    <row r="139" spans="2:11" x14ac:dyDescent="0.3">
      <c r="C139" t="s">
        <v>8</v>
      </c>
      <c r="D139">
        <v>90</v>
      </c>
      <c r="F139" t="s">
        <v>62</v>
      </c>
      <c r="G139" t="s">
        <v>308</v>
      </c>
      <c r="H139" t="s">
        <v>16</v>
      </c>
      <c r="I139" t="s">
        <v>12</v>
      </c>
      <c r="J139" t="s">
        <v>13</v>
      </c>
      <c r="K139" t="s">
        <v>433</v>
      </c>
    </row>
    <row r="140" spans="2:11" x14ac:dyDescent="0.3">
      <c r="C140" t="s">
        <v>23</v>
      </c>
      <c r="D140">
        <v>120</v>
      </c>
      <c r="F140" t="s">
        <v>62</v>
      </c>
      <c r="G140" t="s">
        <v>308</v>
      </c>
      <c r="H140" t="s">
        <v>16</v>
      </c>
      <c r="I140" t="s">
        <v>12</v>
      </c>
      <c r="J140" t="s">
        <v>13</v>
      </c>
      <c r="K140" t="s">
        <v>433</v>
      </c>
    </row>
    <row r="141" spans="2:11" x14ac:dyDescent="0.3">
      <c r="C141" t="s">
        <v>27</v>
      </c>
      <c r="D141">
        <v>120</v>
      </c>
      <c r="F141" t="s">
        <v>62</v>
      </c>
      <c r="G141" t="s">
        <v>308</v>
      </c>
      <c r="H141" t="s">
        <v>16</v>
      </c>
      <c r="I141" t="s">
        <v>12</v>
      </c>
      <c r="J141" t="s">
        <v>13</v>
      </c>
      <c r="K141" t="s">
        <v>433</v>
      </c>
    </row>
    <row r="142" spans="2:11" x14ac:dyDescent="0.3">
      <c r="C142" t="s">
        <v>23</v>
      </c>
      <c r="D142">
        <v>200</v>
      </c>
      <c r="F142" t="s">
        <v>29</v>
      </c>
      <c r="G142" t="s">
        <v>308</v>
      </c>
      <c r="H142" t="s">
        <v>16</v>
      </c>
      <c r="I142" t="s">
        <v>12</v>
      </c>
      <c r="J142" t="s">
        <v>13</v>
      </c>
      <c r="K142" t="s">
        <v>433</v>
      </c>
    </row>
    <row r="143" spans="2:11" x14ac:dyDescent="0.3">
      <c r="C143" t="s">
        <v>27</v>
      </c>
      <c r="D143">
        <v>200</v>
      </c>
      <c r="F143" t="s">
        <v>29</v>
      </c>
      <c r="G143" t="s">
        <v>308</v>
      </c>
      <c r="H143" t="s">
        <v>16</v>
      </c>
      <c r="I143" t="s">
        <v>12</v>
      </c>
      <c r="J143" t="s">
        <v>13</v>
      </c>
      <c r="K143" t="s">
        <v>433</v>
      </c>
    </row>
    <row r="144" spans="2:11" x14ac:dyDescent="0.3">
      <c r="C144" t="s">
        <v>8</v>
      </c>
      <c r="D144">
        <v>140</v>
      </c>
      <c r="F144" t="s">
        <v>29</v>
      </c>
      <c r="G144" t="s">
        <v>308</v>
      </c>
      <c r="H144" t="s">
        <v>16</v>
      </c>
      <c r="I144" t="s">
        <v>12</v>
      </c>
      <c r="J144" t="s">
        <v>13</v>
      </c>
      <c r="K144" t="s">
        <v>433</v>
      </c>
    </row>
    <row r="145" spans="2:11" x14ac:dyDescent="0.3">
      <c r="C145" t="s">
        <v>411</v>
      </c>
      <c r="D145">
        <v>500</v>
      </c>
      <c r="F145" t="s">
        <v>50</v>
      </c>
      <c r="G145" t="s">
        <v>308</v>
      </c>
      <c r="H145" t="s">
        <v>15</v>
      </c>
      <c r="I145" t="s">
        <v>12</v>
      </c>
      <c r="J145" t="s">
        <v>13</v>
      </c>
      <c r="K145" t="s">
        <v>163</v>
      </c>
    </row>
    <row r="146" spans="2:11" x14ac:dyDescent="0.3">
      <c r="C146" t="s">
        <v>24</v>
      </c>
      <c r="D146">
        <v>150</v>
      </c>
      <c r="F146" s="28" t="s">
        <v>41</v>
      </c>
      <c r="G146" s="28" t="s">
        <v>11</v>
      </c>
      <c r="H146" s="28" t="s">
        <v>16</v>
      </c>
      <c r="I146" s="28" t="s">
        <v>12</v>
      </c>
      <c r="J146" s="28" t="s">
        <v>13</v>
      </c>
      <c r="K146" s="28" t="s">
        <v>163</v>
      </c>
    </row>
    <row r="147" spans="2:11" x14ac:dyDescent="0.3">
      <c r="C147" t="s">
        <v>8</v>
      </c>
      <c r="D147">
        <v>60</v>
      </c>
      <c r="F147" s="28" t="s">
        <v>41</v>
      </c>
      <c r="G147" s="28" t="s">
        <v>11</v>
      </c>
      <c r="H147" s="28" t="s">
        <v>16</v>
      </c>
      <c r="I147" s="28" t="s">
        <v>12</v>
      </c>
      <c r="J147" s="28" t="s">
        <v>13</v>
      </c>
      <c r="K147" s="28" t="s">
        <v>163</v>
      </c>
    </row>
    <row r="148" spans="2:11" x14ac:dyDescent="0.3">
      <c r="B148" s="5">
        <v>44795</v>
      </c>
      <c r="C148" t="s">
        <v>24</v>
      </c>
      <c r="D148">
        <v>150</v>
      </c>
      <c r="F148" s="28" t="s">
        <v>41</v>
      </c>
      <c r="G148" s="28" t="s">
        <v>11</v>
      </c>
      <c r="H148" s="28" t="s">
        <v>16</v>
      </c>
      <c r="I148" s="28" t="s">
        <v>12</v>
      </c>
      <c r="J148" s="28" t="s">
        <v>13</v>
      </c>
      <c r="K148" s="28" t="s">
        <v>163</v>
      </c>
    </row>
    <row r="149" spans="2:11" x14ac:dyDescent="0.3">
      <c r="C149" t="s">
        <v>8</v>
      </c>
      <c r="D149">
        <v>60</v>
      </c>
      <c r="F149" s="28" t="s">
        <v>41</v>
      </c>
      <c r="G149" s="28" t="s">
        <v>11</v>
      </c>
      <c r="H149" s="28" t="s">
        <v>16</v>
      </c>
      <c r="I149" s="28" t="s">
        <v>12</v>
      </c>
      <c r="J149" s="28" t="s">
        <v>13</v>
      </c>
      <c r="K149" s="28" t="s">
        <v>163</v>
      </c>
    </row>
    <row r="150" spans="2:11" x14ac:dyDescent="0.3">
      <c r="C150" t="s">
        <v>18</v>
      </c>
      <c r="D150">
        <v>20</v>
      </c>
      <c r="F150" s="28" t="s">
        <v>41</v>
      </c>
      <c r="G150" s="28" t="s">
        <v>11</v>
      </c>
      <c r="H150" s="28" t="s">
        <v>16</v>
      </c>
      <c r="I150" s="28" t="s">
        <v>12</v>
      </c>
      <c r="J150" s="28" t="s">
        <v>13</v>
      </c>
      <c r="K150" s="28" t="s">
        <v>163</v>
      </c>
    </row>
    <row r="151" spans="2:11" x14ac:dyDescent="0.3">
      <c r="C151" t="s">
        <v>24</v>
      </c>
      <c r="D151">
        <v>70</v>
      </c>
      <c r="F151" t="s">
        <v>62</v>
      </c>
      <c r="G151" t="s">
        <v>308</v>
      </c>
      <c r="H151" t="s">
        <v>16</v>
      </c>
      <c r="I151" t="s">
        <v>12</v>
      </c>
      <c r="J151" t="s">
        <v>13</v>
      </c>
      <c r="K151" t="s">
        <v>433</v>
      </c>
    </row>
    <row r="152" spans="2:11" x14ac:dyDescent="0.3">
      <c r="C152" t="s">
        <v>23</v>
      </c>
      <c r="D152">
        <v>150</v>
      </c>
      <c r="F152" t="s">
        <v>62</v>
      </c>
      <c r="G152" t="s">
        <v>308</v>
      </c>
      <c r="H152" t="s">
        <v>16</v>
      </c>
      <c r="I152" t="s">
        <v>12</v>
      </c>
      <c r="J152" t="s">
        <v>13</v>
      </c>
      <c r="K152" t="s">
        <v>433</v>
      </c>
    </row>
    <row r="153" spans="2:11" x14ac:dyDescent="0.3">
      <c r="C153" t="s">
        <v>87</v>
      </c>
      <c r="D153">
        <v>240</v>
      </c>
      <c r="F153" t="s">
        <v>62</v>
      </c>
      <c r="G153" t="s">
        <v>308</v>
      </c>
      <c r="H153" t="s">
        <v>14</v>
      </c>
      <c r="I153" t="s">
        <v>12</v>
      </c>
      <c r="J153" t="s">
        <v>13</v>
      </c>
      <c r="K153" t="s">
        <v>433</v>
      </c>
    </row>
    <row r="154" spans="2:11" x14ac:dyDescent="0.3">
      <c r="C154" t="s">
        <v>27</v>
      </c>
      <c r="D154">
        <v>370</v>
      </c>
      <c r="F154" t="s">
        <v>62</v>
      </c>
      <c r="G154" t="s">
        <v>308</v>
      </c>
      <c r="H154" t="s">
        <v>16</v>
      </c>
      <c r="I154" t="s">
        <v>12</v>
      </c>
      <c r="J154" t="s">
        <v>13</v>
      </c>
      <c r="K154" t="s">
        <v>433</v>
      </c>
    </row>
    <row r="155" spans="2:11" x14ac:dyDescent="0.3">
      <c r="C155" t="s">
        <v>23</v>
      </c>
      <c r="D155">
        <v>140</v>
      </c>
      <c r="F155" t="s">
        <v>29</v>
      </c>
      <c r="G155" t="s">
        <v>308</v>
      </c>
      <c r="H155" t="s">
        <v>16</v>
      </c>
      <c r="I155" t="s">
        <v>12</v>
      </c>
      <c r="J155" t="s">
        <v>13</v>
      </c>
      <c r="K155" t="s">
        <v>433</v>
      </c>
    </row>
    <row r="156" spans="2:11" x14ac:dyDescent="0.3">
      <c r="C156" t="s">
        <v>27</v>
      </c>
      <c r="D156">
        <v>336</v>
      </c>
      <c r="F156" t="s">
        <v>29</v>
      </c>
      <c r="G156" t="s">
        <v>308</v>
      </c>
      <c r="H156" t="s">
        <v>16</v>
      </c>
      <c r="I156" t="s">
        <v>12</v>
      </c>
      <c r="J156" t="s">
        <v>13</v>
      </c>
      <c r="K156" t="s">
        <v>433</v>
      </c>
    </row>
    <row r="157" spans="2:11" x14ac:dyDescent="0.3">
      <c r="C157" t="s">
        <v>440</v>
      </c>
      <c r="D157">
        <v>300</v>
      </c>
      <c r="F157" t="s">
        <v>50</v>
      </c>
      <c r="G157" t="s">
        <v>308</v>
      </c>
      <c r="H157" t="s">
        <v>15</v>
      </c>
      <c r="I157" t="s">
        <v>12</v>
      </c>
      <c r="J157" t="s">
        <v>13</v>
      </c>
      <c r="K157" t="s">
        <v>433</v>
      </c>
    </row>
    <row r="158" spans="2:11" x14ac:dyDescent="0.3">
      <c r="C158" t="s">
        <v>23</v>
      </c>
      <c r="D158">
        <v>180</v>
      </c>
      <c r="F158" t="s">
        <v>50</v>
      </c>
      <c r="G158" t="s">
        <v>308</v>
      </c>
      <c r="H158" t="s">
        <v>16</v>
      </c>
      <c r="I158" t="s">
        <v>12</v>
      </c>
      <c r="J158" t="s">
        <v>13</v>
      </c>
      <c r="K158" t="s">
        <v>433</v>
      </c>
    </row>
    <row r="159" spans="2:11" x14ac:dyDescent="0.3">
      <c r="C159" t="s">
        <v>8</v>
      </c>
      <c r="D159">
        <v>220</v>
      </c>
      <c r="F159" t="s">
        <v>50</v>
      </c>
      <c r="G159" t="s">
        <v>308</v>
      </c>
      <c r="H159" t="s">
        <v>16</v>
      </c>
      <c r="I159" t="s">
        <v>12</v>
      </c>
      <c r="J159" t="s">
        <v>13</v>
      </c>
      <c r="K159" t="s">
        <v>433</v>
      </c>
    </row>
    <row r="160" spans="2:11" x14ac:dyDescent="0.3">
      <c r="B160" s="5">
        <v>44796</v>
      </c>
      <c r="C160" t="s">
        <v>430</v>
      </c>
      <c r="D160">
        <v>4100</v>
      </c>
      <c r="F160" t="s">
        <v>62</v>
      </c>
      <c r="G160" t="s">
        <v>308</v>
      </c>
      <c r="H160" t="s">
        <v>15</v>
      </c>
      <c r="I160" t="s">
        <v>12</v>
      </c>
      <c r="J160" t="s">
        <v>13</v>
      </c>
      <c r="K160" t="s">
        <v>433</v>
      </c>
    </row>
    <row r="161" spans="2:12" x14ac:dyDescent="0.3">
      <c r="C161" t="s">
        <v>24</v>
      </c>
      <c r="D161">
        <v>455</v>
      </c>
      <c r="F161" t="s">
        <v>62</v>
      </c>
      <c r="G161" t="s">
        <v>308</v>
      </c>
      <c r="H161" t="s">
        <v>16</v>
      </c>
      <c r="I161" t="s">
        <v>12</v>
      </c>
      <c r="J161" t="s">
        <v>13</v>
      </c>
      <c r="K161" t="s">
        <v>433</v>
      </c>
    </row>
    <row r="162" spans="2:12" x14ac:dyDescent="0.3">
      <c r="C162" t="s">
        <v>8</v>
      </c>
      <c r="D162">
        <v>100</v>
      </c>
      <c r="F162" t="s">
        <v>50</v>
      </c>
      <c r="G162" t="s">
        <v>308</v>
      </c>
      <c r="H162" t="s">
        <v>16</v>
      </c>
      <c r="I162" t="s">
        <v>12</v>
      </c>
      <c r="J162" t="s">
        <v>13</v>
      </c>
      <c r="K162" t="s">
        <v>433</v>
      </c>
    </row>
    <row r="163" spans="2:12" x14ac:dyDescent="0.3">
      <c r="C163" t="s">
        <v>85</v>
      </c>
      <c r="D163">
        <v>400</v>
      </c>
      <c r="F163" t="s">
        <v>50</v>
      </c>
      <c r="G163" t="s">
        <v>308</v>
      </c>
      <c r="H163" t="s">
        <v>14</v>
      </c>
      <c r="I163" t="s">
        <v>12</v>
      </c>
      <c r="J163" t="s">
        <v>13</v>
      </c>
      <c r="K163" t="s">
        <v>433</v>
      </c>
    </row>
    <row r="164" spans="2:12" x14ac:dyDescent="0.3">
      <c r="C164" t="s">
        <v>75</v>
      </c>
      <c r="D164">
        <v>1500</v>
      </c>
      <c r="F164" t="s">
        <v>29</v>
      </c>
      <c r="G164" t="s">
        <v>10</v>
      </c>
      <c r="H164" t="s">
        <v>17</v>
      </c>
      <c r="I164" t="s">
        <v>12</v>
      </c>
      <c r="J164" t="s">
        <v>13</v>
      </c>
      <c r="K164" t="s">
        <v>433</v>
      </c>
    </row>
    <row r="165" spans="2:12" x14ac:dyDescent="0.3">
      <c r="C165" t="s">
        <v>27</v>
      </c>
      <c r="D165">
        <v>785</v>
      </c>
      <c r="F165" t="s">
        <v>62</v>
      </c>
      <c r="G165" t="s">
        <v>10</v>
      </c>
      <c r="H165" t="s">
        <v>16</v>
      </c>
      <c r="I165" t="s">
        <v>12</v>
      </c>
      <c r="J165" t="s">
        <v>13</v>
      </c>
      <c r="K165" t="s">
        <v>433</v>
      </c>
    </row>
    <row r="166" spans="2:12" x14ac:dyDescent="0.3">
      <c r="C166" t="s">
        <v>475</v>
      </c>
      <c r="D166">
        <v>210</v>
      </c>
      <c r="F166" t="s">
        <v>50</v>
      </c>
      <c r="G166" t="s">
        <v>308</v>
      </c>
      <c r="H166" t="s">
        <v>16</v>
      </c>
      <c r="I166" t="s">
        <v>12</v>
      </c>
      <c r="J166" t="s">
        <v>13</v>
      </c>
      <c r="K166" t="s">
        <v>433</v>
      </c>
    </row>
    <row r="167" spans="2:12" x14ac:dyDescent="0.3">
      <c r="C167" s="26" t="s">
        <v>481</v>
      </c>
      <c r="D167" s="26">
        <v>1800</v>
      </c>
      <c r="E167" s="26"/>
      <c r="F167" s="26" t="s">
        <v>70</v>
      </c>
      <c r="G167" s="26" t="s">
        <v>11</v>
      </c>
      <c r="H167" s="26" t="s">
        <v>15</v>
      </c>
      <c r="I167" s="26" t="s">
        <v>12</v>
      </c>
      <c r="J167" s="26" t="s">
        <v>13</v>
      </c>
      <c r="K167" s="26"/>
    </row>
    <row r="168" spans="2:12" x14ac:dyDescent="0.3">
      <c r="C168" s="28" t="s">
        <v>484</v>
      </c>
      <c r="D168" s="28">
        <v>5600</v>
      </c>
      <c r="E168" s="28"/>
      <c r="F168" s="28" t="s">
        <v>41</v>
      </c>
      <c r="G168" s="28" t="s">
        <v>11</v>
      </c>
      <c r="H168" s="28" t="s">
        <v>16</v>
      </c>
      <c r="I168" s="28" t="s">
        <v>12</v>
      </c>
      <c r="J168" s="28" t="s">
        <v>13</v>
      </c>
      <c r="K168" s="28" t="s">
        <v>163</v>
      </c>
      <c r="L168" s="28"/>
    </row>
    <row r="169" spans="2:12" x14ac:dyDescent="0.3">
      <c r="C169" s="25" t="s">
        <v>24</v>
      </c>
      <c r="D169" s="25">
        <v>180</v>
      </c>
      <c r="E169" s="25"/>
      <c r="F169" s="28" t="s">
        <v>41</v>
      </c>
      <c r="G169" s="28" t="s">
        <v>11</v>
      </c>
      <c r="H169" s="28" t="s">
        <v>16</v>
      </c>
      <c r="I169" s="28" t="s">
        <v>12</v>
      </c>
      <c r="J169" s="28" t="s">
        <v>13</v>
      </c>
      <c r="K169" s="28" t="s">
        <v>163</v>
      </c>
      <c r="L169" s="25"/>
    </row>
    <row r="170" spans="2:12" x14ac:dyDescent="0.3">
      <c r="C170" s="25" t="s">
        <v>9</v>
      </c>
      <c r="D170" s="25">
        <v>20</v>
      </c>
      <c r="E170" s="25"/>
      <c r="F170" s="28" t="s">
        <v>41</v>
      </c>
      <c r="G170" s="28" t="s">
        <v>11</v>
      </c>
      <c r="H170" s="28" t="s">
        <v>16</v>
      </c>
      <c r="I170" s="28" t="s">
        <v>12</v>
      </c>
      <c r="J170" s="28" t="s">
        <v>13</v>
      </c>
      <c r="K170" s="28" t="s">
        <v>163</v>
      </c>
      <c r="L170" s="25"/>
    </row>
    <row r="171" spans="2:12" x14ac:dyDescent="0.3">
      <c r="C171" s="25" t="s">
        <v>8</v>
      </c>
      <c r="D171" s="25">
        <v>120</v>
      </c>
      <c r="E171" s="25"/>
      <c r="F171" s="28" t="s">
        <v>41</v>
      </c>
      <c r="G171" s="28" t="s">
        <v>11</v>
      </c>
      <c r="H171" s="28" t="s">
        <v>16</v>
      </c>
      <c r="I171" s="28" t="s">
        <v>12</v>
      </c>
      <c r="J171" s="28" t="s">
        <v>13</v>
      </c>
      <c r="K171" s="28" t="s">
        <v>163</v>
      </c>
      <c r="L171" s="25"/>
    </row>
    <row r="172" spans="2:12" x14ac:dyDescent="0.3">
      <c r="B172" s="5">
        <v>44797</v>
      </c>
      <c r="C172" t="s">
        <v>441</v>
      </c>
      <c r="D172">
        <v>1300</v>
      </c>
      <c r="F172" t="s">
        <v>62</v>
      </c>
      <c r="G172" t="s">
        <v>308</v>
      </c>
      <c r="H172" t="s">
        <v>15</v>
      </c>
      <c r="I172" t="s">
        <v>12</v>
      </c>
      <c r="J172" t="s">
        <v>13</v>
      </c>
      <c r="K172" t="s">
        <v>433</v>
      </c>
    </row>
    <row r="173" spans="2:12" x14ac:dyDescent="0.3">
      <c r="B173" s="5"/>
      <c r="C173" t="s">
        <v>20</v>
      </c>
      <c r="D173">
        <v>1594</v>
      </c>
      <c r="F173" t="s">
        <v>62</v>
      </c>
      <c r="G173" t="s">
        <v>10</v>
      </c>
      <c r="H173" t="s">
        <v>15</v>
      </c>
      <c r="I173" t="s">
        <v>12</v>
      </c>
      <c r="J173" t="s">
        <v>13</v>
      </c>
      <c r="K173" t="s">
        <v>433</v>
      </c>
    </row>
    <row r="174" spans="2:12" x14ac:dyDescent="0.3">
      <c r="C174" t="s">
        <v>442</v>
      </c>
      <c r="D174">
        <v>3000</v>
      </c>
      <c r="F174" t="s">
        <v>62</v>
      </c>
      <c r="G174" t="s">
        <v>308</v>
      </c>
      <c r="H174" t="s">
        <v>15</v>
      </c>
      <c r="I174" t="s">
        <v>12</v>
      </c>
      <c r="J174" t="s">
        <v>13</v>
      </c>
      <c r="K174" t="s">
        <v>433</v>
      </c>
    </row>
    <row r="175" spans="2:12" x14ac:dyDescent="0.3">
      <c r="C175" t="s">
        <v>24</v>
      </c>
      <c r="D175">
        <v>190</v>
      </c>
      <c r="F175" t="s">
        <v>62</v>
      </c>
      <c r="G175" t="s">
        <v>308</v>
      </c>
      <c r="H175" t="s">
        <v>16</v>
      </c>
      <c r="I175" t="s">
        <v>12</v>
      </c>
      <c r="J175" t="s">
        <v>13</v>
      </c>
      <c r="K175" t="s">
        <v>433</v>
      </c>
    </row>
    <row r="176" spans="2:12" x14ac:dyDescent="0.3">
      <c r="C176" t="s">
        <v>18</v>
      </c>
      <c r="D176">
        <v>100</v>
      </c>
      <c r="F176" t="s">
        <v>62</v>
      </c>
      <c r="G176" t="s">
        <v>308</v>
      </c>
      <c r="H176" t="s">
        <v>16</v>
      </c>
      <c r="I176" t="s">
        <v>12</v>
      </c>
      <c r="J176" t="s">
        <v>13</v>
      </c>
      <c r="K176" t="s">
        <v>433</v>
      </c>
    </row>
    <row r="177" spans="2:12" x14ac:dyDescent="0.3">
      <c r="C177" t="s">
        <v>8</v>
      </c>
      <c r="D177">
        <v>230</v>
      </c>
      <c r="F177" t="s">
        <v>62</v>
      </c>
      <c r="G177" t="s">
        <v>308</v>
      </c>
      <c r="H177" t="s">
        <v>16</v>
      </c>
      <c r="I177" t="s">
        <v>12</v>
      </c>
      <c r="J177" t="s">
        <v>13</v>
      </c>
      <c r="K177" t="s">
        <v>433</v>
      </c>
    </row>
    <row r="178" spans="2:12" x14ac:dyDescent="0.3">
      <c r="C178" t="s">
        <v>27</v>
      </c>
      <c r="D178">
        <v>790</v>
      </c>
      <c r="F178" t="s">
        <v>62</v>
      </c>
      <c r="G178" t="s">
        <v>10</v>
      </c>
      <c r="H178" t="s">
        <v>16</v>
      </c>
      <c r="I178" t="s">
        <v>12</v>
      </c>
      <c r="J178" t="s">
        <v>13</v>
      </c>
      <c r="K178" t="s">
        <v>433</v>
      </c>
    </row>
    <row r="179" spans="2:12" x14ac:dyDescent="0.3">
      <c r="C179" s="25" t="s">
        <v>24</v>
      </c>
      <c r="D179" s="25">
        <v>180</v>
      </c>
      <c r="E179" s="25"/>
      <c r="F179" s="28" t="s">
        <v>41</v>
      </c>
      <c r="G179" s="28" t="s">
        <v>11</v>
      </c>
      <c r="H179" s="28" t="s">
        <v>16</v>
      </c>
      <c r="I179" s="28" t="s">
        <v>12</v>
      </c>
      <c r="J179" s="28" t="s">
        <v>13</v>
      </c>
      <c r="K179" s="28" t="s">
        <v>163</v>
      </c>
      <c r="L179" s="25"/>
    </row>
    <row r="180" spans="2:12" x14ac:dyDescent="0.3">
      <c r="C180" s="25" t="s">
        <v>9</v>
      </c>
      <c r="D180" s="25">
        <v>20</v>
      </c>
      <c r="E180" s="25"/>
      <c r="F180" s="28" t="s">
        <v>41</v>
      </c>
      <c r="G180" s="28" t="s">
        <v>11</v>
      </c>
      <c r="H180" s="28" t="s">
        <v>16</v>
      </c>
      <c r="I180" s="28" t="s">
        <v>12</v>
      </c>
      <c r="J180" s="28" t="s">
        <v>13</v>
      </c>
      <c r="K180" s="28" t="s">
        <v>163</v>
      </c>
      <c r="L180" s="25"/>
    </row>
    <row r="181" spans="2:12" x14ac:dyDescent="0.3">
      <c r="C181" s="25" t="s">
        <v>8</v>
      </c>
      <c r="D181" s="25">
        <v>70</v>
      </c>
      <c r="E181" s="25"/>
      <c r="F181" s="28" t="s">
        <v>41</v>
      </c>
      <c r="G181" s="28" t="s">
        <v>11</v>
      </c>
      <c r="H181" s="28" t="s">
        <v>16</v>
      </c>
      <c r="I181" s="28" t="s">
        <v>12</v>
      </c>
      <c r="J181" s="28" t="s">
        <v>13</v>
      </c>
      <c r="K181" s="28" t="s">
        <v>163</v>
      </c>
      <c r="L181" s="25"/>
    </row>
    <row r="182" spans="2:12" x14ac:dyDescent="0.3">
      <c r="C182" t="s">
        <v>546</v>
      </c>
      <c r="D182">
        <v>760</v>
      </c>
      <c r="F182" t="s">
        <v>547</v>
      </c>
      <c r="G182" t="s">
        <v>10</v>
      </c>
      <c r="H182" t="s">
        <v>15</v>
      </c>
      <c r="I182" t="s">
        <v>12</v>
      </c>
      <c r="J182" s="28" t="s">
        <v>13</v>
      </c>
      <c r="K182" t="s">
        <v>548</v>
      </c>
      <c r="L182" s="25"/>
    </row>
    <row r="183" spans="2:12" x14ac:dyDescent="0.3">
      <c r="C183" t="s">
        <v>546</v>
      </c>
      <c r="D183">
        <v>1555</v>
      </c>
      <c r="F183" t="s">
        <v>547</v>
      </c>
      <c r="G183" t="s">
        <v>10</v>
      </c>
      <c r="H183" t="s">
        <v>15</v>
      </c>
      <c r="I183" t="s">
        <v>12</v>
      </c>
      <c r="J183" s="28" t="s">
        <v>13</v>
      </c>
      <c r="K183" t="s">
        <v>548</v>
      </c>
      <c r="L183" s="25"/>
    </row>
    <row r="184" spans="2:12" x14ac:dyDescent="0.3">
      <c r="C184" t="s">
        <v>546</v>
      </c>
      <c r="D184">
        <v>3550</v>
      </c>
      <c r="F184" t="s">
        <v>547</v>
      </c>
      <c r="G184" t="s">
        <v>10</v>
      </c>
      <c r="H184" t="s">
        <v>15</v>
      </c>
      <c r="I184" t="s">
        <v>12</v>
      </c>
      <c r="J184" s="28" t="s">
        <v>13</v>
      </c>
      <c r="K184" t="s">
        <v>548</v>
      </c>
      <c r="L184" s="25"/>
    </row>
    <row r="185" spans="2:12" ht="18" customHeight="1" x14ac:dyDescent="0.3">
      <c r="B185" s="5">
        <v>44798</v>
      </c>
      <c r="C185" t="s">
        <v>448</v>
      </c>
      <c r="D185">
        <v>3360</v>
      </c>
      <c r="F185" t="s">
        <v>62</v>
      </c>
      <c r="G185" t="s">
        <v>10</v>
      </c>
      <c r="H185" t="s">
        <v>17</v>
      </c>
      <c r="I185" t="s">
        <v>12</v>
      </c>
      <c r="J185" t="s">
        <v>13</v>
      </c>
      <c r="K185" t="s">
        <v>433</v>
      </c>
    </row>
    <row r="186" spans="2:12" x14ac:dyDescent="0.3">
      <c r="C186" t="s">
        <v>431</v>
      </c>
      <c r="D186">
        <v>80</v>
      </c>
      <c r="F186" t="s">
        <v>62</v>
      </c>
      <c r="G186" t="s">
        <v>308</v>
      </c>
      <c r="H186" t="s">
        <v>16</v>
      </c>
      <c r="I186" t="s">
        <v>12</v>
      </c>
      <c r="J186" t="s">
        <v>13</v>
      </c>
      <c r="K186" t="s">
        <v>433</v>
      </c>
    </row>
    <row r="187" spans="2:12" x14ac:dyDescent="0.3">
      <c r="C187" t="s">
        <v>26</v>
      </c>
      <c r="D187">
        <v>50</v>
      </c>
      <c r="F187" t="s">
        <v>62</v>
      </c>
      <c r="G187" t="s">
        <v>308</v>
      </c>
      <c r="H187" t="s">
        <v>16</v>
      </c>
      <c r="I187" t="s">
        <v>12</v>
      </c>
      <c r="J187" t="s">
        <v>13</v>
      </c>
      <c r="K187" t="s">
        <v>433</v>
      </c>
    </row>
    <row r="188" spans="2:12" x14ac:dyDescent="0.3">
      <c r="C188" t="s">
        <v>55</v>
      </c>
      <c r="D188">
        <v>50</v>
      </c>
      <c r="F188" t="s">
        <v>62</v>
      </c>
      <c r="G188" t="s">
        <v>308</v>
      </c>
      <c r="H188" t="s">
        <v>16</v>
      </c>
      <c r="I188" t="s">
        <v>12</v>
      </c>
      <c r="J188" t="s">
        <v>13</v>
      </c>
      <c r="K188" t="s">
        <v>433</v>
      </c>
    </row>
    <row r="189" spans="2:12" x14ac:dyDescent="0.3">
      <c r="C189" t="s">
        <v>23</v>
      </c>
      <c r="D189">
        <v>264</v>
      </c>
      <c r="F189" t="s">
        <v>62</v>
      </c>
      <c r="G189" t="s">
        <v>308</v>
      </c>
      <c r="H189" t="s">
        <v>16</v>
      </c>
      <c r="I189" t="s">
        <v>12</v>
      </c>
      <c r="J189" t="s">
        <v>13</v>
      </c>
      <c r="K189" t="s">
        <v>433</v>
      </c>
    </row>
    <row r="190" spans="2:12" x14ac:dyDescent="0.3">
      <c r="C190" t="s">
        <v>27</v>
      </c>
      <c r="D190">
        <v>370</v>
      </c>
      <c r="F190" t="s">
        <v>62</v>
      </c>
      <c r="G190" t="s">
        <v>308</v>
      </c>
      <c r="H190" t="s">
        <v>16</v>
      </c>
      <c r="I190" t="s">
        <v>12</v>
      </c>
      <c r="J190" t="s">
        <v>13</v>
      </c>
      <c r="K190" t="s">
        <v>433</v>
      </c>
    </row>
    <row r="191" spans="2:12" x14ac:dyDescent="0.3">
      <c r="C191" t="s">
        <v>8</v>
      </c>
      <c r="D191">
        <v>140</v>
      </c>
      <c r="F191" t="s">
        <v>50</v>
      </c>
      <c r="G191" t="s">
        <v>308</v>
      </c>
      <c r="H191" t="s">
        <v>16</v>
      </c>
      <c r="I191" t="s">
        <v>12</v>
      </c>
      <c r="J191" t="s">
        <v>13</v>
      </c>
      <c r="K191" t="s">
        <v>433</v>
      </c>
    </row>
    <row r="192" spans="2:12" x14ac:dyDescent="0.3">
      <c r="C192" t="s">
        <v>443</v>
      </c>
      <c r="D192">
        <v>120</v>
      </c>
      <c r="F192" t="s">
        <v>50</v>
      </c>
      <c r="G192" t="s">
        <v>308</v>
      </c>
      <c r="H192" t="s">
        <v>16</v>
      </c>
      <c r="I192" t="s">
        <v>12</v>
      </c>
      <c r="J192" t="s">
        <v>13</v>
      </c>
      <c r="K192" t="s">
        <v>433</v>
      </c>
    </row>
    <row r="193" spans="2:11" x14ac:dyDescent="0.3">
      <c r="C193" t="s">
        <v>27</v>
      </c>
      <c r="D193">
        <v>1185</v>
      </c>
      <c r="F193" t="s">
        <v>547</v>
      </c>
      <c r="G193" t="s">
        <v>10</v>
      </c>
      <c r="H193" t="s">
        <v>16</v>
      </c>
      <c r="I193" t="s">
        <v>12</v>
      </c>
      <c r="J193" t="s">
        <v>13</v>
      </c>
      <c r="K193" t="s">
        <v>548</v>
      </c>
    </row>
    <row r="194" spans="2:11" x14ac:dyDescent="0.3">
      <c r="C194" t="s">
        <v>549</v>
      </c>
      <c r="D194">
        <v>6582</v>
      </c>
      <c r="F194" t="s">
        <v>547</v>
      </c>
      <c r="G194" t="s">
        <v>10</v>
      </c>
      <c r="H194" t="s">
        <v>15</v>
      </c>
      <c r="I194" t="s">
        <v>12</v>
      </c>
      <c r="J194" t="s">
        <v>13</v>
      </c>
      <c r="K194" t="s">
        <v>548</v>
      </c>
    </row>
    <row r="195" spans="2:11" x14ac:dyDescent="0.3">
      <c r="C195" t="s">
        <v>23</v>
      </c>
      <c r="D195">
        <v>311</v>
      </c>
      <c r="F195" t="s">
        <v>547</v>
      </c>
      <c r="G195" t="s">
        <v>10</v>
      </c>
      <c r="H195" t="s">
        <v>16</v>
      </c>
      <c r="I195" t="s">
        <v>12</v>
      </c>
      <c r="J195" t="s">
        <v>13</v>
      </c>
      <c r="K195" t="s">
        <v>548</v>
      </c>
    </row>
    <row r="196" spans="2:11" x14ac:dyDescent="0.3">
      <c r="C196" t="s">
        <v>360</v>
      </c>
      <c r="D196">
        <v>5000</v>
      </c>
      <c r="F196" t="s">
        <v>547</v>
      </c>
      <c r="G196" t="s">
        <v>11</v>
      </c>
      <c r="H196" t="s">
        <v>15</v>
      </c>
      <c r="I196" t="s">
        <v>12</v>
      </c>
      <c r="J196" t="s">
        <v>13</v>
      </c>
      <c r="K196" t="s">
        <v>548</v>
      </c>
    </row>
    <row r="197" spans="2:11" x14ac:dyDescent="0.3">
      <c r="C197" t="s">
        <v>23</v>
      </c>
      <c r="D197">
        <v>311</v>
      </c>
      <c r="F197" t="s">
        <v>44</v>
      </c>
      <c r="G197" t="s">
        <v>11</v>
      </c>
      <c r="H197" t="s">
        <v>16</v>
      </c>
      <c r="I197" t="s">
        <v>12</v>
      </c>
      <c r="J197" t="s">
        <v>13</v>
      </c>
    </row>
    <row r="198" spans="2:11" x14ac:dyDescent="0.3">
      <c r="C198" t="s">
        <v>27</v>
      </c>
      <c r="D198">
        <v>1185</v>
      </c>
      <c r="F198" t="s">
        <v>44</v>
      </c>
      <c r="G198" t="s">
        <v>11</v>
      </c>
      <c r="H198" t="s">
        <v>16</v>
      </c>
      <c r="I198" t="s">
        <v>12</v>
      </c>
      <c r="J198" t="s">
        <v>13</v>
      </c>
    </row>
    <row r="199" spans="2:11" x14ac:dyDescent="0.3">
      <c r="B199" s="5">
        <v>44799</v>
      </c>
      <c r="C199" t="s">
        <v>26</v>
      </c>
      <c r="D199">
        <v>90</v>
      </c>
      <c r="F199" t="s">
        <v>62</v>
      </c>
      <c r="G199" t="s">
        <v>308</v>
      </c>
      <c r="H199" t="s">
        <v>16</v>
      </c>
      <c r="I199" t="s">
        <v>12</v>
      </c>
      <c r="J199" t="s">
        <v>13</v>
      </c>
      <c r="K199" t="s">
        <v>433</v>
      </c>
    </row>
    <row r="200" spans="2:11" x14ac:dyDescent="0.3">
      <c r="C200" t="s">
        <v>24</v>
      </c>
      <c r="D200">
        <v>140</v>
      </c>
      <c r="F200" t="s">
        <v>62</v>
      </c>
      <c r="G200" t="s">
        <v>308</v>
      </c>
      <c r="H200" t="s">
        <v>16</v>
      </c>
      <c r="I200" t="s">
        <v>12</v>
      </c>
      <c r="J200" t="s">
        <v>13</v>
      </c>
      <c r="K200" t="s">
        <v>433</v>
      </c>
    </row>
    <row r="201" spans="2:11" x14ac:dyDescent="0.3">
      <c r="C201" t="s">
        <v>432</v>
      </c>
      <c r="D201">
        <v>200</v>
      </c>
      <c r="F201" t="s">
        <v>62</v>
      </c>
      <c r="G201" t="s">
        <v>308</v>
      </c>
      <c r="H201" t="s">
        <v>16</v>
      </c>
      <c r="I201" t="s">
        <v>12</v>
      </c>
      <c r="J201" t="s">
        <v>13</v>
      </c>
      <c r="K201" t="s">
        <v>433</v>
      </c>
    </row>
    <row r="202" spans="2:11" x14ac:dyDescent="0.3">
      <c r="C202" t="s">
        <v>8</v>
      </c>
      <c r="D202">
        <v>350</v>
      </c>
      <c r="F202" t="s">
        <v>62</v>
      </c>
      <c r="G202" t="s">
        <v>308</v>
      </c>
      <c r="H202" t="s">
        <v>16</v>
      </c>
      <c r="I202" t="s">
        <v>12</v>
      </c>
      <c r="J202" t="s">
        <v>13</v>
      </c>
      <c r="K202" t="s">
        <v>433</v>
      </c>
    </row>
    <row r="203" spans="2:11" x14ac:dyDescent="0.3">
      <c r="C203" t="s">
        <v>439</v>
      </c>
      <c r="D203">
        <v>900</v>
      </c>
      <c r="F203" t="s">
        <v>29</v>
      </c>
      <c r="G203" t="s">
        <v>308</v>
      </c>
      <c r="H203" t="s">
        <v>15</v>
      </c>
      <c r="I203" t="s">
        <v>12</v>
      </c>
      <c r="J203" t="s">
        <v>13</v>
      </c>
      <c r="K203" t="s">
        <v>433</v>
      </c>
    </row>
    <row r="204" spans="2:11" x14ac:dyDescent="0.3">
      <c r="C204" t="s">
        <v>28</v>
      </c>
      <c r="D204">
        <v>31</v>
      </c>
      <c r="F204" t="s">
        <v>62</v>
      </c>
      <c r="G204" t="s">
        <v>308</v>
      </c>
      <c r="H204" t="s">
        <v>16</v>
      </c>
      <c r="I204" t="s">
        <v>12</v>
      </c>
      <c r="J204" t="s">
        <v>13</v>
      </c>
      <c r="K204" t="s">
        <v>60</v>
      </c>
    </row>
    <row r="205" spans="2:11" x14ac:dyDescent="0.3">
      <c r="C205" t="s">
        <v>9</v>
      </c>
      <c r="D205">
        <v>20</v>
      </c>
      <c r="F205" t="s">
        <v>62</v>
      </c>
      <c r="G205" t="s">
        <v>308</v>
      </c>
      <c r="H205" t="s">
        <v>16</v>
      </c>
      <c r="I205" t="s">
        <v>12</v>
      </c>
      <c r="J205" t="s">
        <v>13</v>
      </c>
      <c r="K205" t="s">
        <v>60</v>
      </c>
    </row>
    <row r="206" spans="2:11" x14ac:dyDescent="0.3">
      <c r="B206" s="5">
        <v>44800</v>
      </c>
      <c r="C206" t="s">
        <v>28</v>
      </c>
      <c r="D206">
        <f>27+27</f>
        <v>54</v>
      </c>
      <c r="F206" t="s">
        <v>62</v>
      </c>
      <c r="G206" t="s">
        <v>308</v>
      </c>
      <c r="H206" t="s">
        <v>16</v>
      </c>
      <c r="I206" t="s">
        <v>12</v>
      </c>
      <c r="J206" t="s">
        <v>13</v>
      </c>
      <c r="K206" t="s">
        <v>60</v>
      </c>
    </row>
    <row r="207" spans="2:11" x14ac:dyDescent="0.3">
      <c r="C207" t="s">
        <v>71</v>
      </c>
      <c r="D207">
        <v>44</v>
      </c>
      <c r="F207" t="s">
        <v>62</v>
      </c>
      <c r="G207" t="s">
        <v>308</v>
      </c>
      <c r="H207" t="s">
        <v>16</v>
      </c>
      <c r="I207" t="s">
        <v>12</v>
      </c>
      <c r="J207" t="s">
        <v>13</v>
      </c>
      <c r="K207" t="s">
        <v>60</v>
      </c>
    </row>
    <row r="208" spans="2:11" x14ac:dyDescent="0.3">
      <c r="C208" t="s">
        <v>48</v>
      </c>
      <c r="D208">
        <v>500</v>
      </c>
      <c r="F208" t="s">
        <v>29</v>
      </c>
      <c r="G208" t="s">
        <v>308</v>
      </c>
      <c r="H208" t="s">
        <v>14</v>
      </c>
      <c r="I208" t="s">
        <v>12</v>
      </c>
      <c r="J208" t="s">
        <v>13</v>
      </c>
      <c r="K208" t="s">
        <v>60</v>
      </c>
    </row>
    <row r="209" spans="2:11" x14ac:dyDescent="0.3">
      <c r="C209" t="s">
        <v>30</v>
      </c>
      <c r="D209">
        <v>265</v>
      </c>
      <c r="F209" t="s">
        <v>50</v>
      </c>
      <c r="G209" t="s">
        <v>308</v>
      </c>
      <c r="H209" t="s">
        <v>16</v>
      </c>
      <c r="I209" t="s">
        <v>12</v>
      </c>
      <c r="J209" t="s">
        <v>13</v>
      </c>
      <c r="K209" t="s">
        <v>60</v>
      </c>
    </row>
    <row r="210" spans="2:11" x14ac:dyDescent="0.3">
      <c r="C210" t="s">
        <v>59</v>
      </c>
      <c r="D210">
        <v>1005</v>
      </c>
      <c r="F210" t="s">
        <v>50</v>
      </c>
      <c r="G210" t="s">
        <v>308</v>
      </c>
      <c r="H210" t="s">
        <v>16</v>
      </c>
      <c r="I210" t="s">
        <v>12</v>
      </c>
      <c r="J210" t="s">
        <v>13</v>
      </c>
      <c r="K210" t="s">
        <v>60</v>
      </c>
    </row>
    <row r="211" spans="2:11" x14ac:dyDescent="0.3">
      <c r="C211" s="26" t="s">
        <v>479</v>
      </c>
      <c r="D211" s="26">
        <v>28000</v>
      </c>
      <c r="E211" s="26"/>
      <c r="F211" s="27" t="s">
        <v>70</v>
      </c>
      <c r="G211" s="27" t="s">
        <v>11</v>
      </c>
      <c r="H211" s="27" t="s">
        <v>15</v>
      </c>
      <c r="I211" s="27" t="s">
        <v>12</v>
      </c>
      <c r="J211" s="27" t="s">
        <v>13</v>
      </c>
    </row>
    <row r="212" spans="2:11" s="25" customFormat="1" x14ac:dyDescent="0.3">
      <c r="C212" t="s">
        <v>552</v>
      </c>
      <c r="D212">
        <v>3334</v>
      </c>
      <c r="E212"/>
      <c r="F212" t="s">
        <v>547</v>
      </c>
      <c r="G212" t="s">
        <v>10</v>
      </c>
      <c r="H212" t="s">
        <v>15</v>
      </c>
      <c r="I212" t="s">
        <v>12</v>
      </c>
      <c r="J212" t="s">
        <v>13</v>
      </c>
      <c r="K212" t="s">
        <v>548</v>
      </c>
    </row>
    <row r="213" spans="2:11" s="25" customFormat="1" x14ac:dyDescent="0.3">
      <c r="C213" s="25" t="s">
        <v>8</v>
      </c>
      <c r="D213" s="25">
        <v>846</v>
      </c>
      <c r="F213" t="s">
        <v>43</v>
      </c>
      <c r="G213" t="s">
        <v>11</v>
      </c>
      <c r="H213" t="s">
        <v>16</v>
      </c>
      <c r="I213" t="s">
        <v>12</v>
      </c>
      <c r="J213" t="s">
        <v>13</v>
      </c>
      <c r="K213" t="s">
        <v>548</v>
      </c>
    </row>
    <row r="214" spans="2:11" s="25" customFormat="1" x14ac:dyDescent="0.3">
      <c r="C214" s="25" t="s">
        <v>27</v>
      </c>
      <c r="D214" s="25">
        <v>7435</v>
      </c>
      <c r="F214" t="s">
        <v>551</v>
      </c>
      <c r="G214" t="s">
        <v>11</v>
      </c>
      <c r="H214" t="s">
        <v>16</v>
      </c>
      <c r="I214" t="s">
        <v>12</v>
      </c>
      <c r="J214" t="s">
        <v>13</v>
      </c>
      <c r="K214" t="s">
        <v>548</v>
      </c>
    </row>
    <row r="215" spans="2:11" s="25" customFormat="1" x14ac:dyDescent="0.3">
      <c r="C215" s="25" t="s">
        <v>550</v>
      </c>
      <c r="D215" s="25">
        <v>2200</v>
      </c>
      <c r="F215" t="s">
        <v>551</v>
      </c>
      <c r="G215" t="s">
        <v>10</v>
      </c>
      <c r="H215" t="s">
        <v>15</v>
      </c>
      <c r="I215" t="s">
        <v>12</v>
      </c>
      <c r="J215" t="s">
        <v>13</v>
      </c>
      <c r="K215" t="s">
        <v>548</v>
      </c>
    </row>
    <row r="216" spans="2:11" x14ac:dyDescent="0.3">
      <c r="B216" s="5">
        <v>44801</v>
      </c>
      <c r="C216" t="s">
        <v>28</v>
      </c>
      <c r="D216">
        <v>27</v>
      </c>
      <c r="F216" t="s">
        <v>62</v>
      </c>
      <c r="G216" t="s">
        <v>308</v>
      </c>
      <c r="H216" t="s">
        <v>16</v>
      </c>
      <c r="I216" t="s">
        <v>12</v>
      </c>
      <c r="J216" t="s">
        <v>13</v>
      </c>
      <c r="K216" t="s">
        <v>60</v>
      </c>
    </row>
    <row r="217" spans="2:11" x14ac:dyDescent="0.3">
      <c r="C217" t="s">
        <v>456</v>
      </c>
      <c r="D217">
        <v>300</v>
      </c>
      <c r="F217" t="s">
        <v>62</v>
      </c>
      <c r="G217" t="s">
        <v>308</v>
      </c>
      <c r="H217" t="s">
        <v>14</v>
      </c>
      <c r="I217" t="s">
        <v>12</v>
      </c>
      <c r="J217" t="s">
        <v>13</v>
      </c>
      <c r="K217" t="s">
        <v>163</v>
      </c>
    </row>
    <row r="218" spans="2:11" x14ac:dyDescent="0.3">
      <c r="C218" t="s">
        <v>8</v>
      </c>
      <c r="D218">
        <v>120</v>
      </c>
      <c r="F218" t="s">
        <v>62</v>
      </c>
      <c r="G218" t="s">
        <v>308</v>
      </c>
      <c r="H218" t="s">
        <v>16</v>
      </c>
      <c r="I218" t="s">
        <v>12</v>
      </c>
      <c r="J218" t="s">
        <v>13</v>
      </c>
      <c r="K218" t="s">
        <v>163</v>
      </c>
    </row>
    <row r="219" spans="2:11" x14ac:dyDescent="0.3">
      <c r="C219" t="s">
        <v>27</v>
      </c>
      <c r="D219">
        <v>280</v>
      </c>
      <c r="F219" t="s">
        <v>62</v>
      </c>
      <c r="G219" t="s">
        <v>308</v>
      </c>
      <c r="H219" t="s">
        <v>16</v>
      </c>
      <c r="I219" t="s">
        <v>12</v>
      </c>
      <c r="J219" t="s">
        <v>13</v>
      </c>
      <c r="K219" t="s">
        <v>163</v>
      </c>
    </row>
    <row r="220" spans="2:11" x14ac:dyDescent="0.3">
      <c r="C220" t="s">
        <v>18</v>
      </c>
      <c r="D220">
        <v>20</v>
      </c>
      <c r="F220" t="s">
        <v>50</v>
      </c>
      <c r="G220" t="s">
        <v>308</v>
      </c>
      <c r="H220" t="s">
        <v>16</v>
      </c>
      <c r="I220" t="s">
        <v>12</v>
      </c>
      <c r="J220" t="s">
        <v>13</v>
      </c>
      <c r="K220" t="s">
        <v>60</v>
      </c>
    </row>
    <row r="221" spans="2:11" x14ac:dyDescent="0.3">
      <c r="B221" s="5">
        <v>44802</v>
      </c>
      <c r="C221" t="s">
        <v>457</v>
      </c>
      <c r="D221">
        <v>150</v>
      </c>
      <c r="F221" t="s">
        <v>62</v>
      </c>
      <c r="G221" t="s">
        <v>308</v>
      </c>
      <c r="H221" t="s">
        <v>14</v>
      </c>
      <c r="I221" t="s">
        <v>12</v>
      </c>
      <c r="J221" t="s">
        <v>13</v>
      </c>
      <c r="K221" t="s">
        <v>163</v>
      </c>
    </row>
    <row r="222" spans="2:11" x14ac:dyDescent="0.3">
      <c r="C222" t="s">
        <v>458</v>
      </c>
      <c r="D222">
        <v>120</v>
      </c>
      <c r="F222" t="s">
        <v>62</v>
      </c>
      <c r="G222" t="s">
        <v>308</v>
      </c>
      <c r="H222" t="s">
        <v>15</v>
      </c>
      <c r="I222" t="s">
        <v>12</v>
      </c>
      <c r="J222" t="s">
        <v>13</v>
      </c>
      <c r="K222" t="s">
        <v>163</v>
      </c>
    </row>
    <row r="223" spans="2:11" x14ac:dyDescent="0.3">
      <c r="C223" t="s">
        <v>26</v>
      </c>
      <c r="D223">
        <v>40</v>
      </c>
      <c r="F223" t="s">
        <v>62</v>
      </c>
      <c r="G223" t="s">
        <v>308</v>
      </c>
      <c r="H223" t="s">
        <v>16</v>
      </c>
      <c r="I223" t="s">
        <v>12</v>
      </c>
      <c r="J223" t="s">
        <v>13</v>
      </c>
      <c r="K223" t="s">
        <v>163</v>
      </c>
    </row>
    <row r="224" spans="2:11" x14ac:dyDescent="0.3">
      <c r="C224" t="s">
        <v>459</v>
      </c>
      <c r="D224">
        <v>500</v>
      </c>
      <c r="F224" t="s">
        <v>62</v>
      </c>
      <c r="G224" t="s">
        <v>10</v>
      </c>
      <c r="H224" t="s">
        <v>15</v>
      </c>
      <c r="I224" t="s">
        <v>12</v>
      </c>
      <c r="J224" t="s">
        <v>13</v>
      </c>
      <c r="K224" t="s">
        <v>163</v>
      </c>
    </row>
    <row r="225" spans="2:11" x14ac:dyDescent="0.3">
      <c r="C225" t="s">
        <v>24</v>
      </c>
      <c r="D225">
        <v>120</v>
      </c>
      <c r="F225" t="s">
        <v>62</v>
      </c>
      <c r="G225" t="s">
        <v>308</v>
      </c>
      <c r="H225" t="s">
        <v>16</v>
      </c>
      <c r="I225" t="s">
        <v>12</v>
      </c>
      <c r="J225" t="s">
        <v>13</v>
      </c>
      <c r="K225" t="s">
        <v>163</v>
      </c>
    </row>
    <row r="226" spans="2:11" x14ac:dyDescent="0.3">
      <c r="C226" t="s">
        <v>460</v>
      </c>
      <c r="D226">
        <v>450</v>
      </c>
      <c r="F226" t="s">
        <v>62</v>
      </c>
      <c r="G226" t="s">
        <v>308</v>
      </c>
      <c r="H226" t="s">
        <v>15</v>
      </c>
      <c r="I226" t="s">
        <v>12</v>
      </c>
      <c r="J226" t="s">
        <v>13</v>
      </c>
      <c r="K226" t="s">
        <v>163</v>
      </c>
    </row>
    <row r="227" spans="2:11" x14ac:dyDescent="0.3">
      <c r="C227" t="s">
        <v>8</v>
      </c>
      <c r="D227">
        <f>110+100+45</f>
        <v>255</v>
      </c>
      <c r="F227" t="s">
        <v>62</v>
      </c>
      <c r="G227" t="s">
        <v>308</v>
      </c>
      <c r="H227" t="s">
        <v>16</v>
      </c>
      <c r="I227" t="s">
        <v>12</v>
      </c>
      <c r="J227" t="s">
        <v>13</v>
      </c>
      <c r="K227" t="s">
        <v>163</v>
      </c>
    </row>
    <row r="228" spans="2:11" x14ac:dyDescent="0.3">
      <c r="C228" t="s">
        <v>412</v>
      </c>
      <c r="D228">
        <f>180+120</f>
        <v>300</v>
      </c>
      <c r="F228" t="s">
        <v>62</v>
      </c>
      <c r="G228" t="s">
        <v>308</v>
      </c>
      <c r="H228" t="s">
        <v>14</v>
      </c>
      <c r="I228" t="s">
        <v>12</v>
      </c>
      <c r="J228" t="s">
        <v>13</v>
      </c>
      <c r="K228" t="s">
        <v>163</v>
      </c>
    </row>
    <row r="229" spans="2:11" x14ac:dyDescent="0.3">
      <c r="C229" t="s">
        <v>65</v>
      </c>
      <c r="D229">
        <v>51</v>
      </c>
      <c r="F229" t="s">
        <v>50</v>
      </c>
      <c r="G229" t="s">
        <v>308</v>
      </c>
      <c r="H229" t="s">
        <v>16</v>
      </c>
      <c r="I229" t="s">
        <v>12</v>
      </c>
      <c r="J229" t="s">
        <v>13</v>
      </c>
      <c r="K229" t="s">
        <v>60</v>
      </c>
    </row>
    <row r="230" spans="2:11" x14ac:dyDescent="0.3">
      <c r="C230" t="s">
        <v>30</v>
      </c>
      <c r="D230">
        <v>85</v>
      </c>
      <c r="F230" t="s">
        <v>50</v>
      </c>
      <c r="G230" t="s">
        <v>308</v>
      </c>
      <c r="H230" t="s">
        <v>16</v>
      </c>
      <c r="I230" t="s">
        <v>12</v>
      </c>
      <c r="J230" t="s">
        <v>13</v>
      </c>
      <c r="K230" t="s">
        <v>60</v>
      </c>
    </row>
    <row r="231" spans="2:11" x14ac:dyDescent="0.3">
      <c r="C231" t="s">
        <v>96</v>
      </c>
      <c r="D231">
        <v>110</v>
      </c>
      <c r="F231" t="s">
        <v>50</v>
      </c>
      <c r="G231" t="s">
        <v>308</v>
      </c>
      <c r="H231" t="s">
        <v>16</v>
      </c>
      <c r="I231" t="s">
        <v>12</v>
      </c>
      <c r="J231" t="s">
        <v>13</v>
      </c>
      <c r="K231" t="s">
        <v>60</v>
      </c>
    </row>
    <row r="232" spans="2:11" x14ac:dyDescent="0.3">
      <c r="C232" t="s">
        <v>554</v>
      </c>
      <c r="D232">
        <v>589</v>
      </c>
      <c r="F232" t="s">
        <v>547</v>
      </c>
      <c r="G232" t="s">
        <v>11</v>
      </c>
      <c r="H232" t="s">
        <v>14</v>
      </c>
      <c r="I232" t="s">
        <v>12</v>
      </c>
      <c r="J232" t="s">
        <v>13</v>
      </c>
    </row>
    <row r="233" spans="2:11" ht="14.25" customHeight="1" x14ac:dyDescent="0.3">
      <c r="B233" s="5">
        <v>44803</v>
      </c>
      <c r="C233" t="s">
        <v>24</v>
      </c>
      <c r="D233">
        <f>90+60</f>
        <v>150</v>
      </c>
      <c r="F233" t="s">
        <v>62</v>
      </c>
      <c r="G233" t="s">
        <v>308</v>
      </c>
      <c r="H233" t="s">
        <v>16</v>
      </c>
      <c r="I233" t="s">
        <v>12</v>
      </c>
      <c r="J233" t="s">
        <v>13</v>
      </c>
      <c r="K233" t="s">
        <v>163</v>
      </c>
    </row>
    <row r="234" spans="2:11" ht="14.25" customHeight="1" x14ac:dyDescent="0.3">
      <c r="C234" t="s">
        <v>32</v>
      </c>
      <c r="D234">
        <v>50</v>
      </c>
      <c r="F234" t="s">
        <v>62</v>
      </c>
      <c r="G234" t="s">
        <v>308</v>
      </c>
      <c r="H234" t="s">
        <v>16</v>
      </c>
      <c r="I234" t="s">
        <v>12</v>
      </c>
      <c r="J234" t="s">
        <v>13</v>
      </c>
      <c r="K234" t="s">
        <v>163</v>
      </c>
    </row>
    <row r="235" spans="2:11" x14ac:dyDescent="0.3">
      <c r="C235" t="s">
        <v>26</v>
      </c>
      <c r="D235">
        <v>60</v>
      </c>
      <c r="F235" t="s">
        <v>62</v>
      </c>
      <c r="G235" t="s">
        <v>308</v>
      </c>
      <c r="H235" t="s">
        <v>16</v>
      </c>
      <c r="I235" t="s">
        <v>12</v>
      </c>
      <c r="J235" t="s">
        <v>13</v>
      </c>
      <c r="K235" t="s">
        <v>163</v>
      </c>
    </row>
    <row r="236" spans="2:11" x14ac:dyDescent="0.3">
      <c r="C236" t="s">
        <v>21</v>
      </c>
      <c r="D236">
        <v>80</v>
      </c>
      <c r="F236" t="s">
        <v>62</v>
      </c>
      <c r="G236" t="s">
        <v>308</v>
      </c>
      <c r="H236" t="s">
        <v>16</v>
      </c>
      <c r="I236" t="s">
        <v>12</v>
      </c>
      <c r="J236" t="s">
        <v>13</v>
      </c>
      <c r="K236" t="s">
        <v>163</v>
      </c>
    </row>
    <row r="237" spans="2:11" x14ac:dyDescent="0.3">
      <c r="C237" t="s">
        <v>20</v>
      </c>
      <c r="D237">
        <v>1900</v>
      </c>
      <c r="F237" t="s">
        <v>29</v>
      </c>
      <c r="G237" t="s">
        <v>10</v>
      </c>
      <c r="H237" t="s">
        <v>15</v>
      </c>
      <c r="I237" t="s">
        <v>12</v>
      </c>
      <c r="J237" t="s">
        <v>13</v>
      </c>
      <c r="K237" t="s">
        <v>163</v>
      </c>
    </row>
    <row r="238" spans="2:11" x14ac:dyDescent="0.3">
      <c r="C238" t="s">
        <v>65</v>
      </c>
      <c r="D238">
        <v>51</v>
      </c>
      <c r="F238" t="s">
        <v>50</v>
      </c>
      <c r="G238" t="s">
        <v>308</v>
      </c>
      <c r="H238" t="s">
        <v>16</v>
      </c>
      <c r="I238" t="s">
        <v>12</v>
      </c>
      <c r="J238" t="s">
        <v>13</v>
      </c>
      <c r="K238" t="s">
        <v>60</v>
      </c>
    </row>
    <row r="239" spans="2:11" x14ac:dyDescent="0.3">
      <c r="C239" t="s">
        <v>18</v>
      </c>
      <c r="D239">
        <v>20</v>
      </c>
      <c r="F239" t="s">
        <v>50</v>
      </c>
      <c r="G239" t="s">
        <v>308</v>
      </c>
      <c r="H239" t="s">
        <v>16</v>
      </c>
      <c r="I239" t="s">
        <v>12</v>
      </c>
      <c r="J239" t="s">
        <v>13</v>
      </c>
      <c r="K239" t="s">
        <v>60</v>
      </c>
    </row>
    <row r="240" spans="2:11" x14ac:dyDescent="0.3">
      <c r="C240" t="s">
        <v>30</v>
      </c>
      <c r="D240">
        <v>60</v>
      </c>
      <c r="F240" t="s">
        <v>50</v>
      </c>
      <c r="G240" t="s">
        <v>308</v>
      </c>
      <c r="H240" t="s">
        <v>16</v>
      </c>
      <c r="I240" t="s">
        <v>12</v>
      </c>
      <c r="J240" t="s">
        <v>13</v>
      </c>
      <c r="K240" t="s">
        <v>60</v>
      </c>
    </row>
    <row r="241" spans="2:11" x14ac:dyDescent="0.3">
      <c r="C241" t="s">
        <v>468</v>
      </c>
      <c r="D241">
        <v>70</v>
      </c>
      <c r="F241" t="s">
        <v>50</v>
      </c>
      <c r="G241" t="s">
        <v>308</v>
      </c>
      <c r="H241" t="s">
        <v>15</v>
      </c>
      <c r="I241" t="s">
        <v>12</v>
      </c>
      <c r="J241" t="s">
        <v>13</v>
      </c>
      <c r="K241" t="s">
        <v>60</v>
      </c>
    </row>
    <row r="242" spans="2:11" x14ac:dyDescent="0.3">
      <c r="C242" t="s">
        <v>553</v>
      </c>
      <c r="D242">
        <v>6769</v>
      </c>
      <c r="F242" t="s">
        <v>547</v>
      </c>
      <c r="G242" t="s">
        <v>10</v>
      </c>
      <c r="H242" t="s">
        <v>15</v>
      </c>
      <c r="I242" t="s">
        <v>12</v>
      </c>
      <c r="J242" t="s">
        <v>13</v>
      </c>
      <c r="K242" t="s">
        <v>548</v>
      </c>
    </row>
    <row r="243" spans="2:11" ht="15.75" customHeight="1" x14ac:dyDescent="0.3">
      <c r="B243" s="5">
        <v>44804</v>
      </c>
      <c r="C243" t="s">
        <v>24</v>
      </c>
      <c r="D243">
        <v>140</v>
      </c>
      <c r="F243" t="s">
        <v>62</v>
      </c>
      <c r="G243" t="s">
        <v>308</v>
      </c>
      <c r="H243" t="s">
        <v>16</v>
      </c>
      <c r="I243" t="s">
        <v>12</v>
      </c>
      <c r="J243" t="s">
        <v>13</v>
      </c>
      <c r="K243" t="s">
        <v>163</v>
      </c>
    </row>
    <row r="244" spans="2:11" ht="15.75" customHeight="1" x14ac:dyDescent="0.3">
      <c r="C244" t="s">
        <v>32</v>
      </c>
      <c r="D244">
        <v>50</v>
      </c>
      <c r="F244" t="s">
        <v>62</v>
      </c>
      <c r="G244" t="s">
        <v>308</v>
      </c>
      <c r="H244" t="s">
        <v>16</v>
      </c>
      <c r="I244" t="s">
        <v>12</v>
      </c>
      <c r="J244" t="s">
        <v>13</v>
      </c>
      <c r="K244" t="s">
        <v>163</v>
      </c>
    </row>
    <row r="245" spans="2:11" ht="15.75" customHeight="1" x14ac:dyDescent="0.3">
      <c r="C245" t="s">
        <v>51</v>
      </c>
      <c r="D245">
        <v>500</v>
      </c>
      <c r="F245" t="s">
        <v>62</v>
      </c>
      <c r="G245" t="s">
        <v>308</v>
      </c>
      <c r="H245" t="s">
        <v>16</v>
      </c>
      <c r="I245" t="s">
        <v>12</v>
      </c>
      <c r="J245" t="s">
        <v>13</v>
      </c>
      <c r="K245" t="s">
        <v>163</v>
      </c>
    </row>
    <row r="246" spans="2:11" x14ac:dyDescent="0.3">
      <c r="C246" t="s">
        <v>461</v>
      </c>
      <c r="D246">
        <v>400</v>
      </c>
      <c r="F246" t="s">
        <v>62</v>
      </c>
      <c r="G246" t="s">
        <v>308</v>
      </c>
      <c r="H246" t="s">
        <v>14</v>
      </c>
      <c r="I246" t="s">
        <v>12</v>
      </c>
      <c r="J246" t="s">
        <v>13</v>
      </c>
      <c r="K246" t="s">
        <v>163</v>
      </c>
    </row>
    <row r="247" spans="2:11" x14ac:dyDescent="0.3">
      <c r="C247" t="s">
        <v>26</v>
      </c>
      <c r="D247">
        <v>20</v>
      </c>
      <c r="F247" t="s">
        <v>62</v>
      </c>
      <c r="G247" t="s">
        <v>308</v>
      </c>
      <c r="H247" t="s">
        <v>16</v>
      </c>
      <c r="I247" t="s">
        <v>12</v>
      </c>
      <c r="J247" t="s">
        <v>13</v>
      </c>
      <c r="K247" t="s">
        <v>163</v>
      </c>
    </row>
    <row r="248" spans="2:11" x14ac:dyDescent="0.3">
      <c r="C248" t="s">
        <v>22</v>
      </c>
      <c r="D248">
        <v>60</v>
      </c>
      <c r="F248" t="s">
        <v>62</v>
      </c>
      <c r="G248" t="s">
        <v>308</v>
      </c>
      <c r="H248" t="s">
        <v>16</v>
      </c>
      <c r="I248" t="s">
        <v>12</v>
      </c>
      <c r="J248" t="s">
        <v>13</v>
      </c>
      <c r="K248" t="s">
        <v>163</v>
      </c>
    </row>
    <row r="249" spans="2:11" x14ac:dyDescent="0.3">
      <c r="C249" t="s">
        <v>8</v>
      </c>
      <c r="D249">
        <v>145</v>
      </c>
      <c r="F249" t="s">
        <v>62</v>
      </c>
      <c r="G249" t="s">
        <v>308</v>
      </c>
      <c r="H249" t="s">
        <v>16</v>
      </c>
      <c r="I249" t="s">
        <v>12</v>
      </c>
      <c r="J249" t="s">
        <v>13</v>
      </c>
      <c r="K249" t="s">
        <v>163</v>
      </c>
    </row>
    <row r="250" spans="2:11" x14ac:dyDescent="0.3">
      <c r="C250" t="s">
        <v>28</v>
      </c>
      <c r="D250">
        <v>34</v>
      </c>
      <c r="F250" t="s">
        <v>62</v>
      </c>
      <c r="G250" t="s">
        <v>308</v>
      </c>
      <c r="H250" t="s">
        <v>16</v>
      </c>
      <c r="I250" t="s">
        <v>12</v>
      </c>
      <c r="J250" t="s">
        <v>13</v>
      </c>
      <c r="K250" t="s">
        <v>163</v>
      </c>
    </row>
    <row r="251" spans="2:11" x14ac:dyDescent="0.3">
      <c r="C251" t="s">
        <v>45</v>
      </c>
      <c r="D251">
        <v>100</v>
      </c>
      <c r="F251" t="s">
        <v>62</v>
      </c>
      <c r="G251" t="s">
        <v>308</v>
      </c>
      <c r="H251" t="s">
        <v>14</v>
      </c>
      <c r="I251" t="s">
        <v>12</v>
      </c>
      <c r="J251" t="s">
        <v>13</v>
      </c>
      <c r="K251" t="s">
        <v>163</v>
      </c>
    </row>
    <row r="252" spans="2:11" x14ac:dyDescent="0.3">
      <c r="C252" t="s">
        <v>9</v>
      </c>
      <c r="D252">
        <v>40</v>
      </c>
      <c r="F252" t="s">
        <v>62</v>
      </c>
      <c r="G252" t="s">
        <v>308</v>
      </c>
      <c r="H252" t="s">
        <v>16</v>
      </c>
      <c r="I252" t="s">
        <v>12</v>
      </c>
      <c r="J252" t="s">
        <v>13</v>
      </c>
      <c r="K252" t="s">
        <v>163</v>
      </c>
    </row>
    <row r="253" spans="2:11" x14ac:dyDescent="0.3">
      <c r="C253" t="s">
        <v>55</v>
      </c>
      <c r="D253">
        <v>50</v>
      </c>
      <c r="F253" t="s">
        <v>62</v>
      </c>
      <c r="G253" t="s">
        <v>308</v>
      </c>
      <c r="H253" t="s">
        <v>16</v>
      </c>
      <c r="I253" t="s">
        <v>12</v>
      </c>
      <c r="J253" t="s">
        <v>13</v>
      </c>
      <c r="K253" t="s">
        <v>163</v>
      </c>
    </row>
    <row r="254" spans="2:11" x14ac:dyDescent="0.3">
      <c r="C254" t="s">
        <v>569</v>
      </c>
      <c r="D254">
        <v>166</v>
      </c>
      <c r="F254" t="s">
        <v>44</v>
      </c>
      <c r="G254" t="s">
        <v>308</v>
      </c>
      <c r="H254" t="s">
        <v>15</v>
      </c>
      <c r="I254" t="s">
        <v>12</v>
      </c>
      <c r="J25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opLeftCell="F8" workbookViewId="0">
      <selection activeCell="K9" sqref="K9"/>
    </sheetView>
  </sheetViews>
  <sheetFormatPr defaultColWidth="16" defaultRowHeight="14.4" x14ac:dyDescent="0.3"/>
  <cols>
    <col min="1" max="1" width="12" bestFit="1" customWidth="1"/>
    <col min="2" max="2" width="12.6640625" bestFit="1" customWidth="1"/>
    <col min="3" max="3" width="52.5546875" bestFit="1" customWidth="1"/>
    <col min="4" max="4" width="12.33203125" bestFit="1" customWidth="1"/>
    <col min="5" max="5" width="10.6640625" bestFit="1" customWidth="1"/>
    <col min="6" max="6" width="14.5546875" bestFit="1" customWidth="1"/>
    <col min="7" max="7" width="10.33203125" bestFit="1" customWidth="1"/>
    <col min="8" max="9" width="11.33203125" bestFit="1" customWidth="1"/>
    <col min="10" max="10" width="10.88671875" bestFit="1" customWidth="1"/>
    <col min="11" max="11" width="23.6640625" bestFit="1" customWidth="1"/>
  </cols>
  <sheetData>
    <row r="1" spans="1:11" ht="27.6" x14ac:dyDescent="0.3">
      <c r="A1" s="37" t="s">
        <v>0</v>
      </c>
      <c r="B1" s="38" t="s">
        <v>64</v>
      </c>
      <c r="C1" s="39" t="s">
        <v>38</v>
      </c>
      <c r="D1" s="57" t="s">
        <v>1</v>
      </c>
      <c r="E1" s="37" t="s">
        <v>2</v>
      </c>
      <c r="F1" s="40" t="s">
        <v>3</v>
      </c>
      <c r="G1" s="37" t="s">
        <v>4</v>
      </c>
      <c r="H1" s="37" t="s">
        <v>5</v>
      </c>
      <c r="I1" s="37" t="s">
        <v>134</v>
      </c>
      <c r="J1" s="37" t="s">
        <v>6</v>
      </c>
      <c r="K1" s="37" t="s">
        <v>7</v>
      </c>
    </row>
    <row r="2" spans="1:11" x14ac:dyDescent="0.3">
      <c r="A2" s="41"/>
      <c r="B2" s="42">
        <v>44805</v>
      </c>
      <c r="C2" s="41" t="s">
        <v>24</v>
      </c>
      <c r="D2" s="41">
        <v>150</v>
      </c>
      <c r="E2" s="41"/>
      <c r="F2" s="41" t="s">
        <v>62</v>
      </c>
      <c r="G2" s="41" t="s">
        <v>308</v>
      </c>
      <c r="H2" s="41" t="s">
        <v>16</v>
      </c>
      <c r="I2" s="41" t="s">
        <v>12</v>
      </c>
      <c r="J2" s="41" t="s">
        <v>13</v>
      </c>
      <c r="K2" s="41" t="s">
        <v>163</v>
      </c>
    </row>
    <row r="3" spans="1:11" x14ac:dyDescent="0.3">
      <c r="A3" s="41"/>
      <c r="B3" s="41"/>
      <c r="C3" s="41" t="s">
        <v>9</v>
      </c>
      <c r="D3" s="41">
        <v>40</v>
      </c>
      <c r="E3" s="41"/>
      <c r="F3" s="41" t="s">
        <v>62</v>
      </c>
      <c r="G3" s="41" t="s">
        <v>308</v>
      </c>
      <c r="H3" s="41" t="s">
        <v>16</v>
      </c>
      <c r="I3" s="41" t="s">
        <v>12</v>
      </c>
      <c r="J3" s="41" t="s">
        <v>13</v>
      </c>
      <c r="K3" s="41" t="s">
        <v>163</v>
      </c>
    </row>
    <row r="4" spans="1:11" x14ac:dyDescent="0.3">
      <c r="A4" s="41"/>
      <c r="B4" s="41"/>
      <c r="C4" s="41" t="s">
        <v>462</v>
      </c>
      <c r="D4" s="41">
        <v>50</v>
      </c>
      <c r="E4" s="41"/>
      <c r="F4" s="41" t="s">
        <v>62</v>
      </c>
      <c r="G4" s="41" t="s">
        <v>308</v>
      </c>
      <c r="H4" s="41" t="s">
        <v>16</v>
      </c>
      <c r="I4" s="41" t="s">
        <v>12</v>
      </c>
      <c r="J4" s="41" t="s">
        <v>13</v>
      </c>
      <c r="K4" s="41" t="s">
        <v>163</v>
      </c>
    </row>
    <row r="5" spans="1:11" x14ac:dyDescent="0.3">
      <c r="A5" s="41"/>
      <c r="B5" s="41"/>
      <c r="C5" s="41" t="s">
        <v>19</v>
      </c>
      <c r="D5" s="41">
        <v>50</v>
      </c>
      <c r="E5" s="41"/>
      <c r="F5" s="41" t="s">
        <v>62</v>
      </c>
      <c r="G5" s="41" t="s">
        <v>308</v>
      </c>
      <c r="H5" s="41" t="s">
        <v>14</v>
      </c>
      <c r="I5" s="41" t="s">
        <v>12</v>
      </c>
      <c r="J5" s="41" t="s">
        <v>13</v>
      </c>
      <c r="K5" s="41" t="s">
        <v>163</v>
      </c>
    </row>
    <row r="6" spans="1:11" x14ac:dyDescent="0.3">
      <c r="A6" s="41"/>
      <c r="B6" s="41"/>
      <c r="C6" s="41" t="s">
        <v>28</v>
      </c>
      <c r="D6" s="41">
        <v>34</v>
      </c>
      <c r="E6" s="41"/>
      <c r="F6" s="41" t="s">
        <v>62</v>
      </c>
      <c r="G6" s="41" t="s">
        <v>308</v>
      </c>
      <c r="H6" s="41" t="s">
        <v>16</v>
      </c>
      <c r="I6" s="41" t="s">
        <v>12</v>
      </c>
      <c r="J6" s="41" t="s">
        <v>13</v>
      </c>
      <c r="K6" s="41" t="s">
        <v>163</v>
      </c>
    </row>
    <row r="7" spans="1:11" x14ac:dyDescent="0.3">
      <c r="A7" s="41"/>
      <c r="B7" s="41"/>
      <c r="C7" s="41" t="s">
        <v>463</v>
      </c>
      <c r="D7" s="41">
        <v>240</v>
      </c>
      <c r="E7" s="41"/>
      <c r="F7" s="41" t="s">
        <v>62</v>
      </c>
      <c r="G7" s="41" t="s">
        <v>308</v>
      </c>
      <c r="H7" s="41" t="s">
        <v>14</v>
      </c>
      <c r="I7" s="41" t="s">
        <v>12</v>
      </c>
      <c r="J7" s="41" t="s">
        <v>13</v>
      </c>
      <c r="K7" s="41" t="s">
        <v>163</v>
      </c>
    </row>
    <row r="8" spans="1:11" x14ac:dyDescent="0.3">
      <c r="A8" s="41"/>
      <c r="B8" s="41"/>
      <c r="C8" s="41" t="s">
        <v>65</v>
      </c>
      <c r="D8" s="41">
        <v>51</v>
      </c>
      <c r="E8" s="41"/>
      <c r="F8" s="41" t="s">
        <v>50</v>
      </c>
      <c r="G8" s="41" t="s">
        <v>308</v>
      </c>
      <c r="H8" s="41" t="s">
        <v>16</v>
      </c>
      <c r="I8" s="41" t="s">
        <v>12</v>
      </c>
      <c r="J8" s="41" t="s">
        <v>13</v>
      </c>
      <c r="K8" s="41" t="s">
        <v>60</v>
      </c>
    </row>
    <row r="9" spans="1:11" x14ac:dyDescent="0.3">
      <c r="A9" s="41"/>
      <c r="B9" s="41"/>
      <c r="C9" s="41" t="s">
        <v>30</v>
      </c>
      <c r="D9" s="41">
        <v>65</v>
      </c>
      <c r="E9" s="41"/>
      <c r="F9" s="41" t="s">
        <v>50</v>
      </c>
      <c r="G9" s="41" t="s">
        <v>308</v>
      </c>
      <c r="H9" s="41" t="s">
        <v>16</v>
      </c>
      <c r="I9" s="41" t="s">
        <v>12</v>
      </c>
      <c r="J9" s="41" t="s">
        <v>13</v>
      </c>
      <c r="K9" s="41" t="s">
        <v>60</v>
      </c>
    </row>
    <row r="10" spans="1:11" x14ac:dyDescent="0.3">
      <c r="A10" s="41"/>
      <c r="B10" s="42">
        <v>44806</v>
      </c>
      <c r="C10" s="41" t="s">
        <v>24</v>
      </c>
      <c r="D10" s="41">
        <v>150</v>
      </c>
      <c r="E10" s="41"/>
      <c r="F10" s="41" t="s">
        <v>62</v>
      </c>
      <c r="G10" s="41" t="s">
        <v>308</v>
      </c>
      <c r="H10" s="41" t="s">
        <v>16</v>
      </c>
      <c r="I10" s="41" t="s">
        <v>12</v>
      </c>
      <c r="J10" s="41" t="s">
        <v>13</v>
      </c>
      <c r="K10" s="41" t="s">
        <v>163</v>
      </c>
    </row>
    <row r="11" spans="1:11" x14ac:dyDescent="0.3">
      <c r="A11" s="41"/>
      <c r="B11" s="41"/>
      <c r="C11" s="41" t="s">
        <v>26</v>
      </c>
      <c r="D11" s="41">
        <v>70</v>
      </c>
      <c r="E11" s="41"/>
      <c r="F11" s="41" t="s">
        <v>62</v>
      </c>
      <c r="G11" s="41" t="s">
        <v>308</v>
      </c>
      <c r="H11" s="41" t="s">
        <v>16</v>
      </c>
      <c r="I11" s="41" t="s">
        <v>12</v>
      </c>
      <c r="J11" s="41" t="s">
        <v>13</v>
      </c>
      <c r="K11" s="41" t="s">
        <v>163</v>
      </c>
    </row>
    <row r="12" spans="1:11" x14ac:dyDescent="0.3">
      <c r="A12" s="41"/>
      <c r="B12" s="41"/>
      <c r="C12" s="41" t="s">
        <v>9</v>
      </c>
      <c r="D12" s="41">
        <v>20</v>
      </c>
      <c r="E12" s="41"/>
      <c r="F12" s="41" t="s">
        <v>62</v>
      </c>
      <c r="G12" s="41" t="s">
        <v>308</v>
      </c>
      <c r="H12" s="41" t="s">
        <v>16</v>
      </c>
      <c r="I12" s="41" t="s">
        <v>12</v>
      </c>
      <c r="J12" s="41" t="s">
        <v>13</v>
      </c>
      <c r="K12" s="41" t="s">
        <v>163</v>
      </c>
    </row>
    <row r="13" spans="1:11" x14ac:dyDescent="0.3">
      <c r="A13" s="41"/>
      <c r="B13" s="41"/>
      <c r="C13" s="41" t="s">
        <v>28</v>
      </c>
      <c r="D13" s="41">
        <v>34</v>
      </c>
      <c r="E13" s="41"/>
      <c r="F13" s="41" t="s">
        <v>62</v>
      </c>
      <c r="G13" s="41" t="s">
        <v>308</v>
      </c>
      <c r="H13" s="41" t="s">
        <v>16</v>
      </c>
      <c r="I13" s="41" t="s">
        <v>12</v>
      </c>
      <c r="J13" s="41" t="s">
        <v>13</v>
      </c>
      <c r="K13" s="41" t="s">
        <v>163</v>
      </c>
    </row>
    <row r="14" spans="1:11" x14ac:dyDescent="0.3">
      <c r="A14" s="41"/>
      <c r="B14" s="41"/>
      <c r="C14" s="41" t="s">
        <v>65</v>
      </c>
      <c r="D14" s="41">
        <v>51</v>
      </c>
      <c r="E14" s="41"/>
      <c r="F14" s="41" t="s">
        <v>50</v>
      </c>
      <c r="G14" s="41" t="s">
        <v>308</v>
      </c>
      <c r="H14" s="41" t="s">
        <v>16</v>
      </c>
      <c r="I14" s="41" t="s">
        <v>12</v>
      </c>
      <c r="J14" s="41" t="s">
        <v>13</v>
      </c>
      <c r="K14" s="41" t="s">
        <v>60</v>
      </c>
    </row>
    <row r="15" spans="1:11" x14ac:dyDescent="0.3">
      <c r="A15" s="41"/>
      <c r="B15" s="41"/>
      <c r="C15" s="41" t="s">
        <v>31</v>
      </c>
      <c r="D15" s="41">
        <v>355</v>
      </c>
      <c r="E15" s="41"/>
      <c r="F15" s="41" t="s">
        <v>50</v>
      </c>
      <c r="G15" s="41" t="s">
        <v>308</v>
      </c>
      <c r="H15" s="41" t="s">
        <v>16</v>
      </c>
      <c r="I15" s="41" t="s">
        <v>12</v>
      </c>
      <c r="J15" s="41" t="s">
        <v>13</v>
      </c>
      <c r="K15" s="41" t="s">
        <v>60</v>
      </c>
    </row>
    <row r="16" spans="1:11" x14ac:dyDescent="0.3">
      <c r="A16" s="41"/>
      <c r="B16" s="41"/>
      <c r="C16" s="41" t="s">
        <v>9</v>
      </c>
      <c r="D16" s="41">
        <v>20</v>
      </c>
      <c r="E16" s="41"/>
      <c r="F16" s="41" t="s">
        <v>50</v>
      </c>
      <c r="G16" s="41" t="s">
        <v>308</v>
      </c>
      <c r="H16" s="41" t="s">
        <v>16</v>
      </c>
      <c r="I16" s="41" t="s">
        <v>12</v>
      </c>
      <c r="J16" s="41" t="s">
        <v>13</v>
      </c>
      <c r="K16" s="41" t="s">
        <v>60</v>
      </c>
    </row>
    <row r="17" spans="1:11" x14ac:dyDescent="0.3">
      <c r="A17" s="41"/>
      <c r="B17" s="41"/>
      <c r="C17" s="41" t="s">
        <v>20</v>
      </c>
      <c r="D17" s="41">
        <v>1556</v>
      </c>
      <c r="E17" s="41"/>
      <c r="F17" s="41" t="s">
        <v>547</v>
      </c>
      <c r="G17" s="41" t="s">
        <v>10</v>
      </c>
      <c r="H17" s="41" t="s">
        <v>15</v>
      </c>
      <c r="I17" s="41" t="s">
        <v>12</v>
      </c>
      <c r="J17" s="41" t="s">
        <v>13</v>
      </c>
      <c r="K17" s="41"/>
    </row>
    <row r="18" spans="1:11" x14ac:dyDescent="0.3">
      <c r="A18" s="41"/>
      <c r="B18" s="42">
        <v>44807</v>
      </c>
      <c r="C18" s="41" t="s">
        <v>856</v>
      </c>
      <c r="D18" s="41">
        <v>6080</v>
      </c>
      <c r="E18" s="41"/>
      <c r="F18" s="41" t="s">
        <v>62</v>
      </c>
      <c r="G18" s="41" t="s">
        <v>308</v>
      </c>
      <c r="H18" s="41" t="s">
        <v>16</v>
      </c>
      <c r="I18" s="41" t="s">
        <v>12</v>
      </c>
      <c r="J18" s="41" t="s">
        <v>13</v>
      </c>
      <c r="K18" s="41" t="s">
        <v>163</v>
      </c>
    </row>
    <row r="19" spans="1:11" x14ac:dyDescent="0.3">
      <c r="A19" s="41"/>
      <c r="B19" s="41"/>
      <c r="C19" s="41" t="s">
        <v>20</v>
      </c>
      <c r="D19" s="41">
        <v>1474</v>
      </c>
      <c r="E19" s="41"/>
      <c r="F19" s="41" t="s">
        <v>62</v>
      </c>
      <c r="G19" s="41" t="s">
        <v>10</v>
      </c>
      <c r="H19" s="41" t="s">
        <v>15</v>
      </c>
      <c r="I19" s="41" t="s">
        <v>12</v>
      </c>
      <c r="J19" s="41" t="s">
        <v>13</v>
      </c>
      <c r="K19" s="41" t="s">
        <v>163</v>
      </c>
    </row>
    <row r="20" spans="1:11" x14ac:dyDescent="0.3">
      <c r="A20" s="41"/>
      <c r="B20" s="41"/>
      <c r="C20" s="41" t="s">
        <v>24</v>
      </c>
      <c r="D20" s="41">
        <v>250</v>
      </c>
      <c r="E20" s="41"/>
      <c r="F20" s="41" t="s">
        <v>62</v>
      </c>
      <c r="G20" s="41" t="s">
        <v>308</v>
      </c>
      <c r="H20" s="41" t="s">
        <v>16</v>
      </c>
      <c r="I20" s="41" t="s">
        <v>12</v>
      </c>
      <c r="J20" s="41" t="s">
        <v>13</v>
      </c>
      <c r="K20" s="41" t="s">
        <v>163</v>
      </c>
    </row>
    <row r="21" spans="1:11" x14ac:dyDescent="0.3">
      <c r="A21" s="41"/>
      <c r="B21" s="41"/>
      <c r="C21" s="41" t="s">
        <v>9</v>
      </c>
      <c r="D21" s="41">
        <v>20</v>
      </c>
      <c r="E21" s="41"/>
      <c r="F21" s="41" t="s">
        <v>62</v>
      </c>
      <c r="G21" s="41" t="s">
        <v>308</v>
      </c>
      <c r="H21" s="41" t="s">
        <v>16</v>
      </c>
      <c r="I21" s="41" t="s">
        <v>12</v>
      </c>
      <c r="J21" s="41" t="s">
        <v>13</v>
      </c>
      <c r="K21" s="41" t="s">
        <v>163</v>
      </c>
    </row>
    <row r="22" spans="1:11" x14ac:dyDescent="0.3">
      <c r="A22" s="41"/>
      <c r="B22" s="41"/>
      <c r="C22" s="41" t="s">
        <v>26</v>
      </c>
      <c r="D22" s="41">
        <v>50</v>
      </c>
      <c r="E22" s="41"/>
      <c r="F22" s="41" t="s">
        <v>62</v>
      </c>
      <c r="G22" s="41" t="s">
        <v>308</v>
      </c>
      <c r="H22" s="41" t="s">
        <v>16</v>
      </c>
      <c r="I22" s="41" t="s">
        <v>12</v>
      </c>
      <c r="J22" s="41" t="s">
        <v>13</v>
      </c>
      <c r="K22" s="41" t="s">
        <v>163</v>
      </c>
    </row>
    <row r="23" spans="1:11" x14ac:dyDescent="0.3">
      <c r="A23" s="41"/>
      <c r="B23" s="41"/>
      <c r="C23" s="41" t="s">
        <v>857</v>
      </c>
      <c r="D23" s="41">
        <v>230</v>
      </c>
      <c r="E23" s="41"/>
      <c r="F23" s="41" t="s">
        <v>62</v>
      </c>
      <c r="G23" s="41" t="s">
        <v>308</v>
      </c>
      <c r="H23" s="41" t="s">
        <v>16</v>
      </c>
      <c r="I23" s="41" t="s">
        <v>12</v>
      </c>
      <c r="J23" s="41" t="s">
        <v>13</v>
      </c>
      <c r="K23" s="41" t="s">
        <v>163</v>
      </c>
    </row>
    <row r="24" spans="1:11" x14ac:dyDescent="0.3">
      <c r="A24" s="41"/>
      <c r="B24" s="41"/>
      <c r="C24" s="41" t="s">
        <v>858</v>
      </c>
      <c r="D24" s="41">
        <v>920</v>
      </c>
      <c r="E24" s="41"/>
      <c r="F24" s="41" t="s">
        <v>62</v>
      </c>
      <c r="G24" s="41" t="s">
        <v>308</v>
      </c>
      <c r="H24" s="41" t="s">
        <v>16</v>
      </c>
      <c r="I24" s="41" t="s">
        <v>12</v>
      </c>
      <c r="J24" s="41" t="s">
        <v>13</v>
      </c>
      <c r="K24" s="41" t="s">
        <v>163</v>
      </c>
    </row>
    <row r="25" spans="1:11" x14ac:dyDescent="0.3">
      <c r="A25" s="41"/>
      <c r="B25" s="41"/>
      <c r="C25" s="41" t="s">
        <v>65</v>
      </c>
      <c r="D25" s="41">
        <v>51</v>
      </c>
      <c r="E25" s="41"/>
      <c r="F25" s="41" t="s">
        <v>50</v>
      </c>
      <c r="G25" s="41" t="s">
        <v>308</v>
      </c>
      <c r="H25" s="41" t="s">
        <v>16</v>
      </c>
      <c r="I25" s="41" t="s">
        <v>12</v>
      </c>
      <c r="J25" s="41" t="s">
        <v>13</v>
      </c>
      <c r="K25" s="41" t="s">
        <v>60</v>
      </c>
    </row>
    <row r="26" spans="1:11" x14ac:dyDescent="0.3">
      <c r="A26" s="41"/>
      <c r="B26" s="41"/>
      <c r="C26" s="41" t="s">
        <v>30</v>
      </c>
      <c r="D26" s="41">
        <v>70</v>
      </c>
      <c r="E26" s="41"/>
      <c r="F26" s="41" t="s">
        <v>50</v>
      </c>
      <c r="G26" s="41" t="s">
        <v>308</v>
      </c>
      <c r="H26" s="41" t="s">
        <v>16</v>
      </c>
      <c r="I26" s="41" t="s">
        <v>12</v>
      </c>
      <c r="J26" s="41" t="s">
        <v>13</v>
      </c>
      <c r="K26" s="41" t="s">
        <v>60</v>
      </c>
    </row>
    <row r="27" spans="1:11" x14ac:dyDescent="0.3">
      <c r="A27" s="41"/>
      <c r="B27" s="42">
        <v>44808</v>
      </c>
      <c r="C27" s="41" t="s">
        <v>9</v>
      </c>
      <c r="D27" s="41">
        <v>20</v>
      </c>
      <c r="E27" s="41"/>
      <c r="F27" s="41" t="s">
        <v>62</v>
      </c>
      <c r="G27" s="41" t="s">
        <v>308</v>
      </c>
      <c r="H27" s="41" t="s">
        <v>16</v>
      </c>
      <c r="I27" s="41" t="s">
        <v>12</v>
      </c>
      <c r="J27" s="41" t="s">
        <v>13</v>
      </c>
      <c r="K27" s="41" t="s">
        <v>163</v>
      </c>
    </row>
    <row r="28" spans="1:11" x14ac:dyDescent="0.3">
      <c r="A28" s="41"/>
      <c r="B28" s="41"/>
      <c r="C28" s="41" t="s">
        <v>464</v>
      </c>
      <c r="D28" s="41">
        <v>3512</v>
      </c>
      <c r="E28" s="41"/>
      <c r="F28" s="41" t="s">
        <v>62</v>
      </c>
      <c r="G28" s="41" t="s">
        <v>10</v>
      </c>
      <c r="H28" s="41" t="s">
        <v>15</v>
      </c>
      <c r="I28" s="41" t="s">
        <v>12</v>
      </c>
      <c r="J28" s="41" t="s">
        <v>13</v>
      </c>
      <c r="K28" s="41" t="s">
        <v>163</v>
      </c>
    </row>
    <row r="29" spans="1:11" x14ac:dyDescent="0.3">
      <c r="A29" s="41"/>
      <c r="B29" s="41"/>
      <c r="C29" s="41" t="s">
        <v>24</v>
      </c>
      <c r="D29" s="41">
        <v>240</v>
      </c>
      <c r="E29" s="41"/>
      <c r="F29" s="41" t="s">
        <v>62</v>
      </c>
      <c r="G29" s="41" t="s">
        <v>308</v>
      </c>
      <c r="H29" s="41" t="s">
        <v>16</v>
      </c>
      <c r="I29" s="41" t="s">
        <v>12</v>
      </c>
      <c r="J29" s="41" t="s">
        <v>13</v>
      </c>
      <c r="K29" s="41" t="s">
        <v>163</v>
      </c>
    </row>
    <row r="30" spans="1:11" x14ac:dyDescent="0.3">
      <c r="A30" s="41"/>
      <c r="B30" s="41"/>
      <c r="C30" s="41" t="s">
        <v>26</v>
      </c>
      <c r="D30" s="41">
        <v>70</v>
      </c>
      <c r="E30" s="41"/>
      <c r="F30" s="41" t="s">
        <v>62</v>
      </c>
      <c r="G30" s="41" t="s">
        <v>308</v>
      </c>
      <c r="H30" s="41" t="s">
        <v>16</v>
      </c>
      <c r="I30" s="41" t="s">
        <v>12</v>
      </c>
      <c r="J30" s="41" t="s">
        <v>13</v>
      </c>
      <c r="K30" s="41" t="s">
        <v>163</v>
      </c>
    </row>
    <row r="31" spans="1:11" x14ac:dyDescent="0.3">
      <c r="A31" s="41"/>
      <c r="B31" s="41"/>
      <c r="C31" s="41" t="s">
        <v>467</v>
      </c>
      <c r="D31" s="41">
        <v>110</v>
      </c>
      <c r="E31" s="41"/>
      <c r="F31" s="41" t="s">
        <v>62</v>
      </c>
      <c r="G31" s="41" t="s">
        <v>308</v>
      </c>
      <c r="H31" s="41" t="s">
        <v>16</v>
      </c>
      <c r="I31" s="41" t="s">
        <v>12</v>
      </c>
      <c r="J31" s="41" t="s">
        <v>13</v>
      </c>
      <c r="K31" s="41" t="s">
        <v>163</v>
      </c>
    </row>
    <row r="32" spans="1:11" x14ac:dyDescent="0.3">
      <c r="A32" s="41"/>
      <c r="B32" s="41"/>
      <c r="C32" s="41" t="s">
        <v>28</v>
      </c>
      <c r="D32" s="41">
        <v>34</v>
      </c>
      <c r="E32" s="41"/>
      <c r="F32" s="41" t="s">
        <v>62</v>
      </c>
      <c r="G32" s="41" t="s">
        <v>308</v>
      </c>
      <c r="H32" s="41" t="s">
        <v>16</v>
      </c>
      <c r="I32" s="41" t="s">
        <v>12</v>
      </c>
      <c r="J32" s="41" t="s">
        <v>13</v>
      </c>
      <c r="K32" s="41" t="s">
        <v>163</v>
      </c>
    </row>
    <row r="33" spans="1:11" x14ac:dyDescent="0.3">
      <c r="A33" s="41"/>
      <c r="B33" s="41"/>
      <c r="C33" s="41" t="s">
        <v>32</v>
      </c>
      <c r="D33" s="41">
        <v>50</v>
      </c>
      <c r="E33" s="41"/>
      <c r="F33" s="41" t="s">
        <v>62</v>
      </c>
      <c r="G33" s="41" t="s">
        <v>308</v>
      </c>
      <c r="H33" s="41" t="s">
        <v>16</v>
      </c>
      <c r="I33" s="41" t="s">
        <v>12</v>
      </c>
      <c r="J33" s="41" t="s">
        <v>13</v>
      </c>
      <c r="K33" s="41" t="s">
        <v>163</v>
      </c>
    </row>
    <row r="34" spans="1:11" x14ac:dyDescent="0.3">
      <c r="A34" s="41"/>
      <c r="B34" s="41"/>
      <c r="C34" s="41" t="s">
        <v>102</v>
      </c>
      <c r="D34" s="41">
        <v>45</v>
      </c>
      <c r="E34" s="41"/>
      <c r="F34" s="41" t="s">
        <v>50</v>
      </c>
      <c r="G34" s="41" t="s">
        <v>308</v>
      </c>
      <c r="H34" s="41" t="s">
        <v>16</v>
      </c>
      <c r="I34" s="41" t="s">
        <v>12</v>
      </c>
      <c r="J34" s="41" t="s">
        <v>13</v>
      </c>
      <c r="K34" s="41" t="s">
        <v>60</v>
      </c>
    </row>
    <row r="35" spans="1:11" x14ac:dyDescent="0.3">
      <c r="A35" s="41"/>
      <c r="B35" s="41"/>
      <c r="C35" s="41" t="s">
        <v>469</v>
      </c>
      <c r="D35" s="41">
        <v>160</v>
      </c>
      <c r="E35" s="41"/>
      <c r="F35" s="41" t="s">
        <v>50</v>
      </c>
      <c r="G35" s="41" t="s">
        <v>308</v>
      </c>
      <c r="H35" s="41" t="s">
        <v>14</v>
      </c>
      <c r="I35" s="41" t="s">
        <v>12</v>
      </c>
      <c r="J35" s="41" t="s">
        <v>13</v>
      </c>
      <c r="K35" s="41" t="s">
        <v>60</v>
      </c>
    </row>
    <row r="36" spans="1:11" x14ac:dyDescent="0.3">
      <c r="A36" s="41"/>
      <c r="B36" s="41"/>
      <c r="C36" s="41" t="s">
        <v>67</v>
      </c>
      <c r="D36" s="41">
        <v>56</v>
      </c>
      <c r="E36" s="41"/>
      <c r="F36" s="41" t="s">
        <v>50</v>
      </c>
      <c r="G36" s="41" t="s">
        <v>308</v>
      </c>
      <c r="H36" s="41" t="s">
        <v>16</v>
      </c>
      <c r="I36" s="41" t="s">
        <v>12</v>
      </c>
      <c r="J36" s="41" t="s">
        <v>13</v>
      </c>
      <c r="K36" s="41" t="s">
        <v>60</v>
      </c>
    </row>
    <row r="37" spans="1:11" x14ac:dyDescent="0.3">
      <c r="A37" s="41"/>
      <c r="B37" s="42">
        <v>44809</v>
      </c>
      <c r="C37" s="41" t="s">
        <v>24</v>
      </c>
      <c r="D37" s="41">
        <v>240</v>
      </c>
      <c r="E37" s="41"/>
      <c r="F37" s="41" t="s">
        <v>62</v>
      </c>
      <c r="G37" s="41" t="s">
        <v>308</v>
      </c>
      <c r="H37" s="41" t="s">
        <v>16</v>
      </c>
      <c r="I37" s="41" t="s">
        <v>12</v>
      </c>
      <c r="J37" s="41" t="s">
        <v>13</v>
      </c>
      <c r="K37" s="41" t="s">
        <v>163</v>
      </c>
    </row>
    <row r="38" spans="1:11" x14ac:dyDescent="0.3">
      <c r="A38" s="41"/>
      <c r="B38" s="41"/>
      <c r="C38" s="41" t="s">
        <v>26</v>
      </c>
      <c r="D38" s="41">
        <v>40</v>
      </c>
      <c r="E38" s="41"/>
      <c r="F38" s="41" t="s">
        <v>62</v>
      </c>
      <c r="G38" s="41" t="s">
        <v>308</v>
      </c>
      <c r="H38" s="41" t="s">
        <v>16</v>
      </c>
      <c r="I38" s="41" t="s">
        <v>12</v>
      </c>
      <c r="J38" s="41" t="s">
        <v>13</v>
      </c>
      <c r="K38" s="41" t="s">
        <v>163</v>
      </c>
    </row>
    <row r="39" spans="1:11" x14ac:dyDescent="0.3">
      <c r="A39" s="41"/>
      <c r="B39" s="41"/>
      <c r="C39" s="41" t="s">
        <v>28</v>
      </c>
      <c r="D39" s="41">
        <v>34</v>
      </c>
      <c r="E39" s="41"/>
      <c r="F39" s="41" t="s">
        <v>62</v>
      </c>
      <c r="G39" s="41" t="s">
        <v>308</v>
      </c>
      <c r="H39" s="41" t="s">
        <v>16</v>
      </c>
      <c r="I39" s="41" t="s">
        <v>12</v>
      </c>
      <c r="J39" s="41" t="s">
        <v>13</v>
      </c>
      <c r="K39" s="41" t="s">
        <v>163</v>
      </c>
    </row>
    <row r="40" spans="1:11" x14ac:dyDescent="0.3">
      <c r="A40" s="41"/>
      <c r="B40" s="41"/>
      <c r="C40" s="41" t="s">
        <v>465</v>
      </c>
      <c r="D40" s="41">
        <v>30</v>
      </c>
      <c r="E40" s="41"/>
      <c r="F40" s="41" t="s">
        <v>62</v>
      </c>
      <c r="G40" s="41" t="s">
        <v>308</v>
      </c>
      <c r="H40" s="41" t="s">
        <v>14</v>
      </c>
      <c r="I40" s="41" t="s">
        <v>12</v>
      </c>
      <c r="J40" s="41" t="s">
        <v>13</v>
      </c>
      <c r="K40" s="41" t="s">
        <v>163</v>
      </c>
    </row>
    <row r="41" spans="1:11" x14ac:dyDescent="0.3">
      <c r="A41" s="41"/>
      <c r="B41" s="41"/>
      <c r="C41" s="41" t="s">
        <v>859</v>
      </c>
      <c r="D41" s="41">
        <v>47</v>
      </c>
      <c r="E41" s="41"/>
      <c r="F41" s="41" t="s">
        <v>62</v>
      </c>
      <c r="G41" s="41" t="s">
        <v>308</v>
      </c>
      <c r="H41" s="41" t="s">
        <v>16</v>
      </c>
      <c r="I41" s="41" t="s">
        <v>12</v>
      </c>
      <c r="J41" s="41" t="s">
        <v>13</v>
      </c>
      <c r="K41" s="41" t="s">
        <v>163</v>
      </c>
    </row>
    <row r="42" spans="1:11" x14ac:dyDescent="0.3">
      <c r="A42" s="41"/>
      <c r="B42" s="41"/>
      <c r="C42" s="41" t="s">
        <v>466</v>
      </c>
      <c r="D42" s="41">
        <v>150</v>
      </c>
      <c r="E42" s="41"/>
      <c r="F42" s="41" t="s">
        <v>62</v>
      </c>
      <c r="G42" s="41" t="s">
        <v>308</v>
      </c>
      <c r="H42" s="41" t="s">
        <v>16</v>
      </c>
      <c r="I42" s="41" t="s">
        <v>12</v>
      </c>
      <c r="J42" s="41" t="s">
        <v>13</v>
      </c>
      <c r="K42" s="41" t="s">
        <v>163</v>
      </c>
    </row>
    <row r="43" spans="1:11" x14ac:dyDescent="0.3">
      <c r="A43" s="41"/>
      <c r="B43" s="41"/>
      <c r="C43" s="41" t="s">
        <v>32</v>
      </c>
      <c r="D43" s="41">
        <v>50</v>
      </c>
      <c r="E43" s="41"/>
      <c r="F43" s="41" t="s">
        <v>62</v>
      </c>
      <c r="G43" s="41" t="s">
        <v>308</v>
      </c>
      <c r="H43" s="41" t="s">
        <v>16</v>
      </c>
      <c r="I43" s="41" t="s">
        <v>12</v>
      </c>
      <c r="J43" s="41" t="s">
        <v>13</v>
      </c>
      <c r="K43" s="41" t="s">
        <v>163</v>
      </c>
    </row>
    <row r="44" spans="1:11" x14ac:dyDescent="0.3">
      <c r="A44" s="41"/>
      <c r="B44" s="41"/>
      <c r="C44" s="41" t="s">
        <v>65</v>
      </c>
      <c r="D44" s="41">
        <v>51</v>
      </c>
      <c r="E44" s="41"/>
      <c r="F44" s="41" t="s">
        <v>50</v>
      </c>
      <c r="G44" s="41" t="s">
        <v>308</v>
      </c>
      <c r="H44" s="41" t="s">
        <v>16</v>
      </c>
      <c r="I44" s="41" t="s">
        <v>12</v>
      </c>
      <c r="J44" s="41" t="s">
        <v>13</v>
      </c>
      <c r="K44" s="41" t="s">
        <v>60</v>
      </c>
    </row>
    <row r="45" spans="1:11" x14ac:dyDescent="0.3">
      <c r="A45" s="41"/>
      <c r="B45" s="41"/>
      <c r="C45" s="41" t="s">
        <v>30</v>
      </c>
      <c r="D45" s="41">
        <v>85</v>
      </c>
      <c r="E45" s="41"/>
      <c r="F45" s="41" t="s">
        <v>50</v>
      </c>
      <c r="G45" s="41" t="s">
        <v>308</v>
      </c>
      <c r="H45" s="41" t="s">
        <v>16</v>
      </c>
      <c r="I45" s="41" t="s">
        <v>12</v>
      </c>
      <c r="J45" s="41" t="s">
        <v>13</v>
      </c>
      <c r="K45" s="41" t="s">
        <v>60</v>
      </c>
    </row>
    <row r="46" spans="1:11" x14ac:dyDescent="0.3">
      <c r="A46" s="41"/>
      <c r="B46" s="41"/>
      <c r="C46" s="41" t="s">
        <v>9</v>
      </c>
      <c r="D46" s="41">
        <v>20</v>
      </c>
      <c r="E46" s="41"/>
      <c r="F46" s="41" t="s">
        <v>50</v>
      </c>
      <c r="G46" s="41" t="s">
        <v>308</v>
      </c>
      <c r="H46" s="41" t="s">
        <v>16</v>
      </c>
      <c r="I46" s="41" t="s">
        <v>12</v>
      </c>
      <c r="J46" s="41" t="s">
        <v>13</v>
      </c>
      <c r="K46" s="41" t="s">
        <v>60</v>
      </c>
    </row>
    <row r="47" spans="1:11" x14ac:dyDescent="0.3">
      <c r="A47" s="41"/>
      <c r="B47" s="41"/>
      <c r="C47" s="41" t="s">
        <v>26</v>
      </c>
      <c r="D47" s="41">
        <v>85</v>
      </c>
      <c r="E47" s="41"/>
      <c r="F47" s="41" t="s">
        <v>50</v>
      </c>
      <c r="G47" s="41" t="s">
        <v>308</v>
      </c>
      <c r="H47" s="41" t="s">
        <v>16</v>
      </c>
      <c r="I47" s="41" t="s">
        <v>12</v>
      </c>
      <c r="J47" s="41" t="s">
        <v>13</v>
      </c>
      <c r="K47" s="41" t="s">
        <v>60</v>
      </c>
    </row>
    <row r="48" spans="1:11" x14ac:dyDescent="0.3">
      <c r="A48" s="41"/>
      <c r="B48" s="41"/>
      <c r="C48" s="41" t="s">
        <v>23</v>
      </c>
      <c r="D48" s="41">
        <v>528</v>
      </c>
      <c r="E48" s="41"/>
      <c r="F48" s="41" t="s">
        <v>547</v>
      </c>
      <c r="G48" s="41" t="s">
        <v>10</v>
      </c>
      <c r="H48" s="41" t="s">
        <v>16</v>
      </c>
      <c r="I48" s="41" t="s">
        <v>12</v>
      </c>
      <c r="J48" s="41" t="s">
        <v>13</v>
      </c>
      <c r="K48" s="41"/>
    </row>
    <row r="49" spans="1:11" x14ac:dyDescent="0.3">
      <c r="A49" s="41"/>
      <c r="B49" s="41"/>
      <c r="C49" s="41" t="s">
        <v>27</v>
      </c>
      <c r="D49" s="41">
        <v>453</v>
      </c>
      <c r="E49" s="41"/>
      <c r="F49" s="41" t="s">
        <v>547</v>
      </c>
      <c r="G49" s="41" t="s">
        <v>10</v>
      </c>
      <c r="H49" s="41" t="s">
        <v>16</v>
      </c>
      <c r="I49" s="41" t="s">
        <v>548</v>
      </c>
      <c r="J49" s="41" t="s">
        <v>13</v>
      </c>
      <c r="K49" s="41"/>
    </row>
    <row r="50" spans="1:11" x14ac:dyDescent="0.3">
      <c r="A50" s="41"/>
      <c r="B50" s="42">
        <v>44810</v>
      </c>
      <c r="C50" s="41" t="s">
        <v>24</v>
      </c>
      <c r="D50" s="41">
        <v>100</v>
      </c>
      <c r="E50" s="41"/>
      <c r="F50" s="41" t="s">
        <v>62</v>
      </c>
      <c r="G50" s="41" t="s">
        <v>308</v>
      </c>
      <c r="H50" s="41" t="s">
        <v>16</v>
      </c>
      <c r="I50" s="41" t="s">
        <v>12</v>
      </c>
      <c r="J50" s="41" t="s">
        <v>13</v>
      </c>
      <c r="K50" s="41" t="s">
        <v>163</v>
      </c>
    </row>
    <row r="51" spans="1:11" x14ac:dyDescent="0.3">
      <c r="A51" s="41"/>
      <c r="B51" s="41"/>
      <c r="C51" s="41" t="s">
        <v>32</v>
      </c>
      <c r="D51" s="41">
        <v>50</v>
      </c>
      <c r="E51" s="41"/>
      <c r="F51" s="41" t="s">
        <v>62</v>
      </c>
      <c r="G51" s="41" t="s">
        <v>308</v>
      </c>
      <c r="H51" s="41" t="s">
        <v>16</v>
      </c>
      <c r="I51" s="41" t="s">
        <v>12</v>
      </c>
      <c r="J51" s="41" t="s">
        <v>13</v>
      </c>
      <c r="K51" s="41" t="s">
        <v>163</v>
      </c>
    </row>
    <row r="52" spans="1:11" x14ac:dyDescent="0.3">
      <c r="A52" s="41"/>
      <c r="B52" s="41"/>
      <c r="C52" s="41" t="s">
        <v>26</v>
      </c>
      <c r="D52" s="41">
        <v>60</v>
      </c>
      <c r="E52" s="41"/>
      <c r="F52" s="41" t="s">
        <v>62</v>
      </c>
      <c r="G52" s="41" t="s">
        <v>308</v>
      </c>
      <c r="H52" s="41" t="s">
        <v>16</v>
      </c>
      <c r="I52" s="41" t="s">
        <v>12</v>
      </c>
      <c r="J52" s="41" t="s">
        <v>13</v>
      </c>
      <c r="K52" s="41" t="s">
        <v>163</v>
      </c>
    </row>
    <row r="53" spans="1:11" x14ac:dyDescent="0.3">
      <c r="A53" s="41"/>
      <c r="B53" s="41"/>
      <c r="C53" s="41" t="s">
        <v>8</v>
      </c>
      <c r="D53" s="41">
        <v>200</v>
      </c>
      <c r="E53" s="41"/>
      <c r="F53" s="41" t="s">
        <v>62</v>
      </c>
      <c r="G53" s="41" t="s">
        <v>308</v>
      </c>
      <c r="H53" s="41" t="s">
        <v>16</v>
      </c>
      <c r="I53" s="41" t="s">
        <v>12</v>
      </c>
      <c r="J53" s="41" t="s">
        <v>13</v>
      </c>
      <c r="K53" s="41" t="s">
        <v>163</v>
      </c>
    </row>
    <row r="54" spans="1:11" x14ac:dyDescent="0.3">
      <c r="A54" s="41"/>
      <c r="B54" s="41"/>
      <c r="C54" s="41" t="s">
        <v>28</v>
      </c>
      <c r="D54" s="41">
        <v>34</v>
      </c>
      <c r="E54" s="41"/>
      <c r="F54" s="41" t="s">
        <v>62</v>
      </c>
      <c r="G54" s="41" t="s">
        <v>308</v>
      </c>
      <c r="H54" s="41" t="s">
        <v>16</v>
      </c>
      <c r="I54" s="41" t="s">
        <v>12</v>
      </c>
      <c r="J54" s="41" t="s">
        <v>13</v>
      </c>
      <c r="K54" s="41" t="s">
        <v>163</v>
      </c>
    </row>
    <row r="55" spans="1:11" x14ac:dyDescent="0.3">
      <c r="A55" s="41"/>
      <c r="B55" s="41"/>
      <c r="C55" s="41" t="s">
        <v>470</v>
      </c>
      <c r="D55" s="41">
        <v>41</v>
      </c>
      <c r="E55" s="41"/>
      <c r="F55" s="41" t="s">
        <v>50</v>
      </c>
      <c r="G55" s="41" t="s">
        <v>308</v>
      </c>
      <c r="H55" s="41" t="s">
        <v>16</v>
      </c>
      <c r="I55" s="41" t="s">
        <v>12</v>
      </c>
      <c r="J55" s="41" t="s">
        <v>13</v>
      </c>
      <c r="K55" s="41" t="s">
        <v>60</v>
      </c>
    </row>
    <row r="56" spans="1:11" x14ac:dyDescent="0.3">
      <c r="A56" s="41"/>
      <c r="B56" s="41"/>
      <c r="C56" s="41" t="s">
        <v>471</v>
      </c>
      <c r="D56" s="41">
        <v>90</v>
      </c>
      <c r="E56" s="41"/>
      <c r="F56" s="41" t="s">
        <v>50</v>
      </c>
      <c r="G56" s="41" t="s">
        <v>308</v>
      </c>
      <c r="H56" s="41" t="s">
        <v>14</v>
      </c>
      <c r="I56" s="41" t="s">
        <v>12</v>
      </c>
      <c r="J56" s="41" t="s">
        <v>13</v>
      </c>
      <c r="K56" s="41" t="s">
        <v>60</v>
      </c>
    </row>
    <row r="57" spans="1:11" x14ac:dyDescent="0.3">
      <c r="A57" s="41"/>
      <c r="B57" s="41"/>
      <c r="C57" s="41" t="s">
        <v>860</v>
      </c>
      <c r="D57" s="41">
        <v>1314</v>
      </c>
      <c r="E57" s="41"/>
      <c r="F57" s="41" t="s">
        <v>547</v>
      </c>
      <c r="G57" s="41" t="s">
        <v>10</v>
      </c>
      <c r="H57" s="41" t="s">
        <v>15</v>
      </c>
      <c r="I57" s="41" t="s">
        <v>12</v>
      </c>
      <c r="J57" s="41" t="s">
        <v>13</v>
      </c>
      <c r="K57" s="41" t="s">
        <v>548</v>
      </c>
    </row>
    <row r="58" spans="1:11" x14ac:dyDescent="0.3">
      <c r="A58" s="41"/>
      <c r="B58" s="41"/>
      <c r="C58" s="41" t="s">
        <v>861</v>
      </c>
      <c r="D58" s="41">
        <v>1314</v>
      </c>
      <c r="E58" s="41"/>
      <c r="F58" s="41" t="s">
        <v>547</v>
      </c>
      <c r="G58" s="41" t="s">
        <v>10</v>
      </c>
      <c r="H58" s="41" t="s">
        <v>15</v>
      </c>
      <c r="I58" s="41" t="s">
        <v>12</v>
      </c>
      <c r="J58" s="41" t="s">
        <v>13</v>
      </c>
      <c r="K58" s="41" t="s">
        <v>548</v>
      </c>
    </row>
    <row r="59" spans="1:11" x14ac:dyDescent="0.3">
      <c r="A59" s="41"/>
      <c r="B59" s="41"/>
      <c r="C59" s="41" t="s">
        <v>862</v>
      </c>
      <c r="D59" s="41">
        <v>345</v>
      </c>
      <c r="E59" s="41"/>
      <c r="F59" s="41" t="s">
        <v>547</v>
      </c>
      <c r="G59" s="41" t="s">
        <v>11</v>
      </c>
      <c r="H59" s="41" t="s">
        <v>15</v>
      </c>
      <c r="I59" s="41" t="s">
        <v>12</v>
      </c>
      <c r="J59" s="41" t="s">
        <v>13</v>
      </c>
      <c r="K59" s="41" t="s">
        <v>548</v>
      </c>
    </row>
    <row r="60" spans="1:11" x14ac:dyDescent="0.3">
      <c r="A60" s="41"/>
      <c r="B60" s="42">
        <v>44811</v>
      </c>
      <c r="C60" s="41" t="s">
        <v>24</v>
      </c>
      <c r="D60" s="41">
        <v>105</v>
      </c>
      <c r="E60" s="41"/>
      <c r="F60" s="41" t="s">
        <v>62</v>
      </c>
      <c r="G60" s="41" t="s">
        <v>308</v>
      </c>
      <c r="H60" s="41" t="s">
        <v>16</v>
      </c>
      <c r="I60" s="41" t="s">
        <v>12</v>
      </c>
      <c r="J60" s="41" t="s">
        <v>13</v>
      </c>
      <c r="K60" s="41" t="s">
        <v>163</v>
      </c>
    </row>
    <row r="61" spans="1:11" x14ac:dyDescent="0.3">
      <c r="A61" s="41"/>
      <c r="B61" s="41"/>
      <c r="C61" s="41" t="s">
        <v>32</v>
      </c>
      <c r="D61" s="41">
        <v>100</v>
      </c>
      <c r="E61" s="41"/>
      <c r="F61" s="41" t="s">
        <v>62</v>
      </c>
      <c r="G61" s="41" t="s">
        <v>308</v>
      </c>
      <c r="H61" s="41" t="s">
        <v>16</v>
      </c>
      <c r="I61" s="41" t="s">
        <v>12</v>
      </c>
      <c r="J61" s="41" t="s">
        <v>13</v>
      </c>
      <c r="K61" s="41" t="s">
        <v>163</v>
      </c>
    </row>
    <row r="62" spans="1:11" x14ac:dyDescent="0.3">
      <c r="A62" s="41"/>
      <c r="B62" s="41"/>
      <c r="C62" s="41" t="s">
        <v>23</v>
      </c>
      <c r="D62" s="41">
        <v>497</v>
      </c>
      <c r="E62" s="41"/>
      <c r="F62" s="41" t="s">
        <v>62</v>
      </c>
      <c r="G62" s="41" t="s">
        <v>308</v>
      </c>
      <c r="H62" s="41" t="s">
        <v>16</v>
      </c>
      <c r="I62" s="41" t="s">
        <v>12</v>
      </c>
      <c r="J62" s="41" t="s">
        <v>13</v>
      </c>
      <c r="K62" s="41" t="s">
        <v>163</v>
      </c>
    </row>
    <row r="63" spans="1:11" x14ac:dyDescent="0.3">
      <c r="A63" s="41"/>
      <c r="B63" s="41"/>
      <c r="C63" s="41" t="s">
        <v>28</v>
      </c>
      <c r="D63" s="41">
        <v>31</v>
      </c>
      <c r="E63" s="41"/>
      <c r="F63" s="41" t="s">
        <v>50</v>
      </c>
      <c r="G63" s="41" t="s">
        <v>308</v>
      </c>
      <c r="H63" s="41" t="s">
        <v>16</v>
      </c>
      <c r="I63" s="41" t="s">
        <v>12</v>
      </c>
      <c r="J63" s="41" t="s">
        <v>13</v>
      </c>
      <c r="K63" s="41" t="s">
        <v>60</v>
      </c>
    </row>
    <row r="64" spans="1:11" x14ac:dyDescent="0.3">
      <c r="A64" s="41"/>
      <c r="B64" s="41"/>
      <c r="C64" s="41" t="s">
        <v>30</v>
      </c>
      <c r="D64" s="41">
        <v>75</v>
      </c>
      <c r="E64" s="41"/>
      <c r="F64" s="41" t="s">
        <v>50</v>
      </c>
      <c r="G64" s="41" t="s">
        <v>308</v>
      </c>
      <c r="H64" s="41" t="s">
        <v>16</v>
      </c>
      <c r="I64" s="41" t="s">
        <v>12</v>
      </c>
      <c r="J64" s="41" t="s">
        <v>13</v>
      </c>
      <c r="K64" s="41" t="s">
        <v>60</v>
      </c>
    </row>
    <row r="65" spans="1:11" x14ac:dyDescent="0.3">
      <c r="A65" s="41"/>
      <c r="B65" s="41"/>
      <c r="C65" s="41" t="s">
        <v>472</v>
      </c>
      <c r="D65" s="41">
        <v>55</v>
      </c>
      <c r="E65" s="41"/>
      <c r="F65" s="41" t="s">
        <v>50</v>
      </c>
      <c r="G65" s="41" t="s">
        <v>308</v>
      </c>
      <c r="H65" s="41" t="s">
        <v>14</v>
      </c>
      <c r="I65" s="41" t="s">
        <v>12</v>
      </c>
      <c r="J65" s="41" t="s">
        <v>13</v>
      </c>
      <c r="K65" s="41" t="s">
        <v>60</v>
      </c>
    </row>
    <row r="66" spans="1:11" x14ac:dyDescent="0.3">
      <c r="A66" s="41"/>
      <c r="B66" s="41"/>
      <c r="C66" s="41" t="s">
        <v>555</v>
      </c>
      <c r="D66" s="41">
        <v>260</v>
      </c>
      <c r="E66" s="41"/>
      <c r="F66" s="41" t="s">
        <v>547</v>
      </c>
      <c r="G66" s="41" t="s">
        <v>11</v>
      </c>
      <c r="H66" s="41" t="s">
        <v>16</v>
      </c>
      <c r="I66" s="41" t="s">
        <v>12</v>
      </c>
      <c r="J66" s="41" t="s">
        <v>13</v>
      </c>
      <c r="K66" s="41" t="s">
        <v>548</v>
      </c>
    </row>
    <row r="67" spans="1:11" x14ac:dyDescent="0.3">
      <c r="A67" s="41"/>
      <c r="B67" s="41"/>
      <c r="C67" s="41" t="s">
        <v>556</v>
      </c>
      <c r="D67" s="41">
        <v>668</v>
      </c>
      <c r="E67" s="41"/>
      <c r="F67" s="41" t="s">
        <v>547</v>
      </c>
      <c r="G67" s="41" t="s">
        <v>11</v>
      </c>
      <c r="H67" s="41" t="s">
        <v>15</v>
      </c>
      <c r="I67" s="41" t="s">
        <v>12</v>
      </c>
      <c r="J67" s="41" t="s">
        <v>13</v>
      </c>
      <c r="K67" s="41"/>
    </row>
    <row r="68" spans="1:11" x14ac:dyDescent="0.3">
      <c r="A68" s="41"/>
      <c r="B68" s="41"/>
      <c r="C68" s="41" t="s">
        <v>863</v>
      </c>
      <c r="D68" s="41">
        <f>155+70</f>
        <v>225</v>
      </c>
      <c r="E68" s="41"/>
      <c r="F68" s="41" t="s">
        <v>547</v>
      </c>
      <c r="G68" s="41" t="s">
        <v>11</v>
      </c>
      <c r="H68" s="41" t="s">
        <v>16</v>
      </c>
      <c r="I68" s="41" t="s">
        <v>12</v>
      </c>
      <c r="J68" s="41" t="s">
        <v>13</v>
      </c>
      <c r="K68" s="41"/>
    </row>
    <row r="69" spans="1:11" x14ac:dyDescent="0.3">
      <c r="A69" s="41"/>
      <c r="B69" s="42">
        <v>44812</v>
      </c>
      <c r="C69" s="41" t="s">
        <v>26</v>
      </c>
      <c r="D69" s="41">
        <v>80</v>
      </c>
      <c r="E69" s="41"/>
      <c r="F69" s="41" t="s">
        <v>62</v>
      </c>
      <c r="G69" s="41" t="s">
        <v>308</v>
      </c>
      <c r="H69" s="41" t="s">
        <v>16</v>
      </c>
      <c r="I69" s="41" t="s">
        <v>12</v>
      </c>
      <c r="J69" s="41" t="s">
        <v>13</v>
      </c>
      <c r="K69" s="41" t="s">
        <v>163</v>
      </c>
    </row>
    <row r="70" spans="1:11" x14ac:dyDescent="0.3">
      <c r="A70" s="41"/>
      <c r="B70" s="41"/>
      <c r="C70" s="41" t="s">
        <v>28</v>
      </c>
      <c r="D70" s="41">
        <f>34+34</f>
        <v>68</v>
      </c>
      <c r="E70" s="41"/>
      <c r="F70" s="41" t="s">
        <v>62</v>
      </c>
      <c r="G70" s="41" t="s">
        <v>308</v>
      </c>
      <c r="H70" s="41" t="s">
        <v>16</v>
      </c>
      <c r="I70" s="41" t="s">
        <v>12</v>
      </c>
      <c r="J70" s="41" t="s">
        <v>13</v>
      </c>
      <c r="K70" s="41" t="s">
        <v>163</v>
      </c>
    </row>
    <row r="71" spans="1:11" x14ac:dyDescent="0.3">
      <c r="A71" s="41"/>
      <c r="B71" s="41"/>
      <c r="C71" s="41" t="s">
        <v>32</v>
      </c>
      <c r="D71" s="41">
        <v>80</v>
      </c>
      <c r="E71" s="41"/>
      <c r="F71" s="41" t="s">
        <v>62</v>
      </c>
      <c r="G71" s="41" t="s">
        <v>308</v>
      </c>
      <c r="H71" s="41" t="s">
        <v>16</v>
      </c>
      <c r="I71" s="41" t="s">
        <v>12</v>
      </c>
      <c r="J71" s="41" t="s">
        <v>13</v>
      </c>
      <c r="K71" s="41" t="s">
        <v>163</v>
      </c>
    </row>
    <row r="72" spans="1:11" x14ac:dyDescent="0.3">
      <c r="A72" s="41"/>
      <c r="B72" s="41"/>
      <c r="C72" s="41" t="s">
        <v>143</v>
      </c>
      <c r="D72" s="41">
        <v>1566</v>
      </c>
      <c r="E72" s="41"/>
      <c r="F72" s="41" t="s">
        <v>62</v>
      </c>
      <c r="G72" s="41" t="s">
        <v>10</v>
      </c>
      <c r="H72" s="41" t="s">
        <v>15</v>
      </c>
      <c r="I72" s="41" t="s">
        <v>12</v>
      </c>
      <c r="J72" s="41" t="s">
        <v>13</v>
      </c>
      <c r="K72" s="41" t="s">
        <v>163</v>
      </c>
    </row>
    <row r="73" spans="1:11" x14ac:dyDescent="0.3">
      <c r="A73" s="41"/>
      <c r="B73" s="41"/>
      <c r="C73" s="41" t="s">
        <v>24</v>
      </c>
      <c r="D73" s="41">
        <v>370</v>
      </c>
      <c r="E73" s="41"/>
      <c r="F73" s="41" t="s">
        <v>62</v>
      </c>
      <c r="G73" s="41" t="s">
        <v>308</v>
      </c>
      <c r="H73" s="41" t="s">
        <v>16</v>
      </c>
      <c r="I73" s="41" t="s">
        <v>12</v>
      </c>
      <c r="J73" s="41" t="s">
        <v>13</v>
      </c>
      <c r="K73" s="41" t="s">
        <v>163</v>
      </c>
    </row>
    <row r="74" spans="1:11" x14ac:dyDescent="0.3">
      <c r="A74" s="41"/>
      <c r="B74" s="41"/>
      <c r="C74" s="41" t="s">
        <v>485</v>
      </c>
      <c r="D74" s="41">
        <v>470</v>
      </c>
      <c r="E74" s="41"/>
      <c r="F74" s="41" t="s">
        <v>62</v>
      </c>
      <c r="G74" s="41" t="s">
        <v>308</v>
      </c>
      <c r="H74" s="41" t="s">
        <v>16</v>
      </c>
      <c r="I74" s="41" t="s">
        <v>12</v>
      </c>
      <c r="J74" s="41" t="s">
        <v>13</v>
      </c>
      <c r="K74" s="41" t="s">
        <v>163</v>
      </c>
    </row>
    <row r="75" spans="1:11" x14ac:dyDescent="0.3">
      <c r="A75" s="41"/>
      <c r="B75" s="41"/>
      <c r="C75" s="41" t="s">
        <v>464</v>
      </c>
      <c r="D75" s="41">
        <v>1600</v>
      </c>
      <c r="E75" s="41"/>
      <c r="F75" s="41" t="s">
        <v>62</v>
      </c>
      <c r="G75" s="41" t="s">
        <v>10</v>
      </c>
      <c r="H75" s="41" t="s">
        <v>15</v>
      </c>
      <c r="I75" s="41" t="s">
        <v>12</v>
      </c>
      <c r="J75" s="41" t="s">
        <v>13</v>
      </c>
      <c r="K75" s="41" t="s">
        <v>163</v>
      </c>
    </row>
    <row r="76" spans="1:11" x14ac:dyDescent="0.3">
      <c r="A76" s="41"/>
      <c r="B76" s="41"/>
      <c r="C76" s="41" t="s">
        <v>8</v>
      </c>
      <c r="D76" s="41">
        <v>185</v>
      </c>
      <c r="E76" s="41"/>
      <c r="F76" s="41" t="s">
        <v>62</v>
      </c>
      <c r="G76" s="41" t="s">
        <v>308</v>
      </c>
      <c r="H76" s="41" t="s">
        <v>16</v>
      </c>
      <c r="I76" s="41" t="s">
        <v>12</v>
      </c>
      <c r="J76" s="41" t="s">
        <v>13</v>
      </c>
      <c r="K76" s="41" t="s">
        <v>163</v>
      </c>
    </row>
    <row r="77" spans="1:11" x14ac:dyDescent="0.3">
      <c r="A77" s="41"/>
      <c r="B77" s="41"/>
      <c r="C77" s="41" t="s">
        <v>864</v>
      </c>
      <c r="D77" s="41">
        <v>2900</v>
      </c>
      <c r="E77" s="41"/>
      <c r="F77" s="41" t="s">
        <v>547</v>
      </c>
      <c r="G77" s="41" t="s">
        <v>10</v>
      </c>
      <c r="H77" s="41" t="s">
        <v>512</v>
      </c>
      <c r="I77" s="41" t="s">
        <v>512</v>
      </c>
      <c r="J77" s="41" t="s">
        <v>13</v>
      </c>
      <c r="K77" s="41" t="s">
        <v>548</v>
      </c>
    </row>
    <row r="78" spans="1:11" x14ac:dyDescent="0.3">
      <c r="A78" s="41"/>
      <c r="B78" s="41"/>
      <c r="C78" s="41" t="s">
        <v>556</v>
      </c>
      <c r="D78" s="41">
        <v>8614</v>
      </c>
      <c r="E78" s="41"/>
      <c r="F78" s="41" t="s">
        <v>547</v>
      </c>
      <c r="G78" s="41" t="s">
        <v>11</v>
      </c>
      <c r="H78" s="41" t="s">
        <v>15</v>
      </c>
      <c r="I78" s="41" t="s">
        <v>512</v>
      </c>
      <c r="J78" s="41" t="s">
        <v>13</v>
      </c>
      <c r="K78" s="41" t="s">
        <v>548</v>
      </c>
    </row>
    <row r="79" spans="1:11" x14ac:dyDescent="0.3">
      <c r="A79" s="41"/>
      <c r="B79" s="41"/>
      <c r="C79" s="41" t="s">
        <v>28</v>
      </c>
      <c r="D79" s="41">
        <v>51</v>
      </c>
      <c r="E79" s="41"/>
      <c r="F79" s="41" t="s">
        <v>50</v>
      </c>
      <c r="G79" s="41" t="s">
        <v>11</v>
      </c>
      <c r="H79" s="41" t="s">
        <v>16</v>
      </c>
      <c r="I79" s="41" t="s">
        <v>12</v>
      </c>
      <c r="J79" s="41" t="s">
        <v>13</v>
      </c>
      <c r="K79" s="41" t="s">
        <v>60</v>
      </c>
    </row>
    <row r="80" spans="1:11" x14ac:dyDescent="0.3">
      <c r="A80" s="41"/>
      <c r="B80" s="41"/>
      <c r="C80" s="41" t="s">
        <v>865</v>
      </c>
      <c r="D80" s="41">
        <v>130</v>
      </c>
      <c r="E80" s="41"/>
      <c r="F80" s="41" t="s">
        <v>50</v>
      </c>
      <c r="G80" s="41" t="s">
        <v>799</v>
      </c>
      <c r="H80" s="41" t="s">
        <v>15</v>
      </c>
      <c r="I80" s="41" t="s">
        <v>12</v>
      </c>
      <c r="J80" s="41" t="s">
        <v>13</v>
      </c>
      <c r="K80" s="41" t="s">
        <v>60</v>
      </c>
    </row>
    <row r="81" spans="1:11" x14ac:dyDescent="0.3">
      <c r="A81" s="41"/>
      <c r="B81" s="41"/>
      <c r="C81" s="41" t="s">
        <v>9</v>
      </c>
      <c r="D81" s="41">
        <v>20</v>
      </c>
      <c r="E81" s="41"/>
      <c r="F81" s="41" t="s">
        <v>50</v>
      </c>
      <c r="G81" s="41" t="s">
        <v>11</v>
      </c>
      <c r="H81" s="41" t="s">
        <v>16</v>
      </c>
      <c r="I81" s="41" t="s">
        <v>12</v>
      </c>
      <c r="J81" s="41" t="s">
        <v>13</v>
      </c>
      <c r="K81" s="41" t="s">
        <v>60</v>
      </c>
    </row>
    <row r="82" spans="1:11" x14ac:dyDescent="0.3">
      <c r="A82" s="41"/>
      <c r="B82" s="41"/>
      <c r="C82" s="41" t="s">
        <v>866</v>
      </c>
      <c r="D82" s="41">
        <v>93</v>
      </c>
      <c r="E82" s="41"/>
      <c r="F82" s="41" t="s">
        <v>50</v>
      </c>
      <c r="G82" s="41" t="s">
        <v>11</v>
      </c>
      <c r="H82" s="41" t="s">
        <v>16</v>
      </c>
      <c r="I82" s="41" t="s">
        <v>12</v>
      </c>
      <c r="J82" s="41" t="s">
        <v>13</v>
      </c>
      <c r="K82" s="41" t="s">
        <v>60</v>
      </c>
    </row>
    <row r="83" spans="1:11" x14ac:dyDescent="0.3">
      <c r="A83" s="41"/>
      <c r="B83" s="42">
        <v>44813</v>
      </c>
      <c r="C83" s="41" t="s">
        <v>26</v>
      </c>
      <c r="D83" s="41">
        <v>80</v>
      </c>
      <c r="E83" s="41"/>
      <c r="F83" s="41" t="s">
        <v>62</v>
      </c>
      <c r="G83" s="41" t="s">
        <v>308</v>
      </c>
      <c r="H83" s="41" t="s">
        <v>16</v>
      </c>
      <c r="I83" s="41" t="s">
        <v>12</v>
      </c>
      <c r="J83" s="41" t="s">
        <v>13</v>
      </c>
      <c r="K83" s="41" t="s">
        <v>163</v>
      </c>
    </row>
    <row r="84" spans="1:11" x14ac:dyDescent="0.3">
      <c r="A84" s="41"/>
      <c r="B84" s="41"/>
      <c r="C84" s="41" t="s">
        <v>24</v>
      </c>
      <c r="D84" s="41">
        <v>210</v>
      </c>
      <c r="E84" s="41"/>
      <c r="F84" s="41" t="s">
        <v>62</v>
      </c>
      <c r="G84" s="41" t="s">
        <v>308</v>
      </c>
      <c r="H84" s="41" t="s">
        <v>16</v>
      </c>
      <c r="I84" s="41" t="s">
        <v>12</v>
      </c>
      <c r="J84" s="41" t="s">
        <v>13</v>
      </c>
      <c r="K84" s="41" t="s">
        <v>163</v>
      </c>
    </row>
    <row r="85" spans="1:11" x14ac:dyDescent="0.3">
      <c r="A85" s="41"/>
      <c r="B85" s="41"/>
      <c r="C85" s="41" t="s">
        <v>32</v>
      </c>
      <c r="D85" s="41">
        <v>60</v>
      </c>
      <c r="E85" s="41"/>
      <c r="F85" s="41" t="s">
        <v>62</v>
      </c>
      <c r="G85" s="41" t="s">
        <v>308</v>
      </c>
      <c r="H85" s="41" t="s">
        <v>16</v>
      </c>
      <c r="I85" s="41" t="s">
        <v>12</v>
      </c>
      <c r="J85" s="41" t="s">
        <v>13</v>
      </c>
      <c r="K85" s="41" t="s">
        <v>163</v>
      </c>
    </row>
    <row r="86" spans="1:11" x14ac:dyDescent="0.3">
      <c r="A86" s="41"/>
      <c r="B86" s="41"/>
      <c r="C86" s="41" t="s">
        <v>23</v>
      </c>
      <c r="D86" s="41">
        <v>650</v>
      </c>
      <c r="E86" s="41"/>
      <c r="F86" s="41" t="s">
        <v>62</v>
      </c>
      <c r="G86" s="41" t="s">
        <v>308</v>
      </c>
      <c r="H86" s="41" t="s">
        <v>16</v>
      </c>
      <c r="I86" s="41" t="s">
        <v>12</v>
      </c>
      <c r="J86" s="41" t="s">
        <v>13</v>
      </c>
      <c r="K86" s="41" t="s">
        <v>163</v>
      </c>
    </row>
    <row r="87" spans="1:11" x14ac:dyDescent="0.3">
      <c r="A87" s="41"/>
      <c r="B87" s="41"/>
      <c r="C87" s="41" t="s">
        <v>27</v>
      </c>
      <c r="D87" s="41">
        <v>650</v>
      </c>
      <c r="E87" s="41"/>
      <c r="F87" s="41" t="s">
        <v>62</v>
      </c>
      <c r="G87" s="41" t="s">
        <v>308</v>
      </c>
      <c r="H87" s="41" t="s">
        <v>16</v>
      </c>
      <c r="I87" s="41" t="s">
        <v>12</v>
      </c>
      <c r="J87" s="41" t="s">
        <v>13</v>
      </c>
      <c r="K87" s="41" t="s">
        <v>163</v>
      </c>
    </row>
    <row r="88" spans="1:11" x14ac:dyDescent="0.3">
      <c r="A88" s="41"/>
      <c r="B88" s="41"/>
      <c r="C88" s="41" t="s">
        <v>8</v>
      </c>
      <c r="D88" s="41">
        <v>120</v>
      </c>
      <c r="E88" s="41"/>
      <c r="F88" s="41" t="s">
        <v>62</v>
      </c>
      <c r="G88" s="41" t="s">
        <v>308</v>
      </c>
      <c r="H88" s="41" t="s">
        <v>16</v>
      </c>
      <c r="I88" s="41" t="s">
        <v>12</v>
      </c>
      <c r="J88" s="41" t="s">
        <v>13</v>
      </c>
      <c r="K88" s="41" t="s">
        <v>163</v>
      </c>
    </row>
    <row r="89" spans="1:11" x14ac:dyDescent="0.3">
      <c r="A89" s="41"/>
      <c r="B89" s="41"/>
      <c r="C89" s="41" t="s">
        <v>867</v>
      </c>
      <c r="D89" s="41">
        <v>160</v>
      </c>
      <c r="E89" s="41"/>
      <c r="F89" s="41" t="s">
        <v>62</v>
      </c>
      <c r="G89" s="41" t="s">
        <v>308</v>
      </c>
      <c r="H89" s="41" t="s">
        <v>14</v>
      </c>
      <c r="I89" s="41" t="s">
        <v>12</v>
      </c>
      <c r="J89" s="41" t="s">
        <v>13</v>
      </c>
      <c r="K89" s="41" t="s">
        <v>163</v>
      </c>
    </row>
    <row r="90" spans="1:11" x14ac:dyDescent="0.3">
      <c r="A90" s="41"/>
      <c r="B90" s="41"/>
      <c r="C90" s="41" t="s">
        <v>868</v>
      </c>
      <c r="D90" s="41">
        <v>6999</v>
      </c>
      <c r="E90" s="41"/>
      <c r="F90" s="41" t="s">
        <v>547</v>
      </c>
      <c r="G90" s="41" t="s">
        <v>11</v>
      </c>
      <c r="H90" s="41" t="s">
        <v>15</v>
      </c>
      <c r="I90" s="41" t="s">
        <v>512</v>
      </c>
      <c r="J90" s="41" t="s">
        <v>13</v>
      </c>
      <c r="K90" s="41" t="s">
        <v>548</v>
      </c>
    </row>
    <row r="91" spans="1:11" x14ac:dyDescent="0.3">
      <c r="A91" s="41"/>
      <c r="B91" s="41"/>
      <c r="C91" s="41" t="s">
        <v>869</v>
      </c>
      <c r="D91" s="41">
        <v>51</v>
      </c>
      <c r="E91" s="41"/>
      <c r="F91" s="41" t="s">
        <v>50</v>
      </c>
      <c r="G91" s="41" t="s">
        <v>11</v>
      </c>
      <c r="H91" s="41" t="s">
        <v>16</v>
      </c>
      <c r="I91" s="41" t="s">
        <v>12</v>
      </c>
      <c r="J91" s="41" t="s">
        <v>13</v>
      </c>
      <c r="K91" s="41" t="s">
        <v>60</v>
      </c>
    </row>
    <row r="92" spans="1:11" x14ac:dyDescent="0.3">
      <c r="A92" s="41"/>
      <c r="B92" s="41"/>
      <c r="C92" s="41" t="s">
        <v>870</v>
      </c>
      <c r="D92" s="41">
        <v>170</v>
      </c>
      <c r="E92" s="41"/>
      <c r="F92" s="41" t="s">
        <v>50</v>
      </c>
      <c r="G92" s="41" t="s">
        <v>11</v>
      </c>
      <c r="H92" s="41" t="s">
        <v>16</v>
      </c>
      <c r="I92" s="41" t="s">
        <v>12</v>
      </c>
      <c r="J92" s="41" t="s">
        <v>13</v>
      </c>
      <c r="K92" s="41" t="s">
        <v>60</v>
      </c>
    </row>
    <row r="93" spans="1:11" x14ac:dyDescent="0.3">
      <c r="A93" s="41"/>
      <c r="B93" s="41"/>
      <c r="C93" s="41" t="s">
        <v>911</v>
      </c>
      <c r="D93" s="41">
        <v>300</v>
      </c>
      <c r="E93" s="41"/>
      <c r="F93" s="41" t="s">
        <v>50</v>
      </c>
      <c r="G93" s="41" t="s">
        <v>11</v>
      </c>
      <c r="H93" s="41" t="s">
        <v>14</v>
      </c>
      <c r="I93" s="41" t="s">
        <v>12</v>
      </c>
      <c r="J93" s="41" t="s">
        <v>13</v>
      </c>
      <c r="K93" s="41" t="s">
        <v>60</v>
      </c>
    </row>
    <row r="94" spans="1:11" x14ac:dyDescent="0.3">
      <c r="A94" s="41"/>
      <c r="B94" s="42">
        <v>44814</v>
      </c>
      <c r="C94" s="41" t="s">
        <v>26</v>
      </c>
      <c r="D94" s="41">
        <v>40</v>
      </c>
      <c r="E94" s="41"/>
      <c r="F94" s="41" t="s">
        <v>62</v>
      </c>
      <c r="G94" s="41" t="s">
        <v>308</v>
      </c>
      <c r="H94" s="41" t="s">
        <v>16</v>
      </c>
      <c r="I94" s="41" t="s">
        <v>12</v>
      </c>
      <c r="J94" s="41" t="s">
        <v>13</v>
      </c>
      <c r="K94" s="41" t="s">
        <v>163</v>
      </c>
    </row>
    <row r="95" spans="1:11" x14ac:dyDescent="0.3">
      <c r="A95" s="41"/>
      <c r="B95" s="41"/>
      <c r="C95" s="41" t="s">
        <v>24</v>
      </c>
      <c r="D95" s="41">
        <v>70</v>
      </c>
      <c r="E95" s="41"/>
      <c r="F95" s="41" t="s">
        <v>62</v>
      </c>
      <c r="G95" s="41" t="s">
        <v>308</v>
      </c>
      <c r="H95" s="41" t="s">
        <v>16</v>
      </c>
      <c r="I95" s="41" t="s">
        <v>12</v>
      </c>
      <c r="J95" s="41" t="s">
        <v>13</v>
      </c>
      <c r="K95" s="41" t="s">
        <v>163</v>
      </c>
    </row>
    <row r="96" spans="1:11" x14ac:dyDescent="0.3">
      <c r="A96" s="41"/>
      <c r="B96" s="41"/>
      <c r="C96" s="41" t="s">
        <v>871</v>
      </c>
      <c r="D96" s="41">
        <v>840</v>
      </c>
      <c r="E96" s="41"/>
      <c r="F96" s="41" t="s">
        <v>62</v>
      </c>
      <c r="G96" s="41" t="s">
        <v>10</v>
      </c>
      <c r="H96" s="41" t="s">
        <v>15</v>
      </c>
      <c r="I96" s="41" t="s">
        <v>12</v>
      </c>
      <c r="J96" s="41" t="s">
        <v>13</v>
      </c>
      <c r="K96" s="41" t="s">
        <v>163</v>
      </c>
    </row>
    <row r="97" spans="1:11" x14ac:dyDescent="0.3">
      <c r="A97" s="41"/>
      <c r="B97" s="41"/>
      <c r="C97" s="41" t="s">
        <v>486</v>
      </c>
      <c r="D97" s="41">
        <v>160</v>
      </c>
      <c r="E97" s="41"/>
      <c r="F97" s="41" t="s">
        <v>62</v>
      </c>
      <c r="G97" s="41" t="s">
        <v>308</v>
      </c>
      <c r="H97" s="41" t="s">
        <v>15</v>
      </c>
      <c r="I97" s="41" t="s">
        <v>12</v>
      </c>
      <c r="J97" s="41" t="s">
        <v>13</v>
      </c>
      <c r="K97" s="41" t="s">
        <v>163</v>
      </c>
    </row>
    <row r="98" spans="1:11" x14ac:dyDescent="0.3">
      <c r="A98" s="41"/>
      <c r="B98" s="41"/>
      <c r="C98" s="41" t="s">
        <v>489</v>
      </c>
      <c r="D98" s="41">
        <v>280</v>
      </c>
      <c r="E98" s="41"/>
      <c r="F98" s="41" t="s">
        <v>62</v>
      </c>
      <c r="G98" s="41" t="s">
        <v>308</v>
      </c>
      <c r="H98" s="41" t="s">
        <v>15</v>
      </c>
      <c r="I98" s="41" t="s">
        <v>12</v>
      </c>
      <c r="J98" s="41" t="s">
        <v>13</v>
      </c>
      <c r="K98" s="41" t="s">
        <v>163</v>
      </c>
    </row>
    <row r="99" spans="1:11" x14ac:dyDescent="0.3">
      <c r="A99" s="41"/>
      <c r="B99" s="41"/>
      <c r="C99" s="41" t="s">
        <v>487</v>
      </c>
      <c r="D99" s="41">
        <v>40</v>
      </c>
      <c r="E99" s="41"/>
      <c r="F99" s="41" t="s">
        <v>62</v>
      </c>
      <c r="G99" s="41" t="s">
        <v>308</v>
      </c>
      <c r="H99" s="41" t="s">
        <v>16</v>
      </c>
      <c r="I99" s="41" t="s">
        <v>12</v>
      </c>
      <c r="J99" s="41" t="s">
        <v>13</v>
      </c>
      <c r="K99" s="41" t="s">
        <v>163</v>
      </c>
    </row>
    <row r="100" spans="1:11" x14ac:dyDescent="0.3">
      <c r="A100" s="41"/>
      <c r="B100" s="41"/>
      <c r="C100" s="41" t="s">
        <v>488</v>
      </c>
      <c r="D100" s="41">
        <v>200</v>
      </c>
      <c r="E100" s="41"/>
      <c r="F100" s="41" t="s">
        <v>62</v>
      </c>
      <c r="G100" s="41" t="s">
        <v>10</v>
      </c>
      <c r="H100" s="41" t="s">
        <v>15</v>
      </c>
      <c r="I100" s="41" t="s">
        <v>12</v>
      </c>
      <c r="J100" s="41" t="s">
        <v>13</v>
      </c>
      <c r="K100" s="41" t="s">
        <v>163</v>
      </c>
    </row>
    <row r="101" spans="1:11" x14ac:dyDescent="0.3">
      <c r="A101" s="41"/>
      <c r="B101" s="41"/>
      <c r="C101" s="41" t="s">
        <v>27</v>
      </c>
      <c r="D101" s="41">
        <v>260</v>
      </c>
      <c r="E101" s="41"/>
      <c r="F101" s="41" t="s">
        <v>62</v>
      </c>
      <c r="G101" s="41" t="s">
        <v>308</v>
      </c>
      <c r="H101" s="41" t="s">
        <v>16</v>
      </c>
      <c r="I101" s="41" t="s">
        <v>12</v>
      </c>
      <c r="J101" s="41" t="s">
        <v>13</v>
      </c>
      <c r="K101" s="41" t="s">
        <v>163</v>
      </c>
    </row>
    <row r="102" spans="1:11" x14ac:dyDescent="0.3">
      <c r="A102" s="41"/>
      <c r="B102" s="41"/>
      <c r="C102" s="41" t="s">
        <v>23</v>
      </c>
      <c r="D102" s="41">
        <v>620</v>
      </c>
      <c r="E102" s="41"/>
      <c r="F102" s="41" t="s">
        <v>29</v>
      </c>
      <c r="G102" s="41" t="s">
        <v>308</v>
      </c>
      <c r="H102" s="41" t="s">
        <v>16</v>
      </c>
      <c r="I102" s="41" t="s">
        <v>12</v>
      </c>
      <c r="J102" s="41" t="s">
        <v>13</v>
      </c>
      <c r="K102" s="41"/>
    </row>
    <row r="103" spans="1:11" x14ac:dyDescent="0.3">
      <c r="A103" s="41"/>
      <c r="B103" s="41"/>
      <c r="C103" s="41" t="s">
        <v>864</v>
      </c>
      <c r="D103" s="41">
        <v>1200</v>
      </c>
      <c r="E103" s="41"/>
      <c r="F103" s="41" t="s">
        <v>547</v>
      </c>
      <c r="G103" s="41" t="s">
        <v>10</v>
      </c>
      <c r="H103" s="41" t="s">
        <v>512</v>
      </c>
      <c r="I103" s="41" t="s">
        <v>512</v>
      </c>
      <c r="J103" s="41" t="s">
        <v>13</v>
      </c>
      <c r="K103" s="41" t="s">
        <v>548</v>
      </c>
    </row>
    <row r="104" spans="1:11" x14ac:dyDescent="0.3">
      <c r="A104" s="41"/>
      <c r="B104" s="41"/>
      <c r="C104" s="41" t="s">
        <v>872</v>
      </c>
      <c r="D104" s="41">
        <v>41</v>
      </c>
      <c r="E104" s="41"/>
      <c r="F104" s="41" t="s">
        <v>50</v>
      </c>
      <c r="G104" s="41" t="s">
        <v>11</v>
      </c>
      <c r="H104" s="41" t="s">
        <v>16</v>
      </c>
      <c r="I104" s="41" t="s">
        <v>12</v>
      </c>
      <c r="J104" s="41" t="s">
        <v>13</v>
      </c>
      <c r="K104" s="41" t="s">
        <v>60</v>
      </c>
    </row>
    <row r="105" spans="1:11" x14ac:dyDescent="0.3">
      <c r="A105" s="41"/>
      <c r="B105" s="41"/>
      <c r="C105" s="41" t="s">
        <v>873</v>
      </c>
      <c r="D105" s="41">
        <v>125</v>
      </c>
      <c r="E105" s="41"/>
      <c r="F105" s="41" t="s">
        <v>50</v>
      </c>
      <c r="G105" s="41" t="s">
        <v>11</v>
      </c>
      <c r="H105" s="41" t="s">
        <v>15</v>
      </c>
      <c r="I105" s="41" t="s">
        <v>12</v>
      </c>
      <c r="J105" s="41" t="s">
        <v>13</v>
      </c>
      <c r="K105" s="41" t="s">
        <v>60</v>
      </c>
    </row>
    <row r="106" spans="1:11" x14ac:dyDescent="0.3">
      <c r="A106" s="41"/>
      <c r="B106" s="41"/>
      <c r="C106" s="41" t="s">
        <v>874</v>
      </c>
      <c r="D106" s="41">
        <v>1060</v>
      </c>
      <c r="E106" s="41"/>
      <c r="F106" s="41" t="s">
        <v>50</v>
      </c>
      <c r="G106" s="41" t="s">
        <v>11</v>
      </c>
      <c r="H106" s="41" t="s">
        <v>512</v>
      </c>
      <c r="I106" s="41" t="s">
        <v>12</v>
      </c>
      <c r="J106" s="41" t="s">
        <v>13</v>
      </c>
      <c r="K106" s="41" t="s">
        <v>60</v>
      </c>
    </row>
    <row r="107" spans="1:11" x14ac:dyDescent="0.3">
      <c r="A107" s="41"/>
      <c r="B107" s="41"/>
      <c r="C107" s="41" t="s">
        <v>875</v>
      </c>
      <c r="D107" s="41">
        <v>1550</v>
      </c>
      <c r="E107" s="41"/>
      <c r="F107" s="41" t="s">
        <v>50</v>
      </c>
      <c r="G107" s="41" t="s">
        <v>11</v>
      </c>
      <c r="H107" s="41" t="s">
        <v>16</v>
      </c>
      <c r="I107" s="41" t="s">
        <v>12</v>
      </c>
      <c r="J107" s="41" t="s">
        <v>13</v>
      </c>
      <c r="K107" s="41" t="s">
        <v>60</v>
      </c>
    </row>
    <row r="108" spans="1:11" x14ac:dyDescent="0.3">
      <c r="A108" s="41"/>
      <c r="B108" s="41"/>
      <c r="C108" s="41" t="s">
        <v>873</v>
      </c>
      <c r="D108" s="41">
        <v>130</v>
      </c>
      <c r="E108" s="41"/>
      <c r="F108" s="41" t="s">
        <v>50</v>
      </c>
      <c r="G108" s="41" t="s">
        <v>11</v>
      </c>
      <c r="H108" s="41" t="s">
        <v>15</v>
      </c>
      <c r="I108" s="41" t="s">
        <v>12</v>
      </c>
      <c r="J108" s="41" t="s">
        <v>13</v>
      </c>
      <c r="K108" s="41" t="s">
        <v>60</v>
      </c>
    </row>
    <row r="109" spans="1:11" x14ac:dyDescent="0.3">
      <c r="A109" s="41"/>
      <c r="B109" s="41"/>
      <c r="C109" s="41" t="s">
        <v>876</v>
      </c>
      <c r="D109" s="41">
        <v>1200</v>
      </c>
      <c r="E109" s="41"/>
      <c r="F109" s="41" t="s">
        <v>50</v>
      </c>
      <c r="G109" s="41" t="s">
        <v>10</v>
      </c>
      <c r="H109" s="41" t="s">
        <v>512</v>
      </c>
      <c r="I109" s="41" t="s">
        <v>12</v>
      </c>
      <c r="J109" s="41" t="s">
        <v>13</v>
      </c>
      <c r="K109" s="41" t="s">
        <v>60</v>
      </c>
    </row>
    <row r="110" spans="1:11" x14ac:dyDescent="0.3">
      <c r="A110" s="41"/>
      <c r="B110" s="41"/>
      <c r="C110" s="41" t="s">
        <v>866</v>
      </c>
      <c r="D110" s="41">
        <v>65</v>
      </c>
      <c r="E110" s="41"/>
      <c r="F110" s="41" t="s">
        <v>50</v>
      </c>
      <c r="G110" s="41" t="s">
        <v>11</v>
      </c>
      <c r="H110" s="41" t="s">
        <v>16</v>
      </c>
      <c r="I110" s="41" t="s">
        <v>12</v>
      </c>
      <c r="J110" s="41" t="s">
        <v>13</v>
      </c>
      <c r="K110" s="41" t="s">
        <v>60</v>
      </c>
    </row>
    <row r="111" spans="1:11" x14ac:dyDescent="0.3">
      <c r="A111" s="41"/>
      <c r="B111" s="41"/>
      <c r="C111" s="41" t="s">
        <v>877</v>
      </c>
      <c r="D111" s="41">
        <v>3</v>
      </c>
      <c r="E111" s="41"/>
      <c r="F111" s="41" t="s">
        <v>50</v>
      </c>
      <c r="G111" s="41" t="s">
        <v>11</v>
      </c>
      <c r="H111" s="41" t="s">
        <v>15</v>
      </c>
      <c r="I111" s="41" t="s">
        <v>12</v>
      </c>
      <c r="J111" s="41" t="s">
        <v>13</v>
      </c>
      <c r="K111" s="41" t="s">
        <v>60</v>
      </c>
    </row>
    <row r="112" spans="1:11" x14ac:dyDescent="0.3">
      <c r="A112" s="41"/>
      <c r="B112" s="41"/>
      <c r="C112" s="41" t="s">
        <v>878</v>
      </c>
      <c r="D112" s="41">
        <v>20</v>
      </c>
      <c r="E112" s="41"/>
      <c r="F112" s="41" t="s">
        <v>50</v>
      </c>
      <c r="G112" s="41" t="s">
        <v>11</v>
      </c>
      <c r="H112" s="41" t="s">
        <v>16</v>
      </c>
      <c r="I112" s="41" t="s">
        <v>12</v>
      </c>
      <c r="J112" s="41" t="s">
        <v>13</v>
      </c>
      <c r="K112" s="41" t="s">
        <v>60</v>
      </c>
    </row>
    <row r="113" spans="1:11" x14ac:dyDescent="0.3">
      <c r="A113" s="41"/>
      <c r="B113" s="42">
        <v>44815</v>
      </c>
      <c r="C113" s="41" t="s">
        <v>24</v>
      </c>
      <c r="D113" s="41">
        <v>60</v>
      </c>
      <c r="E113" s="41"/>
      <c r="F113" s="41" t="s">
        <v>50</v>
      </c>
      <c r="G113" s="41" t="s">
        <v>308</v>
      </c>
      <c r="H113" s="41" t="s">
        <v>16</v>
      </c>
      <c r="I113" s="41" t="s">
        <v>12</v>
      </c>
      <c r="J113" s="41" t="s">
        <v>13</v>
      </c>
      <c r="K113" s="41" t="s">
        <v>163</v>
      </c>
    </row>
    <row r="114" spans="1:11" x14ac:dyDescent="0.3">
      <c r="A114" s="41"/>
      <c r="B114" s="41"/>
      <c r="C114" s="41" t="s">
        <v>26</v>
      </c>
      <c r="D114" s="41">
        <v>40</v>
      </c>
      <c r="E114" s="41"/>
      <c r="F114" s="41" t="s">
        <v>62</v>
      </c>
      <c r="G114" s="41" t="s">
        <v>308</v>
      </c>
      <c r="H114" s="41" t="s">
        <v>16</v>
      </c>
      <c r="I114" s="41" t="s">
        <v>12</v>
      </c>
      <c r="J114" s="41" t="s">
        <v>13</v>
      </c>
      <c r="K114" s="41" t="s">
        <v>163</v>
      </c>
    </row>
    <row r="115" spans="1:11" x14ac:dyDescent="0.3">
      <c r="A115" s="41"/>
      <c r="B115" s="41"/>
      <c r="C115" s="41" t="s">
        <v>32</v>
      </c>
      <c r="D115" s="41">
        <v>60</v>
      </c>
      <c r="E115" s="41"/>
      <c r="F115" s="41" t="s">
        <v>62</v>
      </c>
      <c r="G115" s="41" t="s">
        <v>308</v>
      </c>
      <c r="H115" s="41" t="s">
        <v>16</v>
      </c>
      <c r="I115" s="41" t="s">
        <v>12</v>
      </c>
      <c r="J115" s="41" t="s">
        <v>13</v>
      </c>
      <c r="K115" s="41" t="s">
        <v>163</v>
      </c>
    </row>
    <row r="116" spans="1:11" x14ac:dyDescent="0.3">
      <c r="A116" s="41"/>
      <c r="B116" s="41"/>
      <c r="C116" s="41" t="s">
        <v>23</v>
      </c>
      <c r="D116" s="41">
        <v>260</v>
      </c>
      <c r="E116" s="41"/>
      <c r="F116" s="41" t="s">
        <v>62</v>
      </c>
      <c r="G116" s="41" t="s">
        <v>308</v>
      </c>
      <c r="H116" s="41" t="s">
        <v>16</v>
      </c>
      <c r="I116" s="41" t="s">
        <v>12</v>
      </c>
      <c r="J116" s="41" t="s">
        <v>13</v>
      </c>
      <c r="K116" s="41" t="s">
        <v>163</v>
      </c>
    </row>
    <row r="117" spans="1:11" x14ac:dyDescent="0.3">
      <c r="A117" s="41"/>
      <c r="B117" s="41"/>
      <c r="C117" s="41" t="s">
        <v>27</v>
      </c>
      <c r="D117" s="41">
        <v>290</v>
      </c>
      <c r="E117" s="41"/>
      <c r="F117" s="41" t="s">
        <v>62</v>
      </c>
      <c r="G117" s="41" t="s">
        <v>308</v>
      </c>
      <c r="H117" s="41" t="s">
        <v>16</v>
      </c>
      <c r="I117" s="41" t="s">
        <v>12</v>
      </c>
      <c r="J117" s="41" t="s">
        <v>13</v>
      </c>
      <c r="K117" s="41" t="s">
        <v>163</v>
      </c>
    </row>
    <row r="118" spans="1:11" x14ac:dyDescent="0.3">
      <c r="A118" s="41"/>
      <c r="B118" s="41"/>
      <c r="C118" s="41" t="s">
        <v>557</v>
      </c>
      <c r="D118" s="41">
        <v>88</v>
      </c>
      <c r="E118" s="41"/>
      <c r="F118" s="41" t="s">
        <v>547</v>
      </c>
      <c r="G118" s="41" t="s">
        <v>10</v>
      </c>
      <c r="H118" s="41" t="s">
        <v>15</v>
      </c>
      <c r="I118" s="41" t="s">
        <v>512</v>
      </c>
      <c r="J118" s="41" t="s">
        <v>13</v>
      </c>
      <c r="K118" s="41" t="s">
        <v>548</v>
      </c>
    </row>
    <row r="119" spans="1:11" x14ac:dyDescent="0.3">
      <c r="A119" s="41"/>
      <c r="B119" s="41"/>
      <c r="C119" s="41" t="s">
        <v>879</v>
      </c>
      <c r="D119" s="41">
        <v>51</v>
      </c>
      <c r="E119" s="41"/>
      <c r="F119" s="41" t="s">
        <v>50</v>
      </c>
      <c r="G119" s="41" t="s">
        <v>11</v>
      </c>
      <c r="H119" s="41" t="s">
        <v>16</v>
      </c>
      <c r="I119" s="41" t="s">
        <v>12</v>
      </c>
      <c r="J119" s="41" t="s">
        <v>13</v>
      </c>
      <c r="K119" s="41" t="s">
        <v>60</v>
      </c>
    </row>
    <row r="120" spans="1:11" x14ac:dyDescent="0.3">
      <c r="A120" s="41"/>
      <c r="B120" s="41"/>
      <c r="C120" s="41" t="s">
        <v>880</v>
      </c>
      <c r="D120" s="41">
        <v>280</v>
      </c>
      <c r="E120" s="41"/>
      <c r="F120" s="41" t="s">
        <v>50</v>
      </c>
      <c r="G120" s="41" t="s">
        <v>11</v>
      </c>
      <c r="H120" s="41" t="s">
        <v>14</v>
      </c>
      <c r="I120" s="41" t="s">
        <v>12</v>
      </c>
      <c r="J120" s="41" t="s">
        <v>13</v>
      </c>
      <c r="K120" s="41" t="s">
        <v>60</v>
      </c>
    </row>
    <row r="121" spans="1:11" x14ac:dyDescent="0.3">
      <c r="A121" s="41"/>
      <c r="B121" s="41"/>
      <c r="C121" s="41" t="s">
        <v>97</v>
      </c>
      <c r="D121" s="41">
        <v>1200</v>
      </c>
      <c r="E121" s="41"/>
      <c r="F121" s="41" t="s">
        <v>50</v>
      </c>
      <c r="G121" s="41" t="s">
        <v>11</v>
      </c>
      <c r="H121" s="41" t="s">
        <v>16</v>
      </c>
      <c r="I121" s="41" t="s">
        <v>12</v>
      </c>
      <c r="J121" s="41" t="s">
        <v>13</v>
      </c>
      <c r="K121" s="41" t="s">
        <v>60</v>
      </c>
    </row>
    <row r="122" spans="1:11" x14ac:dyDescent="0.3">
      <c r="A122" s="41"/>
      <c r="B122" s="41"/>
      <c r="C122" s="41" t="s">
        <v>881</v>
      </c>
      <c r="D122" s="41">
        <v>795</v>
      </c>
      <c r="E122" s="41"/>
      <c r="F122" s="41" t="s">
        <v>50</v>
      </c>
      <c r="G122" s="41" t="s">
        <v>11</v>
      </c>
      <c r="H122" s="41" t="s">
        <v>512</v>
      </c>
      <c r="I122" s="41" t="s">
        <v>12</v>
      </c>
      <c r="J122" s="41" t="s">
        <v>13</v>
      </c>
      <c r="K122" s="41" t="s">
        <v>60</v>
      </c>
    </row>
    <row r="123" spans="1:11" x14ac:dyDescent="0.3">
      <c r="A123" s="41"/>
      <c r="B123" s="41"/>
      <c r="C123" s="41" t="s">
        <v>875</v>
      </c>
      <c r="D123" s="41">
        <v>277</v>
      </c>
      <c r="E123" s="41"/>
      <c r="F123" s="41" t="s">
        <v>50</v>
      </c>
      <c r="G123" s="41" t="s">
        <v>11</v>
      </c>
      <c r="H123" s="41" t="s">
        <v>16</v>
      </c>
      <c r="I123" s="41" t="s">
        <v>12</v>
      </c>
      <c r="J123" s="41" t="s">
        <v>13</v>
      </c>
      <c r="K123" s="41" t="s">
        <v>60</v>
      </c>
    </row>
    <row r="124" spans="1:11" x14ac:dyDescent="0.3">
      <c r="A124" s="41"/>
      <c r="B124" s="41"/>
      <c r="C124" s="41" t="s">
        <v>37</v>
      </c>
      <c r="D124" s="41">
        <v>90</v>
      </c>
      <c r="E124" s="41"/>
      <c r="F124" s="41" t="s">
        <v>50</v>
      </c>
      <c r="G124" s="41" t="s">
        <v>11</v>
      </c>
      <c r="H124" s="41" t="s">
        <v>16</v>
      </c>
      <c r="I124" s="41" t="s">
        <v>12</v>
      </c>
      <c r="J124" s="41" t="s">
        <v>13</v>
      </c>
      <c r="K124" s="41" t="s">
        <v>60</v>
      </c>
    </row>
    <row r="125" spans="1:11" x14ac:dyDescent="0.3">
      <c r="A125" s="41"/>
      <c r="B125" s="41"/>
      <c r="C125" s="41" t="s">
        <v>878</v>
      </c>
      <c r="D125" s="41">
        <v>20</v>
      </c>
      <c r="E125" s="41"/>
      <c r="F125" s="41" t="s">
        <v>50</v>
      </c>
      <c r="G125" s="41" t="s">
        <v>11</v>
      </c>
      <c r="H125" s="41" t="s">
        <v>16</v>
      </c>
      <c r="I125" s="41" t="s">
        <v>12</v>
      </c>
      <c r="J125" s="41" t="s">
        <v>13</v>
      </c>
      <c r="K125" s="41" t="s">
        <v>60</v>
      </c>
    </row>
    <row r="126" spans="1:11" x14ac:dyDescent="0.3">
      <c r="A126" s="41"/>
      <c r="B126" s="41"/>
      <c r="C126" s="41" t="s">
        <v>882</v>
      </c>
      <c r="D126" s="41">
        <v>135</v>
      </c>
      <c r="E126" s="41"/>
      <c r="F126" s="41" t="s">
        <v>50</v>
      </c>
      <c r="G126" s="41" t="s">
        <v>11</v>
      </c>
      <c r="H126" s="41" t="s">
        <v>16</v>
      </c>
      <c r="I126" s="41" t="s">
        <v>12</v>
      </c>
      <c r="J126" s="41" t="s">
        <v>13</v>
      </c>
      <c r="K126" s="41" t="s">
        <v>60</v>
      </c>
    </row>
    <row r="127" spans="1:11" x14ac:dyDescent="0.3">
      <c r="A127" s="41"/>
      <c r="B127" s="41"/>
      <c r="C127" s="41" t="s">
        <v>866</v>
      </c>
      <c r="D127" s="41">
        <v>115</v>
      </c>
      <c r="E127" s="41"/>
      <c r="F127" s="41" t="s">
        <v>50</v>
      </c>
      <c r="G127" s="41" t="s">
        <v>11</v>
      </c>
      <c r="H127" s="41" t="s">
        <v>16</v>
      </c>
      <c r="I127" s="41" t="s">
        <v>12</v>
      </c>
      <c r="J127" s="41" t="s">
        <v>13</v>
      </c>
      <c r="K127" s="41" t="s">
        <v>60</v>
      </c>
    </row>
    <row r="128" spans="1:11" x14ac:dyDescent="0.3">
      <c r="A128" s="41"/>
      <c r="B128" s="42">
        <v>44816</v>
      </c>
      <c r="C128" s="41" t="s">
        <v>24</v>
      </c>
      <c r="D128" s="41">
        <v>60</v>
      </c>
      <c r="E128" s="41"/>
      <c r="F128" s="41" t="s">
        <v>62</v>
      </c>
      <c r="G128" s="41" t="s">
        <v>308</v>
      </c>
      <c r="H128" s="41" t="s">
        <v>16</v>
      </c>
      <c r="I128" s="41" t="s">
        <v>12</v>
      </c>
      <c r="J128" s="41" t="s">
        <v>13</v>
      </c>
      <c r="K128" s="41" t="s">
        <v>163</v>
      </c>
    </row>
    <row r="129" spans="1:11" x14ac:dyDescent="0.3">
      <c r="A129" s="41"/>
      <c r="B129" s="41"/>
      <c r="C129" s="41" t="s">
        <v>32</v>
      </c>
      <c r="D129" s="41">
        <v>60</v>
      </c>
      <c r="E129" s="41"/>
      <c r="F129" s="41" t="s">
        <v>62</v>
      </c>
      <c r="G129" s="41" t="s">
        <v>308</v>
      </c>
      <c r="H129" s="41" t="s">
        <v>16</v>
      </c>
      <c r="I129" s="41" t="s">
        <v>12</v>
      </c>
      <c r="J129" s="41" t="s">
        <v>13</v>
      </c>
      <c r="K129" s="41" t="s">
        <v>163</v>
      </c>
    </row>
    <row r="130" spans="1:11" x14ac:dyDescent="0.3">
      <c r="A130" s="41"/>
      <c r="B130" s="41"/>
      <c r="C130" s="41" t="s">
        <v>23</v>
      </c>
      <c r="D130" s="41">
        <v>260</v>
      </c>
      <c r="E130" s="41"/>
      <c r="F130" s="41" t="s">
        <v>62</v>
      </c>
      <c r="G130" s="41" t="s">
        <v>308</v>
      </c>
      <c r="H130" s="41" t="s">
        <v>16</v>
      </c>
      <c r="I130" s="41" t="s">
        <v>12</v>
      </c>
      <c r="J130" s="41" t="s">
        <v>13</v>
      </c>
      <c r="K130" s="41" t="s">
        <v>163</v>
      </c>
    </row>
    <row r="131" spans="1:11" x14ac:dyDescent="0.3">
      <c r="A131" s="41"/>
      <c r="B131" s="41"/>
      <c r="C131" s="41" t="s">
        <v>27</v>
      </c>
      <c r="D131" s="41">
        <v>294</v>
      </c>
      <c r="E131" s="41"/>
      <c r="F131" s="41" t="s">
        <v>62</v>
      </c>
      <c r="G131" s="41" t="s">
        <v>308</v>
      </c>
      <c r="H131" s="41" t="s">
        <v>16</v>
      </c>
      <c r="I131" s="41" t="s">
        <v>12</v>
      </c>
      <c r="J131" s="41" t="s">
        <v>13</v>
      </c>
      <c r="K131" s="41" t="s">
        <v>163</v>
      </c>
    </row>
    <row r="132" spans="1:11" x14ac:dyDescent="0.3">
      <c r="A132" s="41"/>
      <c r="B132" s="41"/>
      <c r="C132" s="41" t="s">
        <v>497</v>
      </c>
      <c r="D132" s="41">
        <v>900</v>
      </c>
      <c r="E132" s="41"/>
      <c r="F132" s="41" t="s">
        <v>43</v>
      </c>
      <c r="G132" s="41" t="s">
        <v>308</v>
      </c>
      <c r="H132" s="41" t="s">
        <v>15</v>
      </c>
      <c r="I132" s="41" t="s">
        <v>12</v>
      </c>
      <c r="J132" s="41" t="s">
        <v>13</v>
      </c>
      <c r="K132" s="41" t="s">
        <v>498</v>
      </c>
    </row>
    <row r="133" spans="1:11" x14ac:dyDescent="0.3">
      <c r="A133" s="41"/>
      <c r="B133" s="41"/>
      <c r="C133" s="41" t="s">
        <v>883</v>
      </c>
      <c r="D133" s="41">
        <v>90</v>
      </c>
      <c r="E133" s="41"/>
      <c r="F133" s="41" t="s">
        <v>43</v>
      </c>
      <c r="G133" s="41" t="s">
        <v>308</v>
      </c>
      <c r="H133" s="41" t="s">
        <v>15</v>
      </c>
      <c r="I133" s="41" t="s">
        <v>12</v>
      </c>
      <c r="J133" s="41" t="s">
        <v>13</v>
      </c>
      <c r="K133" s="41" t="s">
        <v>498</v>
      </c>
    </row>
    <row r="134" spans="1:11" x14ac:dyDescent="0.3">
      <c r="A134" s="41"/>
      <c r="B134" s="41"/>
      <c r="C134" s="41" t="s">
        <v>24</v>
      </c>
      <c r="D134" s="41">
        <v>120</v>
      </c>
      <c r="E134" s="41"/>
      <c r="F134" s="41" t="s">
        <v>43</v>
      </c>
      <c r="G134" s="41" t="s">
        <v>308</v>
      </c>
      <c r="H134" s="41" t="s">
        <v>16</v>
      </c>
      <c r="I134" s="41" t="s">
        <v>12</v>
      </c>
      <c r="J134" s="41" t="s">
        <v>13</v>
      </c>
      <c r="K134" s="41" t="s">
        <v>498</v>
      </c>
    </row>
    <row r="135" spans="1:11" x14ac:dyDescent="0.3">
      <c r="A135" s="41"/>
      <c r="B135" s="41"/>
      <c r="C135" s="41" t="s">
        <v>23</v>
      </c>
      <c r="D135" s="41">
        <v>300</v>
      </c>
      <c r="E135" s="41"/>
      <c r="F135" s="41" t="s">
        <v>43</v>
      </c>
      <c r="G135" s="41" t="s">
        <v>308</v>
      </c>
      <c r="H135" s="41" t="s">
        <v>16</v>
      </c>
      <c r="I135" s="41" t="s">
        <v>12</v>
      </c>
      <c r="J135" s="41" t="s">
        <v>13</v>
      </c>
      <c r="K135" s="41" t="s">
        <v>498</v>
      </c>
    </row>
    <row r="136" spans="1:11" x14ac:dyDescent="0.3">
      <c r="A136" s="41"/>
      <c r="B136" s="41"/>
      <c r="C136" s="41" t="s">
        <v>75</v>
      </c>
      <c r="D136" s="41">
        <v>2015</v>
      </c>
      <c r="E136" s="41"/>
      <c r="F136" s="41" t="s">
        <v>43</v>
      </c>
      <c r="G136" s="41" t="s">
        <v>308</v>
      </c>
      <c r="H136" s="41" t="s">
        <v>17</v>
      </c>
      <c r="I136" s="41" t="s">
        <v>12</v>
      </c>
      <c r="J136" s="41" t="s">
        <v>13</v>
      </c>
      <c r="K136" s="41" t="s">
        <v>498</v>
      </c>
    </row>
    <row r="137" spans="1:11" x14ac:dyDescent="0.3">
      <c r="A137" s="41"/>
      <c r="B137" s="41"/>
      <c r="C137" s="41" t="s">
        <v>27</v>
      </c>
      <c r="D137" s="41">
        <v>200</v>
      </c>
      <c r="E137" s="41"/>
      <c r="F137" s="41" t="s">
        <v>43</v>
      </c>
      <c r="G137" s="41" t="s">
        <v>308</v>
      </c>
      <c r="H137" s="41" t="s">
        <v>16</v>
      </c>
      <c r="I137" s="41" t="s">
        <v>12</v>
      </c>
      <c r="J137" s="41" t="s">
        <v>13</v>
      </c>
      <c r="K137" s="41" t="s">
        <v>498</v>
      </c>
    </row>
    <row r="138" spans="1:11" x14ac:dyDescent="0.3">
      <c r="A138" s="41"/>
      <c r="B138" s="41"/>
      <c r="C138" s="41" t="s">
        <v>27</v>
      </c>
      <c r="D138" s="41">
        <v>836</v>
      </c>
      <c r="E138" s="41"/>
      <c r="F138" s="41" t="s">
        <v>29</v>
      </c>
      <c r="G138" s="41" t="s">
        <v>308</v>
      </c>
      <c r="H138" s="41" t="s">
        <v>16</v>
      </c>
      <c r="I138" s="41" t="s">
        <v>12</v>
      </c>
      <c r="J138" s="41" t="s">
        <v>13</v>
      </c>
      <c r="K138" s="41"/>
    </row>
    <row r="139" spans="1:11" x14ac:dyDescent="0.3">
      <c r="A139" s="41"/>
      <c r="B139" s="41"/>
      <c r="C139" s="41" t="s">
        <v>884</v>
      </c>
      <c r="D139" s="41">
        <v>2364</v>
      </c>
      <c r="E139" s="41"/>
      <c r="F139" s="41" t="s">
        <v>547</v>
      </c>
      <c r="G139" s="41" t="s">
        <v>11</v>
      </c>
      <c r="H139" s="41" t="s">
        <v>15</v>
      </c>
      <c r="I139" s="41" t="s">
        <v>12</v>
      </c>
      <c r="J139" s="41" t="s">
        <v>13</v>
      </c>
      <c r="K139" s="41"/>
    </row>
    <row r="140" spans="1:11" x14ac:dyDescent="0.3">
      <c r="A140" s="41"/>
      <c r="B140" s="41"/>
      <c r="C140" s="41" t="s">
        <v>885</v>
      </c>
      <c r="D140" s="41">
        <v>90</v>
      </c>
      <c r="E140" s="41"/>
      <c r="F140" s="41" t="s">
        <v>50</v>
      </c>
      <c r="G140" s="41" t="s">
        <v>11</v>
      </c>
      <c r="H140" s="41" t="s">
        <v>16</v>
      </c>
      <c r="I140" s="41" t="s">
        <v>12</v>
      </c>
      <c r="J140" s="41" t="s">
        <v>13</v>
      </c>
      <c r="K140" s="41" t="s">
        <v>60</v>
      </c>
    </row>
    <row r="141" spans="1:11" x14ac:dyDescent="0.3">
      <c r="A141" s="41"/>
      <c r="B141" s="41"/>
      <c r="C141" s="41" t="s">
        <v>886</v>
      </c>
      <c r="D141" s="41">
        <v>240</v>
      </c>
      <c r="E141" s="41"/>
      <c r="F141" s="41" t="s">
        <v>50</v>
      </c>
      <c r="G141" s="41" t="s">
        <v>11</v>
      </c>
      <c r="H141" s="41" t="s">
        <v>16</v>
      </c>
      <c r="I141" s="41" t="s">
        <v>12</v>
      </c>
      <c r="J141" s="41" t="s">
        <v>13</v>
      </c>
      <c r="K141" s="41" t="s">
        <v>498</v>
      </c>
    </row>
    <row r="142" spans="1:11" x14ac:dyDescent="0.3">
      <c r="A142" s="41"/>
      <c r="B142" s="41"/>
      <c r="C142" s="41" t="s">
        <v>887</v>
      </c>
      <c r="D142" s="41">
        <v>2000</v>
      </c>
      <c r="E142" s="41"/>
      <c r="F142" s="41" t="s">
        <v>50</v>
      </c>
      <c r="G142" s="41" t="s">
        <v>10</v>
      </c>
      <c r="H142" s="41" t="s">
        <v>15</v>
      </c>
      <c r="I142" s="41" t="s">
        <v>12</v>
      </c>
      <c r="J142" s="41" t="s">
        <v>13</v>
      </c>
      <c r="K142" s="41" t="s">
        <v>498</v>
      </c>
    </row>
    <row r="143" spans="1:11" x14ac:dyDescent="0.3">
      <c r="A143" s="41"/>
      <c r="B143" s="41"/>
      <c r="C143" s="41" t="s">
        <v>151</v>
      </c>
      <c r="D143" s="41">
        <v>575</v>
      </c>
      <c r="E143" s="41"/>
      <c r="F143" s="41" t="s">
        <v>50</v>
      </c>
      <c r="G143" s="41" t="s">
        <v>11</v>
      </c>
      <c r="H143" s="41" t="s">
        <v>16</v>
      </c>
      <c r="I143" s="41" t="s">
        <v>12</v>
      </c>
      <c r="J143" s="41" t="s">
        <v>13</v>
      </c>
      <c r="K143" s="41" t="s">
        <v>498</v>
      </c>
    </row>
    <row r="144" spans="1:11" x14ac:dyDescent="0.3">
      <c r="A144" s="41"/>
      <c r="B144" s="41"/>
      <c r="C144" s="41" t="s">
        <v>888</v>
      </c>
      <c r="D144" s="41">
        <v>1000</v>
      </c>
      <c r="E144" s="41"/>
      <c r="F144" s="41" t="s">
        <v>50</v>
      </c>
      <c r="G144" s="41" t="s">
        <v>11</v>
      </c>
      <c r="H144" s="41" t="s">
        <v>15</v>
      </c>
      <c r="I144" s="41" t="s">
        <v>12</v>
      </c>
      <c r="J144" s="41" t="s">
        <v>13</v>
      </c>
      <c r="K144" s="41" t="s">
        <v>498</v>
      </c>
    </row>
    <row r="145" spans="1:11" x14ac:dyDescent="0.3">
      <c r="A145" s="41"/>
      <c r="B145" s="41"/>
      <c r="C145" s="41" t="s">
        <v>889</v>
      </c>
      <c r="D145" s="41">
        <v>100</v>
      </c>
      <c r="E145" s="41"/>
      <c r="F145" s="41" t="s">
        <v>50</v>
      </c>
      <c r="G145" s="41" t="s">
        <v>10</v>
      </c>
      <c r="H145" s="41" t="s">
        <v>15</v>
      </c>
      <c r="I145" s="41" t="s">
        <v>12</v>
      </c>
      <c r="J145" s="41" t="s">
        <v>13</v>
      </c>
      <c r="K145" s="41" t="s">
        <v>498</v>
      </c>
    </row>
    <row r="146" spans="1:11" x14ac:dyDescent="0.3">
      <c r="A146" s="41"/>
      <c r="B146" s="41"/>
      <c r="C146" s="41" t="s">
        <v>890</v>
      </c>
      <c r="D146" s="41">
        <v>232</v>
      </c>
      <c r="E146" s="41"/>
      <c r="F146" s="41" t="s">
        <v>50</v>
      </c>
      <c r="G146" s="41" t="s">
        <v>11</v>
      </c>
      <c r="H146" s="41" t="s">
        <v>14</v>
      </c>
      <c r="I146" s="41" t="s">
        <v>12</v>
      </c>
      <c r="J146" s="41" t="s">
        <v>13</v>
      </c>
      <c r="K146" s="41" t="s">
        <v>498</v>
      </c>
    </row>
    <row r="147" spans="1:11" x14ac:dyDescent="0.3">
      <c r="A147" s="41"/>
      <c r="B147" s="42">
        <v>44817</v>
      </c>
      <c r="C147" s="41" t="s">
        <v>24</v>
      </c>
      <c r="D147" s="41">
        <v>60</v>
      </c>
      <c r="E147" s="41"/>
      <c r="F147" s="41" t="s">
        <v>62</v>
      </c>
      <c r="G147" s="41" t="s">
        <v>308</v>
      </c>
      <c r="H147" s="41" t="s">
        <v>16</v>
      </c>
      <c r="I147" s="41" t="s">
        <v>12</v>
      </c>
      <c r="J147" s="41" t="s">
        <v>13</v>
      </c>
      <c r="K147" s="41" t="s">
        <v>163</v>
      </c>
    </row>
    <row r="148" spans="1:11" x14ac:dyDescent="0.3">
      <c r="A148" s="41"/>
      <c r="B148" s="41"/>
      <c r="C148" s="41" t="s">
        <v>490</v>
      </c>
      <c r="D148" s="41">
        <v>54</v>
      </c>
      <c r="E148" s="41"/>
      <c r="F148" s="41" t="s">
        <v>62</v>
      </c>
      <c r="G148" s="41" t="s">
        <v>308</v>
      </c>
      <c r="H148" s="41" t="s">
        <v>16</v>
      </c>
      <c r="I148" s="41" t="s">
        <v>12</v>
      </c>
      <c r="J148" s="41" t="s">
        <v>13</v>
      </c>
      <c r="K148" s="41" t="s">
        <v>163</v>
      </c>
    </row>
    <row r="149" spans="1:11" x14ac:dyDescent="0.3">
      <c r="A149" s="41"/>
      <c r="B149" s="41"/>
      <c r="C149" s="41" t="s">
        <v>23</v>
      </c>
      <c r="D149" s="41">
        <v>260</v>
      </c>
      <c r="E149" s="41"/>
      <c r="F149" s="41" t="s">
        <v>62</v>
      </c>
      <c r="G149" s="41" t="s">
        <v>308</v>
      </c>
      <c r="H149" s="41" t="s">
        <v>16</v>
      </c>
      <c r="I149" s="41" t="s">
        <v>12</v>
      </c>
      <c r="J149" s="41" t="s">
        <v>13</v>
      </c>
      <c r="K149" s="41" t="s">
        <v>163</v>
      </c>
    </row>
    <row r="150" spans="1:11" x14ac:dyDescent="0.3">
      <c r="A150" s="41"/>
      <c r="B150" s="41"/>
      <c r="C150" s="41" t="s">
        <v>27</v>
      </c>
      <c r="D150" s="41">
        <v>260</v>
      </c>
      <c r="E150" s="41"/>
      <c r="F150" s="41" t="s">
        <v>62</v>
      </c>
      <c r="G150" s="41" t="s">
        <v>308</v>
      </c>
      <c r="H150" s="41" t="s">
        <v>16</v>
      </c>
      <c r="I150" s="41" t="s">
        <v>12</v>
      </c>
      <c r="J150" s="41" t="s">
        <v>13</v>
      </c>
      <c r="K150" s="41" t="s">
        <v>163</v>
      </c>
    </row>
    <row r="151" spans="1:11" x14ac:dyDescent="0.3">
      <c r="A151" s="41"/>
      <c r="B151" s="41"/>
      <c r="C151" s="41" t="s">
        <v>499</v>
      </c>
      <c r="D151" s="41">
        <v>700</v>
      </c>
      <c r="E151" s="41"/>
      <c r="F151" s="41" t="s">
        <v>43</v>
      </c>
      <c r="G151" s="41" t="s">
        <v>308</v>
      </c>
      <c r="H151" s="41" t="s">
        <v>16</v>
      </c>
      <c r="I151" s="41" t="s">
        <v>12</v>
      </c>
      <c r="J151" s="41" t="s">
        <v>13</v>
      </c>
      <c r="K151" s="41" t="s">
        <v>498</v>
      </c>
    </row>
    <row r="152" spans="1:11" x14ac:dyDescent="0.3">
      <c r="A152" s="41"/>
      <c r="B152" s="41"/>
      <c r="C152" s="41" t="s">
        <v>500</v>
      </c>
      <c r="D152" s="41">
        <v>2700</v>
      </c>
      <c r="E152" s="41"/>
      <c r="F152" s="41" t="s">
        <v>43</v>
      </c>
      <c r="G152" s="41" t="s">
        <v>308</v>
      </c>
      <c r="H152" s="41" t="s">
        <v>14</v>
      </c>
      <c r="I152" s="41" t="s">
        <v>12</v>
      </c>
      <c r="J152" s="41" t="s">
        <v>13</v>
      </c>
      <c r="K152" s="41" t="s">
        <v>498</v>
      </c>
    </row>
    <row r="153" spans="1:11" x14ac:dyDescent="0.3">
      <c r="A153" s="41"/>
      <c r="B153" s="41"/>
      <c r="C153" s="41" t="s">
        <v>23</v>
      </c>
      <c r="D153" s="41">
        <v>370</v>
      </c>
      <c r="E153" s="41"/>
      <c r="F153" s="41" t="s">
        <v>547</v>
      </c>
      <c r="G153" s="41" t="s">
        <v>11</v>
      </c>
      <c r="H153" s="41" t="s">
        <v>16</v>
      </c>
      <c r="I153" s="41" t="s">
        <v>12</v>
      </c>
      <c r="J153" s="41" t="s">
        <v>13</v>
      </c>
      <c r="K153" s="41"/>
    </row>
    <row r="154" spans="1:11" x14ac:dyDescent="0.3">
      <c r="A154" s="41"/>
      <c r="B154" s="41"/>
      <c r="C154" s="41" t="s">
        <v>891</v>
      </c>
      <c r="D154" s="41">
        <v>165</v>
      </c>
      <c r="E154" s="41"/>
      <c r="F154" s="41" t="s">
        <v>50</v>
      </c>
      <c r="G154" s="41" t="s">
        <v>11</v>
      </c>
      <c r="H154" s="41" t="s">
        <v>16</v>
      </c>
      <c r="I154" s="41" t="s">
        <v>12</v>
      </c>
      <c r="J154" s="41" t="s">
        <v>13</v>
      </c>
      <c r="K154" s="41" t="s">
        <v>498</v>
      </c>
    </row>
    <row r="155" spans="1:11" x14ac:dyDescent="0.3">
      <c r="A155" s="41"/>
      <c r="B155" s="41"/>
      <c r="C155" s="41" t="s">
        <v>75</v>
      </c>
      <c r="D155" s="41">
        <v>1200</v>
      </c>
      <c r="E155" s="41"/>
      <c r="F155" s="41" t="s">
        <v>50</v>
      </c>
      <c r="G155" s="41" t="s">
        <v>11</v>
      </c>
      <c r="H155" s="41" t="s">
        <v>14</v>
      </c>
      <c r="I155" s="41" t="s">
        <v>12</v>
      </c>
      <c r="J155" s="41" t="s">
        <v>13</v>
      </c>
      <c r="K155" s="41" t="s">
        <v>498</v>
      </c>
    </row>
    <row r="156" spans="1:11" x14ac:dyDescent="0.3">
      <c r="A156" s="41"/>
      <c r="B156" s="41"/>
      <c r="C156" s="41" t="s">
        <v>151</v>
      </c>
      <c r="D156" s="41">
        <v>740</v>
      </c>
      <c r="E156" s="41"/>
      <c r="F156" s="41" t="s">
        <v>50</v>
      </c>
      <c r="G156" s="41" t="s">
        <v>10</v>
      </c>
      <c r="H156" s="41" t="s">
        <v>16</v>
      </c>
      <c r="I156" s="41" t="s">
        <v>12</v>
      </c>
      <c r="J156" s="41" t="s">
        <v>13</v>
      </c>
      <c r="K156" s="41" t="s">
        <v>498</v>
      </c>
    </row>
    <row r="157" spans="1:11" x14ac:dyDescent="0.3">
      <c r="A157" s="41"/>
      <c r="B157" s="41"/>
      <c r="C157" s="41" t="s">
        <v>892</v>
      </c>
      <c r="D157" s="41">
        <v>919</v>
      </c>
      <c r="E157" s="41"/>
      <c r="F157" s="41" t="s">
        <v>50</v>
      </c>
      <c r="G157" s="41" t="s">
        <v>799</v>
      </c>
      <c r="H157" s="41" t="s">
        <v>16</v>
      </c>
      <c r="I157" s="41" t="s">
        <v>12</v>
      </c>
      <c r="J157" s="41" t="s">
        <v>13</v>
      </c>
      <c r="K157" s="41" t="s">
        <v>498</v>
      </c>
    </row>
    <row r="158" spans="1:11" x14ac:dyDescent="0.3">
      <c r="A158" s="41"/>
      <c r="B158" s="41"/>
      <c r="C158" s="41" t="s">
        <v>887</v>
      </c>
      <c r="D158" s="41">
        <v>2501</v>
      </c>
      <c r="E158" s="41"/>
      <c r="F158" s="41" t="s">
        <v>50</v>
      </c>
      <c r="G158" s="41" t="s">
        <v>10</v>
      </c>
      <c r="H158" s="41" t="s">
        <v>15</v>
      </c>
      <c r="I158" s="41" t="s">
        <v>12</v>
      </c>
      <c r="J158" s="41" t="s">
        <v>13</v>
      </c>
      <c r="K158" s="41" t="s">
        <v>498</v>
      </c>
    </row>
    <row r="159" spans="1:11" x14ac:dyDescent="0.3">
      <c r="A159" s="41"/>
      <c r="B159" s="41"/>
      <c r="C159" s="41" t="s">
        <v>893</v>
      </c>
      <c r="D159" s="41">
        <v>110</v>
      </c>
      <c r="E159" s="41"/>
      <c r="F159" s="41" t="s">
        <v>50</v>
      </c>
      <c r="G159" s="41" t="s">
        <v>10</v>
      </c>
      <c r="H159" s="41" t="s">
        <v>15</v>
      </c>
      <c r="I159" s="41" t="s">
        <v>12</v>
      </c>
      <c r="J159" s="41" t="s">
        <v>13</v>
      </c>
      <c r="K159" s="41" t="s">
        <v>498</v>
      </c>
    </row>
    <row r="160" spans="1:11" x14ac:dyDescent="0.3">
      <c r="A160" s="41"/>
      <c r="B160" s="41"/>
      <c r="C160" s="41" t="s">
        <v>893</v>
      </c>
      <c r="D160" s="41">
        <v>69</v>
      </c>
      <c r="E160" s="41"/>
      <c r="F160" s="41" t="s">
        <v>50</v>
      </c>
      <c r="G160" s="41" t="s">
        <v>10</v>
      </c>
      <c r="H160" s="41" t="s">
        <v>15</v>
      </c>
      <c r="I160" s="41" t="s">
        <v>12</v>
      </c>
      <c r="J160" s="41" t="s">
        <v>13</v>
      </c>
      <c r="K160" s="41" t="s">
        <v>498</v>
      </c>
    </row>
    <row r="161" spans="1:11" x14ac:dyDescent="0.3">
      <c r="A161" s="41"/>
      <c r="B161" s="41"/>
      <c r="C161" s="41" t="s">
        <v>893</v>
      </c>
      <c r="D161" s="41">
        <v>69</v>
      </c>
      <c r="E161" s="41"/>
      <c r="F161" s="41" t="s">
        <v>50</v>
      </c>
      <c r="G161" s="41" t="s">
        <v>10</v>
      </c>
      <c r="H161" s="41" t="s">
        <v>15</v>
      </c>
      <c r="I161" s="41" t="s">
        <v>12</v>
      </c>
      <c r="J161" s="41" t="s">
        <v>13</v>
      </c>
      <c r="K161" s="41" t="s">
        <v>498</v>
      </c>
    </row>
    <row r="162" spans="1:11" x14ac:dyDescent="0.3">
      <c r="A162" s="41"/>
      <c r="B162" s="41"/>
      <c r="C162" s="41" t="s">
        <v>893</v>
      </c>
      <c r="D162" s="41">
        <v>69</v>
      </c>
      <c r="E162" s="41"/>
      <c r="F162" s="41" t="s">
        <v>50</v>
      </c>
      <c r="G162" s="41" t="s">
        <v>10</v>
      </c>
      <c r="H162" s="41" t="s">
        <v>15</v>
      </c>
      <c r="I162" s="41" t="s">
        <v>12</v>
      </c>
      <c r="J162" s="41" t="s">
        <v>13</v>
      </c>
      <c r="K162" s="41" t="s">
        <v>498</v>
      </c>
    </row>
    <row r="163" spans="1:11" x14ac:dyDescent="0.3">
      <c r="A163" s="41"/>
      <c r="B163" s="41"/>
      <c r="C163" s="41" t="s">
        <v>912</v>
      </c>
      <c r="D163" s="41">
        <v>175</v>
      </c>
      <c r="E163" s="41"/>
      <c r="F163" s="41" t="s">
        <v>50</v>
      </c>
      <c r="G163" s="41" t="s">
        <v>11</v>
      </c>
      <c r="H163" s="41" t="s">
        <v>16</v>
      </c>
      <c r="I163" s="41" t="s">
        <v>12</v>
      </c>
      <c r="J163" s="41" t="s">
        <v>13</v>
      </c>
      <c r="K163" s="41" t="s">
        <v>498</v>
      </c>
    </row>
    <row r="164" spans="1:11" x14ac:dyDescent="0.3">
      <c r="A164" s="41"/>
      <c r="B164" s="41"/>
      <c r="C164" s="41" t="s">
        <v>894</v>
      </c>
      <c r="D164" s="41">
        <v>155</v>
      </c>
      <c r="E164" s="41"/>
      <c r="F164" s="41" t="s">
        <v>50</v>
      </c>
      <c r="G164" s="41" t="s">
        <v>11</v>
      </c>
      <c r="H164" s="41" t="s">
        <v>16</v>
      </c>
      <c r="I164" s="41" t="s">
        <v>12</v>
      </c>
      <c r="J164" s="41" t="s">
        <v>13</v>
      </c>
      <c r="K164" s="41" t="s">
        <v>498</v>
      </c>
    </row>
    <row r="165" spans="1:11" x14ac:dyDescent="0.3">
      <c r="A165" s="41"/>
      <c r="B165" s="42">
        <v>44818</v>
      </c>
      <c r="C165" s="41" t="s">
        <v>491</v>
      </c>
      <c r="D165" s="41">
        <v>57</v>
      </c>
      <c r="E165" s="41"/>
      <c r="F165" s="41" t="s">
        <v>62</v>
      </c>
      <c r="G165" s="41" t="s">
        <v>308</v>
      </c>
      <c r="H165" s="41" t="s">
        <v>16</v>
      </c>
      <c r="I165" s="41" t="s">
        <v>12</v>
      </c>
      <c r="J165" s="41" t="s">
        <v>13</v>
      </c>
      <c r="K165" s="41" t="s">
        <v>163</v>
      </c>
    </row>
    <row r="166" spans="1:11" x14ac:dyDescent="0.3">
      <c r="A166" s="41"/>
      <c r="B166" s="41"/>
      <c r="C166" s="41" t="s">
        <v>895</v>
      </c>
      <c r="D166" s="41">
        <v>4800</v>
      </c>
      <c r="E166" s="41"/>
      <c r="F166" s="41" t="s">
        <v>62</v>
      </c>
      <c r="G166" s="41" t="s">
        <v>308</v>
      </c>
      <c r="H166" s="41" t="s">
        <v>16</v>
      </c>
      <c r="I166" s="41" t="s">
        <v>12</v>
      </c>
      <c r="J166" s="41" t="s">
        <v>13</v>
      </c>
      <c r="K166" s="41" t="s">
        <v>163</v>
      </c>
    </row>
    <row r="167" spans="1:11" x14ac:dyDescent="0.3">
      <c r="A167" s="41"/>
      <c r="B167" s="41"/>
      <c r="C167" s="41" t="s">
        <v>896</v>
      </c>
      <c r="D167" s="41">
        <v>400</v>
      </c>
      <c r="E167" s="41"/>
      <c r="F167" s="41" t="s">
        <v>29</v>
      </c>
      <c r="G167" s="41" t="s">
        <v>308</v>
      </c>
      <c r="H167" s="41" t="s">
        <v>15</v>
      </c>
      <c r="I167" s="41" t="s">
        <v>12</v>
      </c>
      <c r="J167" s="41" t="s">
        <v>13</v>
      </c>
      <c r="K167" s="41"/>
    </row>
    <row r="168" spans="1:11" x14ac:dyDescent="0.3">
      <c r="A168" s="41"/>
      <c r="B168" s="41"/>
      <c r="C168" s="41" t="s">
        <v>897</v>
      </c>
      <c r="D168" s="41">
        <v>438</v>
      </c>
      <c r="E168" s="41"/>
      <c r="F168" s="41" t="s">
        <v>29</v>
      </c>
      <c r="G168" s="41" t="s">
        <v>308</v>
      </c>
      <c r="H168" s="41" t="s">
        <v>15</v>
      </c>
      <c r="I168" s="41" t="s">
        <v>12</v>
      </c>
      <c r="J168" s="41" t="s">
        <v>13</v>
      </c>
      <c r="K168" s="41" t="s">
        <v>498</v>
      </c>
    </row>
    <row r="169" spans="1:11" x14ac:dyDescent="0.3">
      <c r="A169" s="41"/>
      <c r="B169" s="41"/>
      <c r="C169" s="41" t="s">
        <v>501</v>
      </c>
      <c r="D169" s="41">
        <v>70</v>
      </c>
      <c r="E169" s="41"/>
      <c r="F169" s="41" t="s">
        <v>41</v>
      </c>
      <c r="G169" s="41" t="s">
        <v>308</v>
      </c>
      <c r="H169" s="41" t="s">
        <v>16</v>
      </c>
      <c r="I169" s="41" t="s">
        <v>12</v>
      </c>
      <c r="J169" s="41" t="s">
        <v>13</v>
      </c>
      <c r="K169" s="41" t="s">
        <v>498</v>
      </c>
    </row>
    <row r="170" spans="1:11" x14ac:dyDescent="0.3">
      <c r="A170" s="41"/>
      <c r="B170" s="41"/>
      <c r="C170" s="41" t="s">
        <v>898</v>
      </c>
      <c r="D170" s="41">
        <v>430</v>
      </c>
      <c r="E170" s="41"/>
      <c r="F170" s="41" t="s">
        <v>41</v>
      </c>
      <c r="G170" s="41" t="s">
        <v>308</v>
      </c>
      <c r="H170" s="41" t="s">
        <v>16</v>
      </c>
      <c r="I170" s="41" t="s">
        <v>12</v>
      </c>
      <c r="J170" s="41" t="s">
        <v>13</v>
      </c>
      <c r="K170" s="41" t="s">
        <v>498</v>
      </c>
    </row>
    <row r="171" spans="1:11" x14ac:dyDescent="0.3">
      <c r="A171" s="41"/>
      <c r="B171" s="41"/>
      <c r="C171" s="41" t="s">
        <v>8</v>
      </c>
      <c r="D171" s="41">
        <f>130+55</f>
        <v>185</v>
      </c>
      <c r="E171" s="41"/>
      <c r="F171" s="41" t="s">
        <v>41</v>
      </c>
      <c r="G171" s="41" t="s">
        <v>308</v>
      </c>
      <c r="H171" s="41" t="s">
        <v>16</v>
      </c>
      <c r="I171" s="41" t="s">
        <v>12</v>
      </c>
      <c r="J171" s="41" t="s">
        <v>13</v>
      </c>
      <c r="K171" s="41" t="s">
        <v>498</v>
      </c>
    </row>
    <row r="172" spans="1:11" x14ac:dyDescent="0.3">
      <c r="A172" s="41"/>
      <c r="B172" s="41"/>
      <c r="C172" s="41" t="s">
        <v>23</v>
      </c>
      <c r="D172" s="41">
        <v>100</v>
      </c>
      <c r="E172" s="41"/>
      <c r="F172" s="41" t="s">
        <v>41</v>
      </c>
      <c r="G172" s="41" t="s">
        <v>308</v>
      </c>
      <c r="H172" s="41" t="s">
        <v>16</v>
      </c>
      <c r="I172" s="41" t="s">
        <v>12</v>
      </c>
      <c r="J172" s="41" t="s">
        <v>13</v>
      </c>
      <c r="K172" s="41" t="s">
        <v>498</v>
      </c>
    </row>
    <row r="173" spans="1:11" x14ac:dyDescent="0.3">
      <c r="A173" s="41"/>
      <c r="B173" s="41"/>
      <c r="C173" s="41" t="s">
        <v>23</v>
      </c>
      <c r="D173" s="41">
        <v>260</v>
      </c>
      <c r="E173" s="41"/>
      <c r="F173" s="41" t="s">
        <v>62</v>
      </c>
      <c r="G173" s="41" t="s">
        <v>308</v>
      </c>
      <c r="H173" s="41" t="s">
        <v>16</v>
      </c>
      <c r="I173" s="41" t="s">
        <v>12</v>
      </c>
      <c r="J173" s="41" t="s">
        <v>13</v>
      </c>
      <c r="K173" s="41" t="s">
        <v>163</v>
      </c>
    </row>
    <row r="174" spans="1:11" x14ac:dyDescent="0.3">
      <c r="A174" s="41"/>
      <c r="B174" s="41"/>
      <c r="C174" s="41" t="s">
        <v>27</v>
      </c>
      <c r="D174" s="41">
        <v>260</v>
      </c>
      <c r="E174" s="41"/>
      <c r="F174" s="41" t="s">
        <v>62</v>
      </c>
      <c r="G174" s="41" t="s">
        <v>308</v>
      </c>
      <c r="H174" s="41" t="s">
        <v>16</v>
      </c>
      <c r="I174" s="41" t="s">
        <v>12</v>
      </c>
      <c r="J174" s="41" t="s">
        <v>13</v>
      </c>
      <c r="K174" s="41" t="s">
        <v>163</v>
      </c>
    </row>
    <row r="175" spans="1:11" x14ac:dyDescent="0.3">
      <c r="A175" s="41"/>
      <c r="B175" s="41"/>
      <c r="C175" s="41" t="s">
        <v>558</v>
      </c>
      <c r="D175" s="41">
        <v>200</v>
      </c>
      <c r="E175" s="41"/>
      <c r="F175" s="41" t="s">
        <v>547</v>
      </c>
      <c r="G175" s="41" t="s">
        <v>11</v>
      </c>
      <c r="H175" s="41" t="s">
        <v>14</v>
      </c>
      <c r="I175" s="41" t="s">
        <v>12</v>
      </c>
      <c r="J175" s="41" t="s">
        <v>13</v>
      </c>
      <c r="K175" s="41"/>
    </row>
    <row r="176" spans="1:11" x14ac:dyDescent="0.3">
      <c r="A176" s="41"/>
      <c r="B176" s="41"/>
      <c r="C176" s="41" t="s">
        <v>75</v>
      </c>
      <c r="D176" s="41">
        <v>500</v>
      </c>
      <c r="E176" s="41"/>
      <c r="F176" s="41" t="s">
        <v>547</v>
      </c>
      <c r="G176" s="41" t="s">
        <v>11</v>
      </c>
      <c r="H176" s="41" t="s">
        <v>17</v>
      </c>
      <c r="I176" s="41" t="s">
        <v>12</v>
      </c>
      <c r="J176" s="41" t="s">
        <v>13</v>
      </c>
      <c r="K176" s="41"/>
    </row>
    <row r="177" spans="1:11" x14ac:dyDescent="0.3">
      <c r="A177" s="41"/>
      <c r="B177" s="41"/>
      <c r="C177" s="41" t="s">
        <v>899</v>
      </c>
      <c r="D177" s="41">
        <v>1034</v>
      </c>
      <c r="E177" s="41"/>
      <c r="F177" s="41" t="s">
        <v>547</v>
      </c>
      <c r="G177" s="41" t="s">
        <v>11</v>
      </c>
      <c r="H177" s="41" t="s">
        <v>15</v>
      </c>
      <c r="I177" s="41" t="s">
        <v>12</v>
      </c>
      <c r="J177" s="41" t="s">
        <v>13</v>
      </c>
      <c r="K177" s="41"/>
    </row>
    <row r="178" spans="1:11" x14ac:dyDescent="0.3">
      <c r="A178" s="41"/>
      <c r="B178" s="41"/>
      <c r="C178" s="41" t="s">
        <v>559</v>
      </c>
      <c r="D178" s="41">
        <v>484</v>
      </c>
      <c r="E178" s="41"/>
      <c r="F178" s="41" t="s">
        <v>547</v>
      </c>
      <c r="G178" s="41" t="s">
        <v>11</v>
      </c>
      <c r="H178" s="41" t="s">
        <v>15</v>
      </c>
      <c r="I178" s="41" t="s">
        <v>12</v>
      </c>
      <c r="J178" s="41" t="s">
        <v>13</v>
      </c>
      <c r="K178" s="41"/>
    </row>
    <row r="179" spans="1:11" x14ac:dyDescent="0.3">
      <c r="A179" s="41"/>
      <c r="B179" s="41"/>
      <c r="C179" s="41" t="s">
        <v>23</v>
      </c>
      <c r="D179" s="41">
        <v>500</v>
      </c>
      <c r="E179" s="41"/>
      <c r="F179" s="41" t="s">
        <v>50</v>
      </c>
      <c r="G179" s="41" t="s">
        <v>11</v>
      </c>
      <c r="H179" s="41" t="s">
        <v>16</v>
      </c>
      <c r="I179" s="41" t="s">
        <v>12</v>
      </c>
      <c r="J179" s="41" t="s">
        <v>13</v>
      </c>
      <c r="K179" s="41" t="s">
        <v>498</v>
      </c>
    </row>
    <row r="180" spans="1:11" x14ac:dyDescent="0.3">
      <c r="A180" s="41"/>
      <c r="B180" s="41"/>
      <c r="C180" s="41" t="s">
        <v>84</v>
      </c>
      <c r="D180" s="41">
        <v>750</v>
      </c>
      <c r="E180" s="41"/>
      <c r="F180" s="41" t="s">
        <v>50</v>
      </c>
      <c r="G180" s="41" t="s">
        <v>11</v>
      </c>
      <c r="H180" s="41" t="s">
        <v>14</v>
      </c>
      <c r="I180" s="41" t="s">
        <v>12</v>
      </c>
      <c r="J180" s="41" t="s">
        <v>13</v>
      </c>
      <c r="K180" s="41" t="s">
        <v>498</v>
      </c>
    </row>
    <row r="181" spans="1:11" x14ac:dyDescent="0.3">
      <c r="A181" s="41"/>
      <c r="B181" s="41"/>
      <c r="C181" s="41" t="s">
        <v>900</v>
      </c>
      <c r="D181" s="41">
        <v>43</v>
      </c>
      <c r="E181" s="41"/>
      <c r="F181" s="41" t="s">
        <v>50</v>
      </c>
      <c r="G181" s="41" t="s">
        <v>10</v>
      </c>
      <c r="H181" s="41" t="s">
        <v>15</v>
      </c>
      <c r="I181" s="41" t="s">
        <v>12</v>
      </c>
      <c r="J181" s="41" t="s">
        <v>13</v>
      </c>
      <c r="K181" s="41" t="s">
        <v>498</v>
      </c>
    </row>
    <row r="182" spans="1:11" x14ac:dyDescent="0.3">
      <c r="A182" s="41"/>
      <c r="B182" s="41"/>
      <c r="C182" s="41" t="s">
        <v>900</v>
      </c>
      <c r="D182" s="41">
        <v>69</v>
      </c>
      <c r="E182" s="41"/>
      <c r="F182" s="41" t="s">
        <v>50</v>
      </c>
      <c r="G182" s="41" t="s">
        <v>11</v>
      </c>
      <c r="H182" s="41" t="s">
        <v>15</v>
      </c>
      <c r="I182" s="41" t="s">
        <v>12</v>
      </c>
      <c r="J182" s="41" t="s">
        <v>13</v>
      </c>
      <c r="K182" s="41" t="s">
        <v>498</v>
      </c>
    </row>
    <row r="183" spans="1:11" x14ac:dyDescent="0.3">
      <c r="A183" s="41"/>
      <c r="B183" s="41"/>
      <c r="C183" s="41" t="s">
        <v>75</v>
      </c>
      <c r="D183" s="41">
        <v>1800</v>
      </c>
      <c r="E183" s="41"/>
      <c r="F183" s="41" t="s">
        <v>50</v>
      </c>
      <c r="G183" s="41" t="s">
        <v>10</v>
      </c>
      <c r="H183" s="41" t="s">
        <v>14</v>
      </c>
      <c r="I183" s="41" t="s">
        <v>12</v>
      </c>
      <c r="J183" s="41" t="s">
        <v>13</v>
      </c>
      <c r="K183" s="41" t="s">
        <v>498</v>
      </c>
    </row>
    <row r="184" spans="1:11" x14ac:dyDescent="0.3">
      <c r="A184" s="41"/>
      <c r="B184" s="41"/>
      <c r="C184" s="41" t="s">
        <v>151</v>
      </c>
      <c r="D184" s="41">
        <v>635</v>
      </c>
      <c r="E184" s="41"/>
      <c r="F184" s="41" t="s">
        <v>50</v>
      </c>
      <c r="G184" s="41" t="s">
        <v>10</v>
      </c>
      <c r="H184" s="41" t="s">
        <v>16</v>
      </c>
      <c r="I184" s="41" t="s">
        <v>12</v>
      </c>
      <c r="J184" s="41" t="s">
        <v>13</v>
      </c>
      <c r="K184" s="41" t="s">
        <v>498</v>
      </c>
    </row>
    <row r="185" spans="1:11" x14ac:dyDescent="0.3">
      <c r="A185" s="41"/>
      <c r="B185" s="41"/>
      <c r="C185" s="41" t="s">
        <v>913</v>
      </c>
      <c r="D185" s="41">
        <v>85</v>
      </c>
      <c r="E185" s="41"/>
      <c r="F185" s="41" t="s">
        <v>50</v>
      </c>
      <c r="G185" s="41" t="s">
        <v>11</v>
      </c>
      <c r="H185" s="41" t="s">
        <v>16</v>
      </c>
      <c r="I185" s="41" t="s">
        <v>12</v>
      </c>
      <c r="J185" s="41" t="s">
        <v>13</v>
      </c>
      <c r="K185" s="41" t="s">
        <v>498</v>
      </c>
    </row>
    <row r="186" spans="1:11" x14ac:dyDescent="0.3">
      <c r="A186" s="41"/>
      <c r="B186" s="42">
        <v>44819</v>
      </c>
      <c r="C186" s="41" t="s">
        <v>901</v>
      </c>
      <c r="D186" s="41">
        <v>80</v>
      </c>
      <c r="E186" s="41"/>
      <c r="F186" s="41" t="s">
        <v>41</v>
      </c>
      <c r="G186" s="41" t="s">
        <v>308</v>
      </c>
      <c r="H186" s="41" t="s">
        <v>15</v>
      </c>
      <c r="I186" s="41" t="s">
        <v>12</v>
      </c>
      <c r="J186" s="41" t="s">
        <v>13</v>
      </c>
      <c r="K186" s="41" t="s">
        <v>498</v>
      </c>
    </row>
    <row r="187" spans="1:11" x14ac:dyDescent="0.3">
      <c r="A187" s="41"/>
      <c r="B187" s="41"/>
      <c r="C187" s="41" t="s">
        <v>502</v>
      </c>
      <c r="D187" s="41">
        <v>250</v>
      </c>
      <c r="E187" s="41"/>
      <c r="F187" s="41" t="s">
        <v>41</v>
      </c>
      <c r="G187" s="41" t="s">
        <v>308</v>
      </c>
      <c r="H187" s="41" t="s">
        <v>15</v>
      </c>
      <c r="I187" s="41" t="s">
        <v>12</v>
      </c>
      <c r="J187" s="41" t="s">
        <v>13</v>
      </c>
      <c r="K187" s="41" t="s">
        <v>498</v>
      </c>
    </row>
    <row r="188" spans="1:11" x14ac:dyDescent="0.3">
      <c r="A188" s="41"/>
      <c r="B188" s="41"/>
      <c r="C188" s="41" t="s">
        <v>23</v>
      </c>
      <c r="D188" s="41">
        <v>140</v>
      </c>
      <c r="E188" s="41"/>
      <c r="F188" s="41" t="s">
        <v>41</v>
      </c>
      <c r="G188" s="41" t="s">
        <v>308</v>
      </c>
      <c r="H188" s="41" t="s">
        <v>16</v>
      </c>
      <c r="I188" s="41" t="s">
        <v>12</v>
      </c>
      <c r="J188" s="41" t="s">
        <v>13</v>
      </c>
      <c r="K188" s="41" t="s">
        <v>498</v>
      </c>
    </row>
    <row r="189" spans="1:11" x14ac:dyDescent="0.3">
      <c r="A189" s="41"/>
      <c r="B189" s="41"/>
      <c r="C189" s="41" t="s">
        <v>9</v>
      </c>
      <c r="D189" s="41">
        <v>40</v>
      </c>
      <c r="E189" s="41"/>
      <c r="F189" s="41" t="s">
        <v>41</v>
      </c>
      <c r="G189" s="41" t="s">
        <v>308</v>
      </c>
      <c r="H189" s="41" t="s">
        <v>16</v>
      </c>
      <c r="I189" s="41" t="s">
        <v>12</v>
      </c>
      <c r="J189" s="41" t="s">
        <v>13</v>
      </c>
      <c r="K189" s="41" t="s">
        <v>498</v>
      </c>
    </row>
    <row r="190" spans="1:11" x14ac:dyDescent="0.3">
      <c r="A190" s="41"/>
      <c r="B190" s="41"/>
      <c r="C190" s="41" t="s">
        <v>492</v>
      </c>
      <c r="D190" s="41">
        <v>57</v>
      </c>
      <c r="E190" s="41"/>
      <c r="F190" s="41" t="s">
        <v>62</v>
      </c>
      <c r="G190" s="41" t="s">
        <v>308</v>
      </c>
      <c r="H190" s="41" t="s">
        <v>16</v>
      </c>
      <c r="I190" s="41" t="s">
        <v>12</v>
      </c>
      <c r="J190" s="41" t="s">
        <v>13</v>
      </c>
      <c r="K190" s="41" t="s">
        <v>163</v>
      </c>
    </row>
    <row r="191" spans="1:11" x14ac:dyDescent="0.3">
      <c r="A191" s="41"/>
      <c r="B191" s="41"/>
      <c r="C191" s="41" t="s">
        <v>20</v>
      </c>
      <c r="D191" s="41">
        <v>1659</v>
      </c>
      <c r="E191" s="41"/>
      <c r="F191" s="41" t="s">
        <v>62</v>
      </c>
      <c r="G191" s="41" t="s">
        <v>10</v>
      </c>
      <c r="H191" s="41" t="s">
        <v>15</v>
      </c>
      <c r="I191" s="41" t="s">
        <v>12</v>
      </c>
      <c r="J191" s="41" t="s">
        <v>13</v>
      </c>
      <c r="K191" s="41" t="s">
        <v>496</v>
      </c>
    </row>
    <row r="192" spans="1:11" x14ac:dyDescent="0.3">
      <c r="A192" s="41"/>
      <c r="B192" s="41"/>
      <c r="C192" s="41" t="s">
        <v>23</v>
      </c>
      <c r="D192" s="41">
        <v>644</v>
      </c>
      <c r="E192" s="41"/>
      <c r="F192" s="41" t="s">
        <v>62</v>
      </c>
      <c r="G192" s="41" t="s">
        <v>10</v>
      </c>
      <c r="H192" s="41" t="s">
        <v>16</v>
      </c>
      <c r="I192" s="41" t="s">
        <v>12</v>
      </c>
      <c r="J192" s="41" t="s">
        <v>13</v>
      </c>
      <c r="K192" s="41" t="s">
        <v>496</v>
      </c>
    </row>
    <row r="193" spans="1:11" x14ac:dyDescent="0.3">
      <c r="A193" s="41"/>
      <c r="B193" s="41"/>
      <c r="C193" s="41" t="s">
        <v>27</v>
      </c>
      <c r="D193" s="41">
        <v>550</v>
      </c>
      <c r="E193" s="41"/>
      <c r="F193" s="41" t="s">
        <v>62</v>
      </c>
      <c r="G193" s="41" t="s">
        <v>308</v>
      </c>
      <c r="H193" s="41" t="s">
        <v>16</v>
      </c>
      <c r="I193" s="41" t="s">
        <v>12</v>
      </c>
      <c r="J193" s="41" t="s">
        <v>13</v>
      </c>
      <c r="K193" s="41" t="s">
        <v>496</v>
      </c>
    </row>
    <row r="194" spans="1:11" x14ac:dyDescent="0.3">
      <c r="A194" s="41"/>
      <c r="B194" s="41"/>
      <c r="C194" s="41" t="s">
        <v>40</v>
      </c>
      <c r="D194" s="41">
        <v>839</v>
      </c>
      <c r="E194" s="41"/>
      <c r="F194" s="41" t="s">
        <v>29</v>
      </c>
      <c r="G194" s="41" t="s">
        <v>308</v>
      </c>
      <c r="H194" s="41" t="s">
        <v>483</v>
      </c>
      <c r="I194" s="41" t="s">
        <v>12</v>
      </c>
      <c r="J194" s="41" t="s">
        <v>13</v>
      </c>
      <c r="K194" s="41"/>
    </row>
    <row r="195" spans="1:11" x14ac:dyDescent="0.3">
      <c r="A195" s="41"/>
      <c r="B195" s="41"/>
      <c r="C195" s="41" t="s">
        <v>8</v>
      </c>
      <c r="D195" s="41">
        <v>160</v>
      </c>
      <c r="E195" s="41"/>
      <c r="F195" s="41" t="s">
        <v>29</v>
      </c>
      <c r="G195" s="41" t="s">
        <v>308</v>
      </c>
      <c r="H195" s="41" t="s">
        <v>16</v>
      </c>
      <c r="I195" s="41" t="s">
        <v>12</v>
      </c>
      <c r="J195" s="41" t="s">
        <v>13</v>
      </c>
      <c r="K195" s="41" t="s">
        <v>498</v>
      </c>
    </row>
    <row r="196" spans="1:11" x14ac:dyDescent="0.3">
      <c r="A196" s="41"/>
      <c r="B196" s="41"/>
      <c r="C196" s="41" t="s">
        <v>24</v>
      </c>
      <c r="D196" s="41">
        <v>140</v>
      </c>
      <c r="E196" s="41"/>
      <c r="F196" s="41" t="s">
        <v>62</v>
      </c>
      <c r="G196" s="41" t="s">
        <v>308</v>
      </c>
      <c r="H196" s="41" t="s">
        <v>16</v>
      </c>
      <c r="I196" s="41" t="s">
        <v>12</v>
      </c>
      <c r="J196" s="41" t="s">
        <v>13</v>
      </c>
      <c r="K196" s="41" t="s">
        <v>163</v>
      </c>
    </row>
    <row r="197" spans="1:11" x14ac:dyDescent="0.3">
      <c r="A197" s="41"/>
      <c r="B197" s="41"/>
      <c r="C197" s="41" t="s">
        <v>23</v>
      </c>
      <c r="D197" s="41">
        <v>260</v>
      </c>
      <c r="E197" s="41"/>
      <c r="F197" s="41" t="s">
        <v>62</v>
      </c>
      <c r="G197" s="41" t="s">
        <v>308</v>
      </c>
      <c r="H197" s="41" t="s">
        <v>16</v>
      </c>
      <c r="I197" s="41" t="s">
        <v>12</v>
      </c>
      <c r="J197" s="41" t="s">
        <v>13</v>
      </c>
      <c r="K197" s="41" t="s">
        <v>163</v>
      </c>
    </row>
    <row r="198" spans="1:11" x14ac:dyDescent="0.3">
      <c r="A198" s="41"/>
      <c r="B198" s="41"/>
      <c r="C198" s="41" t="s">
        <v>27</v>
      </c>
      <c r="D198" s="41">
        <v>260</v>
      </c>
      <c r="E198" s="41"/>
      <c r="F198" s="41" t="s">
        <v>62</v>
      </c>
      <c r="G198" s="41" t="s">
        <v>308</v>
      </c>
      <c r="H198" s="41" t="s">
        <v>16</v>
      </c>
      <c r="I198" s="41" t="s">
        <v>12</v>
      </c>
      <c r="J198" s="41" t="s">
        <v>13</v>
      </c>
      <c r="K198" s="41" t="s">
        <v>163</v>
      </c>
    </row>
    <row r="199" spans="1:11" x14ac:dyDescent="0.3">
      <c r="A199" s="41"/>
      <c r="B199" s="41"/>
      <c r="C199" s="41" t="s">
        <v>26</v>
      </c>
      <c r="D199" s="41">
        <v>20</v>
      </c>
      <c r="E199" s="41"/>
      <c r="F199" s="41" t="s">
        <v>62</v>
      </c>
      <c r="G199" s="41" t="s">
        <v>308</v>
      </c>
      <c r="H199" s="41" t="s">
        <v>16</v>
      </c>
      <c r="I199" s="41" t="s">
        <v>12</v>
      </c>
      <c r="J199" s="41" t="s">
        <v>13</v>
      </c>
      <c r="K199" s="41" t="s">
        <v>163</v>
      </c>
    </row>
    <row r="200" spans="1:11" x14ac:dyDescent="0.3">
      <c r="A200" s="41"/>
      <c r="B200" s="41"/>
      <c r="C200" s="41" t="s">
        <v>531</v>
      </c>
      <c r="D200" s="41">
        <v>1000</v>
      </c>
      <c r="E200" s="41"/>
      <c r="F200" s="41" t="s">
        <v>547</v>
      </c>
      <c r="G200" s="41" t="s">
        <v>11</v>
      </c>
      <c r="H200" s="41" t="s">
        <v>15</v>
      </c>
      <c r="I200" s="41" t="s">
        <v>12</v>
      </c>
      <c r="J200" s="41" t="s">
        <v>13</v>
      </c>
      <c r="K200" s="41"/>
    </row>
    <row r="201" spans="1:11" x14ac:dyDescent="0.3">
      <c r="A201" s="41"/>
      <c r="B201" s="41"/>
      <c r="C201" s="41" t="s">
        <v>20</v>
      </c>
      <c r="D201" s="41">
        <v>240</v>
      </c>
      <c r="E201" s="41"/>
      <c r="F201" s="41" t="s">
        <v>547</v>
      </c>
      <c r="G201" s="41" t="s">
        <v>11</v>
      </c>
      <c r="H201" s="41" t="s">
        <v>15</v>
      </c>
      <c r="I201" s="41" t="s">
        <v>12</v>
      </c>
      <c r="J201" s="41" t="s">
        <v>13</v>
      </c>
      <c r="K201" s="41"/>
    </row>
    <row r="202" spans="1:11" x14ac:dyDescent="0.3">
      <c r="A202" s="41"/>
      <c r="B202" s="41"/>
      <c r="C202" s="41" t="s">
        <v>891</v>
      </c>
      <c r="D202" s="41">
        <v>110</v>
      </c>
      <c r="E202" s="41"/>
      <c r="F202" s="41" t="s">
        <v>50</v>
      </c>
      <c r="G202" s="41" t="s">
        <v>11</v>
      </c>
      <c r="H202" s="41" t="s">
        <v>16</v>
      </c>
      <c r="I202" s="41" t="s">
        <v>12</v>
      </c>
      <c r="J202" s="41" t="s">
        <v>13</v>
      </c>
      <c r="K202" s="41" t="s">
        <v>498</v>
      </c>
    </row>
    <row r="203" spans="1:11" x14ac:dyDescent="0.3">
      <c r="A203" s="41"/>
      <c r="B203" s="41"/>
      <c r="C203" s="41" t="s">
        <v>75</v>
      </c>
      <c r="D203" s="41">
        <v>900</v>
      </c>
      <c r="E203" s="41"/>
      <c r="F203" s="41" t="s">
        <v>50</v>
      </c>
      <c r="G203" s="41" t="s">
        <v>10</v>
      </c>
      <c r="H203" s="41" t="s">
        <v>14</v>
      </c>
      <c r="I203" s="41" t="s">
        <v>12</v>
      </c>
      <c r="J203" s="41" t="s">
        <v>13</v>
      </c>
      <c r="K203" s="41" t="s">
        <v>498</v>
      </c>
    </row>
    <row r="204" spans="1:11" x14ac:dyDescent="0.3">
      <c r="A204" s="41"/>
      <c r="B204" s="41"/>
      <c r="C204" s="41" t="s">
        <v>913</v>
      </c>
      <c r="D204" s="41">
        <v>190</v>
      </c>
      <c r="E204" s="41"/>
      <c r="F204" s="41" t="s">
        <v>50</v>
      </c>
      <c r="G204" s="41" t="s">
        <v>11</v>
      </c>
      <c r="H204" s="41" t="s">
        <v>16</v>
      </c>
      <c r="I204" s="41" t="s">
        <v>12</v>
      </c>
      <c r="J204" s="41" t="s">
        <v>13</v>
      </c>
      <c r="K204" s="41" t="s">
        <v>498</v>
      </c>
    </row>
    <row r="205" spans="1:11" x14ac:dyDescent="0.3">
      <c r="A205" s="41"/>
      <c r="B205" s="41"/>
      <c r="C205" s="41" t="s">
        <v>23</v>
      </c>
      <c r="D205" s="41">
        <v>545</v>
      </c>
      <c r="E205" s="41"/>
      <c r="F205" s="41" t="s">
        <v>798</v>
      </c>
      <c r="G205" s="41" t="s">
        <v>11</v>
      </c>
      <c r="H205" s="41" t="s">
        <v>16</v>
      </c>
      <c r="I205" s="41" t="s">
        <v>12</v>
      </c>
      <c r="J205" s="41" t="s">
        <v>13</v>
      </c>
      <c r="K205" s="41" t="s">
        <v>498</v>
      </c>
    </row>
    <row r="206" spans="1:11" x14ac:dyDescent="0.3">
      <c r="A206" s="41"/>
      <c r="B206" s="41"/>
      <c r="C206" s="41" t="s">
        <v>151</v>
      </c>
      <c r="D206" s="41">
        <v>503</v>
      </c>
      <c r="E206" s="41"/>
      <c r="F206" s="41" t="s">
        <v>50</v>
      </c>
      <c r="G206" s="41" t="s">
        <v>10</v>
      </c>
      <c r="H206" s="41" t="s">
        <v>16</v>
      </c>
      <c r="I206" s="41" t="s">
        <v>12</v>
      </c>
      <c r="J206" s="41" t="s">
        <v>13</v>
      </c>
      <c r="K206" s="41" t="s">
        <v>498</v>
      </c>
    </row>
    <row r="207" spans="1:11" x14ac:dyDescent="0.3">
      <c r="A207" s="41"/>
      <c r="B207" s="42">
        <v>44820</v>
      </c>
      <c r="C207" s="41" t="s">
        <v>75</v>
      </c>
      <c r="D207" s="41">
        <v>1232</v>
      </c>
      <c r="E207" s="41"/>
      <c r="F207" s="41" t="s">
        <v>62</v>
      </c>
      <c r="G207" s="41" t="s">
        <v>308</v>
      </c>
      <c r="H207" s="41" t="s">
        <v>17</v>
      </c>
      <c r="I207" s="41" t="s">
        <v>12</v>
      </c>
      <c r="J207" s="41" t="s">
        <v>13</v>
      </c>
      <c r="K207" s="41" t="s">
        <v>496</v>
      </c>
    </row>
    <row r="208" spans="1:11" x14ac:dyDescent="0.3">
      <c r="A208" s="41"/>
      <c r="B208" s="41"/>
      <c r="C208" s="41" t="s">
        <v>24</v>
      </c>
      <c r="D208" s="41">
        <v>70</v>
      </c>
      <c r="E208" s="41"/>
      <c r="F208" s="41" t="s">
        <v>62</v>
      </c>
      <c r="G208" s="41" t="s">
        <v>308</v>
      </c>
      <c r="H208" s="41" t="s">
        <v>16</v>
      </c>
      <c r="I208" s="41" t="s">
        <v>12</v>
      </c>
      <c r="J208" s="41" t="s">
        <v>13</v>
      </c>
      <c r="K208" s="41" t="s">
        <v>496</v>
      </c>
    </row>
    <row r="209" spans="1:11" x14ac:dyDescent="0.3">
      <c r="A209" s="41"/>
      <c r="B209" s="41"/>
      <c r="C209" s="41" t="s">
        <v>9</v>
      </c>
      <c r="D209" s="41">
        <v>80</v>
      </c>
      <c r="E209" s="41"/>
      <c r="F209" s="41" t="s">
        <v>62</v>
      </c>
      <c r="G209" s="41" t="s">
        <v>308</v>
      </c>
      <c r="H209" s="41" t="s">
        <v>16</v>
      </c>
      <c r="I209" s="41" t="s">
        <v>12</v>
      </c>
      <c r="J209" s="41" t="s">
        <v>13</v>
      </c>
      <c r="K209" s="41" t="s">
        <v>496</v>
      </c>
    </row>
    <row r="210" spans="1:11" x14ac:dyDescent="0.3">
      <c r="A210" s="41"/>
      <c r="B210" s="41"/>
      <c r="C210" s="41" t="s">
        <v>23</v>
      </c>
      <c r="D210" s="41">
        <v>180</v>
      </c>
      <c r="E210" s="41"/>
      <c r="F210" s="41" t="s">
        <v>62</v>
      </c>
      <c r="G210" s="41" t="s">
        <v>308</v>
      </c>
      <c r="H210" s="41" t="s">
        <v>16</v>
      </c>
      <c r="I210" s="41" t="s">
        <v>12</v>
      </c>
      <c r="J210" s="41" t="s">
        <v>13</v>
      </c>
      <c r="K210" s="41" t="s">
        <v>496</v>
      </c>
    </row>
    <row r="211" spans="1:11" x14ac:dyDescent="0.3">
      <c r="A211" s="41"/>
      <c r="B211" s="41"/>
      <c r="C211" s="41" t="s">
        <v>27</v>
      </c>
      <c r="D211" s="41">
        <v>530</v>
      </c>
      <c r="E211" s="41"/>
      <c r="F211" s="41" t="s">
        <v>62</v>
      </c>
      <c r="G211" s="41" t="s">
        <v>10</v>
      </c>
      <c r="H211" s="41" t="s">
        <v>16</v>
      </c>
      <c r="I211" s="41" t="s">
        <v>12</v>
      </c>
      <c r="J211" s="41" t="s">
        <v>13</v>
      </c>
      <c r="K211" s="41" t="s">
        <v>496</v>
      </c>
    </row>
    <row r="212" spans="1:11" x14ac:dyDescent="0.3">
      <c r="A212" s="41"/>
      <c r="B212" s="41"/>
      <c r="C212" s="41" t="s">
        <v>891</v>
      </c>
      <c r="D212" s="41">
        <v>200</v>
      </c>
      <c r="E212" s="41"/>
      <c r="F212" s="41" t="s">
        <v>50</v>
      </c>
      <c r="G212" s="41" t="s">
        <v>11</v>
      </c>
      <c r="H212" s="41" t="s">
        <v>16</v>
      </c>
      <c r="I212" s="41" t="s">
        <v>12</v>
      </c>
      <c r="J212" s="41" t="s">
        <v>13</v>
      </c>
      <c r="K212" s="41" t="s">
        <v>498</v>
      </c>
    </row>
    <row r="213" spans="1:11" x14ac:dyDescent="0.3">
      <c r="A213" s="41"/>
      <c r="B213" s="41"/>
      <c r="C213" s="41" t="s">
        <v>75</v>
      </c>
      <c r="D213" s="41">
        <v>1200</v>
      </c>
      <c r="E213" s="41"/>
      <c r="F213" s="41" t="s">
        <v>50</v>
      </c>
      <c r="G213" s="41" t="s">
        <v>11</v>
      </c>
      <c r="H213" s="41" t="s">
        <v>14</v>
      </c>
      <c r="I213" s="41" t="s">
        <v>12</v>
      </c>
      <c r="J213" s="41" t="s">
        <v>13</v>
      </c>
      <c r="K213" s="41" t="s">
        <v>498</v>
      </c>
    </row>
    <row r="214" spans="1:11" x14ac:dyDescent="0.3">
      <c r="A214" s="41"/>
      <c r="B214" s="41"/>
      <c r="C214" s="41" t="s">
        <v>913</v>
      </c>
      <c r="D214" s="41">
        <v>165</v>
      </c>
      <c r="E214" s="41"/>
      <c r="F214" s="41" t="s">
        <v>50</v>
      </c>
      <c r="G214" s="41" t="s">
        <v>11</v>
      </c>
      <c r="H214" s="41" t="s">
        <v>16</v>
      </c>
      <c r="I214" s="41" t="s">
        <v>12</v>
      </c>
      <c r="J214" s="41" t="s">
        <v>13</v>
      </c>
      <c r="K214" s="41" t="s">
        <v>498</v>
      </c>
    </row>
    <row r="215" spans="1:11" x14ac:dyDescent="0.3">
      <c r="A215" s="41"/>
      <c r="B215" s="41"/>
      <c r="C215" s="41" t="s">
        <v>151</v>
      </c>
      <c r="D215" s="41">
        <v>616</v>
      </c>
      <c r="E215" s="41"/>
      <c r="F215" s="41" t="s">
        <v>50</v>
      </c>
      <c r="G215" s="41" t="s">
        <v>10</v>
      </c>
      <c r="H215" s="41" t="s">
        <v>16</v>
      </c>
      <c r="I215" s="41" t="s">
        <v>12</v>
      </c>
      <c r="J215" s="41" t="s">
        <v>13</v>
      </c>
      <c r="K215" s="41" t="s">
        <v>498</v>
      </c>
    </row>
    <row r="216" spans="1:11" x14ac:dyDescent="0.3">
      <c r="A216" s="41"/>
      <c r="B216" s="41"/>
      <c r="C216" s="41" t="s">
        <v>900</v>
      </c>
      <c r="D216" s="41">
        <v>69</v>
      </c>
      <c r="E216" s="41"/>
      <c r="F216" s="41" t="s">
        <v>50</v>
      </c>
      <c r="G216" s="41" t="s">
        <v>10</v>
      </c>
      <c r="H216" s="41" t="s">
        <v>16</v>
      </c>
      <c r="I216" s="41" t="s">
        <v>12</v>
      </c>
      <c r="J216" s="41"/>
      <c r="K216" s="41" t="s">
        <v>498</v>
      </c>
    </row>
    <row r="217" spans="1:11" x14ac:dyDescent="0.3">
      <c r="A217" s="41"/>
      <c r="B217" s="41"/>
      <c r="C217" s="41" t="s">
        <v>23</v>
      </c>
      <c r="D217" s="41">
        <v>475</v>
      </c>
      <c r="E217" s="41"/>
      <c r="F217" s="41" t="s">
        <v>50</v>
      </c>
      <c r="G217" s="41" t="s">
        <v>11</v>
      </c>
      <c r="H217" s="41" t="s">
        <v>16</v>
      </c>
      <c r="I217" s="41" t="s">
        <v>12</v>
      </c>
      <c r="J217" s="41" t="s">
        <v>13</v>
      </c>
      <c r="K217" s="41" t="s">
        <v>498</v>
      </c>
    </row>
    <row r="218" spans="1:11" x14ac:dyDescent="0.3">
      <c r="A218" s="41"/>
      <c r="B218" s="42">
        <v>44821</v>
      </c>
      <c r="C218" s="41" t="s">
        <v>75</v>
      </c>
      <c r="D218" s="41">
        <v>1232</v>
      </c>
      <c r="E218" s="41"/>
      <c r="F218" s="41" t="s">
        <v>62</v>
      </c>
      <c r="G218" s="41" t="s">
        <v>308</v>
      </c>
      <c r="H218" s="41" t="s">
        <v>16</v>
      </c>
      <c r="I218" s="41" t="s">
        <v>12</v>
      </c>
      <c r="J218" s="41" t="s">
        <v>13</v>
      </c>
      <c r="K218" s="41" t="s">
        <v>496</v>
      </c>
    </row>
    <row r="219" spans="1:11" x14ac:dyDescent="0.3">
      <c r="A219" s="41"/>
      <c r="B219" s="41"/>
      <c r="C219" s="41" t="s">
        <v>23</v>
      </c>
      <c r="D219" s="41">
        <v>502</v>
      </c>
      <c r="E219" s="41"/>
      <c r="F219" s="41" t="s">
        <v>62</v>
      </c>
      <c r="G219" s="41" t="s">
        <v>308</v>
      </c>
      <c r="H219" s="41" t="s">
        <v>16</v>
      </c>
      <c r="I219" s="41" t="s">
        <v>12</v>
      </c>
      <c r="J219" s="41" t="s">
        <v>13</v>
      </c>
      <c r="K219" s="41" t="s">
        <v>496</v>
      </c>
    </row>
    <row r="220" spans="1:11" x14ac:dyDescent="0.3">
      <c r="A220" s="41"/>
      <c r="B220" s="41"/>
      <c r="C220" s="41" t="s">
        <v>20</v>
      </c>
      <c r="D220" s="41">
        <v>1800</v>
      </c>
      <c r="E220" s="41"/>
      <c r="F220" s="41" t="s">
        <v>62</v>
      </c>
      <c r="G220" s="41" t="s">
        <v>10</v>
      </c>
      <c r="H220" s="41" t="s">
        <v>15</v>
      </c>
      <c r="I220" s="41" t="s">
        <v>12</v>
      </c>
      <c r="J220" s="41" t="s">
        <v>13</v>
      </c>
      <c r="K220" s="41" t="s">
        <v>496</v>
      </c>
    </row>
    <row r="221" spans="1:11" x14ac:dyDescent="0.3">
      <c r="A221" s="41"/>
      <c r="B221" s="41"/>
      <c r="C221" s="41" t="s">
        <v>8</v>
      </c>
      <c r="D221" s="41">
        <v>60</v>
      </c>
      <c r="E221" s="41"/>
      <c r="F221" s="41" t="s">
        <v>62</v>
      </c>
      <c r="G221" s="41" t="s">
        <v>308</v>
      </c>
      <c r="H221" s="41" t="s">
        <v>16</v>
      </c>
      <c r="I221" s="41" t="s">
        <v>12</v>
      </c>
      <c r="J221" s="41" t="s">
        <v>13</v>
      </c>
      <c r="K221" s="41" t="s">
        <v>496</v>
      </c>
    </row>
    <row r="222" spans="1:11" x14ac:dyDescent="0.3">
      <c r="A222" s="41"/>
      <c r="B222" s="41"/>
      <c r="C222" s="41" t="s">
        <v>23</v>
      </c>
      <c r="D222" s="41">
        <v>740</v>
      </c>
      <c r="E222" s="41"/>
      <c r="F222" s="41" t="s">
        <v>29</v>
      </c>
      <c r="G222" s="41" t="s">
        <v>308</v>
      </c>
      <c r="H222" s="41" t="s">
        <v>16</v>
      </c>
      <c r="I222" s="41" t="s">
        <v>12</v>
      </c>
      <c r="J222" s="41" t="s">
        <v>13</v>
      </c>
      <c r="K222" s="41" t="s">
        <v>498</v>
      </c>
    </row>
    <row r="223" spans="1:11" x14ac:dyDescent="0.3">
      <c r="A223" s="41"/>
      <c r="B223" s="41"/>
      <c r="C223" s="41" t="s">
        <v>902</v>
      </c>
      <c r="D223" s="41">
        <v>662</v>
      </c>
      <c r="E223" s="41"/>
      <c r="F223" s="41" t="s">
        <v>547</v>
      </c>
      <c r="G223" s="41" t="s">
        <v>11</v>
      </c>
      <c r="H223" s="41" t="s">
        <v>15</v>
      </c>
      <c r="I223" s="41" t="s">
        <v>12</v>
      </c>
      <c r="J223" s="41" t="s">
        <v>13</v>
      </c>
      <c r="K223" s="41" t="s">
        <v>163</v>
      </c>
    </row>
    <row r="224" spans="1:11" x14ac:dyDescent="0.3">
      <c r="A224" s="41"/>
      <c r="B224" s="41"/>
      <c r="C224" s="41" t="s">
        <v>891</v>
      </c>
      <c r="D224" s="41">
        <v>160</v>
      </c>
      <c r="E224" s="41"/>
      <c r="F224" s="41" t="s">
        <v>50</v>
      </c>
      <c r="G224" s="41" t="s">
        <v>11</v>
      </c>
      <c r="H224" s="41" t="s">
        <v>16</v>
      </c>
      <c r="I224" s="41" t="s">
        <v>12</v>
      </c>
      <c r="J224" s="41" t="s">
        <v>13</v>
      </c>
      <c r="K224" s="41" t="s">
        <v>498</v>
      </c>
    </row>
    <row r="225" spans="1:11" x14ac:dyDescent="0.3">
      <c r="A225" s="41"/>
      <c r="B225" s="41"/>
      <c r="C225" s="41" t="s">
        <v>887</v>
      </c>
      <c r="D225" s="41">
        <v>1000</v>
      </c>
      <c r="E225" s="41"/>
      <c r="F225" s="41" t="s">
        <v>50</v>
      </c>
      <c r="G225" s="41" t="s">
        <v>10</v>
      </c>
      <c r="H225" s="41" t="s">
        <v>15</v>
      </c>
      <c r="I225" s="41" t="s">
        <v>12</v>
      </c>
      <c r="J225" s="41" t="s">
        <v>13</v>
      </c>
      <c r="K225" s="41" t="s">
        <v>498</v>
      </c>
    </row>
    <row r="226" spans="1:11" x14ac:dyDescent="0.3">
      <c r="A226" s="41"/>
      <c r="B226" s="41"/>
      <c r="C226" s="41" t="s">
        <v>75</v>
      </c>
      <c r="D226" s="41">
        <v>1200</v>
      </c>
      <c r="E226" s="41"/>
      <c r="F226" s="41" t="s">
        <v>50</v>
      </c>
      <c r="G226" s="41" t="s">
        <v>11</v>
      </c>
      <c r="H226" s="41" t="s">
        <v>14</v>
      </c>
      <c r="I226" s="41" t="s">
        <v>12</v>
      </c>
      <c r="J226" s="41" t="s">
        <v>13</v>
      </c>
      <c r="K226" s="41" t="s">
        <v>498</v>
      </c>
    </row>
    <row r="227" spans="1:11" x14ac:dyDescent="0.3">
      <c r="A227" s="41"/>
      <c r="B227" s="41"/>
      <c r="C227" s="41" t="s">
        <v>151</v>
      </c>
      <c r="D227" s="41">
        <v>472</v>
      </c>
      <c r="E227" s="41"/>
      <c r="F227" s="41" t="s">
        <v>50</v>
      </c>
      <c r="G227" s="41" t="s">
        <v>10</v>
      </c>
      <c r="H227" s="41" t="s">
        <v>16</v>
      </c>
      <c r="I227" s="41" t="s">
        <v>12</v>
      </c>
      <c r="J227" s="41" t="s">
        <v>13</v>
      </c>
      <c r="K227" s="41" t="s">
        <v>498</v>
      </c>
    </row>
    <row r="228" spans="1:11" x14ac:dyDescent="0.3">
      <c r="A228" s="41"/>
      <c r="B228" s="41"/>
      <c r="C228" s="41" t="s">
        <v>913</v>
      </c>
      <c r="D228" s="41">
        <v>190</v>
      </c>
      <c r="E228" s="41"/>
      <c r="F228" s="41" t="s">
        <v>50</v>
      </c>
      <c r="G228" s="41" t="s">
        <v>11</v>
      </c>
      <c r="H228" s="41" t="s">
        <v>16</v>
      </c>
      <c r="I228" s="41" t="s">
        <v>12</v>
      </c>
      <c r="J228" s="41" t="s">
        <v>13</v>
      </c>
      <c r="K228" s="41" t="s">
        <v>498</v>
      </c>
    </row>
    <row r="229" spans="1:11" x14ac:dyDescent="0.3">
      <c r="A229" s="41"/>
      <c r="B229" s="42">
        <v>44822</v>
      </c>
      <c r="C229" s="41" t="s">
        <v>67</v>
      </c>
      <c r="D229" s="41">
        <v>140</v>
      </c>
      <c r="E229" s="41"/>
      <c r="F229" s="41" t="s">
        <v>62</v>
      </c>
      <c r="G229" s="41" t="s">
        <v>308</v>
      </c>
      <c r="H229" s="41" t="s">
        <v>16</v>
      </c>
      <c r="I229" s="41" t="s">
        <v>12</v>
      </c>
      <c r="J229" s="41" t="s">
        <v>13</v>
      </c>
      <c r="K229" s="41" t="s">
        <v>163</v>
      </c>
    </row>
    <row r="230" spans="1:11" x14ac:dyDescent="0.3">
      <c r="A230" s="41"/>
      <c r="B230" s="41"/>
      <c r="C230" s="41" t="s">
        <v>23</v>
      </c>
      <c r="D230" s="41">
        <v>550</v>
      </c>
      <c r="E230" s="41"/>
      <c r="F230" s="41" t="s">
        <v>62</v>
      </c>
      <c r="G230" s="41" t="s">
        <v>308</v>
      </c>
      <c r="H230" s="41" t="s">
        <v>16</v>
      </c>
      <c r="I230" s="41" t="s">
        <v>12</v>
      </c>
      <c r="J230" s="41" t="s">
        <v>13</v>
      </c>
      <c r="K230" s="41" t="s">
        <v>163</v>
      </c>
    </row>
    <row r="231" spans="1:11" x14ac:dyDescent="0.3">
      <c r="A231" s="41"/>
      <c r="B231" s="41"/>
      <c r="C231" s="41" t="s">
        <v>27</v>
      </c>
      <c r="D231" s="41">
        <v>520</v>
      </c>
      <c r="E231" s="41"/>
      <c r="F231" s="41" t="s">
        <v>62</v>
      </c>
      <c r="G231" s="41" t="s">
        <v>10</v>
      </c>
      <c r="H231" s="41" t="s">
        <v>16</v>
      </c>
      <c r="I231" s="41" t="s">
        <v>12</v>
      </c>
      <c r="J231" s="41" t="s">
        <v>13</v>
      </c>
      <c r="K231" s="41" t="s">
        <v>163</v>
      </c>
    </row>
    <row r="232" spans="1:11" x14ac:dyDescent="0.3">
      <c r="A232" s="41"/>
      <c r="B232" s="41"/>
      <c r="C232" s="41" t="s">
        <v>891</v>
      </c>
      <c r="D232" s="41">
        <v>200</v>
      </c>
      <c r="E232" s="41"/>
      <c r="F232" s="41" t="s">
        <v>50</v>
      </c>
      <c r="G232" s="41" t="s">
        <v>11</v>
      </c>
      <c r="H232" s="41" t="s">
        <v>16</v>
      </c>
      <c r="I232" s="41" t="s">
        <v>12</v>
      </c>
      <c r="J232" s="41" t="s">
        <v>13</v>
      </c>
      <c r="K232" s="41" t="s">
        <v>498</v>
      </c>
    </row>
    <row r="233" spans="1:11" x14ac:dyDescent="0.3">
      <c r="A233" s="41"/>
      <c r="B233" s="41"/>
      <c r="C233" s="41" t="s">
        <v>913</v>
      </c>
      <c r="D233" s="41">
        <v>155</v>
      </c>
      <c r="E233" s="41"/>
      <c r="F233" s="41" t="s">
        <v>50</v>
      </c>
      <c r="G233" s="41" t="s">
        <v>11</v>
      </c>
      <c r="H233" s="41" t="s">
        <v>16</v>
      </c>
      <c r="I233" s="41" t="s">
        <v>12</v>
      </c>
      <c r="J233" s="41" t="s">
        <v>13</v>
      </c>
      <c r="K233" s="41" t="s">
        <v>498</v>
      </c>
    </row>
    <row r="234" spans="1:11" x14ac:dyDescent="0.3">
      <c r="A234" s="41"/>
      <c r="B234" s="41"/>
      <c r="C234" s="41" t="s">
        <v>23</v>
      </c>
      <c r="D234" s="41">
        <v>547</v>
      </c>
      <c r="E234" s="41"/>
      <c r="F234" s="41" t="s">
        <v>50</v>
      </c>
      <c r="G234" s="41" t="s">
        <v>10</v>
      </c>
      <c r="H234" s="41" t="s">
        <v>16</v>
      </c>
      <c r="I234" s="41" t="s">
        <v>12</v>
      </c>
      <c r="J234" s="41" t="s">
        <v>13</v>
      </c>
      <c r="K234" s="41" t="s">
        <v>498</v>
      </c>
    </row>
    <row r="235" spans="1:11" x14ac:dyDescent="0.3">
      <c r="A235" s="41"/>
      <c r="B235" s="41"/>
      <c r="C235" s="41" t="s">
        <v>151</v>
      </c>
      <c r="D235" s="41">
        <v>292</v>
      </c>
      <c r="E235" s="41"/>
      <c r="F235" s="41" t="s">
        <v>50</v>
      </c>
      <c r="G235" s="41" t="s">
        <v>10</v>
      </c>
      <c r="H235" s="41" t="s">
        <v>16</v>
      </c>
      <c r="I235" s="41" t="s">
        <v>12</v>
      </c>
      <c r="J235" s="41" t="s">
        <v>13</v>
      </c>
      <c r="K235" s="41" t="s">
        <v>498</v>
      </c>
    </row>
    <row r="236" spans="1:11" x14ac:dyDescent="0.3">
      <c r="A236" s="41"/>
      <c r="B236" s="41"/>
      <c r="C236" s="41" t="s">
        <v>900</v>
      </c>
      <c r="D236" s="41">
        <v>69</v>
      </c>
      <c r="E236" s="41"/>
      <c r="F236" s="41" t="s">
        <v>50</v>
      </c>
      <c r="G236" s="41" t="s">
        <v>10</v>
      </c>
      <c r="H236" s="41" t="s">
        <v>15</v>
      </c>
      <c r="I236" s="41" t="s">
        <v>12</v>
      </c>
      <c r="J236" s="41"/>
      <c r="K236" s="41" t="s">
        <v>498</v>
      </c>
    </row>
    <row r="237" spans="1:11" x14ac:dyDescent="0.3">
      <c r="A237" s="41"/>
      <c r="B237" s="41"/>
      <c r="C237" s="41" t="s">
        <v>75</v>
      </c>
      <c r="D237" s="41">
        <v>1200</v>
      </c>
      <c r="E237" s="41"/>
      <c r="F237" s="41" t="s">
        <v>50</v>
      </c>
      <c r="G237" s="41" t="s">
        <v>11</v>
      </c>
      <c r="H237" s="41" t="s">
        <v>14</v>
      </c>
      <c r="I237" s="41" t="s">
        <v>12</v>
      </c>
      <c r="J237" s="41" t="s">
        <v>13</v>
      </c>
      <c r="K237" s="41" t="s">
        <v>498</v>
      </c>
    </row>
    <row r="238" spans="1:11" x14ac:dyDescent="0.3">
      <c r="A238" s="41"/>
      <c r="B238" s="42">
        <v>44823</v>
      </c>
      <c r="C238" s="41" t="s">
        <v>493</v>
      </c>
      <c r="D238" s="41">
        <v>210</v>
      </c>
      <c r="E238" s="41"/>
      <c r="F238" s="41" t="s">
        <v>62</v>
      </c>
      <c r="G238" s="41" t="s">
        <v>308</v>
      </c>
      <c r="H238" s="41" t="s">
        <v>16</v>
      </c>
      <c r="I238" s="41" t="s">
        <v>12</v>
      </c>
      <c r="J238" s="41" t="s">
        <v>13</v>
      </c>
      <c r="K238" s="41" t="s">
        <v>163</v>
      </c>
    </row>
    <row r="239" spans="1:11" x14ac:dyDescent="0.3">
      <c r="A239" s="41"/>
      <c r="B239" s="41"/>
      <c r="C239" s="41" t="s">
        <v>23</v>
      </c>
      <c r="D239" s="41">
        <v>560</v>
      </c>
      <c r="E239" s="41"/>
      <c r="F239" s="41" t="s">
        <v>62</v>
      </c>
      <c r="G239" s="41" t="s">
        <v>308</v>
      </c>
      <c r="H239" s="41" t="s">
        <v>16</v>
      </c>
      <c r="I239" s="41" t="s">
        <v>12</v>
      </c>
      <c r="J239" s="41" t="s">
        <v>13</v>
      </c>
      <c r="K239" s="41" t="s">
        <v>163</v>
      </c>
    </row>
    <row r="240" spans="1:11" x14ac:dyDescent="0.3">
      <c r="A240" s="41"/>
      <c r="B240" s="41"/>
      <c r="C240" s="41" t="s">
        <v>20</v>
      </c>
      <c r="D240" s="41">
        <v>1740</v>
      </c>
      <c r="E240" s="41"/>
      <c r="F240" s="41" t="s">
        <v>62</v>
      </c>
      <c r="G240" s="41" t="s">
        <v>10</v>
      </c>
      <c r="H240" s="41" t="s">
        <v>15</v>
      </c>
      <c r="I240" s="41" t="s">
        <v>12</v>
      </c>
      <c r="J240" s="41" t="s">
        <v>13</v>
      </c>
      <c r="K240" s="41" t="s">
        <v>496</v>
      </c>
    </row>
    <row r="241" spans="1:11" x14ac:dyDescent="0.3">
      <c r="A241" s="41"/>
      <c r="B241" s="41"/>
      <c r="C241" s="41" t="s">
        <v>329</v>
      </c>
      <c r="D241" s="41">
        <v>440</v>
      </c>
      <c r="E241" s="41"/>
      <c r="F241" s="41" t="s">
        <v>62</v>
      </c>
      <c r="G241" s="41" t="s">
        <v>308</v>
      </c>
      <c r="H241" s="41" t="s">
        <v>15</v>
      </c>
      <c r="I241" s="41" t="s">
        <v>12</v>
      </c>
      <c r="J241" s="41" t="s">
        <v>13</v>
      </c>
      <c r="K241" s="41" t="s">
        <v>496</v>
      </c>
    </row>
    <row r="242" spans="1:11" x14ac:dyDescent="0.3">
      <c r="A242" s="41"/>
      <c r="B242" s="41"/>
      <c r="C242" s="41" t="s">
        <v>8</v>
      </c>
      <c r="D242" s="41">
        <v>140</v>
      </c>
      <c r="E242" s="41"/>
      <c r="F242" s="41" t="s">
        <v>62</v>
      </c>
      <c r="G242" s="41" t="s">
        <v>308</v>
      </c>
      <c r="H242" s="41" t="s">
        <v>16</v>
      </c>
      <c r="I242" s="41" t="s">
        <v>12</v>
      </c>
      <c r="J242" s="41" t="s">
        <v>13</v>
      </c>
      <c r="K242" s="41" t="s">
        <v>496</v>
      </c>
    </row>
    <row r="243" spans="1:11" x14ac:dyDescent="0.3">
      <c r="A243" s="41"/>
      <c r="B243" s="41"/>
      <c r="C243" s="41" t="s">
        <v>27</v>
      </c>
      <c r="D243" s="41">
        <v>420</v>
      </c>
      <c r="E243" s="41"/>
      <c r="F243" s="41" t="s">
        <v>62</v>
      </c>
      <c r="G243" s="41" t="s">
        <v>308</v>
      </c>
      <c r="H243" s="41" t="s">
        <v>16</v>
      </c>
      <c r="I243" s="41" t="s">
        <v>12</v>
      </c>
      <c r="J243" s="41" t="s">
        <v>13</v>
      </c>
      <c r="K243" s="41" t="s">
        <v>496</v>
      </c>
    </row>
    <row r="244" spans="1:11" x14ac:dyDescent="0.3">
      <c r="A244" s="41"/>
      <c r="B244" s="41"/>
      <c r="C244" s="41" t="s">
        <v>494</v>
      </c>
      <c r="D244" s="41">
        <v>1232</v>
      </c>
      <c r="E244" s="41"/>
      <c r="F244" s="41" t="s">
        <v>62</v>
      </c>
      <c r="G244" s="41" t="s">
        <v>10</v>
      </c>
      <c r="H244" s="41" t="s">
        <v>17</v>
      </c>
      <c r="I244" s="41" t="s">
        <v>12</v>
      </c>
      <c r="J244" s="41" t="s">
        <v>13</v>
      </c>
      <c r="K244" s="41" t="s">
        <v>496</v>
      </c>
    </row>
    <row r="245" spans="1:11" x14ac:dyDescent="0.3">
      <c r="A245" s="41"/>
      <c r="B245" s="41"/>
      <c r="C245" s="41" t="s">
        <v>531</v>
      </c>
      <c r="D245" s="41">
        <v>1000</v>
      </c>
      <c r="E245" s="41"/>
      <c r="F245" s="41" t="s">
        <v>547</v>
      </c>
      <c r="G245" s="41" t="s">
        <v>11</v>
      </c>
      <c r="H245" s="41" t="s">
        <v>15</v>
      </c>
      <c r="I245" s="41" t="s">
        <v>12</v>
      </c>
      <c r="J245" s="41" t="s">
        <v>13</v>
      </c>
      <c r="K245" s="41"/>
    </row>
    <row r="246" spans="1:11" x14ac:dyDescent="0.3">
      <c r="A246" s="41"/>
      <c r="B246" s="41"/>
      <c r="C246" s="41" t="s">
        <v>891</v>
      </c>
      <c r="D246" s="41">
        <v>185</v>
      </c>
      <c r="E246" s="41"/>
      <c r="F246" s="41" t="s">
        <v>50</v>
      </c>
      <c r="G246" s="41" t="s">
        <v>11</v>
      </c>
      <c r="H246" s="41" t="s">
        <v>16</v>
      </c>
      <c r="I246" s="41" t="s">
        <v>12</v>
      </c>
      <c r="J246" s="41" t="s">
        <v>13</v>
      </c>
      <c r="K246" s="41" t="s">
        <v>498</v>
      </c>
    </row>
    <row r="247" spans="1:11" x14ac:dyDescent="0.3">
      <c r="A247" s="41"/>
      <c r="B247" s="41"/>
      <c r="C247" s="41" t="s">
        <v>900</v>
      </c>
      <c r="D247" s="41">
        <v>69</v>
      </c>
      <c r="E247" s="41"/>
      <c r="F247" s="41" t="s">
        <v>50</v>
      </c>
      <c r="G247" s="41" t="s">
        <v>10</v>
      </c>
      <c r="H247" s="41" t="s">
        <v>15</v>
      </c>
      <c r="I247" s="41" t="s">
        <v>12</v>
      </c>
      <c r="J247" s="41" t="s">
        <v>13</v>
      </c>
      <c r="K247" s="41" t="s">
        <v>498</v>
      </c>
    </row>
    <row r="248" spans="1:11" x14ac:dyDescent="0.3">
      <c r="A248" s="41"/>
      <c r="B248" s="41"/>
      <c r="C248" s="41" t="s">
        <v>151</v>
      </c>
      <c r="D248" s="41">
        <v>542</v>
      </c>
      <c r="E248" s="41"/>
      <c r="F248" s="41" t="s">
        <v>50</v>
      </c>
      <c r="G248" s="41" t="s">
        <v>10</v>
      </c>
      <c r="H248" s="41" t="s">
        <v>16</v>
      </c>
      <c r="I248" s="41" t="s">
        <v>12</v>
      </c>
      <c r="J248" s="41" t="s">
        <v>13</v>
      </c>
      <c r="K248" s="41" t="s">
        <v>498</v>
      </c>
    </row>
    <row r="249" spans="1:11" x14ac:dyDescent="0.3">
      <c r="A249" s="41"/>
      <c r="B249" s="41"/>
      <c r="C249" s="41" t="s">
        <v>913</v>
      </c>
      <c r="D249" s="41">
        <v>280</v>
      </c>
      <c r="E249" s="41"/>
      <c r="F249" s="41" t="s">
        <v>50</v>
      </c>
      <c r="G249" s="41" t="s">
        <v>11</v>
      </c>
      <c r="H249" s="41" t="s">
        <v>16</v>
      </c>
      <c r="I249" s="41" t="s">
        <v>12</v>
      </c>
      <c r="J249" s="41" t="s">
        <v>13</v>
      </c>
      <c r="K249" s="41" t="s">
        <v>498</v>
      </c>
    </row>
    <row r="250" spans="1:11" x14ac:dyDescent="0.3">
      <c r="A250" s="41"/>
      <c r="B250" s="41"/>
      <c r="C250" s="41" t="s">
        <v>75</v>
      </c>
      <c r="D250" s="41">
        <v>1200</v>
      </c>
      <c r="E250" s="41"/>
      <c r="F250" s="41" t="s">
        <v>50</v>
      </c>
      <c r="G250" s="41" t="s">
        <v>11</v>
      </c>
      <c r="H250" s="41" t="s">
        <v>14</v>
      </c>
      <c r="I250" s="41" t="s">
        <v>12</v>
      </c>
      <c r="J250" s="41" t="s">
        <v>13</v>
      </c>
      <c r="K250" s="41" t="s">
        <v>498</v>
      </c>
    </row>
    <row r="251" spans="1:11" x14ac:dyDescent="0.3">
      <c r="A251" s="41"/>
      <c r="B251" s="41"/>
      <c r="C251" s="41" t="s">
        <v>32</v>
      </c>
      <c r="D251" s="41">
        <v>70</v>
      </c>
      <c r="E251" s="41"/>
      <c r="F251" s="41" t="s">
        <v>50</v>
      </c>
      <c r="G251" s="41" t="s">
        <v>11</v>
      </c>
      <c r="H251" s="41" t="s">
        <v>16</v>
      </c>
      <c r="I251" s="41" t="s">
        <v>12</v>
      </c>
      <c r="J251" s="41" t="s">
        <v>13</v>
      </c>
      <c r="K251" s="41" t="s">
        <v>498</v>
      </c>
    </row>
    <row r="252" spans="1:11" x14ac:dyDescent="0.3">
      <c r="A252" s="41"/>
      <c r="B252" s="42">
        <v>44824</v>
      </c>
      <c r="C252" s="41" t="s">
        <v>24</v>
      </c>
      <c r="D252" s="41">
        <v>140</v>
      </c>
      <c r="E252" s="41"/>
      <c r="F252" s="41" t="s">
        <v>62</v>
      </c>
      <c r="G252" s="41" t="s">
        <v>308</v>
      </c>
      <c r="H252" s="41" t="s">
        <v>16</v>
      </c>
      <c r="I252" s="41" t="s">
        <v>12</v>
      </c>
      <c r="J252" s="41" t="s">
        <v>13</v>
      </c>
      <c r="K252" s="41" t="s">
        <v>496</v>
      </c>
    </row>
    <row r="253" spans="1:11" x14ac:dyDescent="0.3">
      <c r="A253" s="41"/>
      <c r="B253" s="41"/>
      <c r="C253" s="41" t="s">
        <v>23</v>
      </c>
      <c r="D253" s="41">
        <v>190</v>
      </c>
      <c r="E253" s="41"/>
      <c r="F253" s="41" t="s">
        <v>62</v>
      </c>
      <c r="G253" s="41" t="s">
        <v>308</v>
      </c>
      <c r="H253" s="41" t="s">
        <v>16</v>
      </c>
      <c r="I253" s="41" t="s">
        <v>12</v>
      </c>
      <c r="J253" s="41" t="s">
        <v>13</v>
      </c>
      <c r="K253" s="41" t="s">
        <v>496</v>
      </c>
    </row>
    <row r="254" spans="1:11" x14ac:dyDescent="0.3">
      <c r="A254" s="41"/>
      <c r="B254" s="41"/>
      <c r="C254" s="41" t="s">
        <v>494</v>
      </c>
      <c r="D254" s="41">
        <v>1232</v>
      </c>
      <c r="E254" s="41"/>
      <c r="F254" s="41" t="s">
        <v>62</v>
      </c>
      <c r="G254" s="41" t="s">
        <v>10</v>
      </c>
      <c r="H254" s="41" t="s">
        <v>17</v>
      </c>
      <c r="I254" s="41" t="s">
        <v>12</v>
      </c>
      <c r="J254" s="41" t="s">
        <v>13</v>
      </c>
      <c r="K254" s="41" t="s">
        <v>496</v>
      </c>
    </row>
    <row r="255" spans="1:11" x14ac:dyDescent="0.3">
      <c r="A255" s="41"/>
      <c r="B255" s="41"/>
      <c r="C255" s="41" t="s">
        <v>27</v>
      </c>
      <c r="D255" s="41">
        <v>540</v>
      </c>
      <c r="E255" s="41"/>
      <c r="F255" s="41" t="s">
        <v>62</v>
      </c>
      <c r="G255" s="41" t="s">
        <v>308</v>
      </c>
      <c r="H255" s="41" t="s">
        <v>16</v>
      </c>
      <c r="I255" s="41" t="s">
        <v>12</v>
      </c>
      <c r="J255" s="41" t="s">
        <v>13</v>
      </c>
      <c r="K255" s="41" t="s">
        <v>496</v>
      </c>
    </row>
    <row r="256" spans="1:11" x14ac:dyDescent="0.3">
      <c r="A256" s="41"/>
      <c r="B256" s="41"/>
      <c r="C256" s="41" t="s">
        <v>891</v>
      </c>
      <c r="D256" s="41">
        <v>200</v>
      </c>
      <c r="E256" s="41"/>
      <c r="F256" s="41" t="s">
        <v>50</v>
      </c>
      <c r="G256" s="41" t="s">
        <v>11</v>
      </c>
      <c r="H256" s="41" t="s">
        <v>16</v>
      </c>
      <c r="I256" s="41" t="s">
        <v>12</v>
      </c>
      <c r="J256" s="41" t="s">
        <v>13</v>
      </c>
      <c r="K256" s="41" t="s">
        <v>498</v>
      </c>
    </row>
    <row r="257" spans="1:11" x14ac:dyDescent="0.3">
      <c r="A257" s="41"/>
      <c r="B257" s="41"/>
      <c r="C257" s="41" t="s">
        <v>9</v>
      </c>
      <c r="D257" s="41">
        <v>80</v>
      </c>
      <c r="E257" s="41"/>
      <c r="F257" s="41" t="s">
        <v>798</v>
      </c>
      <c r="G257" s="41" t="s">
        <v>11</v>
      </c>
      <c r="H257" s="41" t="s">
        <v>16</v>
      </c>
      <c r="I257" s="41" t="s">
        <v>12</v>
      </c>
      <c r="J257" s="41" t="s">
        <v>13</v>
      </c>
      <c r="K257" s="41" t="s">
        <v>498</v>
      </c>
    </row>
    <row r="258" spans="1:11" x14ac:dyDescent="0.3">
      <c r="A258" s="41"/>
      <c r="B258" s="41"/>
      <c r="C258" s="41" t="s">
        <v>913</v>
      </c>
      <c r="D258" s="41">
        <v>239</v>
      </c>
      <c r="E258" s="41"/>
      <c r="F258" s="41" t="s">
        <v>50</v>
      </c>
      <c r="G258" s="41" t="s">
        <v>11</v>
      </c>
      <c r="H258" s="41" t="s">
        <v>16</v>
      </c>
      <c r="I258" s="41" t="s">
        <v>12</v>
      </c>
      <c r="J258" s="41" t="s">
        <v>13</v>
      </c>
      <c r="K258" s="41" t="s">
        <v>498</v>
      </c>
    </row>
    <row r="259" spans="1:11" x14ac:dyDescent="0.3">
      <c r="A259" s="41"/>
      <c r="B259" s="41"/>
      <c r="C259" s="41" t="s">
        <v>887</v>
      </c>
      <c r="D259" s="41">
        <v>1505</v>
      </c>
      <c r="E259" s="41"/>
      <c r="F259" s="41" t="s">
        <v>50</v>
      </c>
      <c r="G259" s="41" t="s">
        <v>10</v>
      </c>
      <c r="H259" s="41" t="s">
        <v>16</v>
      </c>
      <c r="I259" s="41" t="s">
        <v>12</v>
      </c>
      <c r="J259" s="41" t="s">
        <v>13</v>
      </c>
      <c r="K259" s="41" t="s">
        <v>498</v>
      </c>
    </row>
    <row r="260" spans="1:11" x14ac:dyDescent="0.3">
      <c r="A260" s="41"/>
      <c r="B260" s="41"/>
      <c r="C260" s="41" t="s">
        <v>151</v>
      </c>
      <c r="D260" s="41">
        <v>386</v>
      </c>
      <c r="E260" s="41"/>
      <c r="F260" s="41" t="s">
        <v>50</v>
      </c>
      <c r="G260" s="41" t="s">
        <v>10</v>
      </c>
      <c r="H260" s="41" t="s">
        <v>16</v>
      </c>
      <c r="I260" s="41" t="s">
        <v>12</v>
      </c>
      <c r="J260" s="41" t="s">
        <v>13</v>
      </c>
      <c r="K260" s="41" t="s">
        <v>498</v>
      </c>
    </row>
    <row r="261" spans="1:11" x14ac:dyDescent="0.3">
      <c r="A261" s="41"/>
      <c r="B261" s="41"/>
      <c r="C261" s="41" t="s">
        <v>75</v>
      </c>
      <c r="D261" s="41">
        <v>1200</v>
      </c>
      <c r="E261" s="41"/>
      <c r="F261" s="41" t="s">
        <v>50</v>
      </c>
      <c r="G261" s="41" t="s">
        <v>11</v>
      </c>
      <c r="H261" s="41" t="s">
        <v>14</v>
      </c>
      <c r="I261" s="41" t="s">
        <v>12</v>
      </c>
      <c r="J261" s="41" t="s">
        <v>13</v>
      </c>
      <c r="K261" s="41" t="s">
        <v>498</v>
      </c>
    </row>
    <row r="262" spans="1:11" x14ac:dyDescent="0.3">
      <c r="A262" s="41"/>
      <c r="B262" s="42">
        <v>44825</v>
      </c>
      <c r="C262" s="41" t="s">
        <v>24</v>
      </c>
      <c r="D262" s="41">
        <v>200</v>
      </c>
      <c r="E262" s="41"/>
      <c r="F262" s="41" t="s">
        <v>62</v>
      </c>
      <c r="G262" s="41" t="s">
        <v>308</v>
      </c>
      <c r="H262" s="41" t="s">
        <v>16</v>
      </c>
      <c r="I262" s="41" t="s">
        <v>12</v>
      </c>
      <c r="J262" s="41" t="s">
        <v>13</v>
      </c>
      <c r="K262" s="41" t="s">
        <v>496</v>
      </c>
    </row>
    <row r="263" spans="1:11" x14ac:dyDescent="0.3">
      <c r="A263" s="41"/>
      <c r="B263" s="41"/>
      <c r="C263" s="41" t="s">
        <v>8</v>
      </c>
      <c r="D263" s="41">
        <v>120</v>
      </c>
      <c r="E263" s="41"/>
      <c r="F263" s="41" t="s">
        <v>62</v>
      </c>
      <c r="G263" s="41" t="s">
        <v>308</v>
      </c>
      <c r="H263" s="41" t="s">
        <v>16</v>
      </c>
      <c r="I263" s="41" t="s">
        <v>12</v>
      </c>
      <c r="J263" s="41" t="s">
        <v>13</v>
      </c>
      <c r="K263" s="41" t="s">
        <v>496</v>
      </c>
    </row>
    <row r="264" spans="1:11" x14ac:dyDescent="0.3">
      <c r="A264" s="41"/>
      <c r="B264" s="41"/>
      <c r="C264" s="41" t="s">
        <v>27</v>
      </c>
      <c r="D264" s="41">
        <v>510</v>
      </c>
      <c r="E264" s="41"/>
      <c r="F264" s="41" t="s">
        <v>62</v>
      </c>
      <c r="G264" s="41" t="s">
        <v>308</v>
      </c>
      <c r="H264" s="41" t="s">
        <v>16</v>
      </c>
      <c r="I264" s="41" t="s">
        <v>12</v>
      </c>
      <c r="J264" s="41" t="s">
        <v>13</v>
      </c>
      <c r="K264" s="41" t="s">
        <v>496</v>
      </c>
    </row>
    <row r="265" spans="1:11" x14ac:dyDescent="0.3">
      <c r="A265" s="41"/>
      <c r="B265" s="41"/>
      <c r="C265" s="41" t="s">
        <v>560</v>
      </c>
      <c r="D265" s="41">
        <v>9000</v>
      </c>
      <c r="E265" s="41"/>
      <c r="F265" s="41" t="s">
        <v>547</v>
      </c>
      <c r="G265" s="41" t="s">
        <v>308</v>
      </c>
      <c r="H265" s="41" t="s">
        <v>15</v>
      </c>
      <c r="I265" s="41" t="s">
        <v>12</v>
      </c>
      <c r="J265" s="41" t="s">
        <v>13</v>
      </c>
      <c r="K265" s="41" t="s">
        <v>163</v>
      </c>
    </row>
    <row r="266" spans="1:11" x14ac:dyDescent="0.3">
      <c r="A266" s="41"/>
      <c r="B266" s="41"/>
      <c r="C266" s="41" t="s">
        <v>891</v>
      </c>
      <c r="D266" s="41">
        <v>160</v>
      </c>
      <c r="E266" s="41"/>
      <c r="F266" s="41" t="s">
        <v>50</v>
      </c>
      <c r="G266" s="41" t="s">
        <v>11</v>
      </c>
      <c r="H266" s="41" t="s">
        <v>16</v>
      </c>
      <c r="I266" s="41" t="s">
        <v>12</v>
      </c>
      <c r="J266" s="41" t="s">
        <v>13</v>
      </c>
      <c r="K266" s="41" t="s">
        <v>498</v>
      </c>
    </row>
    <row r="267" spans="1:11" x14ac:dyDescent="0.3">
      <c r="A267" s="41"/>
      <c r="B267" s="41"/>
      <c r="C267" s="41" t="s">
        <v>23</v>
      </c>
      <c r="D267" s="41">
        <v>496</v>
      </c>
      <c r="E267" s="41"/>
      <c r="F267" s="41" t="s">
        <v>50</v>
      </c>
      <c r="G267" s="41" t="s">
        <v>10</v>
      </c>
      <c r="H267" s="41" t="s">
        <v>16</v>
      </c>
      <c r="I267" s="41" t="s">
        <v>12</v>
      </c>
      <c r="J267" s="41" t="s">
        <v>13</v>
      </c>
      <c r="K267" s="41" t="s">
        <v>498</v>
      </c>
    </row>
    <row r="268" spans="1:11" x14ac:dyDescent="0.3">
      <c r="A268" s="41"/>
      <c r="B268" s="41"/>
      <c r="C268" s="41" t="s">
        <v>900</v>
      </c>
      <c r="D268" s="41">
        <v>69</v>
      </c>
      <c r="E268" s="41"/>
      <c r="F268" s="41" t="s">
        <v>50</v>
      </c>
      <c r="G268" s="41" t="s">
        <v>10</v>
      </c>
      <c r="H268" s="41" t="s">
        <v>15</v>
      </c>
      <c r="I268" s="41" t="s">
        <v>12</v>
      </c>
      <c r="J268" s="41" t="s">
        <v>13</v>
      </c>
      <c r="K268" s="41" t="s">
        <v>498</v>
      </c>
    </row>
    <row r="269" spans="1:11" x14ac:dyDescent="0.3">
      <c r="A269" s="41"/>
      <c r="B269" s="41"/>
      <c r="C269" s="41" t="s">
        <v>151</v>
      </c>
      <c r="D269" s="41">
        <v>490</v>
      </c>
      <c r="E269" s="41"/>
      <c r="F269" s="41" t="s">
        <v>50</v>
      </c>
      <c r="G269" s="41" t="s">
        <v>10</v>
      </c>
      <c r="H269" s="41" t="s">
        <v>16</v>
      </c>
      <c r="I269" s="41" t="s">
        <v>12</v>
      </c>
      <c r="J269" s="41" t="s">
        <v>13</v>
      </c>
      <c r="K269" s="41" t="s">
        <v>498</v>
      </c>
    </row>
    <row r="270" spans="1:11" x14ac:dyDescent="0.3">
      <c r="A270" s="41"/>
      <c r="B270" s="41"/>
      <c r="C270" s="41" t="s">
        <v>75</v>
      </c>
      <c r="D270" s="41">
        <v>1200</v>
      </c>
      <c r="E270" s="41"/>
      <c r="F270" s="41" t="s">
        <v>50</v>
      </c>
      <c r="G270" s="41" t="s">
        <v>11</v>
      </c>
      <c r="H270" s="41" t="s">
        <v>14</v>
      </c>
      <c r="I270" s="41" t="s">
        <v>12</v>
      </c>
      <c r="J270" s="41" t="s">
        <v>13</v>
      </c>
      <c r="K270" s="41" t="s">
        <v>498</v>
      </c>
    </row>
    <row r="271" spans="1:11" x14ac:dyDescent="0.3">
      <c r="A271" s="41"/>
      <c r="B271" s="41"/>
      <c r="C271" s="41" t="s">
        <v>913</v>
      </c>
      <c r="D271" s="41">
        <v>85</v>
      </c>
      <c r="E271" s="41"/>
      <c r="F271" s="41" t="s">
        <v>50</v>
      </c>
      <c r="G271" s="41" t="s">
        <v>11</v>
      </c>
      <c r="H271" s="41" t="s">
        <v>16</v>
      </c>
      <c r="I271" s="41" t="s">
        <v>12</v>
      </c>
      <c r="J271" s="41" t="s">
        <v>13</v>
      </c>
      <c r="K271" s="41" t="s">
        <v>498</v>
      </c>
    </row>
    <row r="272" spans="1:11" x14ac:dyDescent="0.3">
      <c r="A272" s="41"/>
      <c r="B272" s="42">
        <v>44826</v>
      </c>
      <c r="C272" s="41" t="s">
        <v>494</v>
      </c>
      <c r="D272" s="41">
        <v>1232</v>
      </c>
      <c r="E272" s="41"/>
      <c r="F272" s="41" t="s">
        <v>62</v>
      </c>
      <c r="G272" s="41" t="s">
        <v>10</v>
      </c>
      <c r="H272" s="41" t="s">
        <v>17</v>
      </c>
      <c r="I272" s="41" t="s">
        <v>12</v>
      </c>
      <c r="J272" s="41" t="s">
        <v>13</v>
      </c>
      <c r="K272" s="41" t="s">
        <v>496</v>
      </c>
    </row>
    <row r="273" spans="1:11" x14ac:dyDescent="0.3">
      <c r="A273" s="41"/>
      <c r="B273" s="41"/>
      <c r="C273" s="41" t="s">
        <v>24</v>
      </c>
      <c r="D273" s="41">
        <v>50</v>
      </c>
      <c r="E273" s="41"/>
      <c r="F273" s="41" t="s">
        <v>62</v>
      </c>
      <c r="G273" s="41" t="s">
        <v>308</v>
      </c>
      <c r="H273" s="41" t="s">
        <v>16</v>
      </c>
      <c r="I273" s="41" t="s">
        <v>12</v>
      </c>
      <c r="J273" s="41" t="s">
        <v>13</v>
      </c>
      <c r="K273" s="41" t="s">
        <v>496</v>
      </c>
    </row>
    <row r="274" spans="1:11" x14ac:dyDescent="0.3">
      <c r="A274" s="41"/>
      <c r="B274" s="41"/>
      <c r="C274" s="41" t="s">
        <v>8</v>
      </c>
      <c r="D274" s="41">
        <v>130</v>
      </c>
      <c r="E274" s="41"/>
      <c r="F274" s="41" t="s">
        <v>62</v>
      </c>
      <c r="G274" s="41" t="s">
        <v>308</v>
      </c>
      <c r="H274" s="41" t="s">
        <v>16</v>
      </c>
      <c r="I274" s="41" t="s">
        <v>12</v>
      </c>
      <c r="J274" s="41" t="s">
        <v>13</v>
      </c>
      <c r="K274" s="41" t="s">
        <v>496</v>
      </c>
    </row>
    <row r="275" spans="1:11" x14ac:dyDescent="0.3">
      <c r="A275" s="41"/>
      <c r="B275" s="41"/>
      <c r="C275" s="41" t="s">
        <v>903</v>
      </c>
      <c r="D275" s="41">
        <v>550</v>
      </c>
      <c r="E275" s="41"/>
      <c r="F275" s="41" t="s">
        <v>62</v>
      </c>
      <c r="G275" s="41" t="s">
        <v>10</v>
      </c>
      <c r="H275" s="41" t="s">
        <v>15</v>
      </c>
      <c r="I275" s="41" t="s">
        <v>12</v>
      </c>
      <c r="J275" s="41" t="s">
        <v>13</v>
      </c>
      <c r="K275" s="41" t="s">
        <v>496</v>
      </c>
    </row>
    <row r="276" spans="1:11" x14ac:dyDescent="0.3">
      <c r="A276" s="41"/>
      <c r="B276" s="41"/>
      <c r="C276" s="41" t="s">
        <v>495</v>
      </c>
      <c r="D276" s="41">
        <v>550</v>
      </c>
      <c r="E276" s="41"/>
      <c r="F276" s="41" t="s">
        <v>62</v>
      </c>
      <c r="G276" s="41" t="s">
        <v>308</v>
      </c>
      <c r="H276" s="41" t="s">
        <v>15</v>
      </c>
      <c r="I276" s="41" t="s">
        <v>12</v>
      </c>
      <c r="J276" s="41" t="s">
        <v>13</v>
      </c>
      <c r="K276" s="41" t="s">
        <v>496</v>
      </c>
    </row>
    <row r="277" spans="1:11" x14ac:dyDescent="0.3">
      <c r="A277" s="41"/>
      <c r="B277" s="41"/>
      <c r="C277" s="41" t="s">
        <v>27</v>
      </c>
      <c r="D277" s="41">
        <v>440</v>
      </c>
      <c r="E277" s="41"/>
      <c r="F277" s="41" t="s">
        <v>62</v>
      </c>
      <c r="G277" s="41" t="s">
        <v>308</v>
      </c>
      <c r="H277" s="41" t="s">
        <v>16</v>
      </c>
      <c r="I277" s="41" t="s">
        <v>12</v>
      </c>
      <c r="J277" s="41" t="s">
        <v>13</v>
      </c>
      <c r="K277" s="41" t="s">
        <v>496</v>
      </c>
    </row>
    <row r="278" spans="1:11" x14ac:dyDescent="0.3">
      <c r="A278" s="41"/>
      <c r="B278" s="41"/>
      <c r="C278" s="41" t="s">
        <v>45</v>
      </c>
      <c r="D278" s="41">
        <v>60</v>
      </c>
      <c r="E278" s="41"/>
      <c r="F278" s="41" t="s">
        <v>62</v>
      </c>
      <c r="G278" s="41" t="s">
        <v>308</v>
      </c>
      <c r="H278" s="41" t="s">
        <v>14</v>
      </c>
      <c r="I278" s="41" t="s">
        <v>12</v>
      </c>
      <c r="J278" s="41" t="s">
        <v>13</v>
      </c>
      <c r="K278" s="41" t="s">
        <v>496</v>
      </c>
    </row>
    <row r="279" spans="1:11" x14ac:dyDescent="0.3">
      <c r="A279" s="41"/>
      <c r="B279" s="41"/>
      <c r="C279" s="41" t="s">
        <v>20</v>
      </c>
      <c r="D279" s="41">
        <v>440</v>
      </c>
      <c r="E279" s="41"/>
      <c r="F279" s="41" t="s">
        <v>547</v>
      </c>
      <c r="G279" s="41" t="s">
        <v>308</v>
      </c>
      <c r="H279" s="41" t="s">
        <v>15</v>
      </c>
      <c r="I279" s="41" t="s">
        <v>12</v>
      </c>
      <c r="J279" s="41" t="s">
        <v>13</v>
      </c>
      <c r="K279" s="41"/>
    </row>
    <row r="280" spans="1:11" x14ac:dyDescent="0.3">
      <c r="A280" s="41"/>
      <c r="B280" s="41"/>
      <c r="C280" s="41" t="s">
        <v>891</v>
      </c>
      <c r="D280" s="41">
        <v>190</v>
      </c>
      <c r="E280" s="41"/>
      <c r="F280" s="41" t="s">
        <v>50</v>
      </c>
      <c r="G280" s="41" t="s">
        <v>11</v>
      </c>
      <c r="H280" s="41" t="s">
        <v>16</v>
      </c>
      <c r="I280" s="41" t="s">
        <v>12</v>
      </c>
      <c r="J280" s="41" t="s">
        <v>13</v>
      </c>
      <c r="K280" s="41" t="s">
        <v>498</v>
      </c>
    </row>
    <row r="281" spans="1:11" x14ac:dyDescent="0.3">
      <c r="A281" s="41"/>
      <c r="B281" s="41"/>
      <c r="C281" s="41" t="s">
        <v>23</v>
      </c>
      <c r="D281" s="41">
        <v>390</v>
      </c>
      <c r="E281" s="41"/>
      <c r="F281" s="41" t="s">
        <v>50</v>
      </c>
      <c r="G281" s="41" t="s">
        <v>11</v>
      </c>
      <c r="H281" s="41" t="s">
        <v>16</v>
      </c>
      <c r="I281" s="41" t="s">
        <v>12</v>
      </c>
      <c r="J281" s="41" t="s">
        <v>13</v>
      </c>
      <c r="K281" s="41" t="s">
        <v>498</v>
      </c>
    </row>
    <row r="282" spans="1:11" x14ac:dyDescent="0.3">
      <c r="A282" s="41"/>
      <c r="B282" s="41"/>
      <c r="C282" s="41" t="s">
        <v>151</v>
      </c>
      <c r="D282" s="41">
        <v>527</v>
      </c>
      <c r="E282" s="41"/>
      <c r="F282" s="41" t="s">
        <v>50</v>
      </c>
      <c r="G282" s="41" t="s">
        <v>10</v>
      </c>
      <c r="H282" s="41" t="s">
        <v>16</v>
      </c>
      <c r="I282" s="41" t="s">
        <v>12</v>
      </c>
      <c r="J282" s="41" t="s">
        <v>13</v>
      </c>
      <c r="K282" s="41" t="s">
        <v>498</v>
      </c>
    </row>
    <row r="283" spans="1:11" x14ac:dyDescent="0.3">
      <c r="A283" s="41"/>
      <c r="B283" s="41"/>
      <c r="C283" s="41" t="s">
        <v>913</v>
      </c>
      <c r="D283" s="41">
        <v>120</v>
      </c>
      <c r="E283" s="41"/>
      <c r="F283" s="41" t="s">
        <v>50</v>
      </c>
      <c r="G283" s="41" t="s">
        <v>11</v>
      </c>
      <c r="H283" s="41" t="s">
        <v>16</v>
      </c>
      <c r="I283" s="41" t="s">
        <v>12</v>
      </c>
      <c r="J283" s="41" t="s">
        <v>13</v>
      </c>
      <c r="K283" s="41" t="s">
        <v>498</v>
      </c>
    </row>
    <row r="284" spans="1:11" x14ac:dyDescent="0.3">
      <c r="A284" s="41"/>
      <c r="B284" s="41"/>
      <c r="C284" s="41" t="s">
        <v>75</v>
      </c>
      <c r="D284" s="41">
        <v>1200</v>
      </c>
      <c r="E284" s="41"/>
      <c r="F284" s="41" t="s">
        <v>50</v>
      </c>
      <c r="G284" s="41" t="s">
        <v>11</v>
      </c>
      <c r="H284" s="41" t="s">
        <v>14</v>
      </c>
      <c r="I284" s="41" t="s">
        <v>12</v>
      </c>
      <c r="J284" s="41" t="s">
        <v>13</v>
      </c>
      <c r="K284" s="41" t="s">
        <v>498</v>
      </c>
    </row>
    <row r="285" spans="1:11" s="36" customFormat="1" x14ac:dyDescent="0.3">
      <c r="A285" s="44"/>
      <c r="B285" s="44">
        <v>44827</v>
      </c>
      <c r="C285" s="41" t="s">
        <v>491</v>
      </c>
      <c r="D285" s="56">
        <v>60</v>
      </c>
      <c r="E285" s="44"/>
      <c r="F285" s="44" t="s">
        <v>62</v>
      </c>
      <c r="G285" s="44" t="s">
        <v>308</v>
      </c>
      <c r="H285" s="44" t="s">
        <v>16</v>
      </c>
      <c r="I285" s="41" t="s">
        <v>12</v>
      </c>
      <c r="J285" s="41" t="s">
        <v>13</v>
      </c>
      <c r="K285" s="44" t="s">
        <v>163</v>
      </c>
    </row>
    <row r="286" spans="1:11" x14ac:dyDescent="0.3">
      <c r="A286" s="41"/>
      <c r="B286" s="41"/>
      <c r="C286" s="41" t="s">
        <v>8</v>
      </c>
      <c r="D286" s="41">
        <v>250</v>
      </c>
      <c r="E286" s="41"/>
      <c r="F286" s="41" t="s">
        <v>62</v>
      </c>
      <c r="G286" s="41" t="s">
        <v>308</v>
      </c>
      <c r="H286" s="41" t="s">
        <v>16</v>
      </c>
      <c r="I286" s="41" t="s">
        <v>12</v>
      </c>
      <c r="J286" s="41" t="s">
        <v>13</v>
      </c>
      <c r="K286" s="41" t="s">
        <v>163</v>
      </c>
    </row>
    <row r="287" spans="1:11" x14ac:dyDescent="0.3">
      <c r="A287" s="41"/>
      <c r="B287" s="41"/>
      <c r="C287" s="41" t="s">
        <v>9</v>
      </c>
      <c r="D287" s="41">
        <v>20</v>
      </c>
      <c r="E287" s="41"/>
      <c r="F287" s="41" t="s">
        <v>62</v>
      </c>
      <c r="G287" s="41" t="s">
        <v>308</v>
      </c>
      <c r="H287" s="41" t="s">
        <v>16</v>
      </c>
      <c r="I287" s="41" t="s">
        <v>12</v>
      </c>
      <c r="J287" s="41" t="s">
        <v>13</v>
      </c>
      <c r="K287" s="41" t="s">
        <v>163</v>
      </c>
    </row>
    <row r="288" spans="1:11" x14ac:dyDescent="0.3">
      <c r="A288" s="41"/>
      <c r="B288" s="41"/>
      <c r="C288" s="41" t="s">
        <v>503</v>
      </c>
      <c r="D288" s="41">
        <v>464</v>
      </c>
      <c r="E288" s="41"/>
      <c r="F288" s="41" t="s">
        <v>62</v>
      </c>
      <c r="G288" s="41" t="s">
        <v>308</v>
      </c>
      <c r="H288" s="41" t="s">
        <v>15</v>
      </c>
      <c r="I288" s="41" t="s">
        <v>12</v>
      </c>
      <c r="J288" s="41" t="s">
        <v>13</v>
      </c>
      <c r="K288" s="41" t="s">
        <v>163</v>
      </c>
    </row>
    <row r="289" spans="1:11" x14ac:dyDescent="0.3">
      <c r="A289" s="41"/>
      <c r="B289" s="41"/>
      <c r="C289" s="41" t="s">
        <v>20</v>
      </c>
      <c r="D289" s="41">
        <v>500</v>
      </c>
      <c r="E289" s="41"/>
      <c r="F289" s="41" t="s">
        <v>62</v>
      </c>
      <c r="G289" s="41" t="s">
        <v>10</v>
      </c>
      <c r="H289" s="41" t="s">
        <v>15</v>
      </c>
      <c r="I289" s="41" t="s">
        <v>12</v>
      </c>
      <c r="J289" s="41" t="s">
        <v>13</v>
      </c>
      <c r="K289" s="41" t="s">
        <v>163</v>
      </c>
    </row>
    <row r="290" spans="1:11" x14ac:dyDescent="0.3">
      <c r="A290" s="41"/>
      <c r="B290" s="41"/>
      <c r="C290" s="41" t="s">
        <v>23</v>
      </c>
      <c r="D290" s="41">
        <v>260</v>
      </c>
      <c r="E290" s="41"/>
      <c r="F290" s="41" t="s">
        <v>62</v>
      </c>
      <c r="G290" s="41" t="s">
        <v>308</v>
      </c>
      <c r="H290" s="41" t="s">
        <v>16</v>
      </c>
      <c r="I290" s="41" t="s">
        <v>12</v>
      </c>
      <c r="J290" s="41" t="s">
        <v>13</v>
      </c>
      <c r="K290" s="41" t="s">
        <v>163</v>
      </c>
    </row>
    <row r="291" spans="1:11" x14ac:dyDescent="0.3">
      <c r="A291" s="41"/>
      <c r="B291" s="41"/>
      <c r="C291" s="41" t="s">
        <v>67</v>
      </c>
      <c r="D291" s="41">
        <v>100</v>
      </c>
      <c r="E291" s="41"/>
      <c r="F291" s="41" t="s">
        <v>62</v>
      </c>
      <c r="G291" s="41" t="s">
        <v>308</v>
      </c>
      <c r="H291" s="41" t="s">
        <v>16</v>
      </c>
      <c r="I291" s="41" t="s">
        <v>12</v>
      </c>
      <c r="J291" s="41" t="s">
        <v>13</v>
      </c>
      <c r="K291" s="41" t="s">
        <v>163</v>
      </c>
    </row>
    <row r="292" spans="1:11" x14ac:dyDescent="0.3">
      <c r="A292" s="41"/>
      <c r="B292" s="41"/>
      <c r="C292" s="41" t="s">
        <v>904</v>
      </c>
      <c r="D292" s="41">
        <v>699</v>
      </c>
      <c r="E292" s="41"/>
      <c r="F292" s="41" t="s">
        <v>547</v>
      </c>
      <c r="G292" s="41" t="s">
        <v>308</v>
      </c>
      <c r="H292" s="41" t="s">
        <v>14</v>
      </c>
      <c r="I292" s="41" t="s">
        <v>12</v>
      </c>
      <c r="J292" s="41" t="s">
        <v>13</v>
      </c>
      <c r="K292" s="41" t="s">
        <v>163</v>
      </c>
    </row>
    <row r="293" spans="1:11" x14ac:dyDescent="0.3">
      <c r="A293" s="41"/>
      <c r="B293" s="41"/>
      <c r="C293" s="41" t="s">
        <v>570</v>
      </c>
      <c r="D293" s="41">
        <v>499</v>
      </c>
      <c r="E293" s="41"/>
      <c r="F293" s="41" t="s">
        <v>547</v>
      </c>
      <c r="G293" s="41" t="s">
        <v>308</v>
      </c>
      <c r="H293" s="41" t="s">
        <v>14</v>
      </c>
      <c r="I293" s="41" t="s">
        <v>12</v>
      </c>
      <c r="J293" s="41" t="s">
        <v>13</v>
      </c>
      <c r="K293" s="41"/>
    </row>
    <row r="294" spans="1:11" x14ac:dyDescent="0.3">
      <c r="A294" s="41"/>
      <c r="B294" s="41"/>
      <c r="C294" s="41" t="s">
        <v>891</v>
      </c>
      <c r="D294" s="41">
        <v>180</v>
      </c>
      <c r="E294" s="41"/>
      <c r="F294" s="41" t="s">
        <v>50</v>
      </c>
      <c r="G294" s="41" t="s">
        <v>308</v>
      </c>
      <c r="H294" s="41" t="s">
        <v>16</v>
      </c>
      <c r="I294" s="41" t="s">
        <v>12</v>
      </c>
      <c r="J294" s="41" t="s">
        <v>13</v>
      </c>
      <c r="K294" s="41" t="s">
        <v>498</v>
      </c>
    </row>
    <row r="295" spans="1:11" x14ac:dyDescent="0.3">
      <c r="A295" s="41"/>
      <c r="B295" s="41"/>
      <c r="C295" s="41" t="s">
        <v>23</v>
      </c>
      <c r="D295" s="41">
        <v>355</v>
      </c>
      <c r="E295" s="41"/>
      <c r="F295" s="41" t="s">
        <v>50</v>
      </c>
      <c r="G295" s="41" t="s">
        <v>308</v>
      </c>
      <c r="H295" s="41" t="s">
        <v>16</v>
      </c>
      <c r="I295" s="41" t="s">
        <v>12</v>
      </c>
      <c r="J295" s="41" t="s">
        <v>13</v>
      </c>
      <c r="K295" s="41" t="s">
        <v>498</v>
      </c>
    </row>
    <row r="296" spans="1:11" x14ac:dyDescent="0.3">
      <c r="A296" s="41"/>
      <c r="B296" s="41"/>
      <c r="C296" s="41" t="s">
        <v>913</v>
      </c>
      <c r="D296" s="41">
        <v>140</v>
      </c>
      <c r="E296" s="41"/>
      <c r="F296" s="41" t="s">
        <v>50</v>
      </c>
      <c r="G296" s="41" t="s">
        <v>308</v>
      </c>
      <c r="H296" s="41" t="s">
        <v>16</v>
      </c>
      <c r="I296" s="41" t="s">
        <v>12</v>
      </c>
      <c r="J296" s="41" t="s">
        <v>13</v>
      </c>
      <c r="K296" s="41" t="s">
        <v>498</v>
      </c>
    </row>
    <row r="297" spans="1:11" x14ac:dyDescent="0.3">
      <c r="A297" s="41"/>
      <c r="B297" s="41"/>
      <c r="C297" s="41" t="s">
        <v>151</v>
      </c>
      <c r="D297" s="41">
        <v>500</v>
      </c>
      <c r="E297" s="41"/>
      <c r="F297" s="41" t="s">
        <v>50</v>
      </c>
      <c r="G297" s="41" t="s">
        <v>10</v>
      </c>
      <c r="H297" s="41" t="s">
        <v>16</v>
      </c>
      <c r="I297" s="41" t="s">
        <v>12</v>
      </c>
      <c r="J297" s="41" t="s">
        <v>13</v>
      </c>
      <c r="K297" s="41" t="s">
        <v>498</v>
      </c>
    </row>
    <row r="298" spans="1:11" x14ac:dyDescent="0.3">
      <c r="A298" s="41"/>
      <c r="B298" s="41"/>
      <c r="C298" s="41" t="s">
        <v>94</v>
      </c>
      <c r="D298" s="41">
        <v>1000</v>
      </c>
      <c r="E298" s="41"/>
      <c r="F298" s="41" t="s">
        <v>50</v>
      </c>
      <c r="G298" s="41" t="s">
        <v>308</v>
      </c>
      <c r="H298" s="41" t="s">
        <v>15</v>
      </c>
      <c r="I298" s="41" t="s">
        <v>12</v>
      </c>
      <c r="J298" s="41" t="s">
        <v>13</v>
      </c>
      <c r="K298" s="41" t="s">
        <v>498</v>
      </c>
    </row>
    <row r="299" spans="1:11" x14ac:dyDescent="0.3">
      <c r="A299" s="41"/>
      <c r="B299" s="41"/>
      <c r="C299" s="41" t="s">
        <v>75</v>
      </c>
      <c r="D299" s="41">
        <v>1200</v>
      </c>
      <c r="E299" s="41"/>
      <c r="F299" s="41" t="s">
        <v>50</v>
      </c>
      <c r="G299" s="41" t="s">
        <v>308</v>
      </c>
      <c r="H299" s="41" t="s">
        <v>14</v>
      </c>
      <c r="I299" s="41" t="s">
        <v>12</v>
      </c>
      <c r="J299" s="41" t="s">
        <v>13</v>
      </c>
      <c r="K299" s="41" t="s">
        <v>498</v>
      </c>
    </row>
    <row r="300" spans="1:11" x14ac:dyDescent="0.3">
      <c r="A300" s="41"/>
      <c r="B300" s="42">
        <v>44828</v>
      </c>
      <c r="C300" s="41" t="s">
        <v>905</v>
      </c>
      <c r="D300" s="41">
        <v>40</v>
      </c>
      <c r="E300" s="41"/>
      <c r="F300" s="41" t="s">
        <v>62</v>
      </c>
      <c r="G300" s="41" t="s">
        <v>308</v>
      </c>
      <c r="H300" s="41" t="s">
        <v>15</v>
      </c>
      <c r="I300" s="41" t="s">
        <v>12</v>
      </c>
      <c r="J300" s="41" t="s">
        <v>13</v>
      </c>
      <c r="K300" s="41" t="s">
        <v>163</v>
      </c>
    </row>
    <row r="301" spans="1:11" x14ac:dyDescent="0.3">
      <c r="A301" s="41"/>
      <c r="B301" s="41"/>
      <c r="C301" s="41" t="s">
        <v>24</v>
      </c>
      <c r="D301" s="41">
        <v>140</v>
      </c>
      <c r="E301" s="41"/>
      <c r="F301" s="41" t="s">
        <v>62</v>
      </c>
      <c r="G301" s="41" t="s">
        <v>308</v>
      </c>
      <c r="H301" s="41" t="s">
        <v>16</v>
      </c>
      <c r="I301" s="41" t="s">
        <v>12</v>
      </c>
      <c r="J301" s="41" t="s">
        <v>13</v>
      </c>
      <c r="K301" s="41" t="s">
        <v>163</v>
      </c>
    </row>
    <row r="302" spans="1:11" x14ac:dyDescent="0.3">
      <c r="A302" s="41"/>
      <c r="B302" s="41"/>
      <c r="C302" s="41" t="s">
        <v>26</v>
      </c>
      <c r="D302" s="41">
        <v>20</v>
      </c>
      <c r="E302" s="41"/>
      <c r="F302" s="41" t="s">
        <v>62</v>
      </c>
      <c r="G302" s="41" t="s">
        <v>308</v>
      </c>
      <c r="H302" s="41" t="s">
        <v>16</v>
      </c>
      <c r="I302" s="41" t="s">
        <v>12</v>
      </c>
      <c r="J302" s="41" t="s">
        <v>13</v>
      </c>
      <c r="K302" s="41" t="s">
        <v>163</v>
      </c>
    </row>
    <row r="303" spans="1:11" x14ac:dyDescent="0.3">
      <c r="A303" s="41"/>
      <c r="B303" s="41"/>
      <c r="C303" s="41" t="s">
        <v>23</v>
      </c>
      <c r="D303" s="41">
        <v>350</v>
      </c>
      <c r="E303" s="41"/>
      <c r="F303" s="41" t="s">
        <v>62</v>
      </c>
      <c r="G303" s="41" t="s">
        <v>308</v>
      </c>
      <c r="H303" s="41" t="s">
        <v>16</v>
      </c>
      <c r="I303" s="41" t="s">
        <v>12</v>
      </c>
      <c r="J303" s="41" t="s">
        <v>13</v>
      </c>
      <c r="K303" s="41" t="s">
        <v>163</v>
      </c>
    </row>
    <row r="304" spans="1:11" x14ac:dyDescent="0.3">
      <c r="A304" s="41"/>
      <c r="B304" s="41"/>
      <c r="C304" s="41" t="s">
        <v>504</v>
      </c>
      <c r="D304" s="41">
        <v>7713</v>
      </c>
      <c r="E304" s="41"/>
      <c r="F304" s="41" t="s">
        <v>62</v>
      </c>
      <c r="G304" s="41" t="s">
        <v>308</v>
      </c>
      <c r="H304" s="41" t="s">
        <v>15</v>
      </c>
      <c r="I304" s="41" t="s">
        <v>12</v>
      </c>
      <c r="J304" s="41" t="s">
        <v>13</v>
      </c>
      <c r="K304" s="41" t="s">
        <v>163</v>
      </c>
    </row>
    <row r="305" spans="1:11" x14ac:dyDescent="0.3">
      <c r="A305" s="41"/>
      <c r="B305" s="41"/>
      <c r="C305" s="41" t="s">
        <v>20</v>
      </c>
      <c r="D305" s="41">
        <v>2100</v>
      </c>
      <c r="E305" s="41"/>
      <c r="F305" s="41" t="s">
        <v>62</v>
      </c>
      <c r="G305" s="41" t="s">
        <v>308</v>
      </c>
      <c r="H305" s="41" t="s">
        <v>15</v>
      </c>
      <c r="I305" s="41" t="s">
        <v>12</v>
      </c>
      <c r="J305" s="41" t="s">
        <v>13</v>
      </c>
      <c r="K305" s="41" t="s">
        <v>163</v>
      </c>
    </row>
    <row r="306" spans="1:11" x14ac:dyDescent="0.3">
      <c r="A306" s="41"/>
      <c r="B306" s="41"/>
      <c r="C306" s="41" t="s">
        <v>20</v>
      </c>
      <c r="D306" s="41">
        <v>1560</v>
      </c>
      <c r="E306" s="41"/>
      <c r="F306" s="41" t="s">
        <v>62</v>
      </c>
      <c r="G306" s="41" t="s">
        <v>10</v>
      </c>
      <c r="H306" s="41" t="s">
        <v>15</v>
      </c>
      <c r="I306" s="41" t="s">
        <v>12</v>
      </c>
      <c r="J306" s="41" t="s">
        <v>13</v>
      </c>
      <c r="K306" s="41" t="s">
        <v>163</v>
      </c>
    </row>
    <row r="307" spans="1:11" x14ac:dyDescent="0.3">
      <c r="A307" s="41"/>
      <c r="B307" s="41"/>
      <c r="C307" s="41" t="s">
        <v>505</v>
      </c>
      <c r="D307" s="41">
        <v>5000</v>
      </c>
      <c r="E307" s="41"/>
      <c r="F307" s="41" t="s">
        <v>62</v>
      </c>
      <c r="G307" s="41" t="s">
        <v>308</v>
      </c>
      <c r="H307" s="41" t="s">
        <v>14</v>
      </c>
      <c r="I307" s="41" t="s">
        <v>12</v>
      </c>
      <c r="J307" s="41" t="s">
        <v>13</v>
      </c>
      <c r="K307" s="41" t="s">
        <v>163</v>
      </c>
    </row>
    <row r="308" spans="1:11" x14ac:dyDescent="0.3">
      <c r="A308" s="41"/>
      <c r="B308" s="41"/>
      <c r="C308" s="41" t="s">
        <v>23</v>
      </c>
      <c r="D308" s="41">
        <v>265</v>
      </c>
      <c r="E308" s="41"/>
      <c r="F308" s="41" t="s">
        <v>62</v>
      </c>
      <c r="G308" s="41" t="s">
        <v>308</v>
      </c>
      <c r="H308" s="41" t="s">
        <v>16</v>
      </c>
      <c r="I308" s="41" t="s">
        <v>12</v>
      </c>
      <c r="J308" s="41" t="s">
        <v>13</v>
      </c>
      <c r="K308" s="41" t="s">
        <v>163</v>
      </c>
    </row>
    <row r="309" spans="1:11" x14ac:dyDescent="0.3">
      <c r="A309" s="41"/>
      <c r="B309" s="41"/>
      <c r="C309" s="41" t="s">
        <v>9</v>
      </c>
      <c r="D309" s="41">
        <v>45</v>
      </c>
      <c r="E309" s="41"/>
      <c r="F309" s="41" t="s">
        <v>62</v>
      </c>
      <c r="G309" s="41" t="s">
        <v>308</v>
      </c>
      <c r="H309" s="41" t="s">
        <v>16</v>
      </c>
      <c r="I309" s="41" t="s">
        <v>12</v>
      </c>
      <c r="J309" s="41" t="s">
        <v>13</v>
      </c>
      <c r="K309" s="41" t="s">
        <v>163</v>
      </c>
    </row>
    <row r="310" spans="1:11" x14ac:dyDescent="0.3">
      <c r="A310" s="41"/>
      <c r="B310" s="41"/>
      <c r="C310" s="41" t="s">
        <v>55</v>
      </c>
      <c r="D310" s="41">
        <v>95</v>
      </c>
      <c r="E310" s="41"/>
      <c r="F310" s="41" t="s">
        <v>62</v>
      </c>
      <c r="G310" s="41" t="s">
        <v>308</v>
      </c>
      <c r="H310" s="41" t="s">
        <v>16</v>
      </c>
      <c r="I310" s="41" t="s">
        <v>12</v>
      </c>
      <c r="J310" s="41" t="s">
        <v>13</v>
      </c>
      <c r="K310" s="41" t="s">
        <v>163</v>
      </c>
    </row>
    <row r="311" spans="1:11" x14ac:dyDescent="0.3">
      <c r="A311" s="41"/>
      <c r="B311" s="41"/>
      <c r="C311" s="41" t="s">
        <v>8</v>
      </c>
      <c r="D311" s="41">
        <v>185</v>
      </c>
      <c r="E311" s="41"/>
      <c r="F311" s="41" t="s">
        <v>62</v>
      </c>
      <c r="G311" s="41" t="s">
        <v>308</v>
      </c>
      <c r="H311" s="41" t="s">
        <v>16</v>
      </c>
      <c r="I311" s="41" t="s">
        <v>12</v>
      </c>
      <c r="J311" s="41" t="s">
        <v>13</v>
      </c>
      <c r="K311" s="41" t="s">
        <v>163</v>
      </c>
    </row>
    <row r="312" spans="1:11" x14ac:dyDescent="0.3">
      <c r="A312" s="41"/>
      <c r="B312" s="41"/>
      <c r="C312" s="41" t="s">
        <v>891</v>
      </c>
      <c r="D312" s="41">
        <v>165</v>
      </c>
      <c r="E312" s="41"/>
      <c r="F312" s="41" t="s">
        <v>50</v>
      </c>
      <c r="G312" s="41" t="s">
        <v>308</v>
      </c>
      <c r="H312" s="41" t="s">
        <v>16</v>
      </c>
      <c r="I312" s="41" t="s">
        <v>12</v>
      </c>
      <c r="J312" s="41" t="s">
        <v>13</v>
      </c>
      <c r="K312" s="41" t="s">
        <v>498</v>
      </c>
    </row>
    <row r="313" spans="1:11" x14ac:dyDescent="0.3">
      <c r="A313" s="41"/>
      <c r="B313" s="41"/>
      <c r="C313" s="41" t="s">
        <v>23</v>
      </c>
      <c r="D313" s="41">
        <v>566</v>
      </c>
      <c r="E313" s="41"/>
      <c r="F313" s="41" t="s">
        <v>50</v>
      </c>
      <c r="G313" s="41" t="s">
        <v>10</v>
      </c>
      <c r="H313" s="41" t="s">
        <v>16</v>
      </c>
      <c r="I313" s="41" t="s">
        <v>12</v>
      </c>
      <c r="J313" s="41" t="s">
        <v>13</v>
      </c>
      <c r="K313" s="41" t="s">
        <v>498</v>
      </c>
    </row>
    <row r="314" spans="1:11" x14ac:dyDescent="0.3">
      <c r="A314" s="41"/>
      <c r="B314" s="41"/>
      <c r="C314" s="41" t="s">
        <v>913</v>
      </c>
      <c r="D314" s="41">
        <v>70</v>
      </c>
      <c r="E314" s="41"/>
      <c r="F314" s="41" t="s">
        <v>50</v>
      </c>
      <c r="G314" s="41" t="s">
        <v>308</v>
      </c>
      <c r="H314" s="41" t="s">
        <v>16</v>
      </c>
      <c r="I314" s="41" t="s">
        <v>12</v>
      </c>
      <c r="J314" s="41" t="s">
        <v>13</v>
      </c>
      <c r="K314" s="41" t="s">
        <v>498</v>
      </c>
    </row>
    <row r="315" spans="1:11" x14ac:dyDescent="0.3">
      <c r="A315" s="41"/>
      <c r="B315" s="41"/>
      <c r="C315" s="41" t="s">
        <v>151</v>
      </c>
      <c r="D315" s="41">
        <v>492</v>
      </c>
      <c r="E315" s="41"/>
      <c r="F315" s="41" t="s">
        <v>50</v>
      </c>
      <c r="G315" s="41" t="s">
        <v>10</v>
      </c>
      <c r="H315" s="41" t="s">
        <v>16</v>
      </c>
      <c r="I315" s="41" t="s">
        <v>12</v>
      </c>
      <c r="J315" s="41" t="s">
        <v>13</v>
      </c>
      <c r="K315" s="41" t="s">
        <v>498</v>
      </c>
    </row>
    <row r="316" spans="1:11" x14ac:dyDescent="0.3">
      <c r="A316" s="41"/>
      <c r="B316" s="41"/>
      <c r="C316" s="41" t="s">
        <v>75</v>
      </c>
      <c r="D316" s="41">
        <v>1200</v>
      </c>
      <c r="E316" s="41"/>
      <c r="F316" s="41" t="s">
        <v>50</v>
      </c>
      <c r="G316" s="41" t="s">
        <v>308</v>
      </c>
      <c r="H316" s="41" t="s">
        <v>14</v>
      </c>
      <c r="I316" s="41" t="s">
        <v>12</v>
      </c>
      <c r="J316" s="41" t="s">
        <v>13</v>
      </c>
      <c r="K316" s="41" t="s">
        <v>498</v>
      </c>
    </row>
    <row r="317" spans="1:11" x14ac:dyDescent="0.3">
      <c r="A317" s="41"/>
      <c r="B317" s="42">
        <v>44829</v>
      </c>
      <c r="C317" s="41" t="s">
        <v>9</v>
      </c>
      <c r="D317" s="41">
        <v>40</v>
      </c>
      <c r="E317" s="41"/>
      <c r="F317" s="41" t="s">
        <v>62</v>
      </c>
      <c r="G317" s="41" t="s">
        <v>308</v>
      </c>
      <c r="H317" s="41" t="s">
        <v>16</v>
      </c>
      <c r="I317" s="41" t="s">
        <v>12</v>
      </c>
      <c r="J317" s="41" t="s">
        <v>13</v>
      </c>
      <c r="K317" s="41" t="s">
        <v>163</v>
      </c>
    </row>
    <row r="318" spans="1:11" x14ac:dyDescent="0.3">
      <c r="A318" s="41"/>
      <c r="B318" s="42"/>
      <c r="C318" s="41" t="s">
        <v>20</v>
      </c>
      <c r="D318" s="41">
        <v>3100</v>
      </c>
      <c r="E318" s="41"/>
      <c r="F318" s="41" t="s">
        <v>62</v>
      </c>
      <c r="G318" s="41" t="s">
        <v>10</v>
      </c>
      <c r="H318" s="41" t="s">
        <v>15</v>
      </c>
      <c r="I318" s="41" t="s">
        <v>12</v>
      </c>
      <c r="J318" s="41" t="s">
        <v>13</v>
      </c>
      <c r="K318" s="41" t="s">
        <v>163</v>
      </c>
    </row>
    <row r="319" spans="1:11" x14ac:dyDescent="0.3">
      <c r="A319" s="41"/>
      <c r="B319" s="42"/>
      <c r="C319" s="41" t="s">
        <v>891</v>
      </c>
      <c r="D319" s="41">
        <v>180</v>
      </c>
      <c r="E319" s="41"/>
      <c r="F319" s="41" t="s">
        <v>50</v>
      </c>
      <c r="G319" s="41" t="s">
        <v>308</v>
      </c>
      <c r="H319" s="41" t="s">
        <v>16</v>
      </c>
      <c r="I319" s="41" t="s">
        <v>12</v>
      </c>
      <c r="J319" s="41" t="s">
        <v>13</v>
      </c>
      <c r="K319" s="41" t="s">
        <v>498</v>
      </c>
    </row>
    <row r="320" spans="1:11" x14ac:dyDescent="0.3">
      <c r="A320" s="41"/>
      <c r="B320" s="42"/>
      <c r="C320" s="41" t="s">
        <v>913</v>
      </c>
      <c r="D320" s="41">
        <v>100</v>
      </c>
      <c r="E320" s="41"/>
      <c r="F320" s="41" t="s">
        <v>50</v>
      </c>
      <c r="G320" s="41" t="s">
        <v>308</v>
      </c>
      <c r="H320" s="41" t="s">
        <v>16</v>
      </c>
      <c r="I320" s="41" t="s">
        <v>12</v>
      </c>
      <c r="J320" s="41" t="s">
        <v>13</v>
      </c>
      <c r="K320" s="41" t="s">
        <v>498</v>
      </c>
    </row>
    <row r="321" spans="1:11" x14ac:dyDescent="0.3">
      <c r="A321" s="41"/>
      <c r="B321" s="42"/>
      <c r="C321" s="41" t="s">
        <v>23</v>
      </c>
      <c r="D321" s="41">
        <v>345</v>
      </c>
      <c r="E321" s="41"/>
      <c r="F321" s="41" t="s">
        <v>50</v>
      </c>
      <c r="G321" s="41" t="s">
        <v>308</v>
      </c>
      <c r="H321" s="41" t="s">
        <v>16</v>
      </c>
      <c r="I321" s="41" t="s">
        <v>12</v>
      </c>
      <c r="J321" s="41" t="s">
        <v>13</v>
      </c>
      <c r="K321" s="41" t="s">
        <v>498</v>
      </c>
    </row>
    <row r="322" spans="1:11" x14ac:dyDescent="0.3">
      <c r="A322" s="41"/>
      <c r="B322" s="42"/>
      <c r="C322" s="41" t="s">
        <v>151</v>
      </c>
      <c r="D322" s="41">
        <v>545</v>
      </c>
      <c r="E322" s="41"/>
      <c r="F322" s="41" t="s">
        <v>50</v>
      </c>
      <c r="G322" s="41" t="s">
        <v>10</v>
      </c>
      <c r="H322" s="41" t="s">
        <v>16</v>
      </c>
      <c r="I322" s="41" t="s">
        <v>12</v>
      </c>
      <c r="J322" s="41" t="s">
        <v>13</v>
      </c>
      <c r="K322" s="41" t="s">
        <v>498</v>
      </c>
    </row>
    <row r="323" spans="1:11" x14ac:dyDescent="0.3">
      <c r="A323" s="41"/>
      <c r="B323" s="42"/>
      <c r="C323" s="41" t="s">
        <v>75</v>
      </c>
      <c r="D323" s="41">
        <v>1200</v>
      </c>
      <c r="E323" s="41"/>
      <c r="F323" s="41" t="s">
        <v>50</v>
      </c>
      <c r="G323" s="41" t="s">
        <v>308</v>
      </c>
      <c r="H323" s="41" t="s">
        <v>14</v>
      </c>
      <c r="I323" s="41" t="s">
        <v>12</v>
      </c>
      <c r="J323" s="41" t="s">
        <v>13</v>
      </c>
      <c r="K323" s="41" t="s">
        <v>498</v>
      </c>
    </row>
    <row r="324" spans="1:11" x14ac:dyDescent="0.3">
      <c r="A324" s="41"/>
      <c r="B324" s="42">
        <v>44830</v>
      </c>
      <c r="C324" s="41" t="s">
        <v>26</v>
      </c>
      <c r="D324" s="41">
        <v>40</v>
      </c>
      <c r="E324" s="41"/>
      <c r="F324" s="41" t="s">
        <v>62</v>
      </c>
      <c r="G324" s="41" t="s">
        <v>308</v>
      </c>
      <c r="H324" s="41" t="s">
        <v>16</v>
      </c>
      <c r="I324" s="41" t="s">
        <v>12</v>
      </c>
      <c r="J324" s="41" t="s">
        <v>13</v>
      </c>
      <c r="K324" s="41" t="s">
        <v>163</v>
      </c>
    </row>
    <row r="325" spans="1:11" x14ac:dyDescent="0.3">
      <c r="A325" s="41"/>
      <c r="B325" s="41"/>
      <c r="C325" s="41" t="s">
        <v>8</v>
      </c>
      <c r="D325" s="41">
        <v>460</v>
      </c>
      <c r="E325" s="41"/>
      <c r="F325" s="41" t="s">
        <v>62</v>
      </c>
      <c r="G325" s="41" t="s">
        <v>308</v>
      </c>
      <c r="H325" s="41" t="s">
        <v>16</v>
      </c>
      <c r="I325" s="41" t="s">
        <v>12</v>
      </c>
      <c r="J325" s="41" t="s">
        <v>13</v>
      </c>
      <c r="K325" s="41" t="s">
        <v>163</v>
      </c>
    </row>
    <row r="326" spans="1:11" x14ac:dyDescent="0.3">
      <c r="A326" s="41"/>
      <c r="B326" s="41"/>
      <c r="C326" s="41" t="s">
        <v>33</v>
      </c>
      <c r="D326" s="41">
        <v>200</v>
      </c>
      <c r="E326" s="41"/>
      <c r="F326" s="41" t="s">
        <v>62</v>
      </c>
      <c r="G326" s="41" t="s">
        <v>308</v>
      </c>
      <c r="H326" s="41" t="s">
        <v>14</v>
      </c>
      <c r="I326" s="41" t="s">
        <v>12</v>
      </c>
      <c r="J326" s="41" t="s">
        <v>13</v>
      </c>
      <c r="K326" s="41" t="s">
        <v>163</v>
      </c>
    </row>
    <row r="327" spans="1:11" x14ac:dyDescent="0.3">
      <c r="A327" s="41"/>
      <c r="B327" s="41"/>
      <c r="C327" s="41" t="s">
        <v>23</v>
      </c>
      <c r="D327" s="41">
        <v>350</v>
      </c>
      <c r="E327" s="41"/>
      <c r="F327" s="41" t="s">
        <v>62</v>
      </c>
      <c r="G327" s="41" t="s">
        <v>308</v>
      </c>
      <c r="H327" s="41" t="s">
        <v>16</v>
      </c>
      <c r="I327" s="41" t="s">
        <v>12</v>
      </c>
      <c r="J327" s="41" t="s">
        <v>13</v>
      </c>
      <c r="K327" s="41" t="s">
        <v>163</v>
      </c>
    </row>
    <row r="328" spans="1:11" x14ac:dyDescent="0.3">
      <c r="A328" s="41"/>
      <c r="B328" s="41"/>
      <c r="C328" s="41" t="s">
        <v>9</v>
      </c>
      <c r="D328" s="41">
        <v>20</v>
      </c>
      <c r="E328" s="41"/>
      <c r="F328" s="41" t="s">
        <v>62</v>
      </c>
      <c r="G328" s="41" t="s">
        <v>308</v>
      </c>
      <c r="H328" s="41" t="s">
        <v>16</v>
      </c>
      <c r="I328" s="41" t="s">
        <v>12</v>
      </c>
      <c r="J328" s="41" t="s">
        <v>13</v>
      </c>
      <c r="K328" s="41" t="s">
        <v>163</v>
      </c>
    </row>
    <row r="329" spans="1:11" x14ac:dyDescent="0.3">
      <c r="A329" s="41"/>
      <c r="B329" s="41"/>
      <c r="C329" s="41" t="s">
        <v>509</v>
      </c>
      <c r="D329" s="41">
        <v>264</v>
      </c>
      <c r="E329" s="41"/>
      <c r="F329" s="41" t="s">
        <v>62</v>
      </c>
      <c r="G329" s="41" t="s">
        <v>308</v>
      </c>
      <c r="H329" s="41" t="s">
        <v>14</v>
      </c>
      <c r="I329" s="41" t="s">
        <v>12</v>
      </c>
      <c r="J329" s="41" t="s">
        <v>13</v>
      </c>
      <c r="K329" s="41" t="s">
        <v>163</v>
      </c>
    </row>
    <row r="330" spans="1:11" x14ac:dyDescent="0.3">
      <c r="A330" s="41"/>
      <c r="B330" s="41"/>
      <c r="C330" s="41" t="s">
        <v>465</v>
      </c>
      <c r="D330" s="41">
        <v>370</v>
      </c>
      <c r="E330" s="41"/>
      <c r="F330" s="41" t="s">
        <v>62</v>
      </c>
      <c r="G330" s="41" t="s">
        <v>308</v>
      </c>
      <c r="H330" s="41" t="s">
        <v>15</v>
      </c>
      <c r="I330" s="41" t="s">
        <v>12</v>
      </c>
      <c r="J330" s="41" t="s">
        <v>13</v>
      </c>
      <c r="K330" s="41" t="s">
        <v>163</v>
      </c>
    </row>
    <row r="331" spans="1:11" x14ac:dyDescent="0.3">
      <c r="A331" s="41"/>
      <c r="B331" s="41"/>
      <c r="C331" s="41" t="s">
        <v>19</v>
      </c>
      <c r="D331" s="41">
        <v>100</v>
      </c>
      <c r="E331" s="41"/>
      <c r="F331" s="41" t="s">
        <v>62</v>
      </c>
      <c r="G331" s="41" t="s">
        <v>308</v>
      </c>
      <c r="H331" s="41" t="s">
        <v>16</v>
      </c>
      <c r="I331" s="41" t="s">
        <v>12</v>
      </c>
      <c r="J331" s="41" t="s">
        <v>13</v>
      </c>
      <c r="K331" s="41" t="s">
        <v>163</v>
      </c>
    </row>
    <row r="332" spans="1:11" x14ac:dyDescent="0.3">
      <c r="A332" s="41"/>
      <c r="B332" s="41"/>
      <c r="C332" s="41" t="s">
        <v>31</v>
      </c>
      <c r="D332" s="41">
        <f>110+100+75</f>
        <v>285</v>
      </c>
      <c r="E332" s="41"/>
      <c r="F332" s="41" t="s">
        <v>62</v>
      </c>
      <c r="G332" s="41" t="s">
        <v>308</v>
      </c>
      <c r="H332" s="41" t="s">
        <v>16</v>
      </c>
      <c r="I332" s="41" t="s">
        <v>12</v>
      </c>
      <c r="J332" s="41" t="s">
        <v>13</v>
      </c>
      <c r="K332" s="41" t="s">
        <v>163</v>
      </c>
    </row>
    <row r="333" spans="1:11" x14ac:dyDescent="0.3">
      <c r="A333" s="41"/>
      <c r="B333" s="41"/>
      <c r="C333" s="41" t="s">
        <v>891</v>
      </c>
      <c r="D333" s="41">
        <v>200</v>
      </c>
      <c r="E333" s="41"/>
      <c r="F333" s="41" t="s">
        <v>50</v>
      </c>
      <c r="G333" s="41" t="s">
        <v>308</v>
      </c>
      <c r="H333" s="41" t="s">
        <v>16</v>
      </c>
      <c r="I333" s="41" t="s">
        <v>12</v>
      </c>
      <c r="J333" s="41" t="s">
        <v>13</v>
      </c>
      <c r="K333" s="41" t="s">
        <v>498</v>
      </c>
    </row>
    <row r="334" spans="1:11" x14ac:dyDescent="0.3">
      <c r="A334" s="41"/>
      <c r="B334" s="41"/>
      <c r="C334" s="41" t="s">
        <v>913</v>
      </c>
      <c r="D334" s="41">
        <v>285</v>
      </c>
      <c r="E334" s="41"/>
      <c r="F334" s="41" t="s">
        <v>50</v>
      </c>
      <c r="G334" s="41" t="s">
        <v>308</v>
      </c>
      <c r="H334" s="41" t="s">
        <v>16</v>
      </c>
      <c r="I334" s="41" t="s">
        <v>12</v>
      </c>
      <c r="J334" s="41" t="s">
        <v>13</v>
      </c>
      <c r="K334" s="41" t="s">
        <v>498</v>
      </c>
    </row>
    <row r="335" spans="1:11" x14ac:dyDescent="0.3">
      <c r="A335" s="41"/>
      <c r="B335" s="41"/>
      <c r="C335" s="41" t="s">
        <v>887</v>
      </c>
      <c r="D335" s="41">
        <v>1000</v>
      </c>
      <c r="E335" s="41"/>
      <c r="F335" s="41" t="s">
        <v>50</v>
      </c>
      <c r="G335" s="41" t="s">
        <v>10</v>
      </c>
      <c r="H335" s="41" t="s">
        <v>15</v>
      </c>
      <c r="I335" s="41" t="s">
        <v>12</v>
      </c>
      <c r="J335" s="41" t="s">
        <v>13</v>
      </c>
      <c r="K335" s="41" t="s">
        <v>498</v>
      </c>
    </row>
    <row r="336" spans="1:11" x14ac:dyDescent="0.3">
      <c r="A336" s="41"/>
      <c r="B336" s="41"/>
      <c r="C336" s="41" t="s">
        <v>151</v>
      </c>
      <c r="D336" s="41">
        <v>526</v>
      </c>
      <c r="E336" s="41"/>
      <c r="F336" s="41" t="s">
        <v>50</v>
      </c>
      <c r="G336" s="41" t="s">
        <v>10</v>
      </c>
      <c r="H336" s="41" t="s">
        <v>16</v>
      </c>
      <c r="I336" s="41" t="s">
        <v>12</v>
      </c>
      <c r="J336" s="41" t="s">
        <v>13</v>
      </c>
      <c r="K336" s="41" t="s">
        <v>498</v>
      </c>
    </row>
    <row r="337" spans="1:11" x14ac:dyDescent="0.3">
      <c r="A337" s="41"/>
      <c r="B337" s="41"/>
      <c r="C337" s="41" t="s">
        <v>75</v>
      </c>
      <c r="D337" s="41">
        <v>1200</v>
      </c>
      <c r="E337" s="41"/>
      <c r="F337" s="41" t="s">
        <v>50</v>
      </c>
      <c r="G337" s="41" t="s">
        <v>308</v>
      </c>
      <c r="H337" s="41" t="s">
        <v>14</v>
      </c>
      <c r="I337" s="41" t="s">
        <v>12</v>
      </c>
      <c r="J337" s="41" t="s">
        <v>13</v>
      </c>
      <c r="K337" s="41" t="s">
        <v>498</v>
      </c>
    </row>
    <row r="338" spans="1:11" x14ac:dyDescent="0.3">
      <c r="A338" s="41"/>
      <c r="B338" s="42">
        <v>44831</v>
      </c>
      <c r="C338" s="41" t="s">
        <v>24</v>
      </c>
      <c r="D338" s="41">
        <f>220+90</f>
        <v>310</v>
      </c>
      <c r="E338" s="41"/>
      <c r="F338" s="41" t="s">
        <v>62</v>
      </c>
      <c r="G338" s="41" t="s">
        <v>308</v>
      </c>
      <c r="H338" s="41" t="s">
        <v>16</v>
      </c>
      <c r="I338" s="41" t="s">
        <v>12</v>
      </c>
      <c r="J338" s="41" t="s">
        <v>13</v>
      </c>
      <c r="K338" s="41" t="s">
        <v>163</v>
      </c>
    </row>
    <row r="339" spans="1:11" x14ac:dyDescent="0.3">
      <c r="A339" s="41"/>
      <c r="B339" s="41"/>
      <c r="C339" s="41" t="s">
        <v>23</v>
      </c>
      <c r="D339" s="41">
        <v>400</v>
      </c>
      <c r="E339" s="41"/>
      <c r="F339" s="41" t="s">
        <v>62</v>
      </c>
      <c r="G339" s="41" t="s">
        <v>10</v>
      </c>
      <c r="H339" s="41" t="s">
        <v>16</v>
      </c>
      <c r="I339" s="41" t="s">
        <v>12</v>
      </c>
      <c r="J339" s="41" t="s">
        <v>13</v>
      </c>
      <c r="K339" s="41" t="s">
        <v>163</v>
      </c>
    </row>
    <row r="340" spans="1:11" x14ac:dyDescent="0.3">
      <c r="A340" s="41"/>
      <c r="B340" s="41"/>
      <c r="C340" s="41" t="s">
        <v>119</v>
      </c>
      <c r="D340" s="41">
        <v>330</v>
      </c>
      <c r="E340" s="41"/>
      <c r="F340" s="41" t="s">
        <v>62</v>
      </c>
      <c r="G340" s="41" t="s">
        <v>308</v>
      </c>
      <c r="H340" s="41" t="s">
        <v>16</v>
      </c>
      <c r="I340" s="41" t="s">
        <v>12</v>
      </c>
      <c r="J340" s="41" t="s">
        <v>13</v>
      </c>
      <c r="K340" s="41" t="s">
        <v>163</v>
      </c>
    </row>
    <row r="341" spans="1:11" x14ac:dyDescent="0.3">
      <c r="A341" s="41"/>
      <c r="B341" s="41"/>
      <c r="C341" s="41" t="s">
        <v>27</v>
      </c>
      <c r="D341" s="41">
        <v>360</v>
      </c>
      <c r="E341" s="41"/>
      <c r="F341" s="41" t="s">
        <v>62</v>
      </c>
      <c r="G341" s="41" t="s">
        <v>308</v>
      </c>
      <c r="H341" s="41" t="s">
        <v>16</v>
      </c>
      <c r="I341" s="41" t="s">
        <v>12</v>
      </c>
      <c r="J341" s="41" t="s">
        <v>13</v>
      </c>
      <c r="K341" s="41" t="s">
        <v>163</v>
      </c>
    </row>
    <row r="342" spans="1:11" x14ac:dyDescent="0.3">
      <c r="A342" s="41"/>
      <c r="B342" s="41"/>
      <c r="C342" s="41" t="s">
        <v>506</v>
      </c>
      <c r="D342" s="41">
        <v>90</v>
      </c>
      <c r="E342" s="41"/>
      <c r="F342" s="41" t="s">
        <v>62</v>
      </c>
      <c r="G342" s="41" t="s">
        <v>308</v>
      </c>
      <c r="H342" s="41" t="s">
        <v>15</v>
      </c>
      <c r="I342" s="41" t="s">
        <v>12</v>
      </c>
      <c r="J342" s="41" t="s">
        <v>13</v>
      </c>
      <c r="K342" s="41" t="s">
        <v>163</v>
      </c>
    </row>
    <row r="343" spans="1:11" x14ac:dyDescent="0.3">
      <c r="A343" s="41"/>
      <c r="B343" s="41"/>
      <c r="C343" s="41" t="s">
        <v>20</v>
      </c>
      <c r="D343" s="41">
        <v>1400</v>
      </c>
      <c r="E343" s="41"/>
      <c r="F343" s="41" t="s">
        <v>62</v>
      </c>
      <c r="G343" s="41" t="s">
        <v>10</v>
      </c>
      <c r="H343" s="41" t="s">
        <v>15</v>
      </c>
      <c r="I343" s="41" t="s">
        <v>12</v>
      </c>
      <c r="J343" s="41" t="s">
        <v>13</v>
      </c>
      <c r="K343" s="41" t="s">
        <v>163</v>
      </c>
    </row>
    <row r="344" spans="1:11" x14ac:dyDescent="0.3">
      <c r="A344" s="41"/>
      <c r="B344" s="41"/>
      <c r="C344" s="41" t="s">
        <v>891</v>
      </c>
      <c r="D344" s="41">
        <v>150</v>
      </c>
      <c r="E344" s="41"/>
      <c r="F344" s="41" t="s">
        <v>50</v>
      </c>
      <c r="G344" s="41" t="s">
        <v>308</v>
      </c>
      <c r="H344" s="41" t="s">
        <v>16</v>
      </c>
      <c r="I344" s="41" t="s">
        <v>12</v>
      </c>
      <c r="J344" s="41" t="s">
        <v>13</v>
      </c>
      <c r="K344" s="41" t="s">
        <v>498</v>
      </c>
    </row>
    <row r="345" spans="1:11" x14ac:dyDescent="0.3">
      <c r="A345" s="41"/>
      <c r="B345" s="41"/>
      <c r="C345" s="41" t="s">
        <v>913</v>
      </c>
      <c r="D345" s="41">
        <v>155</v>
      </c>
      <c r="E345" s="41"/>
      <c r="F345" s="41" t="s">
        <v>50</v>
      </c>
      <c r="G345" s="41" t="s">
        <v>308</v>
      </c>
      <c r="H345" s="41" t="s">
        <v>16</v>
      </c>
      <c r="I345" s="41" t="s">
        <v>12</v>
      </c>
      <c r="J345" s="41" t="s">
        <v>13</v>
      </c>
      <c r="K345" s="41" t="s">
        <v>498</v>
      </c>
    </row>
    <row r="346" spans="1:11" x14ac:dyDescent="0.3">
      <c r="A346" s="41"/>
      <c r="B346" s="41"/>
      <c r="C346" s="41" t="s">
        <v>23</v>
      </c>
      <c r="D346" s="41">
        <v>350</v>
      </c>
      <c r="E346" s="41"/>
      <c r="F346" s="41" t="s">
        <v>50</v>
      </c>
      <c r="G346" s="41" t="s">
        <v>308</v>
      </c>
      <c r="H346" s="41" t="s">
        <v>16</v>
      </c>
      <c r="I346" s="41" t="s">
        <v>12</v>
      </c>
      <c r="J346" s="41" t="s">
        <v>13</v>
      </c>
      <c r="K346" s="41" t="s">
        <v>498</v>
      </c>
    </row>
    <row r="347" spans="1:11" x14ac:dyDescent="0.3">
      <c r="A347" s="41"/>
      <c r="B347" s="41"/>
      <c r="C347" s="41" t="s">
        <v>151</v>
      </c>
      <c r="D347" s="41">
        <v>540</v>
      </c>
      <c r="E347" s="41"/>
      <c r="F347" s="41" t="s">
        <v>50</v>
      </c>
      <c r="G347" s="41" t="s">
        <v>10</v>
      </c>
      <c r="H347" s="41" t="s">
        <v>16</v>
      </c>
      <c r="I347" s="41" t="s">
        <v>12</v>
      </c>
      <c r="J347" s="41" t="s">
        <v>13</v>
      </c>
      <c r="K347" s="41" t="s">
        <v>498</v>
      </c>
    </row>
    <row r="348" spans="1:11" x14ac:dyDescent="0.3">
      <c r="A348" s="41"/>
      <c r="B348" s="41"/>
      <c r="C348" s="41" t="s">
        <v>75</v>
      </c>
      <c r="D348" s="41">
        <v>1200</v>
      </c>
      <c r="E348" s="41"/>
      <c r="F348" s="41" t="s">
        <v>50</v>
      </c>
      <c r="G348" s="41" t="s">
        <v>308</v>
      </c>
      <c r="H348" s="41" t="s">
        <v>14</v>
      </c>
      <c r="I348" s="41" t="s">
        <v>12</v>
      </c>
      <c r="J348" s="41" t="s">
        <v>13</v>
      </c>
      <c r="K348" s="41" t="s">
        <v>498</v>
      </c>
    </row>
    <row r="349" spans="1:11" x14ac:dyDescent="0.3">
      <c r="A349" s="41"/>
      <c r="B349" s="41"/>
      <c r="C349" s="41" t="s">
        <v>900</v>
      </c>
      <c r="D349" s="41">
        <v>69</v>
      </c>
      <c r="E349" s="41"/>
      <c r="F349" s="41" t="s">
        <v>50</v>
      </c>
      <c r="G349" s="41" t="s">
        <v>10</v>
      </c>
      <c r="H349" s="41" t="s">
        <v>15</v>
      </c>
      <c r="I349" s="41" t="s">
        <v>12</v>
      </c>
      <c r="J349" s="41" t="s">
        <v>13</v>
      </c>
      <c r="K349" s="41" t="s">
        <v>498</v>
      </c>
    </row>
    <row r="350" spans="1:11" x14ac:dyDescent="0.3">
      <c r="A350" s="41"/>
      <c r="B350" s="42">
        <v>44832</v>
      </c>
      <c r="C350" s="41" t="s">
        <v>24</v>
      </c>
      <c r="D350" s="41">
        <v>200</v>
      </c>
      <c r="E350" s="41"/>
      <c r="F350" s="41" t="s">
        <v>62</v>
      </c>
      <c r="G350" s="41" t="s">
        <v>308</v>
      </c>
      <c r="H350" s="41" t="s">
        <v>16</v>
      </c>
      <c r="I350" s="41" t="s">
        <v>12</v>
      </c>
      <c r="J350" s="41" t="s">
        <v>13</v>
      </c>
      <c r="K350" s="41" t="s">
        <v>163</v>
      </c>
    </row>
    <row r="351" spans="1:11" x14ac:dyDescent="0.3">
      <c r="A351" s="41"/>
      <c r="B351" s="41"/>
      <c r="C351" s="41" t="s">
        <v>9</v>
      </c>
      <c r="D351" s="41">
        <v>20</v>
      </c>
      <c r="E351" s="41"/>
      <c r="F351" s="41" t="s">
        <v>62</v>
      </c>
      <c r="G351" s="41" t="s">
        <v>308</v>
      </c>
      <c r="H351" s="41" t="s">
        <v>16</v>
      </c>
      <c r="I351" s="41" t="s">
        <v>12</v>
      </c>
      <c r="J351" s="41" t="s">
        <v>13</v>
      </c>
      <c r="K351" s="41" t="s">
        <v>163</v>
      </c>
    </row>
    <row r="352" spans="1:11" x14ac:dyDescent="0.3">
      <c r="A352" s="41"/>
      <c r="B352" s="41"/>
      <c r="C352" s="41" t="s">
        <v>8</v>
      </c>
      <c r="D352" s="41">
        <v>220</v>
      </c>
      <c r="E352" s="41"/>
      <c r="F352" s="41" t="s">
        <v>62</v>
      </c>
      <c r="G352" s="41" t="s">
        <v>308</v>
      </c>
      <c r="H352" s="41" t="s">
        <v>16</v>
      </c>
      <c r="I352" s="41" t="s">
        <v>12</v>
      </c>
      <c r="J352" s="41" t="s">
        <v>13</v>
      </c>
      <c r="K352" s="41" t="s">
        <v>163</v>
      </c>
    </row>
    <row r="353" spans="1:11" x14ac:dyDescent="0.3">
      <c r="A353" s="41"/>
      <c r="B353" s="41"/>
      <c r="C353" s="41" t="s">
        <v>23</v>
      </c>
      <c r="D353" s="41">
        <v>510</v>
      </c>
      <c r="E353" s="41"/>
      <c r="F353" s="41" t="s">
        <v>62</v>
      </c>
      <c r="G353" s="41" t="s">
        <v>308</v>
      </c>
      <c r="H353" s="41" t="s">
        <v>16</v>
      </c>
      <c r="I353" s="41" t="s">
        <v>12</v>
      </c>
      <c r="J353" s="41" t="s">
        <v>13</v>
      </c>
      <c r="K353" s="41" t="s">
        <v>163</v>
      </c>
    </row>
    <row r="354" spans="1:11" x14ac:dyDescent="0.3">
      <c r="A354" s="41"/>
      <c r="B354" s="41"/>
      <c r="C354" s="41" t="s">
        <v>906</v>
      </c>
      <c r="D354" s="41">
        <v>3520</v>
      </c>
      <c r="E354" s="41"/>
      <c r="F354" s="41" t="s">
        <v>62</v>
      </c>
      <c r="G354" s="41" t="s">
        <v>308</v>
      </c>
      <c r="H354" s="41" t="s">
        <v>16</v>
      </c>
      <c r="I354" s="41" t="s">
        <v>12</v>
      </c>
      <c r="J354" s="41" t="s">
        <v>13</v>
      </c>
      <c r="K354" s="41" t="s">
        <v>163</v>
      </c>
    </row>
    <row r="355" spans="1:11" x14ac:dyDescent="0.3">
      <c r="A355" s="41"/>
      <c r="B355" s="41"/>
      <c r="C355" s="41" t="s">
        <v>27</v>
      </c>
      <c r="D355" s="41">
        <v>600</v>
      </c>
      <c r="E355" s="41"/>
      <c r="F355" s="41" t="s">
        <v>62</v>
      </c>
      <c r="G355" s="41" t="s">
        <v>308</v>
      </c>
      <c r="H355" s="41" t="s">
        <v>16</v>
      </c>
      <c r="I355" s="41" t="s">
        <v>12</v>
      </c>
      <c r="J355" s="41" t="s">
        <v>13</v>
      </c>
      <c r="K355" s="41" t="s">
        <v>163</v>
      </c>
    </row>
    <row r="356" spans="1:11" x14ac:dyDescent="0.3">
      <c r="A356" s="41"/>
      <c r="B356" s="41"/>
      <c r="C356" s="41" t="s">
        <v>427</v>
      </c>
      <c r="D356" s="41">
        <v>180</v>
      </c>
      <c r="E356" s="41"/>
      <c r="F356" s="41" t="s">
        <v>62</v>
      </c>
      <c r="G356" s="41" t="s">
        <v>308</v>
      </c>
      <c r="H356" s="41" t="s">
        <v>15</v>
      </c>
      <c r="I356" s="41" t="s">
        <v>12</v>
      </c>
      <c r="J356" s="41" t="s">
        <v>13</v>
      </c>
      <c r="K356" s="41" t="s">
        <v>163</v>
      </c>
    </row>
    <row r="357" spans="1:11" x14ac:dyDescent="0.3">
      <c r="A357" s="41"/>
      <c r="B357" s="41"/>
      <c r="C357" s="41" t="s">
        <v>9</v>
      </c>
      <c r="D357" s="41">
        <v>20</v>
      </c>
      <c r="E357" s="41"/>
      <c r="F357" s="41" t="s">
        <v>62</v>
      </c>
      <c r="G357" s="41" t="s">
        <v>308</v>
      </c>
      <c r="H357" s="41" t="s">
        <v>16</v>
      </c>
      <c r="I357" s="41" t="s">
        <v>12</v>
      </c>
      <c r="J357" s="41" t="s">
        <v>13</v>
      </c>
      <c r="K357" s="41" t="s">
        <v>163</v>
      </c>
    </row>
    <row r="358" spans="1:11" x14ac:dyDescent="0.3">
      <c r="A358" s="41"/>
      <c r="B358" s="41"/>
      <c r="C358" s="41" t="s">
        <v>20</v>
      </c>
      <c r="D358" s="41">
        <v>4932</v>
      </c>
      <c r="E358" s="41"/>
      <c r="F358" s="41" t="s">
        <v>62</v>
      </c>
      <c r="G358" s="41" t="s">
        <v>10</v>
      </c>
      <c r="H358" s="41" t="s">
        <v>15</v>
      </c>
      <c r="I358" s="41" t="s">
        <v>12</v>
      </c>
      <c r="J358" s="41" t="s">
        <v>13</v>
      </c>
      <c r="K358" s="41" t="s">
        <v>163</v>
      </c>
    </row>
    <row r="359" spans="1:11" x14ac:dyDescent="0.3">
      <c r="A359" s="41"/>
      <c r="B359" s="41"/>
      <c r="C359" s="41" t="s">
        <v>68</v>
      </c>
      <c r="D359" s="41">
        <v>42</v>
      </c>
      <c r="E359" s="41"/>
      <c r="F359" s="41" t="s">
        <v>547</v>
      </c>
      <c r="G359" s="41" t="s">
        <v>11</v>
      </c>
      <c r="H359" s="41" t="s">
        <v>15</v>
      </c>
      <c r="I359" s="41" t="s">
        <v>12</v>
      </c>
      <c r="J359" s="41" t="s">
        <v>13</v>
      </c>
      <c r="K359" s="41"/>
    </row>
    <row r="360" spans="1:11" x14ac:dyDescent="0.3">
      <c r="A360" s="41"/>
      <c r="B360" s="41"/>
      <c r="C360" s="41" t="s">
        <v>907</v>
      </c>
      <c r="D360" s="41">
        <v>80</v>
      </c>
      <c r="E360" s="41"/>
      <c r="F360" s="41" t="s">
        <v>547</v>
      </c>
      <c r="G360" s="41" t="s">
        <v>11</v>
      </c>
      <c r="H360" s="41" t="s">
        <v>15</v>
      </c>
      <c r="I360" s="41" t="s">
        <v>12</v>
      </c>
      <c r="J360" s="41" t="s">
        <v>13</v>
      </c>
      <c r="K360" s="41"/>
    </row>
    <row r="361" spans="1:11" x14ac:dyDescent="0.3">
      <c r="A361" s="41"/>
      <c r="B361" s="41"/>
      <c r="C361" s="41" t="s">
        <v>891</v>
      </c>
      <c r="D361" s="41">
        <v>180</v>
      </c>
      <c r="E361" s="41"/>
      <c r="F361" s="41" t="s">
        <v>50</v>
      </c>
      <c r="G361" s="41" t="s">
        <v>308</v>
      </c>
      <c r="H361" s="41" t="s">
        <v>16</v>
      </c>
      <c r="I361" s="41" t="s">
        <v>12</v>
      </c>
      <c r="J361" s="41" t="s">
        <v>13</v>
      </c>
      <c r="K361" s="41" t="s">
        <v>498</v>
      </c>
    </row>
    <row r="362" spans="1:11" x14ac:dyDescent="0.3">
      <c r="A362" s="41"/>
      <c r="B362" s="41"/>
      <c r="C362" s="41" t="s">
        <v>23</v>
      </c>
      <c r="D362" s="41">
        <v>395</v>
      </c>
      <c r="E362" s="41"/>
      <c r="F362" s="41" t="s">
        <v>50</v>
      </c>
      <c r="G362" s="41" t="s">
        <v>308</v>
      </c>
      <c r="H362" s="41" t="s">
        <v>16</v>
      </c>
      <c r="I362" s="41" t="s">
        <v>12</v>
      </c>
      <c r="J362" s="41" t="s">
        <v>13</v>
      </c>
      <c r="K362" s="41" t="s">
        <v>498</v>
      </c>
    </row>
    <row r="363" spans="1:11" x14ac:dyDescent="0.3">
      <c r="A363" s="41"/>
      <c r="B363" s="41"/>
      <c r="C363" s="41" t="s">
        <v>151</v>
      </c>
      <c r="D363" s="41">
        <v>532</v>
      </c>
      <c r="E363" s="41"/>
      <c r="F363" s="41" t="s">
        <v>50</v>
      </c>
      <c r="G363" s="41" t="s">
        <v>308</v>
      </c>
      <c r="H363" s="41" t="s">
        <v>16</v>
      </c>
      <c r="I363" s="41" t="s">
        <v>12</v>
      </c>
      <c r="J363" s="41" t="s">
        <v>13</v>
      </c>
      <c r="K363" s="41" t="s">
        <v>498</v>
      </c>
    </row>
    <row r="364" spans="1:11" x14ac:dyDescent="0.3">
      <c r="A364" s="41"/>
      <c r="B364" s="41"/>
      <c r="C364" s="41" t="s">
        <v>75</v>
      </c>
      <c r="D364" s="41">
        <v>1200</v>
      </c>
      <c r="E364" s="41"/>
      <c r="F364" s="41" t="s">
        <v>50</v>
      </c>
      <c r="G364" s="41" t="s">
        <v>308</v>
      </c>
      <c r="H364" s="41" t="s">
        <v>14</v>
      </c>
      <c r="I364" s="41" t="s">
        <v>12</v>
      </c>
      <c r="J364" s="41" t="s">
        <v>13</v>
      </c>
      <c r="K364" s="41" t="s">
        <v>498</v>
      </c>
    </row>
    <row r="365" spans="1:11" x14ac:dyDescent="0.3">
      <c r="A365" s="41"/>
      <c r="B365" s="42">
        <v>44833</v>
      </c>
      <c r="C365" s="41" t="s">
        <v>119</v>
      </c>
      <c r="D365" s="41">
        <v>120</v>
      </c>
      <c r="E365" s="41"/>
      <c r="F365" s="41" t="s">
        <v>62</v>
      </c>
      <c r="G365" s="41" t="s">
        <v>308</v>
      </c>
      <c r="H365" s="41" t="s">
        <v>16</v>
      </c>
      <c r="I365" s="41" t="s">
        <v>12</v>
      </c>
      <c r="J365" s="41" t="s">
        <v>13</v>
      </c>
      <c r="K365" s="41" t="s">
        <v>163</v>
      </c>
    </row>
    <row r="366" spans="1:11" x14ac:dyDescent="0.3">
      <c r="A366" s="41"/>
      <c r="B366" s="41"/>
      <c r="C366" s="41" t="s">
        <v>24</v>
      </c>
      <c r="D366" s="41">
        <v>230</v>
      </c>
      <c r="E366" s="41"/>
      <c r="F366" s="41" t="s">
        <v>62</v>
      </c>
      <c r="G366" s="41" t="s">
        <v>308</v>
      </c>
      <c r="H366" s="41" t="s">
        <v>16</v>
      </c>
      <c r="I366" s="41" t="s">
        <v>12</v>
      </c>
      <c r="J366" s="41" t="s">
        <v>13</v>
      </c>
      <c r="K366" s="41" t="s">
        <v>163</v>
      </c>
    </row>
    <row r="367" spans="1:11" x14ac:dyDescent="0.3">
      <c r="A367" s="41"/>
      <c r="B367" s="41"/>
      <c r="C367" s="41" t="s">
        <v>26</v>
      </c>
      <c r="D367" s="41">
        <v>40</v>
      </c>
      <c r="E367" s="41"/>
      <c r="F367" s="41" t="s">
        <v>62</v>
      </c>
      <c r="G367" s="41" t="s">
        <v>308</v>
      </c>
      <c r="H367" s="41" t="s">
        <v>16</v>
      </c>
      <c r="I367" s="41" t="s">
        <v>12</v>
      </c>
      <c r="J367" s="41" t="s">
        <v>13</v>
      </c>
      <c r="K367" s="41" t="s">
        <v>163</v>
      </c>
    </row>
    <row r="368" spans="1:11" x14ac:dyDescent="0.3">
      <c r="A368" s="41"/>
      <c r="B368" s="41"/>
      <c r="C368" s="41" t="s">
        <v>9</v>
      </c>
      <c r="D368" s="41">
        <v>40</v>
      </c>
      <c r="E368" s="41"/>
      <c r="F368" s="41" t="s">
        <v>62</v>
      </c>
      <c r="G368" s="41" t="s">
        <v>308</v>
      </c>
      <c r="H368" s="41" t="s">
        <v>16</v>
      </c>
      <c r="I368" s="41" t="s">
        <v>12</v>
      </c>
      <c r="J368" s="41" t="s">
        <v>13</v>
      </c>
      <c r="K368" s="41" t="s">
        <v>163</v>
      </c>
    </row>
    <row r="369" spans="1:11" x14ac:dyDescent="0.3">
      <c r="A369" s="41"/>
      <c r="B369" s="41"/>
      <c r="C369" s="41" t="s">
        <v>23</v>
      </c>
      <c r="D369" s="41">
        <v>360</v>
      </c>
      <c r="E369" s="41"/>
      <c r="F369" s="41" t="s">
        <v>62</v>
      </c>
      <c r="G369" s="41" t="s">
        <v>308</v>
      </c>
      <c r="H369" s="41" t="s">
        <v>16</v>
      </c>
      <c r="I369" s="41" t="s">
        <v>12</v>
      </c>
      <c r="J369" s="41" t="s">
        <v>13</v>
      </c>
      <c r="K369" s="41" t="s">
        <v>163</v>
      </c>
    </row>
    <row r="370" spans="1:11" x14ac:dyDescent="0.3">
      <c r="A370" s="41"/>
      <c r="B370" s="41"/>
      <c r="C370" s="41" t="s">
        <v>27</v>
      </c>
      <c r="D370" s="41">
        <v>600</v>
      </c>
      <c r="E370" s="41"/>
      <c r="F370" s="41" t="s">
        <v>62</v>
      </c>
      <c r="G370" s="41" t="s">
        <v>308</v>
      </c>
      <c r="H370" s="41" t="s">
        <v>16</v>
      </c>
      <c r="I370" s="41" t="s">
        <v>12</v>
      </c>
      <c r="J370" s="41" t="s">
        <v>13</v>
      </c>
      <c r="K370" s="41" t="s">
        <v>163</v>
      </c>
    </row>
    <row r="371" spans="1:11" x14ac:dyDescent="0.3">
      <c r="A371" s="41"/>
      <c r="B371" s="41"/>
      <c r="C371" s="41" t="s">
        <v>20</v>
      </c>
      <c r="D371" s="41">
        <v>1571</v>
      </c>
      <c r="E371" s="41"/>
      <c r="F371" s="41" t="s">
        <v>62</v>
      </c>
      <c r="G371" s="41" t="s">
        <v>10</v>
      </c>
      <c r="H371" s="41" t="s">
        <v>15</v>
      </c>
      <c r="I371" s="41" t="s">
        <v>12</v>
      </c>
      <c r="J371" s="41" t="s">
        <v>13</v>
      </c>
      <c r="K371" s="41" t="s">
        <v>163</v>
      </c>
    </row>
    <row r="372" spans="1:11" x14ac:dyDescent="0.3">
      <c r="A372" s="41"/>
      <c r="B372" s="41"/>
      <c r="C372" s="41" t="s">
        <v>20</v>
      </c>
      <c r="D372" s="41">
        <v>2002</v>
      </c>
      <c r="E372" s="41"/>
      <c r="F372" s="41" t="s">
        <v>62</v>
      </c>
      <c r="G372" s="41" t="s">
        <v>10</v>
      </c>
      <c r="H372" s="41" t="s">
        <v>15</v>
      </c>
      <c r="I372" s="41" t="s">
        <v>12</v>
      </c>
      <c r="J372" s="41" t="s">
        <v>13</v>
      </c>
      <c r="K372" s="41" t="s">
        <v>163</v>
      </c>
    </row>
    <row r="373" spans="1:11" x14ac:dyDescent="0.3">
      <c r="A373" s="41"/>
      <c r="B373" s="41"/>
      <c r="C373" s="41" t="s">
        <v>427</v>
      </c>
      <c r="D373" s="41">
        <f>340+160</f>
        <v>500</v>
      </c>
      <c r="E373" s="41"/>
      <c r="F373" s="41" t="s">
        <v>62</v>
      </c>
      <c r="G373" s="41" t="s">
        <v>308</v>
      </c>
      <c r="H373" s="41" t="s">
        <v>15</v>
      </c>
      <c r="I373" s="41" t="s">
        <v>12</v>
      </c>
      <c r="J373" s="41" t="s">
        <v>13</v>
      </c>
      <c r="K373" s="41" t="s">
        <v>163</v>
      </c>
    </row>
    <row r="374" spans="1:11" x14ac:dyDescent="0.3">
      <c r="A374" s="41"/>
      <c r="B374" s="41"/>
      <c r="C374" s="41" t="s">
        <v>891</v>
      </c>
      <c r="D374" s="41">
        <v>200</v>
      </c>
      <c r="E374" s="41"/>
      <c r="F374" s="41" t="s">
        <v>50</v>
      </c>
      <c r="G374" s="41" t="s">
        <v>308</v>
      </c>
      <c r="H374" s="41" t="s">
        <v>16</v>
      </c>
      <c r="I374" s="41" t="s">
        <v>12</v>
      </c>
      <c r="J374" s="41" t="s">
        <v>13</v>
      </c>
      <c r="K374" s="41" t="s">
        <v>498</v>
      </c>
    </row>
    <row r="375" spans="1:11" x14ac:dyDescent="0.3">
      <c r="A375" s="41"/>
      <c r="B375" s="41"/>
      <c r="C375" s="41" t="s">
        <v>23</v>
      </c>
      <c r="D375" s="41">
        <v>325</v>
      </c>
      <c r="E375" s="41"/>
      <c r="F375" s="41" t="s">
        <v>50</v>
      </c>
      <c r="G375" s="41" t="s">
        <v>308</v>
      </c>
      <c r="H375" s="41" t="s">
        <v>16</v>
      </c>
      <c r="I375" s="41" t="s">
        <v>12</v>
      </c>
      <c r="J375" s="41" t="s">
        <v>13</v>
      </c>
      <c r="K375" s="41" t="s">
        <v>498</v>
      </c>
    </row>
    <row r="376" spans="1:11" x14ac:dyDescent="0.3">
      <c r="A376" s="41"/>
      <c r="B376" s="41"/>
      <c r="C376" s="41" t="s">
        <v>913</v>
      </c>
      <c r="D376" s="41">
        <v>75</v>
      </c>
      <c r="E376" s="41"/>
      <c r="F376" s="41" t="s">
        <v>50</v>
      </c>
      <c r="G376" s="41" t="s">
        <v>308</v>
      </c>
      <c r="H376" s="41" t="s">
        <v>16</v>
      </c>
      <c r="I376" s="41" t="s">
        <v>12</v>
      </c>
      <c r="J376" s="41" t="s">
        <v>13</v>
      </c>
      <c r="K376" s="41" t="s">
        <v>498</v>
      </c>
    </row>
    <row r="377" spans="1:11" x14ac:dyDescent="0.3">
      <c r="A377" s="41"/>
      <c r="B377" s="41"/>
      <c r="C377" s="41" t="s">
        <v>75</v>
      </c>
      <c r="D377" s="41">
        <v>1200</v>
      </c>
      <c r="E377" s="41"/>
      <c r="F377" s="41" t="s">
        <v>50</v>
      </c>
      <c r="G377" s="41" t="s">
        <v>308</v>
      </c>
      <c r="H377" s="41" t="s">
        <v>14</v>
      </c>
      <c r="I377" s="41" t="s">
        <v>12</v>
      </c>
      <c r="J377" s="41" t="s">
        <v>13</v>
      </c>
      <c r="K377" s="41" t="s">
        <v>498</v>
      </c>
    </row>
    <row r="378" spans="1:11" x14ac:dyDescent="0.3">
      <c r="A378" s="41"/>
      <c r="B378" s="41"/>
      <c r="C378" s="41" t="s">
        <v>151</v>
      </c>
      <c r="D378" s="41">
        <v>553</v>
      </c>
      <c r="E378" s="41"/>
      <c r="F378" s="41" t="s">
        <v>50</v>
      </c>
      <c r="G378" s="41" t="s">
        <v>10</v>
      </c>
      <c r="H378" s="41" t="s">
        <v>16</v>
      </c>
      <c r="I378" s="41" t="s">
        <v>12</v>
      </c>
      <c r="J378" s="41" t="s">
        <v>13</v>
      </c>
      <c r="K378" s="41" t="s">
        <v>498</v>
      </c>
    </row>
    <row r="379" spans="1:11" x14ac:dyDescent="0.3">
      <c r="A379" s="41"/>
      <c r="B379" s="41"/>
      <c r="C379" s="41" t="s">
        <v>887</v>
      </c>
      <c r="D379" s="41">
        <v>1000</v>
      </c>
      <c r="E379" s="41"/>
      <c r="F379" s="41" t="s">
        <v>50</v>
      </c>
      <c r="G379" s="41" t="s">
        <v>10</v>
      </c>
      <c r="H379" s="41" t="s">
        <v>16</v>
      </c>
      <c r="I379" s="41" t="s">
        <v>12</v>
      </c>
      <c r="J379" s="41" t="s">
        <v>13</v>
      </c>
      <c r="K379" s="41" t="s">
        <v>498</v>
      </c>
    </row>
    <row r="380" spans="1:11" x14ac:dyDescent="0.3">
      <c r="A380" s="41"/>
      <c r="B380" s="42">
        <v>44834</v>
      </c>
      <c r="C380" s="41" t="s">
        <v>24</v>
      </c>
      <c r="D380" s="41">
        <v>240</v>
      </c>
      <c r="E380" s="41"/>
      <c r="F380" s="41" t="s">
        <v>62</v>
      </c>
      <c r="G380" s="41" t="s">
        <v>308</v>
      </c>
      <c r="H380" s="41" t="s">
        <v>16</v>
      </c>
      <c r="I380" s="41" t="s">
        <v>12</v>
      </c>
      <c r="J380" s="41" t="s">
        <v>13</v>
      </c>
      <c r="K380" s="41" t="s">
        <v>163</v>
      </c>
    </row>
    <row r="381" spans="1:11" x14ac:dyDescent="0.3">
      <c r="A381" s="41"/>
      <c r="B381" s="41"/>
      <c r="C381" s="41" t="s">
        <v>23</v>
      </c>
      <c r="D381" s="41">
        <v>360</v>
      </c>
      <c r="E381" s="41"/>
      <c r="F381" s="41" t="s">
        <v>62</v>
      </c>
      <c r="G381" s="41" t="s">
        <v>308</v>
      </c>
      <c r="H381" s="41" t="s">
        <v>16</v>
      </c>
      <c r="I381" s="41" t="s">
        <v>12</v>
      </c>
      <c r="J381" s="41" t="s">
        <v>13</v>
      </c>
      <c r="K381" s="41" t="s">
        <v>163</v>
      </c>
    </row>
    <row r="382" spans="1:11" x14ac:dyDescent="0.3">
      <c r="A382" s="41"/>
      <c r="B382" s="41"/>
      <c r="C382" s="41" t="s">
        <v>20</v>
      </c>
      <c r="D382" s="41">
        <v>1030</v>
      </c>
      <c r="E382" s="41"/>
      <c r="F382" s="41" t="s">
        <v>62</v>
      </c>
      <c r="G382" s="41" t="s">
        <v>10</v>
      </c>
      <c r="H382" s="41" t="s">
        <v>15</v>
      </c>
      <c r="I382" s="41" t="s">
        <v>12</v>
      </c>
      <c r="J382" s="41" t="s">
        <v>13</v>
      </c>
      <c r="K382" s="41" t="s">
        <v>163</v>
      </c>
    </row>
    <row r="383" spans="1:11" x14ac:dyDescent="0.3">
      <c r="A383" s="41"/>
      <c r="B383" s="41"/>
      <c r="C383" s="41" t="s">
        <v>507</v>
      </c>
      <c r="D383" s="41">
        <v>50</v>
      </c>
      <c r="E383" s="41"/>
      <c r="F383" s="41" t="s">
        <v>62</v>
      </c>
      <c r="G383" s="41" t="s">
        <v>308</v>
      </c>
      <c r="H383" s="41" t="s">
        <v>14</v>
      </c>
      <c r="I383" s="41" t="s">
        <v>12</v>
      </c>
      <c r="J383" s="41" t="s">
        <v>13</v>
      </c>
      <c r="K383" s="41" t="s">
        <v>163</v>
      </c>
    </row>
    <row r="384" spans="1:11" x14ac:dyDescent="0.3">
      <c r="A384" s="41"/>
      <c r="B384" s="41"/>
      <c r="C384" s="41" t="s">
        <v>32</v>
      </c>
      <c r="D384" s="41">
        <v>60</v>
      </c>
      <c r="E384" s="41"/>
      <c r="F384" s="41" t="s">
        <v>62</v>
      </c>
      <c r="G384" s="41" t="s">
        <v>308</v>
      </c>
      <c r="H384" s="41" t="s">
        <v>16</v>
      </c>
      <c r="I384" s="41" t="s">
        <v>12</v>
      </c>
      <c r="J384" s="41" t="s">
        <v>13</v>
      </c>
      <c r="K384" s="41" t="s">
        <v>163</v>
      </c>
    </row>
    <row r="385" spans="1:11" x14ac:dyDescent="0.3">
      <c r="A385" s="41"/>
      <c r="B385" s="41"/>
      <c r="C385" s="41" t="s">
        <v>8</v>
      </c>
      <c r="D385" s="41">
        <v>300</v>
      </c>
      <c r="E385" s="41"/>
      <c r="F385" s="41" t="s">
        <v>62</v>
      </c>
      <c r="G385" s="41" t="s">
        <v>308</v>
      </c>
      <c r="H385" s="41" t="s">
        <v>16</v>
      </c>
      <c r="I385" s="41" t="s">
        <v>12</v>
      </c>
      <c r="J385" s="41" t="s">
        <v>13</v>
      </c>
      <c r="K385" s="41" t="s">
        <v>163</v>
      </c>
    </row>
    <row r="386" spans="1:11" x14ac:dyDescent="0.3">
      <c r="A386" s="41"/>
      <c r="B386" s="41"/>
      <c r="C386" s="41" t="s">
        <v>20</v>
      </c>
      <c r="D386" s="41">
        <v>2430</v>
      </c>
      <c r="E386" s="41"/>
      <c r="F386" s="41" t="s">
        <v>62</v>
      </c>
      <c r="G386" s="41" t="s">
        <v>308</v>
      </c>
      <c r="H386" s="41" t="s">
        <v>15</v>
      </c>
      <c r="I386" s="41" t="s">
        <v>12</v>
      </c>
      <c r="J386" s="41" t="s">
        <v>13</v>
      </c>
      <c r="K386" s="41" t="s">
        <v>163</v>
      </c>
    </row>
    <row r="387" spans="1:11" x14ac:dyDescent="0.3">
      <c r="A387" s="41"/>
      <c r="B387" s="41"/>
      <c r="C387" s="41" t="s">
        <v>20</v>
      </c>
      <c r="D387" s="41">
        <v>701</v>
      </c>
      <c r="E387" s="41"/>
      <c r="F387" s="41" t="s">
        <v>62</v>
      </c>
      <c r="G387" s="41" t="s">
        <v>10</v>
      </c>
      <c r="H387" s="41" t="s">
        <v>15</v>
      </c>
      <c r="I387" s="41" t="s">
        <v>12</v>
      </c>
      <c r="J387" s="41" t="s">
        <v>13</v>
      </c>
      <c r="K387" s="41" t="s">
        <v>163</v>
      </c>
    </row>
    <row r="388" spans="1:11" x14ac:dyDescent="0.3">
      <c r="A388" s="41"/>
      <c r="B388" s="41"/>
      <c r="C388" s="41" t="s">
        <v>27</v>
      </c>
      <c r="D388" s="41">
        <v>360</v>
      </c>
      <c r="E388" s="41"/>
      <c r="F388" s="41" t="s">
        <v>62</v>
      </c>
      <c r="G388" s="41" t="s">
        <v>308</v>
      </c>
      <c r="H388" s="41" t="s">
        <v>16</v>
      </c>
      <c r="I388" s="41" t="s">
        <v>12</v>
      </c>
      <c r="J388" s="41" t="s">
        <v>13</v>
      </c>
      <c r="K388" s="41" t="s">
        <v>163</v>
      </c>
    </row>
    <row r="389" spans="1:11" x14ac:dyDescent="0.3">
      <c r="A389" s="41"/>
      <c r="B389" s="41"/>
      <c r="C389" s="41" t="s">
        <v>891</v>
      </c>
      <c r="D389" s="41">
        <v>180</v>
      </c>
      <c r="E389" s="41"/>
      <c r="F389" s="41" t="s">
        <v>50</v>
      </c>
      <c r="G389" s="41" t="s">
        <v>308</v>
      </c>
      <c r="H389" s="41" t="s">
        <v>16</v>
      </c>
      <c r="I389" s="41" t="s">
        <v>12</v>
      </c>
      <c r="J389" s="41" t="s">
        <v>13</v>
      </c>
      <c r="K389" s="41" t="s">
        <v>498</v>
      </c>
    </row>
    <row r="390" spans="1:11" x14ac:dyDescent="0.3">
      <c r="A390" s="41"/>
      <c r="B390" s="41"/>
      <c r="C390" s="41" t="s">
        <v>23</v>
      </c>
      <c r="D390" s="41">
        <v>256</v>
      </c>
      <c r="E390" s="41"/>
      <c r="F390" s="41" t="s">
        <v>50</v>
      </c>
      <c r="G390" s="41" t="s">
        <v>10</v>
      </c>
      <c r="H390" s="41" t="s">
        <v>16</v>
      </c>
      <c r="I390" s="41" t="s">
        <v>12</v>
      </c>
      <c r="J390" s="41" t="s">
        <v>13</v>
      </c>
      <c r="K390" s="41" t="s">
        <v>498</v>
      </c>
    </row>
    <row r="391" spans="1:11" x14ac:dyDescent="0.3">
      <c r="A391" s="41"/>
      <c r="B391" s="41"/>
      <c r="C391" s="41" t="s">
        <v>75</v>
      </c>
      <c r="D391" s="41">
        <v>1200</v>
      </c>
      <c r="E391" s="41"/>
      <c r="F391" s="41" t="s">
        <v>50</v>
      </c>
      <c r="G391" s="41" t="s">
        <v>308</v>
      </c>
      <c r="H391" s="41" t="s">
        <v>14</v>
      </c>
      <c r="I391" s="41" t="s">
        <v>12</v>
      </c>
      <c r="J391" s="41" t="s">
        <v>13</v>
      </c>
      <c r="K391" s="41" t="s">
        <v>498</v>
      </c>
    </row>
    <row r="392" spans="1:11" x14ac:dyDescent="0.3">
      <c r="A392" s="41"/>
      <c r="B392" s="41"/>
      <c r="C392" s="41" t="s">
        <v>151</v>
      </c>
      <c r="D392" s="41">
        <v>280</v>
      </c>
      <c r="E392" s="41"/>
      <c r="F392" s="41" t="s">
        <v>50</v>
      </c>
      <c r="G392" s="41" t="s">
        <v>308</v>
      </c>
      <c r="H392" s="41" t="s">
        <v>16</v>
      </c>
      <c r="I392" s="41" t="s">
        <v>12</v>
      </c>
      <c r="J392" s="41" t="s">
        <v>13</v>
      </c>
      <c r="K392" s="41" t="s">
        <v>498</v>
      </c>
    </row>
    <row r="393" spans="1:11" x14ac:dyDescent="0.3">
      <c r="A393" s="41"/>
      <c r="B393" s="41"/>
      <c r="C393" s="41" t="s">
        <v>913</v>
      </c>
      <c r="D393" s="41">
        <v>90</v>
      </c>
      <c r="E393" s="41"/>
      <c r="F393" s="41" t="s">
        <v>50</v>
      </c>
      <c r="G393" s="41" t="s">
        <v>308</v>
      </c>
      <c r="H393" s="41" t="s">
        <v>16</v>
      </c>
      <c r="I393" s="41" t="s">
        <v>12</v>
      </c>
      <c r="J393" s="41" t="s">
        <v>13</v>
      </c>
      <c r="K393" s="41" t="s">
        <v>498</v>
      </c>
    </row>
    <row r="394" spans="1:11" x14ac:dyDescent="0.3">
      <c r="A394" s="41"/>
      <c r="B394" s="41"/>
      <c r="C394" s="41" t="s">
        <v>900</v>
      </c>
      <c r="D394" s="41">
        <v>100</v>
      </c>
      <c r="E394" s="41"/>
      <c r="F394" s="41" t="s">
        <v>50</v>
      </c>
      <c r="G394" s="41" t="s">
        <v>308</v>
      </c>
      <c r="H394" s="41" t="s">
        <v>15</v>
      </c>
      <c r="I394" s="41" t="s">
        <v>12</v>
      </c>
      <c r="J394" s="41" t="s">
        <v>13</v>
      </c>
      <c r="K394" s="41" t="s">
        <v>498</v>
      </c>
    </row>
    <row r="395" spans="1:11" x14ac:dyDescent="0.3">
      <c r="A395" s="41"/>
      <c r="B395" s="41"/>
      <c r="C395" s="43"/>
      <c r="D395" s="58"/>
      <c r="E395" s="41"/>
      <c r="F395" s="41"/>
      <c r="G395" s="41"/>
      <c r="H395" s="41"/>
      <c r="I395" s="41"/>
      <c r="J395" s="41"/>
      <c r="K39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topLeftCell="A109" workbookViewId="0">
      <selection activeCell="H177" sqref="H177"/>
    </sheetView>
  </sheetViews>
  <sheetFormatPr defaultColWidth="28.44140625" defaultRowHeight="14.4" x14ac:dyDescent="0.3"/>
  <cols>
    <col min="1" max="1" width="8.5546875" bestFit="1" customWidth="1"/>
    <col min="2" max="2" width="9.44140625" bestFit="1" customWidth="1"/>
    <col min="3" max="3" width="40.33203125" bestFit="1" customWidth="1"/>
    <col min="4" max="4" width="12" bestFit="1" customWidth="1"/>
    <col min="5" max="5" width="10.6640625" bestFit="1" customWidth="1"/>
    <col min="6" max="6" width="14.5546875" bestFit="1" customWidth="1"/>
    <col min="7" max="7" width="17.88671875" bestFit="1" customWidth="1"/>
    <col min="8" max="8" width="11.33203125" bestFit="1" customWidth="1"/>
    <col min="9" max="9" width="16.44140625" bestFit="1" customWidth="1"/>
    <col min="10" max="10" width="17" bestFit="1" customWidth="1"/>
    <col min="11" max="11" width="11" bestFit="1" customWidth="1"/>
    <col min="12" max="13" width="7" bestFit="1" customWidth="1"/>
  </cols>
  <sheetData>
    <row r="1" spans="1:11" ht="31.2" x14ac:dyDescent="0.3">
      <c r="A1" s="1" t="s">
        <v>0</v>
      </c>
      <c r="B1" s="4" t="s">
        <v>64</v>
      </c>
      <c r="C1" s="3" t="s">
        <v>38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134</v>
      </c>
      <c r="J1" s="1" t="s">
        <v>6</v>
      </c>
      <c r="K1" s="1" t="s">
        <v>7</v>
      </c>
    </row>
    <row r="2" spans="1:11" x14ac:dyDescent="0.3">
      <c r="B2" s="5">
        <v>44835</v>
      </c>
      <c r="C2" t="s">
        <v>24</v>
      </c>
      <c r="D2">
        <v>330</v>
      </c>
      <c r="F2" t="s">
        <v>62</v>
      </c>
      <c r="G2" t="s">
        <v>308</v>
      </c>
      <c r="H2" t="s">
        <v>16</v>
      </c>
      <c r="I2" t="s">
        <v>12</v>
      </c>
      <c r="J2" t="s">
        <v>13</v>
      </c>
      <c r="K2" t="s">
        <v>163</v>
      </c>
    </row>
    <row r="3" spans="1:11" x14ac:dyDescent="0.3">
      <c r="C3" t="s">
        <v>32</v>
      </c>
      <c r="D3">
        <v>60</v>
      </c>
      <c r="F3" t="s">
        <v>62</v>
      </c>
      <c r="G3" t="s">
        <v>308</v>
      </c>
      <c r="H3" t="s">
        <v>16</v>
      </c>
      <c r="I3" t="s">
        <v>12</v>
      </c>
      <c r="J3" t="s">
        <v>13</v>
      </c>
      <c r="K3" t="s">
        <v>163</v>
      </c>
    </row>
    <row r="4" spans="1:11" x14ac:dyDescent="0.3">
      <c r="C4" t="s">
        <v>508</v>
      </c>
      <c r="D4">
        <v>570</v>
      </c>
      <c r="F4" t="s">
        <v>62</v>
      </c>
      <c r="G4" t="s">
        <v>308</v>
      </c>
      <c r="H4" t="s">
        <v>15</v>
      </c>
      <c r="I4" t="s">
        <v>12</v>
      </c>
      <c r="J4" t="s">
        <v>13</v>
      </c>
      <c r="K4" t="s">
        <v>163</v>
      </c>
    </row>
    <row r="5" spans="1:11" x14ac:dyDescent="0.3">
      <c r="C5" t="s">
        <v>23</v>
      </c>
      <c r="D5">
        <f>360+240</f>
        <v>600</v>
      </c>
      <c r="F5" t="s">
        <v>62</v>
      </c>
      <c r="G5" t="s">
        <v>308</v>
      </c>
      <c r="H5" t="s">
        <v>16</v>
      </c>
      <c r="I5" t="s">
        <v>12</v>
      </c>
      <c r="J5" t="s">
        <v>13</v>
      </c>
      <c r="K5" t="s">
        <v>163</v>
      </c>
    </row>
    <row r="6" spans="1:11" x14ac:dyDescent="0.3">
      <c r="C6" t="s">
        <v>119</v>
      </c>
      <c r="D6">
        <v>250</v>
      </c>
      <c r="F6" t="s">
        <v>62</v>
      </c>
      <c r="G6" t="s">
        <v>308</v>
      </c>
      <c r="H6" t="s">
        <v>16</v>
      </c>
      <c r="I6" t="s">
        <v>12</v>
      </c>
      <c r="J6" t="s">
        <v>13</v>
      </c>
      <c r="K6" t="s">
        <v>163</v>
      </c>
    </row>
    <row r="7" spans="1:11" x14ac:dyDescent="0.3">
      <c r="C7" t="s">
        <v>27</v>
      </c>
      <c r="D7">
        <v>600</v>
      </c>
      <c r="F7" t="s">
        <v>62</v>
      </c>
      <c r="G7" t="s">
        <v>308</v>
      </c>
      <c r="H7" t="s">
        <v>16</v>
      </c>
      <c r="I7" t="s">
        <v>12</v>
      </c>
      <c r="J7" t="s">
        <v>13</v>
      </c>
      <c r="K7" t="s">
        <v>163</v>
      </c>
    </row>
    <row r="8" spans="1:11" x14ac:dyDescent="0.3">
      <c r="C8" t="s">
        <v>20</v>
      </c>
      <c r="D8">
        <v>1020</v>
      </c>
      <c r="F8" t="s">
        <v>62</v>
      </c>
      <c r="G8" t="s">
        <v>10</v>
      </c>
      <c r="H8" t="s">
        <v>15</v>
      </c>
      <c r="I8" t="s">
        <v>12</v>
      </c>
      <c r="J8" t="s">
        <v>13</v>
      </c>
      <c r="K8" t="s">
        <v>163</v>
      </c>
    </row>
    <row r="9" spans="1:11" x14ac:dyDescent="0.3">
      <c r="C9" t="s">
        <v>412</v>
      </c>
      <c r="D9">
        <v>120</v>
      </c>
      <c r="F9" t="s">
        <v>62</v>
      </c>
      <c r="G9" t="s">
        <v>308</v>
      </c>
      <c r="H9" t="s">
        <v>14</v>
      </c>
      <c r="I9" t="s">
        <v>12</v>
      </c>
      <c r="J9" t="s">
        <v>13</v>
      </c>
      <c r="K9" t="s">
        <v>163</v>
      </c>
    </row>
    <row r="10" spans="1:11" x14ac:dyDescent="0.3">
      <c r="C10" t="s">
        <v>801</v>
      </c>
      <c r="D10">
        <v>90</v>
      </c>
      <c r="F10" t="s">
        <v>50</v>
      </c>
      <c r="G10" t="s">
        <v>308</v>
      </c>
      <c r="H10" t="s">
        <v>16</v>
      </c>
      <c r="I10" t="s">
        <v>12</v>
      </c>
      <c r="J10" t="s">
        <v>13</v>
      </c>
      <c r="K10" t="s">
        <v>498</v>
      </c>
    </row>
    <row r="11" spans="1:11" x14ac:dyDescent="0.3">
      <c r="C11" t="s">
        <v>694</v>
      </c>
      <c r="D11">
        <v>315</v>
      </c>
      <c r="F11" t="s">
        <v>50</v>
      </c>
      <c r="G11" t="s">
        <v>308</v>
      </c>
      <c r="H11" t="s">
        <v>16</v>
      </c>
      <c r="I11" t="s">
        <v>12</v>
      </c>
      <c r="J11" t="s">
        <v>13</v>
      </c>
      <c r="K11" t="s">
        <v>498</v>
      </c>
    </row>
    <row r="12" spans="1:11" x14ac:dyDescent="0.3">
      <c r="C12" t="s">
        <v>695</v>
      </c>
      <c r="D12">
        <v>580</v>
      </c>
      <c r="F12" t="s">
        <v>50</v>
      </c>
      <c r="G12" t="s">
        <v>308</v>
      </c>
      <c r="H12" t="s">
        <v>16</v>
      </c>
      <c r="I12" t="s">
        <v>12</v>
      </c>
      <c r="J12" t="s">
        <v>13</v>
      </c>
      <c r="K12" t="s">
        <v>498</v>
      </c>
    </row>
    <row r="13" spans="1:11" x14ac:dyDescent="0.3">
      <c r="C13" t="s">
        <v>797</v>
      </c>
      <c r="D13">
        <v>1200</v>
      </c>
      <c r="F13" t="s">
        <v>50</v>
      </c>
      <c r="G13" t="s">
        <v>308</v>
      </c>
      <c r="H13" t="s">
        <v>14</v>
      </c>
      <c r="I13" t="s">
        <v>12</v>
      </c>
      <c r="J13" t="s">
        <v>13</v>
      </c>
      <c r="K13" t="s">
        <v>498</v>
      </c>
    </row>
    <row r="14" spans="1:11" x14ac:dyDescent="0.3">
      <c r="C14" t="s">
        <v>795</v>
      </c>
      <c r="D14">
        <v>1110</v>
      </c>
      <c r="F14" t="s">
        <v>50</v>
      </c>
      <c r="G14" t="s">
        <v>10</v>
      </c>
      <c r="H14" t="s">
        <v>15</v>
      </c>
      <c r="I14" t="s">
        <v>12</v>
      </c>
      <c r="J14" t="s">
        <v>13</v>
      </c>
      <c r="K14" t="s">
        <v>498</v>
      </c>
    </row>
    <row r="15" spans="1:11" x14ac:dyDescent="0.3">
      <c r="C15" t="s">
        <v>802</v>
      </c>
      <c r="D15">
        <v>135</v>
      </c>
      <c r="F15" t="s">
        <v>50</v>
      </c>
      <c r="G15" t="s">
        <v>308</v>
      </c>
      <c r="H15" t="s">
        <v>14</v>
      </c>
      <c r="I15" t="s">
        <v>12</v>
      </c>
      <c r="J15" t="s">
        <v>13</v>
      </c>
      <c r="K15" t="s">
        <v>498</v>
      </c>
    </row>
    <row r="16" spans="1:11" x14ac:dyDescent="0.3">
      <c r="B16" s="5">
        <v>44836</v>
      </c>
      <c r="C16" t="s">
        <v>24</v>
      </c>
      <c r="D16">
        <v>340</v>
      </c>
      <c r="F16" t="s">
        <v>62</v>
      </c>
      <c r="G16" t="s">
        <v>308</v>
      </c>
      <c r="H16" t="s">
        <v>16</v>
      </c>
      <c r="I16" t="s">
        <v>12</v>
      </c>
      <c r="J16" t="s">
        <v>13</v>
      </c>
      <c r="K16" t="s">
        <v>163</v>
      </c>
    </row>
    <row r="17" spans="2:11" x14ac:dyDescent="0.3">
      <c r="C17" t="s">
        <v>23</v>
      </c>
      <c r="D17">
        <f>360+200</f>
        <v>560</v>
      </c>
      <c r="F17" t="s">
        <v>62</v>
      </c>
      <c r="G17" t="s">
        <v>308</v>
      </c>
      <c r="H17" t="s">
        <v>16</v>
      </c>
      <c r="I17" t="s">
        <v>12</v>
      </c>
      <c r="J17" t="s">
        <v>13</v>
      </c>
      <c r="K17" t="s">
        <v>163</v>
      </c>
    </row>
    <row r="18" spans="2:11" x14ac:dyDescent="0.3">
      <c r="C18" t="s">
        <v>119</v>
      </c>
      <c r="D18">
        <f>170+130</f>
        <v>300</v>
      </c>
      <c r="F18" t="s">
        <v>62</v>
      </c>
      <c r="G18" t="s">
        <v>308</v>
      </c>
      <c r="H18" t="s">
        <v>16</v>
      </c>
      <c r="I18" t="s">
        <v>12</v>
      </c>
      <c r="J18" t="s">
        <v>13</v>
      </c>
      <c r="K18" t="s">
        <v>163</v>
      </c>
    </row>
    <row r="19" spans="2:11" x14ac:dyDescent="0.3">
      <c r="C19" t="s">
        <v>20</v>
      </c>
      <c r="D19">
        <v>3100</v>
      </c>
      <c r="F19" t="s">
        <v>62</v>
      </c>
      <c r="G19" t="s">
        <v>10</v>
      </c>
      <c r="H19" t="s">
        <v>15</v>
      </c>
      <c r="I19" t="s">
        <v>12</v>
      </c>
      <c r="J19" t="s">
        <v>13</v>
      </c>
      <c r="K19" t="s">
        <v>163</v>
      </c>
    </row>
    <row r="20" spans="2:11" x14ac:dyDescent="0.3">
      <c r="C20" t="s">
        <v>508</v>
      </c>
      <c r="D20">
        <v>480</v>
      </c>
      <c r="F20" t="s">
        <v>62</v>
      </c>
      <c r="G20" t="s">
        <v>308</v>
      </c>
      <c r="H20" t="s">
        <v>15</v>
      </c>
      <c r="I20" t="s">
        <v>12</v>
      </c>
      <c r="J20" t="s">
        <v>13</v>
      </c>
      <c r="K20" t="s">
        <v>163</v>
      </c>
    </row>
    <row r="21" spans="2:11" x14ac:dyDescent="0.3">
      <c r="C21" t="s">
        <v>27</v>
      </c>
      <c r="D21">
        <v>680</v>
      </c>
      <c r="F21" t="s">
        <v>62</v>
      </c>
      <c r="G21" t="s">
        <v>308</v>
      </c>
      <c r="H21" t="s">
        <v>16</v>
      </c>
      <c r="I21" t="s">
        <v>12</v>
      </c>
      <c r="J21" t="s">
        <v>13</v>
      </c>
      <c r="K21" t="s">
        <v>163</v>
      </c>
    </row>
    <row r="22" spans="2:11" x14ac:dyDescent="0.3">
      <c r="C22" t="s">
        <v>511</v>
      </c>
      <c r="D22">
        <v>6900</v>
      </c>
      <c r="F22" t="s">
        <v>62</v>
      </c>
      <c r="G22" t="s">
        <v>308</v>
      </c>
      <c r="H22" t="s">
        <v>14</v>
      </c>
      <c r="I22" t="s">
        <v>12</v>
      </c>
      <c r="J22" t="s">
        <v>13</v>
      </c>
      <c r="K22" t="s">
        <v>512</v>
      </c>
    </row>
    <row r="23" spans="2:11" x14ac:dyDescent="0.3">
      <c r="C23" t="s">
        <v>801</v>
      </c>
      <c r="D23">
        <v>160</v>
      </c>
      <c r="F23" t="s">
        <v>50</v>
      </c>
      <c r="G23" t="s">
        <v>308</v>
      </c>
      <c r="H23" t="s">
        <v>16</v>
      </c>
      <c r="I23" t="s">
        <v>12</v>
      </c>
      <c r="J23" t="s">
        <v>13</v>
      </c>
      <c r="K23" t="s">
        <v>498</v>
      </c>
    </row>
    <row r="24" spans="2:11" x14ac:dyDescent="0.3">
      <c r="C24" t="s">
        <v>694</v>
      </c>
      <c r="D24">
        <v>340</v>
      </c>
      <c r="F24" t="s">
        <v>50</v>
      </c>
      <c r="G24" t="s">
        <v>308</v>
      </c>
      <c r="H24" t="s">
        <v>16</v>
      </c>
      <c r="I24" t="s">
        <v>12</v>
      </c>
      <c r="J24" t="s">
        <v>13</v>
      </c>
      <c r="K24" t="s">
        <v>498</v>
      </c>
    </row>
    <row r="25" spans="2:11" x14ac:dyDescent="0.3">
      <c r="C25" t="s">
        <v>695</v>
      </c>
      <c r="D25">
        <v>250</v>
      </c>
      <c r="F25" t="s">
        <v>50</v>
      </c>
      <c r="G25" t="s">
        <v>308</v>
      </c>
      <c r="H25" t="s">
        <v>16</v>
      </c>
      <c r="I25" t="s">
        <v>12</v>
      </c>
      <c r="J25" t="s">
        <v>13</v>
      </c>
      <c r="K25" t="s">
        <v>498</v>
      </c>
    </row>
    <row r="26" spans="2:11" x14ac:dyDescent="0.3">
      <c r="C26" t="s">
        <v>797</v>
      </c>
      <c r="D26">
        <v>1200</v>
      </c>
      <c r="F26" t="s">
        <v>50</v>
      </c>
      <c r="G26" t="s">
        <v>308</v>
      </c>
      <c r="H26" t="s">
        <v>14</v>
      </c>
      <c r="I26" t="s">
        <v>12</v>
      </c>
      <c r="J26" t="s">
        <v>13</v>
      </c>
      <c r="K26" t="s">
        <v>498</v>
      </c>
    </row>
    <row r="27" spans="2:11" x14ac:dyDescent="0.3">
      <c r="C27" t="s">
        <v>795</v>
      </c>
      <c r="D27">
        <v>2253</v>
      </c>
      <c r="F27" t="s">
        <v>50</v>
      </c>
      <c r="G27" t="s">
        <v>10</v>
      </c>
      <c r="H27" t="s">
        <v>15</v>
      </c>
      <c r="I27" t="s">
        <v>12</v>
      </c>
      <c r="J27" t="s">
        <v>13</v>
      </c>
      <c r="K27" t="s">
        <v>498</v>
      </c>
    </row>
    <row r="28" spans="2:11" x14ac:dyDescent="0.3">
      <c r="C28" t="s">
        <v>803</v>
      </c>
      <c r="D28">
        <v>270</v>
      </c>
      <c r="F28" t="s">
        <v>50</v>
      </c>
      <c r="G28" t="s">
        <v>308</v>
      </c>
      <c r="H28" t="s">
        <v>16</v>
      </c>
      <c r="I28" t="s">
        <v>12</v>
      </c>
      <c r="J28" t="s">
        <v>13</v>
      </c>
      <c r="K28" t="s">
        <v>498</v>
      </c>
    </row>
    <row r="29" spans="2:11" x14ac:dyDescent="0.3">
      <c r="B29" s="5">
        <v>44837</v>
      </c>
      <c r="C29" t="s">
        <v>24</v>
      </c>
      <c r="D29">
        <v>340</v>
      </c>
      <c r="F29" t="s">
        <v>62</v>
      </c>
      <c r="G29" t="s">
        <v>308</v>
      </c>
      <c r="H29" t="s">
        <v>16</v>
      </c>
      <c r="I29" t="s">
        <v>12</v>
      </c>
      <c r="J29" t="s">
        <v>13</v>
      </c>
      <c r="K29" t="s">
        <v>163</v>
      </c>
    </row>
    <row r="30" spans="2:11" x14ac:dyDescent="0.3">
      <c r="C30" t="s">
        <v>23</v>
      </c>
      <c r="D30">
        <v>1050</v>
      </c>
      <c r="F30" t="s">
        <v>62</v>
      </c>
      <c r="G30" t="s">
        <v>10</v>
      </c>
      <c r="H30" t="s">
        <v>16</v>
      </c>
      <c r="I30" t="s">
        <v>12</v>
      </c>
      <c r="J30" t="s">
        <v>13</v>
      </c>
      <c r="K30" t="s">
        <v>163</v>
      </c>
    </row>
    <row r="31" spans="2:11" x14ac:dyDescent="0.3">
      <c r="C31" t="s">
        <v>27</v>
      </c>
      <c r="D31">
        <f>280+180</f>
        <v>460</v>
      </c>
      <c r="F31" t="s">
        <v>62</v>
      </c>
      <c r="G31" t="s">
        <v>308</v>
      </c>
      <c r="H31" t="s">
        <v>16</v>
      </c>
      <c r="I31" t="s">
        <v>12</v>
      </c>
      <c r="J31" t="s">
        <v>13</v>
      </c>
      <c r="K31" t="s">
        <v>163</v>
      </c>
    </row>
    <row r="32" spans="2:11" x14ac:dyDescent="0.3">
      <c r="C32" t="s">
        <v>8</v>
      </c>
      <c r="D32">
        <f>140+170</f>
        <v>310</v>
      </c>
      <c r="F32" t="s">
        <v>62</v>
      </c>
      <c r="G32" t="s">
        <v>308</v>
      </c>
      <c r="H32" t="s">
        <v>16</v>
      </c>
      <c r="I32" t="s">
        <v>12</v>
      </c>
      <c r="J32" t="s">
        <v>13</v>
      </c>
      <c r="K32" t="s">
        <v>163</v>
      </c>
    </row>
    <row r="33" spans="2:11" x14ac:dyDescent="0.3">
      <c r="C33" t="s">
        <v>524</v>
      </c>
      <c r="D33">
        <v>3250</v>
      </c>
      <c r="F33" t="s">
        <v>62</v>
      </c>
      <c r="G33" t="s">
        <v>308</v>
      </c>
      <c r="H33" t="s">
        <v>16</v>
      </c>
      <c r="I33" t="s">
        <v>12</v>
      </c>
      <c r="J33" t="s">
        <v>13</v>
      </c>
      <c r="K33" t="s">
        <v>163</v>
      </c>
    </row>
    <row r="34" spans="2:11" x14ac:dyDescent="0.3">
      <c r="C34" t="s">
        <v>525</v>
      </c>
      <c r="D34">
        <v>450</v>
      </c>
      <c r="F34" t="s">
        <v>62</v>
      </c>
      <c r="G34" t="s">
        <v>308</v>
      </c>
      <c r="H34" t="s">
        <v>16</v>
      </c>
      <c r="I34" t="s">
        <v>12</v>
      </c>
      <c r="J34" t="s">
        <v>13</v>
      </c>
      <c r="K34" t="s">
        <v>163</v>
      </c>
    </row>
    <row r="35" spans="2:11" x14ac:dyDescent="0.3">
      <c r="C35" t="s">
        <v>508</v>
      </c>
      <c r="D35">
        <v>540</v>
      </c>
      <c r="F35" t="s">
        <v>62</v>
      </c>
      <c r="G35" t="s">
        <v>308</v>
      </c>
      <c r="H35" t="s">
        <v>15</v>
      </c>
      <c r="I35" t="s">
        <v>12</v>
      </c>
      <c r="J35" t="s">
        <v>13</v>
      </c>
      <c r="K35" t="s">
        <v>163</v>
      </c>
    </row>
    <row r="36" spans="2:11" x14ac:dyDescent="0.3">
      <c r="C36" t="s">
        <v>561</v>
      </c>
      <c r="D36">
        <v>2360</v>
      </c>
      <c r="F36" t="s">
        <v>44</v>
      </c>
      <c r="G36" t="s">
        <v>308</v>
      </c>
      <c r="H36" t="s">
        <v>14</v>
      </c>
      <c r="I36" t="s">
        <v>12</v>
      </c>
      <c r="J36" t="s">
        <v>13</v>
      </c>
    </row>
    <row r="37" spans="2:11" x14ac:dyDescent="0.3">
      <c r="C37" t="s">
        <v>801</v>
      </c>
      <c r="D37">
        <v>330</v>
      </c>
      <c r="F37" t="s">
        <v>50</v>
      </c>
      <c r="G37" t="s">
        <v>308</v>
      </c>
      <c r="H37" t="s">
        <v>16</v>
      </c>
      <c r="I37" t="s">
        <v>12</v>
      </c>
      <c r="J37" t="s">
        <v>13</v>
      </c>
      <c r="K37" t="s">
        <v>498</v>
      </c>
    </row>
    <row r="38" spans="2:11" x14ac:dyDescent="0.3">
      <c r="C38" t="s">
        <v>694</v>
      </c>
      <c r="D38">
        <v>440</v>
      </c>
      <c r="F38" t="s">
        <v>50</v>
      </c>
      <c r="G38" t="s">
        <v>10</v>
      </c>
      <c r="H38" t="s">
        <v>16</v>
      </c>
      <c r="I38" t="s">
        <v>12</v>
      </c>
      <c r="J38" t="s">
        <v>13</v>
      </c>
      <c r="K38" t="s">
        <v>498</v>
      </c>
    </row>
    <row r="39" spans="2:11" x14ac:dyDescent="0.3">
      <c r="C39" t="s">
        <v>797</v>
      </c>
      <c r="D39">
        <v>1200</v>
      </c>
      <c r="F39" t="s">
        <v>50</v>
      </c>
      <c r="G39" t="s">
        <v>308</v>
      </c>
      <c r="H39" t="s">
        <v>14</v>
      </c>
      <c r="I39" t="s">
        <v>12</v>
      </c>
      <c r="J39" t="s">
        <v>13</v>
      </c>
      <c r="K39" t="s">
        <v>498</v>
      </c>
    </row>
    <row r="40" spans="2:11" x14ac:dyDescent="0.3">
      <c r="C40" t="s">
        <v>695</v>
      </c>
      <c r="D40">
        <v>550</v>
      </c>
      <c r="F40" t="s">
        <v>50</v>
      </c>
      <c r="G40" t="s">
        <v>308</v>
      </c>
      <c r="H40" t="s">
        <v>16</v>
      </c>
      <c r="I40" t="s">
        <v>12</v>
      </c>
      <c r="J40" t="s">
        <v>13</v>
      </c>
      <c r="K40" t="s">
        <v>498</v>
      </c>
    </row>
    <row r="41" spans="2:11" x14ac:dyDescent="0.3">
      <c r="C41" t="s">
        <v>803</v>
      </c>
      <c r="D41">
        <v>250</v>
      </c>
      <c r="F41" t="s">
        <v>50</v>
      </c>
      <c r="G41" t="s">
        <v>308</v>
      </c>
      <c r="H41" t="s">
        <v>16</v>
      </c>
      <c r="I41" t="s">
        <v>12</v>
      </c>
      <c r="J41" t="s">
        <v>13</v>
      </c>
      <c r="K41" t="s">
        <v>498</v>
      </c>
    </row>
    <row r="42" spans="2:11" x14ac:dyDescent="0.3">
      <c r="B42" s="5">
        <v>44838</v>
      </c>
      <c r="C42" t="s">
        <v>412</v>
      </c>
      <c r="D42">
        <v>70</v>
      </c>
      <c r="F42" t="s">
        <v>62</v>
      </c>
      <c r="G42" t="s">
        <v>308</v>
      </c>
      <c r="H42" t="s">
        <v>14</v>
      </c>
      <c r="I42" t="s">
        <v>12</v>
      </c>
      <c r="J42" t="s">
        <v>13</v>
      </c>
      <c r="K42" t="s">
        <v>163</v>
      </c>
    </row>
    <row r="43" spans="2:11" x14ac:dyDescent="0.3">
      <c r="C43" t="s">
        <v>27</v>
      </c>
      <c r="D43">
        <v>710</v>
      </c>
      <c r="F43" t="s">
        <v>62</v>
      </c>
      <c r="G43" t="s">
        <v>10</v>
      </c>
      <c r="H43" t="s">
        <v>16</v>
      </c>
      <c r="I43" t="s">
        <v>12</v>
      </c>
      <c r="J43" t="s">
        <v>13</v>
      </c>
      <c r="K43" t="s">
        <v>163</v>
      </c>
    </row>
    <row r="44" spans="2:11" x14ac:dyDescent="0.3">
      <c r="C44" t="s">
        <v>20</v>
      </c>
      <c r="D44">
        <v>2470</v>
      </c>
      <c r="F44" t="s">
        <v>62</v>
      </c>
      <c r="G44" t="s">
        <v>10</v>
      </c>
      <c r="H44" t="s">
        <v>15</v>
      </c>
      <c r="I44" t="s">
        <v>12</v>
      </c>
      <c r="J44" t="s">
        <v>13</v>
      </c>
      <c r="K44" t="s">
        <v>163</v>
      </c>
    </row>
    <row r="45" spans="2:11" x14ac:dyDescent="0.3">
      <c r="C45" t="s">
        <v>562</v>
      </c>
      <c r="D45">
        <v>1253</v>
      </c>
      <c r="F45" t="s">
        <v>44</v>
      </c>
      <c r="G45" t="s">
        <v>308</v>
      </c>
      <c r="H45" t="s">
        <v>15</v>
      </c>
      <c r="I45" t="s">
        <v>12</v>
      </c>
      <c r="J45" t="s">
        <v>13</v>
      </c>
    </row>
    <row r="46" spans="2:11" x14ac:dyDescent="0.3">
      <c r="C46" t="s">
        <v>563</v>
      </c>
      <c r="D46">
        <v>7269</v>
      </c>
      <c r="F46" t="s">
        <v>44</v>
      </c>
      <c r="G46" t="s">
        <v>308</v>
      </c>
      <c r="H46" t="s">
        <v>15</v>
      </c>
      <c r="I46" t="s">
        <v>12</v>
      </c>
      <c r="J46" t="s">
        <v>13</v>
      </c>
    </row>
    <row r="47" spans="2:11" x14ac:dyDescent="0.3">
      <c r="C47" t="s">
        <v>801</v>
      </c>
      <c r="D47">
        <v>180</v>
      </c>
      <c r="F47" t="s">
        <v>50</v>
      </c>
      <c r="G47" t="s">
        <v>308</v>
      </c>
      <c r="H47" t="s">
        <v>16</v>
      </c>
      <c r="I47" t="s">
        <v>12</v>
      </c>
      <c r="J47" t="s">
        <v>13</v>
      </c>
      <c r="K47" t="s">
        <v>498</v>
      </c>
    </row>
    <row r="48" spans="2:11" x14ac:dyDescent="0.3">
      <c r="C48" t="s">
        <v>694</v>
      </c>
      <c r="D48">
        <v>435</v>
      </c>
      <c r="F48" t="s">
        <v>50</v>
      </c>
      <c r="G48" t="s">
        <v>308</v>
      </c>
      <c r="H48" t="s">
        <v>16</v>
      </c>
      <c r="I48" t="s">
        <v>12</v>
      </c>
      <c r="J48" t="s">
        <v>13</v>
      </c>
      <c r="K48" t="s">
        <v>498</v>
      </c>
    </row>
    <row r="49" spans="2:11" x14ac:dyDescent="0.3">
      <c r="C49" t="s">
        <v>695</v>
      </c>
      <c r="D49">
        <v>667</v>
      </c>
      <c r="F49" t="s">
        <v>50</v>
      </c>
      <c r="G49" t="s">
        <v>10</v>
      </c>
      <c r="H49" t="s">
        <v>16</v>
      </c>
      <c r="I49" t="s">
        <v>12</v>
      </c>
      <c r="J49" t="s">
        <v>13</v>
      </c>
      <c r="K49" t="s">
        <v>498</v>
      </c>
    </row>
    <row r="50" spans="2:11" x14ac:dyDescent="0.3">
      <c r="C50" t="s">
        <v>803</v>
      </c>
      <c r="D50">
        <v>145</v>
      </c>
      <c r="F50" t="s">
        <v>50</v>
      </c>
      <c r="G50" t="s">
        <v>308</v>
      </c>
      <c r="H50" t="s">
        <v>16</v>
      </c>
      <c r="I50" t="s">
        <v>12</v>
      </c>
      <c r="J50" t="s">
        <v>13</v>
      </c>
      <c r="K50" t="s">
        <v>498</v>
      </c>
    </row>
    <row r="51" spans="2:11" x14ac:dyDescent="0.3">
      <c r="C51" t="s">
        <v>797</v>
      </c>
      <c r="D51">
        <v>1200</v>
      </c>
      <c r="F51" t="s">
        <v>50</v>
      </c>
      <c r="G51" t="s">
        <v>308</v>
      </c>
      <c r="H51" t="s">
        <v>14</v>
      </c>
      <c r="I51" t="s">
        <v>12</v>
      </c>
      <c r="J51" t="s">
        <v>13</v>
      </c>
      <c r="K51" t="s">
        <v>498</v>
      </c>
    </row>
    <row r="52" spans="2:11" x14ac:dyDescent="0.3">
      <c r="B52" s="5">
        <v>44839</v>
      </c>
      <c r="C52" t="s">
        <v>513</v>
      </c>
      <c r="D52">
        <v>3000</v>
      </c>
      <c r="F52" t="s">
        <v>62</v>
      </c>
      <c r="G52" t="s">
        <v>308</v>
      </c>
      <c r="H52" t="s">
        <v>15</v>
      </c>
      <c r="I52" t="s">
        <v>12</v>
      </c>
      <c r="J52" t="s">
        <v>13</v>
      </c>
      <c r="K52" t="s">
        <v>163</v>
      </c>
    </row>
    <row r="53" spans="2:11" x14ac:dyDescent="0.3">
      <c r="C53" t="s">
        <v>514</v>
      </c>
      <c r="D53">
        <v>2500</v>
      </c>
      <c r="F53" t="s">
        <v>62</v>
      </c>
      <c r="G53" t="s">
        <v>308</v>
      </c>
      <c r="H53" t="s">
        <v>15</v>
      </c>
      <c r="I53" t="s">
        <v>12</v>
      </c>
      <c r="J53" t="s">
        <v>13</v>
      </c>
      <c r="K53" t="s">
        <v>163</v>
      </c>
    </row>
    <row r="54" spans="2:11" x14ac:dyDescent="0.3">
      <c r="C54" t="s">
        <v>9</v>
      </c>
      <c r="D54">
        <v>40</v>
      </c>
      <c r="F54" t="s">
        <v>62</v>
      </c>
      <c r="G54" t="s">
        <v>308</v>
      </c>
      <c r="H54" t="s">
        <v>16</v>
      </c>
      <c r="I54" t="s">
        <v>12</v>
      </c>
      <c r="J54" t="s">
        <v>13</v>
      </c>
      <c r="K54" t="s">
        <v>163</v>
      </c>
    </row>
    <row r="55" spans="2:11" x14ac:dyDescent="0.3">
      <c r="C55" t="s">
        <v>23</v>
      </c>
      <c r="D55">
        <f>220+120</f>
        <v>340</v>
      </c>
      <c r="F55" t="s">
        <v>62</v>
      </c>
      <c r="G55" t="s">
        <v>308</v>
      </c>
      <c r="H55" t="s">
        <v>16</v>
      </c>
      <c r="I55" t="s">
        <v>12</v>
      </c>
      <c r="J55" t="s">
        <v>13</v>
      </c>
      <c r="K55" t="s">
        <v>163</v>
      </c>
    </row>
    <row r="56" spans="2:11" x14ac:dyDescent="0.3">
      <c r="C56" t="s">
        <v>27</v>
      </c>
      <c r="D56">
        <v>440</v>
      </c>
      <c r="F56" t="s">
        <v>62</v>
      </c>
      <c r="G56" t="s">
        <v>308</v>
      </c>
      <c r="H56" t="s">
        <v>16</v>
      </c>
      <c r="I56" t="s">
        <v>12</v>
      </c>
      <c r="J56" t="s">
        <v>13</v>
      </c>
      <c r="K56" t="s">
        <v>163</v>
      </c>
    </row>
    <row r="57" spans="2:11" x14ac:dyDescent="0.3">
      <c r="C57" t="s">
        <v>8</v>
      </c>
      <c r="D57">
        <v>120</v>
      </c>
      <c r="F57" t="s">
        <v>62</v>
      </c>
      <c r="G57" t="s">
        <v>308</v>
      </c>
      <c r="H57" t="s">
        <v>16</v>
      </c>
      <c r="I57" t="s">
        <v>12</v>
      </c>
      <c r="J57" t="s">
        <v>13</v>
      </c>
      <c r="K57" t="s">
        <v>163</v>
      </c>
    </row>
    <row r="58" spans="2:11" x14ac:dyDescent="0.3">
      <c r="C58" t="s">
        <v>20</v>
      </c>
      <c r="D58">
        <v>460</v>
      </c>
      <c r="F58" t="s">
        <v>44</v>
      </c>
      <c r="G58" t="s">
        <v>308</v>
      </c>
      <c r="H58" t="s">
        <v>15</v>
      </c>
      <c r="I58" t="s">
        <v>12</v>
      </c>
      <c r="J58" t="s">
        <v>13</v>
      </c>
    </row>
    <row r="59" spans="2:11" x14ac:dyDescent="0.3">
      <c r="C59" t="s">
        <v>592</v>
      </c>
      <c r="D59">
        <v>60</v>
      </c>
      <c r="F59" t="s">
        <v>62</v>
      </c>
      <c r="G59" t="s">
        <v>308</v>
      </c>
      <c r="H59" t="s">
        <v>16</v>
      </c>
      <c r="I59" t="s">
        <v>12</v>
      </c>
      <c r="J59" t="s">
        <v>13</v>
      </c>
      <c r="K59" t="s">
        <v>163</v>
      </c>
    </row>
    <row r="60" spans="2:11" x14ac:dyDescent="0.3">
      <c r="C60" t="s">
        <v>801</v>
      </c>
      <c r="D60">
        <v>160</v>
      </c>
      <c r="F60" t="s">
        <v>50</v>
      </c>
      <c r="G60" t="s">
        <v>308</v>
      </c>
      <c r="H60" t="s">
        <v>16</v>
      </c>
      <c r="I60" t="s">
        <v>12</v>
      </c>
      <c r="J60" t="s">
        <v>13</v>
      </c>
      <c r="K60" t="s">
        <v>498</v>
      </c>
    </row>
    <row r="61" spans="2:11" x14ac:dyDescent="0.3">
      <c r="C61" t="s">
        <v>694</v>
      </c>
      <c r="D61">
        <v>425</v>
      </c>
      <c r="F61" t="s">
        <v>50</v>
      </c>
      <c r="G61" t="s">
        <v>308</v>
      </c>
      <c r="H61" t="s">
        <v>16</v>
      </c>
      <c r="I61" t="s">
        <v>12</v>
      </c>
      <c r="J61" t="s">
        <v>13</v>
      </c>
      <c r="K61" t="s">
        <v>498</v>
      </c>
    </row>
    <row r="62" spans="2:11" x14ac:dyDescent="0.3">
      <c r="C62" t="s">
        <v>695</v>
      </c>
      <c r="D62">
        <v>562</v>
      </c>
      <c r="F62" t="s">
        <v>50</v>
      </c>
      <c r="G62" t="s">
        <v>10</v>
      </c>
      <c r="H62" t="s">
        <v>16</v>
      </c>
      <c r="I62" t="s">
        <v>12</v>
      </c>
      <c r="J62" t="s">
        <v>13</v>
      </c>
      <c r="K62" t="s">
        <v>498</v>
      </c>
    </row>
    <row r="63" spans="2:11" x14ac:dyDescent="0.3">
      <c r="C63" t="s">
        <v>804</v>
      </c>
      <c r="D63">
        <v>500</v>
      </c>
      <c r="F63" t="s">
        <v>50</v>
      </c>
      <c r="G63" t="s">
        <v>308</v>
      </c>
      <c r="H63" t="s">
        <v>14</v>
      </c>
      <c r="I63" t="s">
        <v>12</v>
      </c>
      <c r="J63" t="s">
        <v>13</v>
      </c>
      <c r="K63" t="s">
        <v>498</v>
      </c>
    </row>
    <row r="64" spans="2:11" x14ac:dyDescent="0.3">
      <c r="C64" t="s">
        <v>797</v>
      </c>
      <c r="D64">
        <v>1200</v>
      </c>
      <c r="F64" t="s">
        <v>50</v>
      </c>
      <c r="G64" t="s">
        <v>308</v>
      </c>
      <c r="H64" t="s">
        <v>14</v>
      </c>
      <c r="I64" t="s">
        <v>12</v>
      </c>
      <c r="J64" t="s">
        <v>13</v>
      </c>
      <c r="K64" t="s">
        <v>498</v>
      </c>
    </row>
    <row r="65" spans="2:11" x14ac:dyDescent="0.3">
      <c r="B65" s="5">
        <v>44840</v>
      </c>
      <c r="C65" t="s">
        <v>24</v>
      </c>
      <c r="D65">
        <v>280</v>
      </c>
      <c r="F65" t="s">
        <v>62</v>
      </c>
      <c r="G65" t="s">
        <v>308</v>
      </c>
      <c r="H65" t="s">
        <v>16</v>
      </c>
      <c r="I65" t="s">
        <v>12</v>
      </c>
      <c r="J65" t="s">
        <v>13</v>
      </c>
      <c r="K65" t="s">
        <v>163</v>
      </c>
    </row>
    <row r="66" spans="2:11" x14ac:dyDescent="0.3">
      <c r="C66" t="s">
        <v>23</v>
      </c>
      <c r="D66">
        <f>75+40+50</f>
        <v>165</v>
      </c>
      <c r="F66" t="s">
        <v>62</v>
      </c>
      <c r="G66" t="s">
        <v>308</v>
      </c>
      <c r="H66" t="s">
        <v>16</v>
      </c>
      <c r="I66" t="s">
        <v>12</v>
      </c>
      <c r="J66" t="s">
        <v>13</v>
      </c>
      <c r="K66" t="s">
        <v>163</v>
      </c>
    </row>
    <row r="67" spans="2:11" x14ac:dyDescent="0.3">
      <c r="C67" t="s">
        <v>515</v>
      </c>
      <c r="D67">
        <v>500</v>
      </c>
      <c r="F67" t="s">
        <v>62</v>
      </c>
      <c r="G67" t="s">
        <v>308</v>
      </c>
      <c r="H67" t="s">
        <v>15</v>
      </c>
      <c r="I67" t="s">
        <v>12</v>
      </c>
      <c r="J67" t="s">
        <v>13</v>
      </c>
      <c r="K67" t="s">
        <v>163</v>
      </c>
    </row>
    <row r="68" spans="2:11" x14ac:dyDescent="0.3">
      <c r="C68" t="s">
        <v>516</v>
      </c>
      <c r="D68">
        <v>1300</v>
      </c>
      <c r="F68" t="s">
        <v>62</v>
      </c>
      <c r="G68" t="s">
        <v>308</v>
      </c>
      <c r="H68" t="s">
        <v>15</v>
      </c>
      <c r="I68" t="s">
        <v>12</v>
      </c>
      <c r="J68" t="s">
        <v>13</v>
      </c>
      <c r="K68" t="s">
        <v>163</v>
      </c>
    </row>
    <row r="69" spans="2:11" x14ac:dyDescent="0.3">
      <c r="C69" t="s">
        <v>517</v>
      </c>
      <c r="D69">
        <v>885</v>
      </c>
      <c r="F69" t="s">
        <v>62</v>
      </c>
      <c r="G69" t="s">
        <v>308</v>
      </c>
      <c r="H69" t="s">
        <v>15</v>
      </c>
      <c r="I69" t="s">
        <v>12</v>
      </c>
      <c r="J69" t="s">
        <v>13</v>
      </c>
      <c r="K69" t="s">
        <v>163</v>
      </c>
    </row>
    <row r="70" spans="2:11" x14ac:dyDescent="0.3">
      <c r="C70" t="s">
        <v>8</v>
      </c>
      <c r="D70">
        <v>90</v>
      </c>
      <c r="F70" t="s">
        <v>62</v>
      </c>
      <c r="G70" t="s">
        <v>308</v>
      </c>
      <c r="H70" t="s">
        <v>16</v>
      </c>
      <c r="I70" t="s">
        <v>12</v>
      </c>
      <c r="J70" t="s">
        <v>13</v>
      </c>
      <c r="K70" t="s">
        <v>163</v>
      </c>
    </row>
    <row r="71" spans="2:11" x14ac:dyDescent="0.3">
      <c r="C71" t="s">
        <v>34</v>
      </c>
      <c r="D71">
        <v>200</v>
      </c>
      <c r="F71" t="s">
        <v>62</v>
      </c>
      <c r="G71" t="s">
        <v>308</v>
      </c>
      <c r="H71" t="s">
        <v>15</v>
      </c>
      <c r="I71" t="s">
        <v>12</v>
      </c>
      <c r="J71" t="s">
        <v>13</v>
      </c>
      <c r="K71" t="s">
        <v>163</v>
      </c>
    </row>
    <row r="72" spans="2:11" x14ac:dyDescent="0.3">
      <c r="C72" t="s">
        <v>593</v>
      </c>
      <c r="D72">
        <v>150</v>
      </c>
      <c r="F72" t="s">
        <v>62</v>
      </c>
      <c r="G72" t="s">
        <v>308</v>
      </c>
      <c r="H72" t="s">
        <v>16</v>
      </c>
      <c r="I72" t="s">
        <v>12</v>
      </c>
      <c r="J72" t="s">
        <v>13</v>
      </c>
      <c r="K72" t="s">
        <v>163</v>
      </c>
    </row>
    <row r="73" spans="2:11" x14ac:dyDescent="0.3">
      <c r="C73" t="s">
        <v>592</v>
      </c>
      <c r="D73">
        <v>40</v>
      </c>
      <c r="F73" t="s">
        <v>62</v>
      </c>
      <c r="G73" t="s">
        <v>308</v>
      </c>
      <c r="H73" t="s">
        <v>16</v>
      </c>
      <c r="I73" t="s">
        <v>12</v>
      </c>
      <c r="J73" t="s">
        <v>13</v>
      </c>
      <c r="K73" t="s">
        <v>163</v>
      </c>
    </row>
    <row r="74" spans="2:11" x14ac:dyDescent="0.3">
      <c r="C74" t="s">
        <v>801</v>
      </c>
      <c r="D74">
        <v>165</v>
      </c>
      <c r="F74" t="s">
        <v>50</v>
      </c>
      <c r="G74" t="s">
        <v>308</v>
      </c>
      <c r="H74" t="s">
        <v>16</v>
      </c>
      <c r="I74" t="s">
        <v>12</v>
      </c>
      <c r="J74" t="s">
        <v>13</v>
      </c>
      <c r="K74" t="s">
        <v>498</v>
      </c>
    </row>
    <row r="75" spans="2:11" x14ac:dyDescent="0.3">
      <c r="C75" t="s">
        <v>694</v>
      </c>
      <c r="D75">
        <v>340</v>
      </c>
      <c r="F75" t="s">
        <v>50</v>
      </c>
      <c r="G75" t="s">
        <v>308</v>
      </c>
      <c r="H75" t="s">
        <v>16</v>
      </c>
      <c r="I75" t="s">
        <v>12</v>
      </c>
      <c r="J75" t="s">
        <v>13</v>
      </c>
      <c r="K75" t="s">
        <v>498</v>
      </c>
    </row>
    <row r="76" spans="2:11" x14ac:dyDescent="0.3">
      <c r="C76" t="s">
        <v>803</v>
      </c>
      <c r="D76">
        <v>150</v>
      </c>
      <c r="F76" t="s">
        <v>50</v>
      </c>
      <c r="G76" t="s">
        <v>308</v>
      </c>
      <c r="H76" t="s">
        <v>16</v>
      </c>
      <c r="I76" t="s">
        <v>12</v>
      </c>
      <c r="J76" t="s">
        <v>13</v>
      </c>
      <c r="K76" t="s">
        <v>498</v>
      </c>
    </row>
    <row r="77" spans="2:11" x14ac:dyDescent="0.3">
      <c r="C77" t="s">
        <v>695</v>
      </c>
      <c r="D77">
        <v>558</v>
      </c>
      <c r="F77" t="s">
        <v>50</v>
      </c>
      <c r="G77" t="s">
        <v>10</v>
      </c>
      <c r="H77" t="s">
        <v>16</v>
      </c>
      <c r="I77" t="s">
        <v>12</v>
      </c>
      <c r="J77" t="s">
        <v>13</v>
      </c>
      <c r="K77" t="s">
        <v>498</v>
      </c>
    </row>
    <row r="78" spans="2:11" x14ac:dyDescent="0.3">
      <c r="C78" t="s">
        <v>797</v>
      </c>
      <c r="D78">
        <v>1200</v>
      </c>
      <c r="F78" t="s">
        <v>50</v>
      </c>
      <c r="G78" t="s">
        <v>308</v>
      </c>
      <c r="H78" t="s">
        <v>14</v>
      </c>
      <c r="I78" t="s">
        <v>12</v>
      </c>
      <c r="J78" t="s">
        <v>13</v>
      </c>
      <c r="K78" t="s">
        <v>498</v>
      </c>
    </row>
    <row r="79" spans="2:11" x14ac:dyDescent="0.3">
      <c r="C79" t="s">
        <v>795</v>
      </c>
      <c r="D79">
        <v>1000</v>
      </c>
      <c r="F79" t="s">
        <v>50</v>
      </c>
      <c r="G79" t="s">
        <v>308</v>
      </c>
      <c r="H79" t="s">
        <v>15</v>
      </c>
      <c r="I79" t="s">
        <v>12</v>
      </c>
      <c r="J79" t="s">
        <v>13</v>
      </c>
      <c r="K79" t="s">
        <v>498</v>
      </c>
    </row>
    <row r="80" spans="2:11" x14ac:dyDescent="0.3">
      <c r="B80" s="5">
        <v>44841</v>
      </c>
      <c r="C80" t="s">
        <v>24</v>
      </c>
      <c r="D80">
        <v>120</v>
      </c>
      <c r="F80" t="s">
        <v>62</v>
      </c>
      <c r="G80" t="s">
        <v>308</v>
      </c>
      <c r="H80" t="s">
        <v>16</v>
      </c>
      <c r="I80" t="s">
        <v>12</v>
      </c>
      <c r="J80" t="s">
        <v>13</v>
      </c>
      <c r="K80" t="s">
        <v>163</v>
      </c>
    </row>
    <row r="81" spans="3:11" x14ac:dyDescent="0.3">
      <c r="C81" t="s">
        <v>518</v>
      </c>
      <c r="D81">
        <v>520</v>
      </c>
      <c r="F81" t="s">
        <v>62</v>
      </c>
      <c r="G81" t="s">
        <v>308</v>
      </c>
      <c r="H81" t="s">
        <v>15</v>
      </c>
      <c r="I81" t="s">
        <v>12</v>
      </c>
      <c r="J81" t="s">
        <v>13</v>
      </c>
      <c r="K81" t="s">
        <v>523</v>
      </c>
    </row>
    <row r="82" spans="3:11" x14ac:dyDescent="0.3">
      <c r="C82" t="s">
        <v>519</v>
      </c>
      <c r="D82">
        <v>298</v>
      </c>
      <c r="F82" t="s">
        <v>62</v>
      </c>
      <c r="G82" t="s">
        <v>308</v>
      </c>
      <c r="H82" t="s">
        <v>15</v>
      </c>
      <c r="I82" t="s">
        <v>12</v>
      </c>
      <c r="J82" t="s">
        <v>13</v>
      </c>
      <c r="K82" t="s">
        <v>523</v>
      </c>
    </row>
    <row r="83" spans="3:11" x14ac:dyDescent="0.3">
      <c r="C83" t="s">
        <v>8</v>
      </c>
      <c r="D83">
        <v>130</v>
      </c>
      <c r="F83" t="s">
        <v>62</v>
      </c>
      <c r="G83" t="s">
        <v>308</v>
      </c>
      <c r="H83" t="s">
        <v>16</v>
      </c>
      <c r="I83" t="s">
        <v>12</v>
      </c>
      <c r="J83" t="s">
        <v>13</v>
      </c>
      <c r="K83" t="s">
        <v>523</v>
      </c>
    </row>
    <row r="84" spans="3:11" x14ac:dyDescent="0.3">
      <c r="C84" t="s">
        <v>520</v>
      </c>
      <c r="D84">
        <v>3500</v>
      </c>
      <c r="F84" t="s">
        <v>62</v>
      </c>
      <c r="G84" t="s">
        <v>308</v>
      </c>
      <c r="H84" t="s">
        <v>15</v>
      </c>
      <c r="I84" t="s">
        <v>12</v>
      </c>
      <c r="J84" t="s">
        <v>13</v>
      </c>
      <c r="K84" t="s">
        <v>523</v>
      </c>
    </row>
    <row r="85" spans="3:11" x14ac:dyDescent="0.3">
      <c r="C85" t="s">
        <v>521</v>
      </c>
      <c r="D85">
        <v>660</v>
      </c>
      <c r="F85" t="s">
        <v>62</v>
      </c>
      <c r="G85" t="s">
        <v>308</v>
      </c>
      <c r="H85" t="s">
        <v>15</v>
      </c>
      <c r="I85" t="s">
        <v>12</v>
      </c>
      <c r="J85" t="s">
        <v>13</v>
      </c>
      <c r="K85" t="s">
        <v>523</v>
      </c>
    </row>
    <row r="86" spans="3:11" x14ac:dyDescent="0.3">
      <c r="C86" t="s">
        <v>522</v>
      </c>
      <c r="D86">
        <f>234+525</f>
        <v>759</v>
      </c>
      <c r="F86" t="s">
        <v>62</v>
      </c>
      <c r="G86" t="s">
        <v>308</v>
      </c>
      <c r="H86" t="s">
        <v>15</v>
      </c>
      <c r="I86" t="s">
        <v>12</v>
      </c>
      <c r="J86" t="s">
        <v>13</v>
      </c>
      <c r="K86" t="s">
        <v>523</v>
      </c>
    </row>
    <row r="87" spans="3:11" x14ac:dyDescent="0.3">
      <c r="C87" t="s">
        <v>23</v>
      </c>
      <c r="D87">
        <v>350</v>
      </c>
      <c r="F87" t="s">
        <v>62</v>
      </c>
      <c r="G87" t="s">
        <v>308</v>
      </c>
      <c r="H87" t="s">
        <v>16</v>
      </c>
      <c r="I87" t="s">
        <v>12</v>
      </c>
      <c r="J87" t="s">
        <v>13</v>
      </c>
      <c r="K87" t="s">
        <v>523</v>
      </c>
    </row>
    <row r="88" spans="3:11" x14ac:dyDescent="0.3">
      <c r="C88" t="s">
        <v>564</v>
      </c>
      <c r="D88">
        <v>2590</v>
      </c>
      <c r="F88" t="s">
        <v>44</v>
      </c>
      <c r="G88" t="s">
        <v>308</v>
      </c>
      <c r="H88" t="s">
        <v>14</v>
      </c>
      <c r="I88" t="s">
        <v>12</v>
      </c>
      <c r="J88" t="s">
        <v>13</v>
      </c>
    </row>
    <row r="89" spans="3:11" x14ac:dyDescent="0.3">
      <c r="C89" t="s">
        <v>565</v>
      </c>
      <c r="D89">
        <v>2696</v>
      </c>
      <c r="F89" t="s">
        <v>44</v>
      </c>
      <c r="G89" t="s">
        <v>308</v>
      </c>
      <c r="H89" t="s">
        <v>14</v>
      </c>
      <c r="I89" t="s">
        <v>12</v>
      </c>
      <c r="J89" t="s">
        <v>13</v>
      </c>
    </row>
    <row r="90" spans="3:11" x14ac:dyDescent="0.3">
      <c r="C90" t="s">
        <v>595</v>
      </c>
      <c r="D90">
        <v>1000</v>
      </c>
      <c r="F90" t="s">
        <v>62</v>
      </c>
      <c r="G90" t="s">
        <v>308</v>
      </c>
      <c r="H90" t="s">
        <v>16</v>
      </c>
      <c r="I90" t="s">
        <v>12</v>
      </c>
      <c r="J90" t="s">
        <v>13</v>
      </c>
      <c r="K90" t="s">
        <v>163</v>
      </c>
    </row>
    <row r="91" spans="3:11" x14ac:dyDescent="0.3">
      <c r="C91" t="s">
        <v>801</v>
      </c>
      <c r="D91">
        <v>150</v>
      </c>
      <c r="F91" t="s">
        <v>50</v>
      </c>
      <c r="G91" t="s">
        <v>308</v>
      </c>
      <c r="H91" t="s">
        <v>16</v>
      </c>
      <c r="I91" t="s">
        <v>12</v>
      </c>
      <c r="J91" t="s">
        <v>13</v>
      </c>
      <c r="K91" t="s">
        <v>498</v>
      </c>
    </row>
    <row r="92" spans="3:11" x14ac:dyDescent="0.3">
      <c r="C92" t="s">
        <v>694</v>
      </c>
      <c r="D92">
        <v>642</v>
      </c>
      <c r="F92" t="s">
        <v>50</v>
      </c>
      <c r="G92" t="s">
        <v>10</v>
      </c>
      <c r="H92" t="s">
        <v>16</v>
      </c>
      <c r="I92" t="s">
        <v>12</v>
      </c>
      <c r="J92" t="s">
        <v>13</v>
      </c>
      <c r="K92" t="s">
        <v>498</v>
      </c>
    </row>
    <row r="93" spans="3:11" x14ac:dyDescent="0.3">
      <c r="C93" t="s">
        <v>695</v>
      </c>
      <c r="D93">
        <v>539</v>
      </c>
      <c r="F93" t="s">
        <v>50</v>
      </c>
      <c r="G93" t="s">
        <v>10</v>
      </c>
      <c r="H93" t="s">
        <v>16</v>
      </c>
      <c r="I93" t="s">
        <v>12</v>
      </c>
      <c r="J93" t="s">
        <v>13</v>
      </c>
      <c r="K93" t="s">
        <v>498</v>
      </c>
    </row>
    <row r="94" spans="3:11" x14ac:dyDescent="0.3">
      <c r="C94" t="s">
        <v>803</v>
      </c>
      <c r="D94">
        <v>120</v>
      </c>
      <c r="F94" t="s">
        <v>50</v>
      </c>
      <c r="G94" t="s">
        <v>308</v>
      </c>
      <c r="H94" t="s">
        <v>16</v>
      </c>
      <c r="I94" t="s">
        <v>12</v>
      </c>
      <c r="J94" t="s">
        <v>13</v>
      </c>
      <c r="K94" t="s">
        <v>498</v>
      </c>
    </row>
    <row r="95" spans="3:11" x14ac:dyDescent="0.3">
      <c r="C95" t="s">
        <v>795</v>
      </c>
      <c r="D95">
        <v>500</v>
      </c>
      <c r="F95" t="s">
        <v>50</v>
      </c>
      <c r="G95" t="s">
        <v>10</v>
      </c>
      <c r="H95" t="s">
        <v>15</v>
      </c>
      <c r="I95" t="s">
        <v>12</v>
      </c>
      <c r="J95" t="s">
        <v>13</v>
      </c>
      <c r="K95" t="s">
        <v>498</v>
      </c>
    </row>
    <row r="96" spans="3:11" x14ac:dyDescent="0.3">
      <c r="C96" t="s">
        <v>797</v>
      </c>
      <c r="D96">
        <v>1200</v>
      </c>
      <c r="F96" t="s">
        <v>50</v>
      </c>
      <c r="G96" t="s">
        <v>308</v>
      </c>
      <c r="H96" t="s">
        <v>14</v>
      </c>
      <c r="I96" t="s">
        <v>12</v>
      </c>
      <c r="J96" t="s">
        <v>13</v>
      </c>
      <c r="K96" t="s">
        <v>498</v>
      </c>
    </row>
    <row r="97" spans="2:11" x14ac:dyDescent="0.3">
      <c r="B97" s="5">
        <v>44842</v>
      </c>
      <c r="C97" t="s">
        <v>65</v>
      </c>
      <c r="D97">
        <v>82</v>
      </c>
      <c r="F97" t="s">
        <v>62</v>
      </c>
      <c r="G97" t="s">
        <v>308</v>
      </c>
      <c r="H97" t="s">
        <v>16</v>
      </c>
      <c r="I97" t="s">
        <v>12</v>
      </c>
      <c r="J97" t="s">
        <v>13</v>
      </c>
      <c r="K97" t="s">
        <v>60</v>
      </c>
    </row>
    <row r="98" spans="2:11" x14ac:dyDescent="0.3">
      <c r="B98" s="5"/>
      <c r="C98" t="s">
        <v>35</v>
      </c>
      <c r="D98">
        <f>30+52+20+30</f>
        <v>132</v>
      </c>
      <c r="F98" t="s">
        <v>62</v>
      </c>
      <c r="G98" t="s">
        <v>308</v>
      </c>
      <c r="H98" t="s">
        <v>16</v>
      </c>
      <c r="I98" t="s">
        <v>12</v>
      </c>
      <c r="J98" t="s">
        <v>13</v>
      </c>
      <c r="K98" t="s">
        <v>60</v>
      </c>
    </row>
    <row r="99" spans="2:11" x14ac:dyDescent="0.3">
      <c r="B99" s="5"/>
      <c r="C99" t="s">
        <v>85</v>
      </c>
      <c r="D99">
        <v>300</v>
      </c>
      <c r="F99" t="s">
        <v>62</v>
      </c>
      <c r="G99" t="s">
        <v>308</v>
      </c>
      <c r="H99" t="s">
        <v>16</v>
      </c>
      <c r="I99" t="s">
        <v>12</v>
      </c>
      <c r="J99" t="s">
        <v>13</v>
      </c>
      <c r="K99" t="s">
        <v>60</v>
      </c>
    </row>
    <row r="100" spans="2:11" x14ac:dyDescent="0.3">
      <c r="B100" s="5"/>
      <c r="C100" t="s">
        <v>31</v>
      </c>
      <c r="D100">
        <v>510</v>
      </c>
      <c r="F100" t="s">
        <v>62</v>
      </c>
      <c r="G100" t="s">
        <v>308</v>
      </c>
      <c r="H100" t="s">
        <v>16</v>
      </c>
      <c r="I100" t="s">
        <v>12</v>
      </c>
      <c r="J100" t="s">
        <v>13</v>
      </c>
      <c r="K100" t="s">
        <v>60</v>
      </c>
    </row>
    <row r="101" spans="2:11" x14ac:dyDescent="0.3">
      <c r="B101" s="5"/>
      <c r="C101" t="s">
        <v>592</v>
      </c>
      <c r="D101">
        <v>60</v>
      </c>
      <c r="F101" t="s">
        <v>62</v>
      </c>
      <c r="G101" t="s">
        <v>308</v>
      </c>
      <c r="H101" t="s">
        <v>16</v>
      </c>
      <c r="I101" t="s">
        <v>12</v>
      </c>
      <c r="J101" t="s">
        <v>13</v>
      </c>
      <c r="K101" t="s">
        <v>60</v>
      </c>
    </row>
    <row r="102" spans="2:11" x14ac:dyDescent="0.3">
      <c r="B102" s="5"/>
      <c r="C102" t="s">
        <v>67</v>
      </c>
      <c r="D102">
        <v>280</v>
      </c>
      <c r="F102" t="s">
        <v>62</v>
      </c>
      <c r="G102" t="s">
        <v>308</v>
      </c>
      <c r="H102" t="s">
        <v>16</v>
      </c>
      <c r="I102" t="s">
        <v>12</v>
      </c>
      <c r="J102" t="s">
        <v>13</v>
      </c>
      <c r="K102" t="s">
        <v>60</v>
      </c>
    </row>
    <row r="103" spans="2:11" x14ac:dyDescent="0.3">
      <c r="B103" s="5"/>
      <c r="C103" t="s">
        <v>801</v>
      </c>
      <c r="D103">
        <v>180</v>
      </c>
      <c r="F103" t="s">
        <v>50</v>
      </c>
      <c r="G103" t="s">
        <v>308</v>
      </c>
      <c r="H103" t="s">
        <v>16</v>
      </c>
      <c r="I103" t="s">
        <v>12</v>
      </c>
      <c r="J103" t="s">
        <v>13</v>
      </c>
      <c r="K103" t="s">
        <v>498</v>
      </c>
    </row>
    <row r="104" spans="2:11" x14ac:dyDescent="0.3">
      <c r="B104" s="5"/>
      <c r="C104" t="s">
        <v>694</v>
      </c>
      <c r="D104">
        <v>700</v>
      </c>
      <c r="F104" t="s">
        <v>50</v>
      </c>
      <c r="G104" t="s">
        <v>10</v>
      </c>
      <c r="H104" t="s">
        <v>16</v>
      </c>
      <c r="I104" t="s">
        <v>12</v>
      </c>
      <c r="J104" t="s">
        <v>13</v>
      </c>
      <c r="K104" t="s">
        <v>498</v>
      </c>
    </row>
    <row r="105" spans="2:11" x14ac:dyDescent="0.3">
      <c r="B105" s="5"/>
      <c r="C105" t="s">
        <v>803</v>
      </c>
      <c r="D105">
        <v>90</v>
      </c>
      <c r="F105" t="s">
        <v>50</v>
      </c>
      <c r="G105" t="s">
        <v>308</v>
      </c>
      <c r="H105" t="s">
        <v>16</v>
      </c>
      <c r="I105" t="s">
        <v>12</v>
      </c>
      <c r="J105" t="s">
        <v>13</v>
      </c>
      <c r="K105" t="s">
        <v>498</v>
      </c>
    </row>
    <row r="106" spans="2:11" x14ac:dyDescent="0.3">
      <c r="B106" s="5"/>
      <c r="C106" t="s">
        <v>695</v>
      </c>
      <c r="D106">
        <v>415</v>
      </c>
      <c r="F106" t="s">
        <v>50</v>
      </c>
      <c r="G106" t="s">
        <v>308</v>
      </c>
      <c r="H106" t="s">
        <v>16</v>
      </c>
      <c r="I106" t="s">
        <v>12</v>
      </c>
      <c r="J106" t="s">
        <v>13</v>
      </c>
      <c r="K106" t="s">
        <v>498</v>
      </c>
    </row>
    <row r="107" spans="2:11" x14ac:dyDescent="0.3">
      <c r="B107" s="5"/>
      <c r="C107" t="s">
        <v>797</v>
      </c>
      <c r="D107">
        <v>1200</v>
      </c>
      <c r="F107" t="s">
        <v>50</v>
      </c>
      <c r="G107" t="s">
        <v>308</v>
      </c>
      <c r="H107" t="s">
        <v>14</v>
      </c>
      <c r="I107" t="s">
        <v>12</v>
      </c>
      <c r="J107" t="s">
        <v>13</v>
      </c>
      <c r="K107" t="s">
        <v>498</v>
      </c>
    </row>
    <row r="108" spans="2:11" x14ac:dyDescent="0.3">
      <c r="B108" s="5">
        <v>44843</v>
      </c>
      <c r="C108" t="s">
        <v>20</v>
      </c>
      <c r="D108">
        <v>2041</v>
      </c>
      <c r="F108" t="s">
        <v>44</v>
      </c>
      <c r="G108" t="s">
        <v>10</v>
      </c>
      <c r="H108" t="s">
        <v>15</v>
      </c>
      <c r="I108" t="s">
        <v>12</v>
      </c>
      <c r="J108" t="s">
        <v>13</v>
      </c>
      <c r="K108" t="s">
        <v>498</v>
      </c>
    </row>
    <row r="109" spans="2:11" x14ac:dyDescent="0.3">
      <c r="B109" s="5"/>
      <c r="C109" t="s">
        <v>65</v>
      </c>
      <c r="D109">
        <v>62</v>
      </c>
      <c r="F109" t="s">
        <v>62</v>
      </c>
      <c r="G109" t="s">
        <v>308</v>
      </c>
      <c r="H109" t="s">
        <v>16</v>
      </c>
      <c r="I109" t="s">
        <v>12</v>
      </c>
      <c r="J109" t="s">
        <v>13</v>
      </c>
      <c r="K109" t="s">
        <v>60</v>
      </c>
    </row>
    <row r="110" spans="2:11" x14ac:dyDescent="0.3">
      <c r="B110" s="5"/>
      <c r="C110" t="s">
        <v>66</v>
      </c>
      <c r="D110">
        <v>92</v>
      </c>
      <c r="F110" t="s">
        <v>62</v>
      </c>
      <c r="G110" t="s">
        <v>308</v>
      </c>
      <c r="H110" t="s">
        <v>16</v>
      </c>
      <c r="I110" t="s">
        <v>12</v>
      </c>
      <c r="J110" t="s">
        <v>13</v>
      </c>
      <c r="K110" t="s">
        <v>60</v>
      </c>
    </row>
    <row r="111" spans="2:11" x14ac:dyDescent="0.3">
      <c r="B111" s="5"/>
      <c r="C111" t="s">
        <v>801</v>
      </c>
      <c r="D111">
        <v>170</v>
      </c>
      <c r="F111" t="s">
        <v>50</v>
      </c>
      <c r="G111" t="s">
        <v>308</v>
      </c>
      <c r="H111" t="s">
        <v>16</v>
      </c>
      <c r="I111" t="s">
        <v>12</v>
      </c>
      <c r="J111" t="s">
        <v>13</v>
      </c>
      <c r="K111" t="s">
        <v>498</v>
      </c>
    </row>
    <row r="112" spans="2:11" x14ac:dyDescent="0.3">
      <c r="B112" s="5"/>
      <c r="C112" t="s">
        <v>694</v>
      </c>
      <c r="D112">
        <v>470</v>
      </c>
      <c r="F112" t="s">
        <v>50</v>
      </c>
      <c r="G112" t="s">
        <v>308</v>
      </c>
      <c r="H112" t="s">
        <v>16</v>
      </c>
      <c r="I112" t="s">
        <v>12</v>
      </c>
      <c r="J112" t="s">
        <v>13</v>
      </c>
      <c r="K112" t="s">
        <v>498</v>
      </c>
    </row>
    <row r="113" spans="2:11" x14ac:dyDescent="0.3">
      <c r="B113" s="5"/>
      <c r="C113" t="s">
        <v>695</v>
      </c>
      <c r="D113">
        <v>547</v>
      </c>
      <c r="F113" t="s">
        <v>50</v>
      </c>
      <c r="G113" t="s">
        <v>10</v>
      </c>
      <c r="H113" t="s">
        <v>16</v>
      </c>
      <c r="I113" t="s">
        <v>12</v>
      </c>
      <c r="J113" t="s">
        <v>13</v>
      </c>
      <c r="K113" t="s">
        <v>498</v>
      </c>
    </row>
    <row r="114" spans="2:11" x14ac:dyDescent="0.3">
      <c r="B114" s="5"/>
      <c r="C114" t="s">
        <v>797</v>
      </c>
      <c r="D114">
        <v>1200</v>
      </c>
      <c r="F114" t="s">
        <v>50</v>
      </c>
      <c r="G114" t="s">
        <v>308</v>
      </c>
      <c r="H114" t="s">
        <v>14</v>
      </c>
      <c r="I114" t="s">
        <v>12</v>
      </c>
      <c r="J114" t="s">
        <v>13</v>
      </c>
      <c r="K114" t="s">
        <v>498</v>
      </c>
    </row>
    <row r="115" spans="2:11" x14ac:dyDescent="0.3">
      <c r="B115" s="5"/>
      <c r="C115" t="s">
        <v>803</v>
      </c>
      <c r="D115">
        <v>100</v>
      </c>
      <c r="F115" t="s">
        <v>50</v>
      </c>
      <c r="G115" t="s">
        <v>308</v>
      </c>
      <c r="H115" t="s">
        <v>16</v>
      </c>
      <c r="I115" t="s">
        <v>12</v>
      </c>
      <c r="J115" t="s">
        <v>13</v>
      </c>
      <c r="K115" t="s">
        <v>498</v>
      </c>
    </row>
    <row r="116" spans="2:11" x14ac:dyDescent="0.3">
      <c r="B116" s="5"/>
      <c r="C116" t="s">
        <v>795</v>
      </c>
      <c r="D116">
        <v>505</v>
      </c>
      <c r="F116" t="s">
        <v>50</v>
      </c>
      <c r="G116" t="s">
        <v>10</v>
      </c>
      <c r="H116" t="s">
        <v>15</v>
      </c>
      <c r="I116" t="s">
        <v>12</v>
      </c>
      <c r="J116" t="s">
        <v>13</v>
      </c>
      <c r="K116" t="s">
        <v>498</v>
      </c>
    </row>
    <row r="117" spans="2:11" x14ac:dyDescent="0.3">
      <c r="B117" s="5">
        <v>44844</v>
      </c>
      <c r="C117" t="s">
        <v>587</v>
      </c>
      <c r="D117">
        <f>62+51</f>
        <v>113</v>
      </c>
      <c r="F117" t="s">
        <v>62</v>
      </c>
      <c r="G117" t="s">
        <v>308</v>
      </c>
      <c r="H117" t="s">
        <v>16</v>
      </c>
      <c r="I117" t="s">
        <v>12</v>
      </c>
      <c r="J117" t="s">
        <v>13</v>
      </c>
      <c r="K117" t="s">
        <v>60</v>
      </c>
    </row>
    <row r="118" spans="2:11" x14ac:dyDescent="0.3">
      <c r="B118" s="5"/>
      <c r="C118" t="s">
        <v>35</v>
      </c>
      <c r="D118">
        <v>130</v>
      </c>
      <c r="F118" t="s">
        <v>62</v>
      </c>
      <c r="G118" t="s">
        <v>308</v>
      </c>
      <c r="H118" t="s">
        <v>16</v>
      </c>
      <c r="I118" t="s">
        <v>12</v>
      </c>
      <c r="J118" t="s">
        <v>13</v>
      </c>
      <c r="K118" t="s">
        <v>60</v>
      </c>
    </row>
    <row r="119" spans="2:11" x14ac:dyDescent="0.3">
      <c r="B119" s="5"/>
      <c r="C119" t="s">
        <v>571</v>
      </c>
      <c r="D119">
        <v>1309</v>
      </c>
      <c r="F119" t="s">
        <v>44</v>
      </c>
      <c r="G119" t="s">
        <v>10</v>
      </c>
      <c r="H119" t="s">
        <v>15</v>
      </c>
      <c r="I119" t="s">
        <v>12</v>
      </c>
      <c r="J119" t="s">
        <v>13</v>
      </c>
      <c r="K119" t="s">
        <v>163</v>
      </c>
    </row>
    <row r="120" spans="2:11" x14ac:dyDescent="0.3">
      <c r="B120" s="5"/>
      <c r="C120" t="s">
        <v>95</v>
      </c>
      <c r="D120">
        <v>200</v>
      </c>
      <c r="F120" t="s">
        <v>62</v>
      </c>
      <c r="G120" t="s">
        <v>308</v>
      </c>
      <c r="H120" t="s">
        <v>16</v>
      </c>
      <c r="I120" t="s">
        <v>12</v>
      </c>
      <c r="J120" t="s">
        <v>13</v>
      </c>
      <c r="K120" t="s">
        <v>60</v>
      </c>
    </row>
    <row r="121" spans="2:11" x14ac:dyDescent="0.3">
      <c r="B121" s="5"/>
      <c r="C121" t="s">
        <v>805</v>
      </c>
      <c r="D121">
        <v>110</v>
      </c>
      <c r="F121" t="s">
        <v>50</v>
      </c>
      <c r="G121" t="s">
        <v>308</v>
      </c>
      <c r="H121" t="s">
        <v>15</v>
      </c>
      <c r="I121" t="s">
        <v>12</v>
      </c>
      <c r="J121" t="s">
        <v>13</v>
      </c>
      <c r="K121" t="s">
        <v>498</v>
      </c>
    </row>
    <row r="122" spans="2:11" x14ac:dyDescent="0.3">
      <c r="B122" s="5"/>
      <c r="C122" t="s">
        <v>801</v>
      </c>
      <c r="D122">
        <v>200</v>
      </c>
      <c r="F122" t="s">
        <v>50</v>
      </c>
      <c r="G122" t="s">
        <v>308</v>
      </c>
      <c r="H122" t="s">
        <v>16</v>
      </c>
      <c r="I122" t="s">
        <v>12</v>
      </c>
      <c r="J122" t="s">
        <v>13</v>
      </c>
      <c r="K122" t="s">
        <v>498</v>
      </c>
    </row>
    <row r="123" spans="2:11" x14ac:dyDescent="0.3">
      <c r="B123" s="5"/>
      <c r="C123" t="s">
        <v>733</v>
      </c>
      <c r="D123">
        <v>80</v>
      </c>
      <c r="F123" t="s">
        <v>50</v>
      </c>
      <c r="G123" t="s">
        <v>308</v>
      </c>
      <c r="H123" t="s">
        <v>14</v>
      </c>
      <c r="I123" t="s">
        <v>12</v>
      </c>
      <c r="J123" t="s">
        <v>13</v>
      </c>
      <c r="K123" t="s">
        <v>498</v>
      </c>
    </row>
    <row r="124" spans="2:11" x14ac:dyDescent="0.3">
      <c r="B124" s="5"/>
      <c r="C124" t="s">
        <v>694</v>
      </c>
      <c r="D124">
        <v>380</v>
      </c>
      <c r="F124" t="s">
        <v>50</v>
      </c>
      <c r="G124" t="s">
        <v>308</v>
      </c>
      <c r="H124" t="s">
        <v>16</v>
      </c>
      <c r="I124" t="s">
        <v>12</v>
      </c>
      <c r="J124" t="s">
        <v>13</v>
      </c>
      <c r="K124" t="s">
        <v>498</v>
      </c>
    </row>
    <row r="125" spans="2:11" x14ac:dyDescent="0.3">
      <c r="B125" s="5"/>
      <c r="C125" t="s">
        <v>695</v>
      </c>
      <c r="D125">
        <v>524</v>
      </c>
      <c r="F125" t="s">
        <v>50</v>
      </c>
      <c r="G125" t="s">
        <v>10</v>
      </c>
      <c r="H125" t="s">
        <v>16</v>
      </c>
      <c r="I125" t="s">
        <v>12</v>
      </c>
      <c r="J125" t="s">
        <v>13</v>
      </c>
      <c r="K125" t="s">
        <v>498</v>
      </c>
    </row>
    <row r="126" spans="2:11" x14ac:dyDescent="0.3">
      <c r="B126" s="5"/>
      <c r="C126" t="s">
        <v>797</v>
      </c>
      <c r="D126">
        <v>1200</v>
      </c>
      <c r="F126" t="s">
        <v>50</v>
      </c>
      <c r="G126" t="s">
        <v>308</v>
      </c>
      <c r="H126" t="s">
        <v>14</v>
      </c>
      <c r="I126" t="s">
        <v>12</v>
      </c>
      <c r="J126" t="s">
        <v>13</v>
      </c>
      <c r="K126" t="s">
        <v>498</v>
      </c>
    </row>
    <row r="127" spans="2:11" ht="14.25" customHeight="1" x14ac:dyDescent="0.3">
      <c r="B127" s="5">
        <v>44845</v>
      </c>
      <c r="C127" t="s">
        <v>65</v>
      </c>
      <c r="D127">
        <v>62</v>
      </c>
      <c r="F127" t="s">
        <v>62</v>
      </c>
      <c r="G127" t="s">
        <v>308</v>
      </c>
      <c r="H127" t="s">
        <v>16</v>
      </c>
      <c r="I127" t="s">
        <v>12</v>
      </c>
      <c r="J127" t="s">
        <v>13</v>
      </c>
      <c r="K127" t="s">
        <v>60</v>
      </c>
    </row>
    <row r="128" spans="2:11" x14ac:dyDescent="0.3">
      <c r="B128" s="5"/>
      <c r="C128" t="s">
        <v>35</v>
      </c>
      <c r="D128">
        <v>110</v>
      </c>
      <c r="F128" t="s">
        <v>62</v>
      </c>
      <c r="G128" t="s">
        <v>308</v>
      </c>
      <c r="H128" t="s">
        <v>16</v>
      </c>
      <c r="I128" t="s">
        <v>12</v>
      </c>
      <c r="J128" t="s">
        <v>13</v>
      </c>
      <c r="K128" t="s">
        <v>60</v>
      </c>
    </row>
    <row r="129" spans="2:11" x14ac:dyDescent="0.3">
      <c r="B129" s="5"/>
      <c r="C129" t="s">
        <v>412</v>
      </c>
      <c r="D129">
        <v>138</v>
      </c>
      <c r="F129" t="s">
        <v>62</v>
      </c>
      <c r="G129" t="s">
        <v>308</v>
      </c>
      <c r="H129" t="s">
        <v>16</v>
      </c>
      <c r="I129" t="s">
        <v>12</v>
      </c>
      <c r="J129" t="s">
        <v>13</v>
      </c>
      <c r="K129" t="s">
        <v>60</v>
      </c>
    </row>
    <row r="130" spans="2:11" x14ac:dyDescent="0.3">
      <c r="B130" s="5"/>
      <c r="C130" t="s">
        <v>588</v>
      </c>
      <c r="D130">
        <v>360</v>
      </c>
      <c r="F130" t="s">
        <v>62</v>
      </c>
      <c r="G130" t="s">
        <v>308</v>
      </c>
      <c r="H130" t="s">
        <v>15</v>
      </c>
      <c r="I130" t="s">
        <v>12</v>
      </c>
      <c r="J130" t="s">
        <v>13</v>
      </c>
      <c r="K130" t="s">
        <v>163</v>
      </c>
    </row>
    <row r="131" spans="2:11" x14ac:dyDescent="0.3">
      <c r="B131" s="5"/>
      <c r="C131" t="s">
        <v>23</v>
      </c>
      <c r="D131">
        <v>120</v>
      </c>
      <c r="F131" t="s">
        <v>62</v>
      </c>
      <c r="G131" t="s">
        <v>308</v>
      </c>
      <c r="H131" t="s">
        <v>16</v>
      </c>
      <c r="I131" t="s">
        <v>12</v>
      </c>
      <c r="J131" t="s">
        <v>13</v>
      </c>
      <c r="K131" t="s">
        <v>163</v>
      </c>
    </row>
    <row r="132" spans="2:11" x14ac:dyDescent="0.3">
      <c r="B132" s="5"/>
      <c r="C132" t="s">
        <v>27</v>
      </c>
      <c r="D132">
        <v>150</v>
      </c>
      <c r="F132" t="s">
        <v>62</v>
      </c>
      <c r="G132" t="s">
        <v>308</v>
      </c>
      <c r="H132" t="s">
        <v>16</v>
      </c>
      <c r="I132" t="s">
        <v>12</v>
      </c>
      <c r="J132" t="s">
        <v>13</v>
      </c>
      <c r="K132" t="s">
        <v>163</v>
      </c>
    </row>
    <row r="133" spans="2:11" x14ac:dyDescent="0.3">
      <c r="B133" s="5"/>
      <c r="C133" t="s">
        <v>801</v>
      </c>
      <c r="D133">
        <v>150</v>
      </c>
      <c r="F133" t="s">
        <v>50</v>
      </c>
      <c r="G133" t="s">
        <v>308</v>
      </c>
      <c r="H133" t="s">
        <v>16</v>
      </c>
      <c r="I133" t="s">
        <v>12</v>
      </c>
      <c r="J133" t="s">
        <v>13</v>
      </c>
      <c r="K133" t="s">
        <v>498</v>
      </c>
    </row>
    <row r="134" spans="2:11" x14ac:dyDescent="0.3">
      <c r="B134" s="5"/>
      <c r="C134" t="s">
        <v>694</v>
      </c>
      <c r="D134">
        <v>684</v>
      </c>
      <c r="F134" t="s">
        <v>50</v>
      </c>
      <c r="G134" t="s">
        <v>10</v>
      </c>
      <c r="H134" t="s">
        <v>16</v>
      </c>
      <c r="I134" t="s">
        <v>12</v>
      </c>
      <c r="J134" t="s">
        <v>13</v>
      </c>
      <c r="K134" t="s">
        <v>498</v>
      </c>
    </row>
    <row r="135" spans="2:11" x14ac:dyDescent="0.3">
      <c r="B135" s="5"/>
      <c r="C135" t="s">
        <v>695</v>
      </c>
      <c r="D135">
        <v>380</v>
      </c>
      <c r="F135" t="s">
        <v>50</v>
      </c>
      <c r="G135" t="s">
        <v>308</v>
      </c>
      <c r="H135" t="s">
        <v>16</v>
      </c>
      <c r="I135" t="s">
        <v>12</v>
      </c>
      <c r="J135" t="s">
        <v>13</v>
      </c>
      <c r="K135" t="s">
        <v>498</v>
      </c>
    </row>
    <row r="136" spans="2:11" x14ac:dyDescent="0.3">
      <c r="B136" s="5"/>
      <c r="C136" t="s">
        <v>803</v>
      </c>
      <c r="D136">
        <v>120</v>
      </c>
      <c r="F136" t="s">
        <v>50</v>
      </c>
      <c r="G136" t="s">
        <v>308</v>
      </c>
      <c r="H136" t="s">
        <v>16</v>
      </c>
      <c r="I136" t="s">
        <v>12</v>
      </c>
      <c r="J136" t="s">
        <v>13</v>
      </c>
      <c r="K136" t="s">
        <v>498</v>
      </c>
    </row>
    <row r="137" spans="2:11" x14ac:dyDescent="0.3">
      <c r="B137" s="5"/>
      <c r="C137" t="s">
        <v>797</v>
      </c>
      <c r="D137">
        <v>1200</v>
      </c>
      <c r="F137" t="s">
        <v>50</v>
      </c>
      <c r="G137" t="s">
        <v>308</v>
      </c>
      <c r="H137" t="s">
        <v>14</v>
      </c>
      <c r="I137" t="s">
        <v>12</v>
      </c>
      <c r="J137" t="s">
        <v>13</v>
      </c>
      <c r="K137" t="s">
        <v>498</v>
      </c>
    </row>
    <row r="138" spans="2:11" x14ac:dyDescent="0.3">
      <c r="B138" s="5"/>
      <c r="C138" t="s">
        <v>67</v>
      </c>
      <c r="D138">
        <v>117</v>
      </c>
      <c r="F138" t="s">
        <v>62</v>
      </c>
      <c r="G138" t="s">
        <v>308</v>
      </c>
      <c r="H138" t="s">
        <v>16</v>
      </c>
      <c r="I138" t="s">
        <v>12</v>
      </c>
      <c r="J138" t="s">
        <v>13</v>
      </c>
      <c r="K138" t="s">
        <v>163</v>
      </c>
    </row>
    <row r="139" spans="2:11" x14ac:dyDescent="0.3">
      <c r="B139" s="5"/>
      <c r="C139" t="s">
        <v>592</v>
      </c>
      <c r="D139">
        <v>60</v>
      </c>
      <c r="F139" t="s">
        <v>62</v>
      </c>
      <c r="G139" t="s">
        <v>308</v>
      </c>
      <c r="H139" t="s">
        <v>16</v>
      </c>
      <c r="I139" t="s">
        <v>12</v>
      </c>
      <c r="J139" t="s">
        <v>13</v>
      </c>
      <c r="K139" t="s">
        <v>163</v>
      </c>
    </row>
    <row r="140" spans="2:11" x14ac:dyDescent="0.3">
      <c r="B140" s="5"/>
      <c r="C140" s="16" t="s">
        <v>20</v>
      </c>
      <c r="D140">
        <v>345</v>
      </c>
      <c r="F140" t="s">
        <v>44</v>
      </c>
      <c r="G140" t="s">
        <v>10</v>
      </c>
      <c r="H140" t="s">
        <v>15</v>
      </c>
      <c r="I140" t="s">
        <v>12</v>
      </c>
      <c r="J140" t="s">
        <v>13</v>
      </c>
    </row>
    <row r="141" spans="2:11" x14ac:dyDescent="0.3">
      <c r="B141" s="5">
        <v>44846</v>
      </c>
      <c r="C141" t="s">
        <v>24</v>
      </c>
      <c r="D141">
        <v>70</v>
      </c>
      <c r="F141" t="s">
        <v>62</v>
      </c>
      <c r="G141" t="s">
        <v>308</v>
      </c>
      <c r="H141" t="s">
        <v>16</v>
      </c>
      <c r="I141" t="s">
        <v>12</v>
      </c>
      <c r="J141" t="s">
        <v>13</v>
      </c>
      <c r="K141" t="s">
        <v>163</v>
      </c>
    </row>
    <row r="142" spans="2:11" x14ac:dyDescent="0.3">
      <c r="C142" t="s">
        <v>28</v>
      </c>
      <c r="D142">
        <v>31</v>
      </c>
      <c r="F142" t="s">
        <v>62</v>
      </c>
      <c r="G142" t="s">
        <v>308</v>
      </c>
      <c r="H142" t="s">
        <v>16</v>
      </c>
      <c r="I142" t="s">
        <v>12</v>
      </c>
      <c r="J142" t="s">
        <v>13</v>
      </c>
      <c r="K142" t="s">
        <v>60</v>
      </c>
    </row>
    <row r="143" spans="2:11" x14ac:dyDescent="0.3">
      <c r="C143" t="s">
        <v>35</v>
      </c>
      <c r="D143">
        <v>60</v>
      </c>
      <c r="F143" t="s">
        <v>62</v>
      </c>
      <c r="G143" t="s">
        <v>308</v>
      </c>
      <c r="H143" t="s">
        <v>16</v>
      </c>
      <c r="I143" t="s">
        <v>12</v>
      </c>
      <c r="J143" t="s">
        <v>13</v>
      </c>
      <c r="K143" t="s">
        <v>60</v>
      </c>
    </row>
    <row r="144" spans="2:11" x14ac:dyDescent="0.3">
      <c r="C144" t="s">
        <v>8</v>
      </c>
      <c r="D144">
        <v>50</v>
      </c>
      <c r="F144" t="s">
        <v>62</v>
      </c>
      <c r="G144" t="s">
        <v>308</v>
      </c>
      <c r="H144" t="s">
        <v>16</v>
      </c>
      <c r="I144" t="s">
        <v>12</v>
      </c>
      <c r="J144" t="s">
        <v>13</v>
      </c>
      <c r="K144" t="s">
        <v>60</v>
      </c>
    </row>
    <row r="145" spans="2:11" x14ac:dyDescent="0.3">
      <c r="C145" t="s">
        <v>694</v>
      </c>
      <c r="D145">
        <v>310</v>
      </c>
      <c r="F145" t="s">
        <v>50</v>
      </c>
      <c r="G145" t="s">
        <v>308</v>
      </c>
      <c r="H145" t="s">
        <v>16</v>
      </c>
      <c r="I145" t="s">
        <v>12</v>
      </c>
      <c r="J145" t="s">
        <v>13</v>
      </c>
      <c r="K145" t="s">
        <v>498</v>
      </c>
    </row>
    <row r="146" spans="2:11" x14ac:dyDescent="0.3">
      <c r="C146" t="s">
        <v>695</v>
      </c>
      <c r="D146">
        <v>340</v>
      </c>
      <c r="F146" t="s">
        <v>50</v>
      </c>
      <c r="G146" t="s">
        <v>308</v>
      </c>
      <c r="H146" t="s">
        <v>16</v>
      </c>
      <c r="I146" t="s">
        <v>12</v>
      </c>
      <c r="J146" t="s">
        <v>13</v>
      </c>
      <c r="K146" t="s">
        <v>498</v>
      </c>
    </row>
    <row r="147" spans="2:11" x14ac:dyDescent="0.3">
      <c r="C147" t="s">
        <v>797</v>
      </c>
      <c r="D147">
        <v>1200</v>
      </c>
      <c r="F147" t="s">
        <v>50</v>
      </c>
      <c r="G147" t="s">
        <v>308</v>
      </c>
      <c r="H147" t="s">
        <v>14</v>
      </c>
      <c r="I147" t="s">
        <v>12</v>
      </c>
      <c r="J147" t="s">
        <v>13</v>
      </c>
      <c r="K147" t="s">
        <v>498</v>
      </c>
    </row>
    <row r="148" spans="2:11" x14ac:dyDescent="0.3">
      <c r="C148" t="s">
        <v>795</v>
      </c>
      <c r="D148">
        <v>2800</v>
      </c>
      <c r="F148" t="s">
        <v>50</v>
      </c>
      <c r="G148" t="s">
        <v>308</v>
      </c>
      <c r="H148" t="s">
        <v>15</v>
      </c>
      <c r="I148" t="s">
        <v>12</v>
      </c>
      <c r="J148" t="s">
        <v>13</v>
      </c>
      <c r="K148" t="s">
        <v>498</v>
      </c>
    </row>
    <row r="149" spans="2:11" x14ac:dyDescent="0.3">
      <c r="C149" t="s">
        <v>908</v>
      </c>
      <c r="D149">
        <v>1240</v>
      </c>
      <c r="F149" t="s">
        <v>50</v>
      </c>
      <c r="G149" t="s">
        <v>308</v>
      </c>
      <c r="H149" t="s">
        <v>16</v>
      </c>
      <c r="I149" t="s">
        <v>12</v>
      </c>
      <c r="J149" t="s">
        <v>13</v>
      </c>
      <c r="K149" t="s">
        <v>498</v>
      </c>
    </row>
    <row r="150" spans="2:11" x14ac:dyDescent="0.3">
      <c r="B150" s="5">
        <v>44847</v>
      </c>
      <c r="C150" t="s">
        <v>65</v>
      </c>
      <c r="D150">
        <v>62</v>
      </c>
      <c r="F150" t="s">
        <v>62</v>
      </c>
      <c r="G150" t="s">
        <v>308</v>
      </c>
      <c r="H150" t="s">
        <v>16</v>
      </c>
      <c r="I150" t="s">
        <v>12</v>
      </c>
      <c r="J150" t="s">
        <v>13</v>
      </c>
      <c r="K150" t="s">
        <v>60</v>
      </c>
    </row>
    <row r="151" spans="2:11" x14ac:dyDescent="0.3">
      <c r="C151" t="s">
        <v>34</v>
      </c>
      <c r="D151">
        <v>200</v>
      </c>
      <c r="F151" t="s">
        <v>62</v>
      </c>
      <c r="G151" t="s">
        <v>10</v>
      </c>
      <c r="H151" t="s">
        <v>15</v>
      </c>
      <c r="I151" t="s">
        <v>12</v>
      </c>
      <c r="J151" t="s">
        <v>13</v>
      </c>
      <c r="K151" t="s">
        <v>60</v>
      </c>
    </row>
    <row r="152" spans="2:11" x14ac:dyDescent="0.3">
      <c r="C152" t="s">
        <v>23</v>
      </c>
      <c r="D152">
        <v>360</v>
      </c>
      <c r="F152" t="s">
        <v>62</v>
      </c>
      <c r="G152" t="s">
        <v>308</v>
      </c>
      <c r="H152" t="s">
        <v>16</v>
      </c>
      <c r="I152" t="s">
        <v>12</v>
      </c>
      <c r="J152" t="s">
        <v>13</v>
      </c>
      <c r="K152" t="s">
        <v>60</v>
      </c>
    </row>
    <row r="153" spans="2:11" x14ac:dyDescent="0.3">
      <c r="C153" t="s">
        <v>577</v>
      </c>
      <c r="D153">
        <v>30</v>
      </c>
      <c r="F153" t="s">
        <v>62</v>
      </c>
      <c r="G153" t="s">
        <v>308</v>
      </c>
      <c r="H153" t="s">
        <v>15</v>
      </c>
      <c r="I153" t="s">
        <v>12</v>
      </c>
      <c r="J153" t="s">
        <v>13</v>
      </c>
      <c r="K153" t="s">
        <v>60</v>
      </c>
    </row>
    <row r="154" spans="2:11" x14ac:dyDescent="0.3">
      <c r="C154" t="s">
        <v>578</v>
      </c>
      <c r="D154">
        <v>400</v>
      </c>
      <c r="F154" t="s">
        <v>62</v>
      </c>
      <c r="G154" t="s">
        <v>308</v>
      </c>
      <c r="H154" t="s">
        <v>15</v>
      </c>
      <c r="I154" t="s">
        <v>12</v>
      </c>
      <c r="J154" t="s">
        <v>13</v>
      </c>
      <c r="K154" t="s">
        <v>60</v>
      </c>
    </row>
    <row r="155" spans="2:11" x14ac:dyDescent="0.3">
      <c r="C155" t="s">
        <v>579</v>
      </c>
      <c r="D155">
        <v>300</v>
      </c>
      <c r="F155" t="s">
        <v>62</v>
      </c>
      <c r="G155" t="s">
        <v>308</v>
      </c>
      <c r="H155" t="s">
        <v>15</v>
      </c>
      <c r="I155" t="s">
        <v>12</v>
      </c>
      <c r="J155" t="s">
        <v>13</v>
      </c>
      <c r="K155" t="s">
        <v>60</v>
      </c>
    </row>
    <row r="156" spans="2:11" x14ac:dyDescent="0.3">
      <c r="C156" t="s">
        <v>18</v>
      </c>
      <c r="D156">
        <v>20</v>
      </c>
      <c r="F156" t="s">
        <v>62</v>
      </c>
      <c r="G156" t="s">
        <v>308</v>
      </c>
      <c r="H156" t="s">
        <v>15</v>
      </c>
      <c r="I156" t="s">
        <v>12</v>
      </c>
      <c r="J156" t="s">
        <v>13</v>
      </c>
      <c r="K156" t="s">
        <v>60</v>
      </c>
    </row>
    <row r="157" spans="2:11" x14ac:dyDescent="0.3">
      <c r="C157" t="s">
        <v>589</v>
      </c>
      <c r="D157">
        <v>50</v>
      </c>
      <c r="F157" t="s">
        <v>62</v>
      </c>
      <c r="G157" t="s">
        <v>308</v>
      </c>
      <c r="H157" t="s">
        <v>15</v>
      </c>
      <c r="I157" t="s">
        <v>12</v>
      </c>
      <c r="J157" t="s">
        <v>13</v>
      </c>
      <c r="K157" t="s">
        <v>163</v>
      </c>
    </row>
    <row r="158" spans="2:11" x14ac:dyDescent="0.3">
      <c r="C158" t="s">
        <v>590</v>
      </c>
      <c r="D158">
        <v>100</v>
      </c>
      <c r="F158" t="s">
        <v>62</v>
      </c>
      <c r="G158" t="s">
        <v>308</v>
      </c>
      <c r="H158" t="s">
        <v>15</v>
      </c>
      <c r="I158" t="s">
        <v>12</v>
      </c>
      <c r="J158" t="s">
        <v>13</v>
      </c>
      <c r="K158" t="s">
        <v>163</v>
      </c>
    </row>
    <row r="159" spans="2:11" x14ac:dyDescent="0.3">
      <c r="C159" t="s">
        <v>591</v>
      </c>
      <c r="D159">
        <v>320</v>
      </c>
      <c r="F159" t="s">
        <v>62</v>
      </c>
      <c r="G159" t="s">
        <v>308</v>
      </c>
      <c r="H159" t="s">
        <v>16</v>
      </c>
      <c r="I159" t="s">
        <v>12</v>
      </c>
      <c r="J159" t="s">
        <v>13</v>
      </c>
      <c r="K159" t="s">
        <v>163</v>
      </c>
    </row>
    <row r="160" spans="2:11" x14ac:dyDescent="0.3">
      <c r="C160" t="s">
        <v>596</v>
      </c>
      <c r="D160">
        <v>2736</v>
      </c>
      <c r="F160" t="s">
        <v>44</v>
      </c>
      <c r="G160" t="s">
        <v>308</v>
      </c>
      <c r="H160" t="s">
        <v>14</v>
      </c>
      <c r="I160" t="s">
        <v>12</v>
      </c>
      <c r="J160" t="s">
        <v>13</v>
      </c>
      <c r="K160" t="s">
        <v>498</v>
      </c>
    </row>
    <row r="161" spans="2:11" x14ac:dyDescent="0.3">
      <c r="C161" t="s">
        <v>801</v>
      </c>
      <c r="D161">
        <v>100</v>
      </c>
      <c r="F161" t="s">
        <v>50</v>
      </c>
      <c r="G161" t="s">
        <v>308</v>
      </c>
      <c r="H161" t="s">
        <v>16</v>
      </c>
      <c r="I161" t="s">
        <v>12</v>
      </c>
      <c r="J161" t="s">
        <v>13</v>
      </c>
      <c r="K161" t="s">
        <v>498</v>
      </c>
    </row>
    <row r="162" spans="2:11" x14ac:dyDescent="0.3">
      <c r="C162" t="s">
        <v>694</v>
      </c>
      <c r="D162">
        <v>280</v>
      </c>
      <c r="F162" t="s">
        <v>50</v>
      </c>
      <c r="G162" t="s">
        <v>308</v>
      </c>
      <c r="H162" t="s">
        <v>16</v>
      </c>
      <c r="I162" t="s">
        <v>12</v>
      </c>
      <c r="J162" t="s">
        <v>13</v>
      </c>
      <c r="K162" t="s">
        <v>498</v>
      </c>
    </row>
    <row r="163" spans="2:11" x14ac:dyDescent="0.3">
      <c r="C163" t="s">
        <v>695</v>
      </c>
      <c r="D163">
        <v>310</v>
      </c>
      <c r="F163" t="s">
        <v>50</v>
      </c>
      <c r="G163" t="s">
        <v>308</v>
      </c>
      <c r="H163" t="s">
        <v>16</v>
      </c>
      <c r="I163" t="s">
        <v>12</v>
      </c>
      <c r="J163" t="s">
        <v>13</v>
      </c>
      <c r="K163" t="s">
        <v>498</v>
      </c>
    </row>
    <row r="164" spans="2:11" x14ac:dyDescent="0.3">
      <c r="C164" s="25" t="s">
        <v>718</v>
      </c>
      <c r="D164" s="25">
        <v>8000</v>
      </c>
      <c r="F164" t="s">
        <v>50</v>
      </c>
      <c r="G164" t="s">
        <v>308</v>
      </c>
      <c r="H164" t="s">
        <v>14</v>
      </c>
      <c r="I164" t="s">
        <v>12</v>
      </c>
      <c r="J164" t="s">
        <v>13</v>
      </c>
      <c r="K164" t="s">
        <v>498</v>
      </c>
    </row>
    <row r="165" spans="2:11" x14ac:dyDescent="0.3">
      <c r="B165" s="5">
        <v>44848</v>
      </c>
      <c r="C165" t="s">
        <v>20</v>
      </c>
      <c r="D165">
        <v>100</v>
      </c>
      <c r="F165" t="s">
        <v>62</v>
      </c>
      <c r="G165" t="s">
        <v>10</v>
      </c>
      <c r="H165" t="s">
        <v>15</v>
      </c>
      <c r="I165" t="s">
        <v>12</v>
      </c>
      <c r="J165" t="s">
        <v>13</v>
      </c>
      <c r="K165" t="s">
        <v>163</v>
      </c>
    </row>
    <row r="166" spans="2:11" x14ac:dyDescent="0.3">
      <c r="B166" s="5"/>
      <c r="C166" t="s">
        <v>8</v>
      </c>
      <c r="D166">
        <v>110</v>
      </c>
      <c r="F166" t="s">
        <v>62</v>
      </c>
      <c r="G166" t="s">
        <v>308</v>
      </c>
      <c r="H166" t="s">
        <v>16</v>
      </c>
      <c r="I166" t="s">
        <v>12</v>
      </c>
      <c r="J166" t="s">
        <v>13</v>
      </c>
      <c r="K166" t="s">
        <v>163</v>
      </c>
    </row>
    <row r="167" spans="2:11" x14ac:dyDescent="0.3">
      <c r="C167" t="s">
        <v>580</v>
      </c>
      <c r="D167">
        <v>25</v>
      </c>
      <c r="F167" t="s">
        <v>62</v>
      </c>
      <c r="G167" t="s">
        <v>308</v>
      </c>
      <c r="H167" t="s">
        <v>15</v>
      </c>
      <c r="I167" t="s">
        <v>12</v>
      </c>
      <c r="J167" t="s">
        <v>13</v>
      </c>
      <c r="K167" t="s">
        <v>60</v>
      </c>
    </row>
    <row r="168" spans="2:11" x14ac:dyDescent="0.3">
      <c r="C168" t="s">
        <v>581</v>
      </c>
      <c r="D168">
        <v>70</v>
      </c>
      <c r="F168" t="s">
        <v>62</v>
      </c>
      <c r="G168" t="s">
        <v>308</v>
      </c>
      <c r="H168" t="s">
        <v>15</v>
      </c>
      <c r="I168" t="s">
        <v>12</v>
      </c>
      <c r="J168" t="s">
        <v>13</v>
      </c>
      <c r="K168" t="s">
        <v>60</v>
      </c>
    </row>
    <row r="169" spans="2:11" x14ac:dyDescent="0.3">
      <c r="C169" t="s">
        <v>582</v>
      </c>
      <c r="D169">
        <v>100</v>
      </c>
      <c r="F169" t="s">
        <v>62</v>
      </c>
      <c r="G169" t="s">
        <v>308</v>
      </c>
      <c r="H169" t="s">
        <v>15</v>
      </c>
      <c r="I169" t="s">
        <v>12</v>
      </c>
      <c r="J169" t="s">
        <v>13</v>
      </c>
      <c r="K169" t="s">
        <v>60</v>
      </c>
    </row>
    <row r="170" spans="2:11" x14ac:dyDescent="0.3">
      <c r="C170" t="s">
        <v>24</v>
      </c>
      <c r="D170">
        <v>145</v>
      </c>
      <c r="F170" t="s">
        <v>62</v>
      </c>
      <c r="G170" t="s">
        <v>308</v>
      </c>
      <c r="H170" t="s">
        <v>16</v>
      </c>
      <c r="I170" t="s">
        <v>12</v>
      </c>
      <c r="J170" t="s">
        <v>13</v>
      </c>
      <c r="K170" t="s">
        <v>60</v>
      </c>
    </row>
    <row r="171" spans="2:11" x14ac:dyDescent="0.3">
      <c r="C171" t="s">
        <v>583</v>
      </c>
      <c r="D171">
        <v>25</v>
      </c>
      <c r="F171" t="s">
        <v>62</v>
      </c>
      <c r="G171" t="s">
        <v>308</v>
      </c>
      <c r="H171" t="s">
        <v>15</v>
      </c>
      <c r="I171" t="s">
        <v>12</v>
      </c>
      <c r="J171" t="s">
        <v>13</v>
      </c>
      <c r="K171" t="s">
        <v>60</v>
      </c>
    </row>
    <row r="172" spans="2:11" x14ac:dyDescent="0.3">
      <c r="C172" t="s">
        <v>584</v>
      </c>
      <c r="D172">
        <v>300</v>
      </c>
      <c r="F172" t="s">
        <v>62</v>
      </c>
      <c r="G172" t="s">
        <v>308</v>
      </c>
      <c r="H172" t="s">
        <v>15</v>
      </c>
      <c r="I172" t="s">
        <v>12</v>
      </c>
      <c r="J172" t="s">
        <v>13</v>
      </c>
      <c r="K172" t="s">
        <v>60</v>
      </c>
    </row>
    <row r="173" spans="2:11" x14ac:dyDescent="0.3">
      <c r="C173" t="s">
        <v>23</v>
      </c>
      <c r="D173">
        <v>150</v>
      </c>
      <c r="F173" t="s">
        <v>62</v>
      </c>
      <c r="G173" t="s">
        <v>308</v>
      </c>
      <c r="H173" t="s">
        <v>16</v>
      </c>
      <c r="I173" t="s">
        <v>12</v>
      </c>
      <c r="J173" t="s">
        <v>13</v>
      </c>
      <c r="K173" t="s">
        <v>60</v>
      </c>
    </row>
    <row r="174" spans="2:11" x14ac:dyDescent="0.3">
      <c r="C174" t="s">
        <v>8</v>
      </c>
      <c r="D174">
        <v>70</v>
      </c>
      <c r="F174" t="s">
        <v>62</v>
      </c>
      <c r="G174" t="s">
        <v>308</v>
      </c>
      <c r="H174" t="s">
        <v>16</v>
      </c>
      <c r="I174" t="s">
        <v>12</v>
      </c>
      <c r="J174" t="s">
        <v>13</v>
      </c>
      <c r="K174" t="s">
        <v>60</v>
      </c>
    </row>
    <row r="175" spans="2:11" x14ac:dyDescent="0.3">
      <c r="C175" t="s">
        <v>35</v>
      </c>
      <c r="D175">
        <v>60</v>
      </c>
      <c r="F175" t="s">
        <v>62</v>
      </c>
      <c r="G175" t="s">
        <v>308</v>
      </c>
      <c r="H175" t="s">
        <v>16</v>
      </c>
      <c r="I175" t="s">
        <v>12</v>
      </c>
      <c r="J175" t="s">
        <v>13</v>
      </c>
      <c r="K175" t="s">
        <v>60</v>
      </c>
    </row>
    <row r="176" spans="2:11" x14ac:dyDescent="0.3">
      <c r="C176" t="s">
        <v>18</v>
      </c>
      <c r="D176">
        <v>40</v>
      </c>
      <c r="F176" t="s">
        <v>62</v>
      </c>
      <c r="G176" t="s">
        <v>308</v>
      </c>
      <c r="H176" t="s">
        <v>16</v>
      </c>
      <c r="I176" t="s">
        <v>12</v>
      </c>
      <c r="J176" t="s">
        <v>13</v>
      </c>
      <c r="K176" t="s">
        <v>60</v>
      </c>
    </row>
    <row r="177" spans="2:11" x14ac:dyDescent="0.3">
      <c r="C177" t="s">
        <v>597</v>
      </c>
      <c r="D177">
        <v>2989</v>
      </c>
      <c r="F177" t="s">
        <v>44</v>
      </c>
      <c r="G177" t="s">
        <v>308</v>
      </c>
      <c r="H177" t="s">
        <v>15</v>
      </c>
      <c r="I177" t="s">
        <v>12</v>
      </c>
      <c r="J177" t="s">
        <v>13</v>
      </c>
    </row>
    <row r="178" spans="2:11" x14ac:dyDescent="0.3">
      <c r="C178" t="s">
        <v>801</v>
      </c>
      <c r="D178">
        <v>90</v>
      </c>
      <c r="F178" t="s">
        <v>50</v>
      </c>
      <c r="G178" t="s">
        <v>308</v>
      </c>
      <c r="H178" t="s">
        <v>16</v>
      </c>
      <c r="I178" t="s">
        <v>12</v>
      </c>
      <c r="J178" t="s">
        <v>13</v>
      </c>
      <c r="K178" t="s">
        <v>498</v>
      </c>
    </row>
    <row r="179" spans="2:11" x14ac:dyDescent="0.3">
      <c r="C179" t="s">
        <v>806</v>
      </c>
      <c r="D179">
        <v>150</v>
      </c>
      <c r="F179" t="s">
        <v>50</v>
      </c>
      <c r="G179" t="s">
        <v>308</v>
      </c>
      <c r="H179" t="s">
        <v>15</v>
      </c>
      <c r="I179" t="s">
        <v>12</v>
      </c>
      <c r="J179" t="s">
        <v>13</v>
      </c>
      <c r="K179" t="s">
        <v>498</v>
      </c>
    </row>
    <row r="180" spans="2:11" x14ac:dyDescent="0.3">
      <c r="C180" t="s">
        <v>740</v>
      </c>
      <c r="D180">
        <v>230</v>
      </c>
      <c r="F180" t="s">
        <v>50</v>
      </c>
      <c r="G180" t="s">
        <v>308</v>
      </c>
      <c r="H180" t="s">
        <v>14</v>
      </c>
      <c r="I180" t="s">
        <v>12</v>
      </c>
      <c r="J180" t="s">
        <v>13</v>
      </c>
      <c r="K180" t="s">
        <v>498</v>
      </c>
    </row>
    <row r="181" spans="2:11" x14ac:dyDescent="0.3">
      <c r="C181" t="s">
        <v>807</v>
      </c>
      <c r="D181">
        <v>150</v>
      </c>
      <c r="F181" t="s">
        <v>50</v>
      </c>
      <c r="G181" t="s">
        <v>308</v>
      </c>
      <c r="H181" t="s">
        <v>14</v>
      </c>
      <c r="I181" t="s">
        <v>12</v>
      </c>
      <c r="J181" t="s">
        <v>13</v>
      </c>
      <c r="K181" t="s">
        <v>498</v>
      </c>
    </row>
    <row r="182" spans="2:11" x14ac:dyDescent="0.3">
      <c r="C182" t="s">
        <v>694</v>
      </c>
      <c r="D182">
        <v>240</v>
      </c>
      <c r="F182" t="s">
        <v>50</v>
      </c>
      <c r="G182" t="s">
        <v>308</v>
      </c>
      <c r="H182" t="s">
        <v>16</v>
      </c>
      <c r="I182" t="s">
        <v>12</v>
      </c>
      <c r="J182" t="s">
        <v>13</v>
      </c>
      <c r="K182" t="s">
        <v>498</v>
      </c>
    </row>
    <row r="183" spans="2:11" x14ac:dyDescent="0.3">
      <c r="C183" t="s">
        <v>695</v>
      </c>
      <c r="D183">
        <v>360</v>
      </c>
      <c r="F183" t="s">
        <v>50</v>
      </c>
      <c r="G183" t="s">
        <v>308</v>
      </c>
      <c r="H183" t="s">
        <v>16</v>
      </c>
      <c r="I183" t="s">
        <v>12</v>
      </c>
      <c r="J183" t="s">
        <v>13</v>
      </c>
      <c r="K183" t="s">
        <v>498</v>
      </c>
    </row>
    <row r="184" spans="2:11" x14ac:dyDescent="0.3">
      <c r="C184" t="s">
        <v>794</v>
      </c>
      <c r="D184">
        <v>40</v>
      </c>
      <c r="F184" t="s">
        <v>50</v>
      </c>
      <c r="G184" t="s">
        <v>308</v>
      </c>
      <c r="H184" t="s">
        <v>16</v>
      </c>
      <c r="I184" t="s">
        <v>12</v>
      </c>
      <c r="J184" t="s">
        <v>13</v>
      </c>
      <c r="K184" t="s">
        <v>498</v>
      </c>
    </row>
    <row r="185" spans="2:11" x14ac:dyDescent="0.3">
      <c r="B185" s="5">
        <v>44849</v>
      </c>
      <c r="C185" t="s">
        <v>65</v>
      </c>
      <c r="D185">
        <v>71</v>
      </c>
      <c r="F185" t="s">
        <v>62</v>
      </c>
      <c r="G185" t="s">
        <v>308</v>
      </c>
      <c r="H185" t="s">
        <v>16</v>
      </c>
      <c r="I185" t="s">
        <v>12</v>
      </c>
      <c r="J185" t="s">
        <v>13</v>
      </c>
      <c r="K185" t="s">
        <v>60</v>
      </c>
    </row>
    <row r="186" spans="2:11" x14ac:dyDescent="0.3">
      <c r="C186" t="s">
        <v>31</v>
      </c>
      <c r="D186">
        <v>280</v>
      </c>
      <c r="F186" t="s">
        <v>62</v>
      </c>
      <c r="G186" t="s">
        <v>308</v>
      </c>
      <c r="H186" t="s">
        <v>16</v>
      </c>
      <c r="I186" t="s">
        <v>12</v>
      </c>
      <c r="J186" t="s">
        <v>13</v>
      </c>
      <c r="K186" t="s">
        <v>60</v>
      </c>
    </row>
    <row r="187" spans="2:11" x14ac:dyDescent="0.3">
      <c r="C187" t="s">
        <v>35</v>
      </c>
      <c r="D187">
        <v>160</v>
      </c>
      <c r="F187" t="s">
        <v>62</v>
      </c>
      <c r="G187" t="s">
        <v>308</v>
      </c>
      <c r="H187" t="s">
        <v>16</v>
      </c>
      <c r="I187" t="s">
        <v>12</v>
      </c>
      <c r="J187" t="s">
        <v>13</v>
      </c>
      <c r="K187" t="s">
        <v>60</v>
      </c>
    </row>
    <row r="188" spans="2:11" x14ac:dyDescent="0.3">
      <c r="C188" t="s">
        <v>585</v>
      </c>
      <c r="D188">
        <v>250</v>
      </c>
      <c r="F188" t="s">
        <v>62</v>
      </c>
      <c r="G188" t="s">
        <v>308</v>
      </c>
      <c r="H188" t="s">
        <v>15</v>
      </c>
      <c r="I188" t="s">
        <v>12</v>
      </c>
      <c r="J188" t="s">
        <v>13</v>
      </c>
      <c r="K188" t="s">
        <v>60</v>
      </c>
    </row>
    <row r="189" spans="2:11" x14ac:dyDescent="0.3">
      <c r="C189" t="s">
        <v>586</v>
      </c>
      <c r="D189">
        <v>485</v>
      </c>
      <c r="F189" t="s">
        <v>62</v>
      </c>
      <c r="G189" t="s">
        <v>308</v>
      </c>
      <c r="H189" t="s">
        <v>15</v>
      </c>
      <c r="I189" t="s">
        <v>12</v>
      </c>
      <c r="J189" t="s">
        <v>13</v>
      </c>
      <c r="K189" t="s">
        <v>60</v>
      </c>
    </row>
    <row r="190" spans="2:11" x14ac:dyDescent="0.3">
      <c r="C190" t="s">
        <v>24</v>
      </c>
      <c r="D190">
        <v>50</v>
      </c>
      <c r="F190" t="s">
        <v>62</v>
      </c>
      <c r="G190" t="s">
        <v>308</v>
      </c>
      <c r="H190" t="s">
        <v>16</v>
      </c>
      <c r="I190" t="s">
        <v>12</v>
      </c>
      <c r="J190" t="s">
        <v>13</v>
      </c>
      <c r="K190" t="s">
        <v>163</v>
      </c>
    </row>
    <row r="191" spans="2:11" x14ac:dyDescent="0.3">
      <c r="C191" t="s">
        <v>51</v>
      </c>
      <c r="D191">
        <v>200</v>
      </c>
      <c r="F191" t="s">
        <v>62</v>
      </c>
      <c r="G191" t="s">
        <v>308</v>
      </c>
      <c r="H191" t="s">
        <v>16</v>
      </c>
      <c r="I191" t="s">
        <v>12</v>
      </c>
      <c r="J191" t="s">
        <v>13</v>
      </c>
      <c r="K191" t="s">
        <v>163</v>
      </c>
    </row>
    <row r="192" spans="2:11" x14ac:dyDescent="0.3">
      <c r="C192" t="s">
        <v>51</v>
      </c>
      <c r="D192">
        <v>400</v>
      </c>
      <c r="F192" t="s">
        <v>62</v>
      </c>
      <c r="G192" t="s">
        <v>308</v>
      </c>
      <c r="H192" t="s">
        <v>16</v>
      </c>
      <c r="I192" t="s">
        <v>12</v>
      </c>
      <c r="J192" t="s">
        <v>13</v>
      </c>
      <c r="K192" t="s">
        <v>163</v>
      </c>
    </row>
    <row r="193" spans="2:11" x14ac:dyDescent="0.3">
      <c r="C193" t="s">
        <v>594</v>
      </c>
      <c r="D193">
        <v>1000</v>
      </c>
      <c r="F193" t="s">
        <v>62</v>
      </c>
      <c r="G193" t="s">
        <v>308</v>
      </c>
      <c r="H193" t="s">
        <v>15</v>
      </c>
      <c r="I193" t="s">
        <v>12</v>
      </c>
      <c r="J193" t="s">
        <v>13</v>
      </c>
      <c r="K193" t="s">
        <v>163</v>
      </c>
    </row>
    <row r="194" spans="2:11" x14ac:dyDescent="0.3">
      <c r="C194" t="s">
        <v>119</v>
      </c>
      <c r="D194">
        <v>80</v>
      </c>
      <c r="F194" t="s">
        <v>62</v>
      </c>
      <c r="G194" t="s">
        <v>308</v>
      </c>
      <c r="H194" t="s">
        <v>16</v>
      </c>
      <c r="I194" t="s">
        <v>12</v>
      </c>
      <c r="J194" t="s">
        <v>13</v>
      </c>
      <c r="K194" t="s">
        <v>163</v>
      </c>
    </row>
    <row r="195" spans="2:11" x14ac:dyDescent="0.3">
      <c r="C195" t="s">
        <v>27</v>
      </c>
      <c r="D195">
        <v>100</v>
      </c>
      <c r="F195" t="s">
        <v>62</v>
      </c>
      <c r="G195" t="s">
        <v>308</v>
      </c>
      <c r="H195" t="s">
        <v>16</v>
      </c>
      <c r="I195" t="s">
        <v>12</v>
      </c>
      <c r="J195" t="s">
        <v>13</v>
      </c>
      <c r="K195" t="s">
        <v>163</v>
      </c>
    </row>
    <row r="196" spans="2:11" x14ac:dyDescent="0.3">
      <c r="C196" t="s">
        <v>600</v>
      </c>
      <c r="D196">
        <v>100</v>
      </c>
      <c r="F196" t="s">
        <v>62</v>
      </c>
      <c r="G196" t="s">
        <v>308</v>
      </c>
      <c r="H196" t="s">
        <v>15</v>
      </c>
      <c r="I196" t="s">
        <v>12</v>
      </c>
      <c r="J196" t="s">
        <v>13</v>
      </c>
      <c r="K196" t="s">
        <v>163</v>
      </c>
    </row>
    <row r="197" spans="2:11" x14ac:dyDescent="0.3">
      <c r="C197" t="s">
        <v>801</v>
      </c>
      <c r="D197">
        <v>100</v>
      </c>
      <c r="F197" t="s">
        <v>50</v>
      </c>
      <c r="G197" t="s">
        <v>308</v>
      </c>
      <c r="H197" t="s">
        <v>16</v>
      </c>
      <c r="I197" t="s">
        <v>12</v>
      </c>
      <c r="J197" t="s">
        <v>13</v>
      </c>
      <c r="K197" t="s">
        <v>498</v>
      </c>
    </row>
    <row r="198" spans="2:11" x14ac:dyDescent="0.3">
      <c r="C198" t="s">
        <v>705</v>
      </c>
      <c r="D198">
        <v>40</v>
      </c>
      <c r="F198" t="s">
        <v>50</v>
      </c>
      <c r="G198" t="s">
        <v>308</v>
      </c>
      <c r="H198" t="s">
        <v>16</v>
      </c>
      <c r="I198" t="s">
        <v>12</v>
      </c>
      <c r="J198" t="s">
        <v>13</v>
      </c>
      <c r="K198" t="s">
        <v>498</v>
      </c>
    </row>
    <row r="199" spans="2:11" x14ac:dyDescent="0.3">
      <c r="C199" t="s">
        <v>694</v>
      </c>
      <c r="D199">
        <v>200</v>
      </c>
      <c r="F199" t="s">
        <v>50</v>
      </c>
      <c r="G199" t="s">
        <v>308</v>
      </c>
      <c r="H199" t="s">
        <v>16</v>
      </c>
      <c r="I199" t="s">
        <v>12</v>
      </c>
      <c r="J199" t="s">
        <v>13</v>
      </c>
      <c r="K199" t="s">
        <v>498</v>
      </c>
    </row>
    <row r="200" spans="2:11" x14ac:dyDescent="0.3">
      <c r="C200" t="s">
        <v>695</v>
      </c>
      <c r="D200">
        <v>320</v>
      </c>
      <c r="F200" t="s">
        <v>50</v>
      </c>
      <c r="G200" t="s">
        <v>308</v>
      </c>
      <c r="H200" t="s">
        <v>16</v>
      </c>
      <c r="I200" t="s">
        <v>12</v>
      </c>
      <c r="J200" t="s">
        <v>13</v>
      </c>
      <c r="K200" t="s">
        <v>498</v>
      </c>
    </row>
    <row r="201" spans="2:11" x14ac:dyDescent="0.3">
      <c r="B201" s="5">
        <v>44850</v>
      </c>
      <c r="C201" t="s">
        <v>28</v>
      </c>
      <c r="D201">
        <v>31</v>
      </c>
      <c r="F201" t="s">
        <v>62</v>
      </c>
      <c r="G201" t="s">
        <v>308</v>
      </c>
      <c r="H201" t="s">
        <v>16</v>
      </c>
      <c r="I201" t="s">
        <v>12</v>
      </c>
      <c r="J201" t="s">
        <v>13</v>
      </c>
      <c r="K201" t="s">
        <v>163</v>
      </c>
    </row>
    <row r="202" spans="2:11" x14ac:dyDescent="0.3">
      <c r="C202" t="s">
        <v>35</v>
      </c>
      <c r="D202">
        <v>60</v>
      </c>
      <c r="F202" t="s">
        <v>62</v>
      </c>
      <c r="G202" t="s">
        <v>308</v>
      </c>
      <c r="H202" t="s">
        <v>16</v>
      </c>
      <c r="I202" t="s">
        <v>12</v>
      </c>
      <c r="J202" t="s">
        <v>13</v>
      </c>
      <c r="K202" t="s">
        <v>163</v>
      </c>
    </row>
    <row r="203" spans="2:11" x14ac:dyDescent="0.3">
      <c r="C203" t="s">
        <v>24</v>
      </c>
      <c r="D203">
        <v>70</v>
      </c>
      <c r="F203" t="s">
        <v>62</v>
      </c>
      <c r="G203" t="s">
        <v>308</v>
      </c>
      <c r="H203" t="s">
        <v>16</v>
      </c>
      <c r="I203" t="s">
        <v>12</v>
      </c>
      <c r="J203" t="s">
        <v>13</v>
      </c>
      <c r="K203" t="s">
        <v>163</v>
      </c>
    </row>
    <row r="204" spans="2:11" x14ac:dyDescent="0.3">
      <c r="C204" t="s">
        <v>9</v>
      </c>
      <c r="D204">
        <v>20</v>
      </c>
      <c r="F204" t="s">
        <v>62</v>
      </c>
      <c r="G204" t="s">
        <v>308</v>
      </c>
      <c r="H204" t="s">
        <v>16</v>
      </c>
      <c r="I204" t="s">
        <v>12</v>
      </c>
      <c r="J204" t="s">
        <v>13</v>
      </c>
      <c r="K204" t="s">
        <v>163</v>
      </c>
    </row>
    <row r="205" spans="2:11" x14ac:dyDescent="0.3">
      <c r="C205" t="s">
        <v>23</v>
      </c>
      <c r="D205">
        <v>100</v>
      </c>
      <c r="F205" t="s">
        <v>62</v>
      </c>
      <c r="G205" t="s">
        <v>308</v>
      </c>
      <c r="H205" t="s">
        <v>16</v>
      </c>
      <c r="I205" t="s">
        <v>12</v>
      </c>
      <c r="J205" t="s">
        <v>13</v>
      </c>
      <c r="K205" t="s">
        <v>163</v>
      </c>
    </row>
    <row r="206" spans="2:11" x14ac:dyDescent="0.3">
      <c r="C206" t="s">
        <v>8</v>
      </c>
      <c r="D206">
        <v>85</v>
      </c>
      <c r="F206" t="s">
        <v>62</v>
      </c>
      <c r="G206" t="s">
        <v>308</v>
      </c>
      <c r="H206" t="s">
        <v>16</v>
      </c>
      <c r="I206" t="s">
        <v>12</v>
      </c>
      <c r="J206" t="s">
        <v>13</v>
      </c>
      <c r="K206" t="s">
        <v>163</v>
      </c>
    </row>
    <row r="207" spans="2:11" x14ac:dyDescent="0.3">
      <c r="C207" t="s">
        <v>601</v>
      </c>
      <c r="D207">
        <v>304</v>
      </c>
      <c r="F207" t="s">
        <v>62</v>
      </c>
      <c r="G207" t="s">
        <v>308</v>
      </c>
      <c r="H207" t="s">
        <v>16</v>
      </c>
      <c r="I207" t="s">
        <v>12</v>
      </c>
      <c r="J207" t="s">
        <v>13</v>
      </c>
      <c r="K207" t="s">
        <v>163</v>
      </c>
    </row>
    <row r="208" spans="2:11" x14ac:dyDescent="0.3">
      <c r="C208" t="s">
        <v>801</v>
      </c>
      <c r="D208">
        <v>90</v>
      </c>
      <c r="F208" t="s">
        <v>50</v>
      </c>
      <c r="G208" t="s">
        <v>308</v>
      </c>
      <c r="H208" t="s">
        <v>16</v>
      </c>
      <c r="I208" t="s">
        <v>12</v>
      </c>
      <c r="J208" t="s">
        <v>13</v>
      </c>
      <c r="K208" t="s">
        <v>498</v>
      </c>
    </row>
    <row r="209" spans="2:11" x14ac:dyDescent="0.3">
      <c r="C209" t="s">
        <v>808</v>
      </c>
      <c r="D209">
        <v>200</v>
      </c>
      <c r="F209" t="s">
        <v>50</v>
      </c>
      <c r="G209" t="s">
        <v>308</v>
      </c>
      <c r="H209" t="s">
        <v>14</v>
      </c>
      <c r="I209" t="s">
        <v>12</v>
      </c>
      <c r="J209" t="s">
        <v>13</v>
      </c>
      <c r="K209" t="s">
        <v>498</v>
      </c>
    </row>
    <row r="210" spans="2:11" x14ac:dyDescent="0.3">
      <c r="C210" t="s">
        <v>705</v>
      </c>
      <c r="D210">
        <v>80</v>
      </c>
      <c r="F210" t="s">
        <v>50</v>
      </c>
      <c r="G210" t="s">
        <v>308</v>
      </c>
      <c r="H210" t="s">
        <v>16</v>
      </c>
      <c r="I210" t="s">
        <v>12</v>
      </c>
      <c r="J210" t="s">
        <v>13</v>
      </c>
      <c r="K210" t="s">
        <v>498</v>
      </c>
    </row>
    <row r="211" spans="2:11" x14ac:dyDescent="0.3">
      <c r="C211" t="s">
        <v>694</v>
      </c>
      <c r="D211">
        <v>260</v>
      </c>
      <c r="F211" t="s">
        <v>50</v>
      </c>
      <c r="G211" t="s">
        <v>308</v>
      </c>
      <c r="H211" t="s">
        <v>16</v>
      </c>
      <c r="I211" t="s">
        <v>12</v>
      </c>
      <c r="J211" t="s">
        <v>13</v>
      </c>
      <c r="K211" t="s">
        <v>498</v>
      </c>
    </row>
    <row r="212" spans="2:11" x14ac:dyDescent="0.3">
      <c r="C212" t="s">
        <v>695</v>
      </c>
      <c r="D212">
        <v>320</v>
      </c>
      <c r="F212" t="s">
        <v>50</v>
      </c>
      <c r="G212" t="s">
        <v>308</v>
      </c>
      <c r="H212" t="s">
        <v>16</v>
      </c>
      <c r="I212" t="s">
        <v>12</v>
      </c>
      <c r="J212" t="s">
        <v>13</v>
      </c>
      <c r="K212" t="s">
        <v>498</v>
      </c>
    </row>
    <row r="213" spans="2:11" ht="15.75" customHeight="1" x14ac:dyDescent="0.3">
      <c r="B213" s="5">
        <v>44851</v>
      </c>
      <c r="C213" t="s">
        <v>28</v>
      </c>
      <c r="D213">
        <v>31</v>
      </c>
      <c r="F213" t="s">
        <v>62</v>
      </c>
      <c r="G213" t="s">
        <v>308</v>
      </c>
      <c r="H213" t="s">
        <v>16</v>
      </c>
      <c r="I213" t="s">
        <v>12</v>
      </c>
      <c r="J213" t="s">
        <v>13</v>
      </c>
    </row>
    <row r="214" spans="2:11" x14ac:dyDescent="0.3">
      <c r="C214" t="s">
        <v>66</v>
      </c>
      <c r="D214">
        <v>94</v>
      </c>
      <c r="F214" t="s">
        <v>62</v>
      </c>
      <c r="G214" t="s">
        <v>308</v>
      </c>
      <c r="H214" t="s">
        <v>16</v>
      </c>
      <c r="I214" t="s">
        <v>12</v>
      </c>
      <c r="J214" t="s">
        <v>13</v>
      </c>
    </row>
    <row r="215" spans="2:11" x14ac:dyDescent="0.3">
      <c r="C215" t="s">
        <v>9</v>
      </c>
      <c r="D215">
        <v>20</v>
      </c>
      <c r="F215" t="s">
        <v>62</v>
      </c>
      <c r="G215" t="s">
        <v>308</v>
      </c>
      <c r="H215" t="s">
        <v>16</v>
      </c>
      <c r="I215" t="s">
        <v>12</v>
      </c>
      <c r="J215" t="s">
        <v>13</v>
      </c>
    </row>
    <row r="216" spans="2:11" x14ac:dyDescent="0.3">
      <c r="C216" t="s">
        <v>598</v>
      </c>
      <c r="D216">
        <v>3200</v>
      </c>
      <c r="F216" t="s">
        <v>44</v>
      </c>
      <c r="G216" t="s">
        <v>308</v>
      </c>
      <c r="H216" t="s">
        <v>599</v>
      </c>
      <c r="I216" t="s">
        <v>12</v>
      </c>
      <c r="J216" t="s">
        <v>13</v>
      </c>
    </row>
    <row r="217" spans="2:11" x14ac:dyDescent="0.3">
      <c r="C217" t="s">
        <v>602</v>
      </c>
      <c r="D217">
        <f>90+100</f>
        <v>190</v>
      </c>
      <c r="F217" t="s">
        <v>62</v>
      </c>
      <c r="G217" t="s">
        <v>308</v>
      </c>
      <c r="H217" t="s">
        <v>16</v>
      </c>
      <c r="I217" t="s">
        <v>12</v>
      </c>
      <c r="J217" t="s">
        <v>13</v>
      </c>
      <c r="K217" t="s">
        <v>163</v>
      </c>
    </row>
    <row r="218" spans="2:11" x14ac:dyDescent="0.3">
      <c r="C218" t="s">
        <v>8</v>
      </c>
      <c r="D218">
        <f>90+60</f>
        <v>150</v>
      </c>
      <c r="F218" t="s">
        <v>62</v>
      </c>
      <c r="G218" t="s">
        <v>308</v>
      </c>
      <c r="H218" t="s">
        <v>16</v>
      </c>
      <c r="I218" t="s">
        <v>12</v>
      </c>
      <c r="J218" t="s">
        <v>13</v>
      </c>
      <c r="K218" t="s">
        <v>163</v>
      </c>
    </row>
    <row r="219" spans="2:11" x14ac:dyDescent="0.3">
      <c r="B219" s="5"/>
      <c r="C219" t="s">
        <v>603</v>
      </c>
      <c r="D219">
        <v>120</v>
      </c>
      <c r="F219" t="s">
        <v>62</v>
      </c>
      <c r="G219" t="s">
        <v>308</v>
      </c>
      <c r="H219" t="s">
        <v>14</v>
      </c>
      <c r="I219" t="s">
        <v>12</v>
      </c>
      <c r="J219" t="s">
        <v>13</v>
      </c>
      <c r="K219" t="s">
        <v>163</v>
      </c>
    </row>
    <row r="220" spans="2:11" x14ac:dyDescent="0.3">
      <c r="C220" t="s">
        <v>604</v>
      </c>
      <c r="D220">
        <v>70</v>
      </c>
      <c r="F220" t="s">
        <v>62</v>
      </c>
      <c r="G220" t="s">
        <v>308</v>
      </c>
      <c r="H220" t="s">
        <v>14</v>
      </c>
      <c r="I220" t="s">
        <v>12</v>
      </c>
      <c r="J220" t="s">
        <v>13</v>
      </c>
      <c r="K220" t="s">
        <v>163</v>
      </c>
    </row>
    <row r="221" spans="2:11" x14ac:dyDescent="0.3">
      <c r="C221" t="s">
        <v>605</v>
      </c>
      <c r="D221">
        <v>3000</v>
      </c>
      <c r="F221" t="s">
        <v>62</v>
      </c>
      <c r="G221" t="s">
        <v>308</v>
      </c>
      <c r="H221" t="s">
        <v>15</v>
      </c>
      <c r="I221" t="s">
        <v>12</v>
      </c>
      <c r="J221" t="s">
        <v>13</v>
      </c>
      <c r="K221" t="s">
        <v>523</v>
      </c>
    </row>
    <row r="222" spans="2:11" x14ac:dyDescent="0.3">
      <c r="C222" t="s">
        <v>801</v>
      </c>
      <c r="D222">
        <v>100</v>
      </c>
      <c r="F222" t="s">
        <v>50</v>
      </c>
      <c r="G222" t="s">
        <v>308</v>
      </c>
      <c r="H222" t="s">
        <v>16</v>
      </c>
      <c r="I222" t="s">
        <v>12</v>
      </c>
      <c r="J222" t="s">
        <v>13</v>
      </c>
      <c r="K222" t="s">
        <v>498</v>
      </c>
    </row>
    <row r="223" spans="2:11" x14ac:dyDescent="0.3">
      <c r="C223" t="s">
        <v>809</v>
      </c>
      <c r="D223">
        <v>50</v>
      </c>
      <c r="F223" t="s">
        <v>50</v>
      </c>
      <c r="G223" t="s">
        <v>308</v>
      </c>
      <c r="H223" t="s">
        <v>14</v>
      </c>
      <c r="I223" t="s">
        <v>12</v>
      </c>
      <c r="J223" t="s">
        <v>13</v>
      </c>
      <c r="K223" t="s">
        <v>498</v>
      </c>
    </row>
    <row r="224" spans="2:11" x14ac:dyDescent="0.3">
      <c r="C224" t="s">
        <v>694</v>
      </c>
      <c r="D224">
        <v>420</v>
      </c>
      <c r="F224" t="s">
        <v>50</v>
      </c>
      <c r="G224" t="s">
        <v>308</v>
      </c>
      <c r="H224" t="s">
        <v>16</v>
      </c>
      <c r="I224" t="s">
        <v>12</v>
      </c>
      <c r="J224" t="s">
        <v>13</v>
      </c>
      <c r="K224" t="s">
        <v>498</v>
      </c>
    </row>
    <row r="225" spans="2:11" x14ac:dyDescent="0.3">
      <c r="C225" t="s">
        <v>803</v>
      </c>
      <c r="D225">
        <v>100</v>
      </c>
      <c r="F225" t="s">
        <v>50</v>
      </c>
      <c r="G225" t="s">
        <v>308</v>
      </c>
      <c r="H225" t="s">
        <v>16</v>
      </c>
      <c r="I225" t="s">
        <v>12</v>
      </c>
      <c r="J225" t="s">
        <v>13</v>
      </c>
      <c r="K225" t="s">
        <v>498</v>
      </c>
    </row>
    <row r="226" spans="2:11" x14ac:dyDescent="0.3">
      <c r="C226" t="s">
        <v>695</v>
      </c>
      <c r="D226">
        <v>539</v>
      </c>
      <c r="F226" t="s">
        <v>50</v>
      </c>
      <c r="G226" t="s">
        <v>308</v>
      </c>
      <c r="H226" t="s">
        <v>16</v>
      </c>
      <c r="I226" t="s">
        <v>12</v>
      </c>
      <c r="J226" t="s">
        <v>13</v>
      </c>
      <c r="K226" t="s">
        <v>498</v>
      </c>
    </row>
    <row r="227" spans="2:11" x14ac:dyDescent="0.3">
      <c r="C227" t="s">
        <v>795</v>
      </c>
      <c r="D227">
        <v>2700</v>
      </c>
      <c r="F227" t="s">
        <v>50</v>
      </c>
      <c r="G227" t="s">
        <v>308</v>
      </c>
      <c r="H227" t="s">
        <v>15</v>
      </c>
      <c r="I227" t="s">
        <v>12</v>
      </c>
      <c r="J227" t="s">
        <v>13</v>
      </c>
      <c r="K227" t="s">
        <v>498</v>
      </c>
    </row>
    <row r="228" spans="2:11" x14ac:dyDescent="0.3">
      <c r="B228" s="5">
        <v>44852</v>
      </c>
      <c r="C228" t="s">
        <v>508</v>
      </c>
      <c r="D228">
        <v>340</v>
      </c>
      <c r="F228" t="s">
        <v>62</v>
      </c>
      <c r="G228" t="s">
        <v>308</v>
      </c>
      <c r="H228" t="s">
        <v>15</v>
      </c>
      <c r="I228" t="s">
        <v>12</v>
      </c>
      <c r="J228" t="s">
        <v>13</v>
      </c>
      <c r="K228" t="s">
        <v>523</v>
      </c>
    </row>
    <row r="229" spans="2:11" x14ac:dyDescent="0.3">
      <c r="C229" t="s">
        <v>20</v>
      </c>
      <c r="D229">
        <v>1320</v>
      </c>
      <c r="F229" t="s">
        <v>62</v>
      </c>
      <c r="G229" t="s">
        <v>308</v>
      </c>
      <c r="H229" t="s">
        <v>15</v>
      </c>
      <c r="I229" t="s">
        <v>12</v>
      </c>
      <c r="J229" t="s">
        <v>13</v>
      </c>
      <c r="K229" t="s">
        <v>523</v>
      </c>
    </row>
    <row r="230" spans="2:11" x14ac:dyDescent="0.3">
      <c r="C230" t="s">
        <v>75</v>
      </c>
      <c r="D230">
        <v>1500</v>
      </c>
      <c r="F230" t="s">
        <v>62</v>
      </c>
      <c r="G230" t="s">
        <v>308</v>
      </c>
      <c r="H230" t="s">
        <v>17</v>
      </c>
      <c r="I230" t="s">
        <v>12</v>
      </c>
      <c r="J230" t="s">
        <v>13</v>
      </c>
      <c r="K230" t="s">
        <v>523</v>
      </c>
    </row>
    <row r="231" spans="2:11" x14ac:dyDescent="0.3">
      <c r="C231" t="s">
        <v>24</v>
      </c>
      <c r="D231">
        <v>150</v>
      </c>
      <c r="F231" t="s">
        <v>62</v>
      </c>
      <c r="G231" t="s">
        <v>308</v>
      </c>
      <c r="H231" t="s">
        <v>16</v>
      </c>
      <c r="I231" t="s">
        <v>12</v>
      </c>
      <c r="J231" t="s">
        <v>13</v>
      </c>
      <c r="K231" t="s">
        <v>523</v>
      </c>
    </row>
    <row r="232" spans="2:11" x14ac:dyDescent="0.3">
      <c r="C232" t="s">
        <v>606</v>
      </c>
      <c r="D232">
        <v>350</v>
      </c>
      <c r="F232" t="s">
        <v>62</v>
      </c>
      <c r="G232" t="s">
        <v>308</v>
      </c>
      <c r="H232" t="s">
        <v>16</v>
      </c>
      <c r="I232" t="s">
        <v>12</v>
      </c>
      <c r="J232" t="s">
        <v>13</v>
      </c>
      <c r="K232" t="s">
        <v>523</v>
      </c>
    </row>
    <row r="233" spans="2:11" x14ac:dyDescent="0.3">
      <c r="C233" t="s">
        <v>23</v>
      </c>
      <c r="D233">
        <v>220</v>
      </c>
      <c r="F233" t="s">
        <v>62</v>
      </c>
      <c r="G233" t="s">
        <v>308</v>
      </c>
      <c r="H233" t="s">
        <v>16</v>
      </c>
      <c r="I233" t="s">
        <v>12</v>
      </c>
      <c r="J233" t="s">
        <v>13</v>
      </c>
      <c r="K233" t="s">
        <v>523</v>
      </c>
    </row>
    <row r="234" spans="2:11" x14ac:dyDescent="0.3">
      <c r="C234" t="s">
        <v>607</v>
      </c>
      <c r="D234">
        <v>4000</v>
      </c>
      <c r="F234" t="s">
        <v>62</v>
      </c>
      <c r="G234" t="s">
        <v>308</v>
      </c>
      <c r="H234" t="s">
        <v>16</v>
      </c>
      <c r="I234" t="s">
        <v>12</v>
      </c>
      <c r="J234" t="s">
        <v>13</v>
      </c>
      <c r="K234" t="s">
        <v>163</v>
      </c>
    </row>
    <row r="235" spans="2:11" x14ac:dyDescent="0.3">
      <c r="C235" t="s">
        <v>27</v>
      </c>
      <c r="D235">
        <v>460</v>
      </c>
      <c r="F235" t="s">
        <v>62</v>
      </c>
      <c r="G235" t="s">
        <v>308</v>
      </c>
      <c r="H235" t="s">
        <v>16</v>
      </c>
      <c r="I235" t="s">
        <v>12</v>
      </c>
      <c r="J235" t="s">
        <v>13</v>
      </c>
      <c r="K235" t="s">
        <v>523</v>
      </c>
    </row>
    <row r="236" spans="2:11" x14ac:dyDescent="0.3">
      <c r="C236" t="s">
        <v>119</v>
      </c>
      <c r="D236">
        <f>120+50</f>
        <v>170</v>
      </c>
      <c r="F236" t="s">
        <v>62</v>
      </c>
      <c r="G236" t="s">
        <v>308</v>
      </c>
      <c r="H236" t="s">
        <v>16</v>
      </c>
      <c r="I236" t="s">
        <v>12</v>
      </c>
      <c r="J236" t="s">
        <v>13</v>
      </c>
      <c r="K236" t="s">
        <v>523</v>
      </c>
    </row>
    <row r="237" spans="2:11" x14ac:dyDescent="0.3">
      <c r="C237" t="s">
        <v>608</v>
      </c>
      <c r="D237">
        <v>9474</v>
      </c>
      <c r="F237" t="s">
        <v>62</v>
      </c>
      <c r="G237" t="s">
        <v>10</v>
      </c>
      <c r="H237" t="s">
        <v>15</v>
      </c>
      <c r="I237" t="s">
        <v>12</v>
      </c>
      <c r="J237" t="s">
        <v>13</v>
      </c>
      <c r="K237" t="s">
        <v>163</v>
      </c>
    </row>
    <row r="238" spans="2:11" x14ac:dyDescent="0.3">
      <c r="C238" t="s">
        <v>810</v>
      </c>
      <c r="D238">
        <v>540</v>
      </c>
      <c r="F238" t="s">
        <v>50</v>
      </c>
      <c r="G238" t="s">
        <v>308</v>
      </c>
      <c r="H238" t="s">
        <v>15</v>
      </c>
      <c r="I238" t="s">
        <v>12</v>
      </c>
      <c r="J238" t="s">
        <v>13</v>
      </c>
      <c r="K238" t="s">
        <v>498</v>
      </c>
    </row>
    <row r="239" spans="2:11" x14ac:dyDescent="0.3">
      <c r="C239" t="s">
        <v>811</v>
      </c>
      <c r="D239">
        <v>400</v>
      </c>
      <c r="F239" t="s">
        <v>50</v>
      </c>
      <c r="G239" t="s">
        <v>308</v>
      </c>
      <c r="H239" t="s">
        <v>15</v>
      </c>
      <c r="I239" t="s">
        <v>12</v>
      </c>
      <c r="J239" t="s">
        <v>13</v>
      </c>
      <c r="K239" t="s">
        <v>498</v>
      </c>
    </row>
    <row r="240" spans="2:11" x14ac:dyDescent="0.3">
      <c r="C240" t="s">
        <v>801</v>
      </c>
      <c r="D240">
        <v>155</v>
      </c>
      <c r="F240" t="s">
        <v>50</v>
      </c>
      <c r="G240" t="s">
        <v>308</v>
      </c>
      <c r="H240" t="s">
        <v>16</v>
      </c>
      <c r="I240" t="s">
        <v>12</v>
      </c>
      <c r="J240" t="s">
        <v>13</v>
      </c>
      <c r="K240" t="s">
        <v>498</v>
      </c>
    </row>
    <row r="241" spans="2:11" x14ac:dyDescent="0.3">
      <c r="C241" t="s">
        <v>694</v>
      </c>
      <c r="D241">
        <v>560</v>
      </c>
      <c r="F241" t="s">
        <v>50</v>
      </c>
      <c r="G241" t="s">
        <v>308</v>
      </c>
      <c r="H241" t="s">
        <v>16</v>
      </c>
      <c r="I241" t="s">
        <v>12</v>
      </c>
      <c r="J241" t="s">
        <v>13</v>
      </c>
      <c r="K241" t="s">
        <v>498</v>
      </c>
    </row>
    <row r="242" spans="2:11" x14ac:dyDescent="0.3">
      <c r="C242" t="s">
        <v>803</v>
      </c>
      <c r="D242">
        <v>80</v>
      </c>
      <c r="F242" t="s">
        <v>50</v>
      </c>
      <c r="G242" t="s">
        <v>308</v>
      </c>
      <c r="H242" t="s">
        <v>16</v>
      </c>
      <c r="I242" t="s">
        <v>12</v>
      </c>
      <c r="J242" t="s">
        <v>13</v>
      </c>
      <c r="K242" t="s">
        <v>498</v>
      </c>
    </row>
    <row r="243" spans="2:11" x14ac:dyDescent="0.3">
      <c r="C243" t="s">
        <v>695</v>
      </c>
      <c r="D243">
        <v>420</v>
      </c>
      <c r="F243" t="s">
        <v>50</v>
      </c>
      <c r="G243" t="s">
        <v>308</v>
      </c>
      <c r="H243" t="s">
        <v>16</v>
      </c>
      <c r="I243" t="s">
        <v>12</v>
      </c>
      <c r="J243" t="s">
        <v>13</v>
      </c>
      <c r="K243" t="s">
        <v>498</v>
      </c>
    </row>
    <row r="244" spans="2:11" x14ac:dyDescent="0.3">
      <c r="B244" s="5">
        <v>44853</v>
      </c>
      <c r="C244" t="s">
        <v>65</v>
      </c>
      <c r="D244">
        <v>70</v>
      </c>
      <c r="F244" t="s">
        <v>62</v>
      </c>
      <c r="G244" t="s">
        <v>308</v>
      </c>
      <c r="H244" t="s">
        <v>16</v>
      </c>
      <c r="I244" t="s">
        <v>12</v>
      </c>
      <c r="J244" t="s">
        <v>13</v>
      </c>
      <c r="K244" t="s">
        <v>163</v>
      </c>
    </row>
    <row r="245" spans="2:11" x14ac:dyDescent="0.3">
      <c r="C245" t="s">
        <v>85</v>
      </c>
      <c r="D245">
        <v>600</v>
      </c>
      <c r="F245" t="s">
        <v>62</v>
      </c>
      <c r="G245" t="s">
        <v>308</v>
      </c>
      <c r="H245" t="s">
        <v>14</v>
      </c>
      <c r="I245" t="s">
        <v>12</v>
      </c>
      <c r="J245" t="s">
        <v>13</v>
      </c>
      <c r="K245" t="s">
        <v>163</v>
      </c>
    </row>
    <row r="246" spans="2:11" x14ac:dyDescent="0.3">
      <c r="C246" t="s">
        <v>609</v>
      </c>
      <c r="D246">
        <v>80</v>
      </c>
      <c r="F246" t="s">
        <v>62</v>
      </c>
      <c r="G246" t="s">
        <v>308</v>
      </c>
      <c r="H246" t="s">
        <v>15</v>
      </c>
      <c r="I246" t="s">
        <v>12</v>
      </c>
      <c r="J246" t="s">
        <v>13</v>
      </c>
      <c r="K246" t="s">
        <v>163</v>
      </c>
    </row>
    <row r="247" spans="2:11" x14ac:dyDescent="0.3">
      <c r="C247" t="s">
        <v>9</v>
      </c>
      <c r="D247">
        <v>60</v>
      </c>
      <c r="F247" t="s">
        <v>62</v>
      </c>
      <c r="G247" t="s">
        <v>308</v>
      </c>
      <c r="H247" t="s">
        <v>16</v>
      </c>
      <c r="I247" t="s">
        <v>12</v>
      </c>
      <c r="J247" t="s">
        <v>13</v>
      </c>
      <c r="K247" t="s">
        <v>163</v>
      </c>
    </row>
    <row r="248" spans="2:11" x14ac:dyDescent="0.3">
      <c r="C248" t="s">
        <v>610</v>
      </c>
      <c r="D248">
        <v>3500</v>
      </c>
      <c r="F248" t="s">
        <v>62</v>
      </c>
      <c r="G248" t="s">
        <v>308</v>
      </c>
      <c r="H248" t="s">
        <v>15</v>
      </c>
      <c r="I248" t="s">
        <v>12</v>
      </c>
      <c r="J248" t="s">
        <v>13</v>
      </c>
      <c r="K248" t="s">
        <v>163</v>
      </c>
    </row>
    <row r="249" spans="2:11" x14ac:dyDescent="0.3">
      <c r="C249" t="s">
        <v>8</v>
      </c>
      <c r="D249">
        <f>150+80</f>
        <v>230</v>
      </c>
      <c r="F249" t="s">
        <v>62</v>
      </c>
      <c r="G249" t="s">
        <v>308</v>
      </c>
      <c r="H249" t="s">
        <v>16</v>
      </c>
      <c r="I249" t="s">
        <v>12</v>
      </c>
      <c r="J249" t="s">
        <v>13</v>
      </c>
      <c r="K249" t="s">
        <v>163</v>
      </c>
    </row>
    <row r="250" spans="2:11" x14ac:dyDescent="0.3">
      <c r="C250" t="s">
        <v>27</v>
      </c>
      <c r="D250">
        <v>1050</v>
      </c>
      <c r="F250" t="s">
        <v>62</v>
      </c>
      <c r="G250" t="s">
        <v>308</v>
      </c>
      <c r="H250" t="s">
        <v>16</v>
      </c>
      <c r="I250" t="s">
        <v>12</v>
      </c>
      <c r="J250" t="s">
        <v>13</v>
      </c>
      <c r="K250" t="s">
        <v>163</v>
      </c>
    </row>
    <row r="251" spans="2:11" x14ac:dyDescent="0.3">
      <c r="C251" t="s">
        <v>23</v>
      </c>
      <c r="D251">
        <v>295</v>
      </c>
      <c r="F251" t="s">
        <v>62</v>
      </c>
      <c r="G251" t="s">
        <v>308</v>
      </c>
      <c r="H251" t="s">
        <v>16</v>
      </c>
      <c r="I251" t="s">
        <v>12</v>
      </c>
      <c r="J251" t="s">
        <v>13</v>
      </c>
      <c r="K251" t="s">
        <v>163</v>
      </c>
    </row>
    <row r="252" spans="2:11" x14ac:dyDescent="0.3">
      <c r="C252" t="s">
        <v>570</v>
      </c>
      <c r="D252">
        <v>500</v>
      </c>
      <c r="F252" t="s">
        <v>44</v>
      </c>
      <c r="G252" t="s">
        <v>10</v>
      </c>
      <c r="H252" t="s">
        <v>14</v>
      </c>
      <c r="I252" t="s">
        <v>12</v>
      </c>
      <c r="J252" t="s">
        <v>13</v>
      </c>
      <c r="K252" t="s">
        <v>512</v>
      </c>
    </row>
    <row r="253" spans="2:11" x14ac:dyDescent="0.3">
      <c r="C253" t="s">
        <v>812</v>
      </c>
      <c r="D253">
        <v>700</v>
      </c>
      <c r="F253" t="s">
        <v>50</v>
      </c>
      <c r="G253" t="s">
        <v>308</v>
      </c>
      <c r="H253" t="s">
        <v>15</v>
      </c>
      <c r="I253" t="s">
        <v>12</v>
      </c>
      <c r="J253" t="s">
        <v>13</v>
      </c>
      <c r="K253" t="s">
        <v>498</v>
      </c>
    </row>
    <row r="254" spans="2:11" x14ac:dyDescent="0.3">
      <c r="C254" t="s">
        <v>813</v>
      </c>
      <c r="D254">
        <v>450</v>
      </c>
      <c r="F254" t="s">
        <v>50</v>
      </c>
      <c r="G254" t="s">
        <v>308</v>
      </c>
      <c r="H254" t="s">
        <v>15</v>
      </c>
      <c r="I254" t="s">
        <v>12</v>
      </c>
      <c r="J254" t="s">
        <v>13</v>
      </c>
      <c r="K254" t="s">
        <v>498</v>
      </c>
    </row>
    <row r="255" spans="2:11" x14ac:dyDescent="0.3">
      <c r="C255" t="s">
        <v>795</v>
      </c>
      <c r="D255">
        <v>1000</v>
      </c>
      <c r="F255" t="s">
        <v>50</v>
      </c>
      <c r="G255" t="s">
        <v>308</v>
      </c>
      <c r="H255" t="s">
        <v>15</v>
      </c>
      <c r="I255" t="s">
        <v>12</v>
      </c>
      <c r="J255" t="s">
        <v>13</v>
      </c>
      <c r="K255" t="s">
        <v>498</v>
      </c>
    </row>
    <row r="256" spans="2:11" x14ac:dyDescent="0.3">
      <c r="C256" t="s">
        <v>814</v>
      </c>
      <c r="D256">
        <v>1100</v>
      </c>
      <c r="F256" t="s">
        <v>50</v>
      </c>
      <c r="G256" t="s">
        <v>308</v>
      </c>
      <c r="H256" t="s">
        <v>15</v>
      </c>
      <c r="I256" t="s">
        <v>12</v>
      </c>
      <c r="J256" t="s">
        <v>13</v>
      </c>
      <c r="K256" t="s">
        <v>498</v>
      </c>
    </row>
    <row r="257" spans="2:11" x14ac:dyDescent="0.3">
      <c r="C257" t="s">
        <v>803</v>
      </c>
      <c r="D257">
        <v>90</v>
      </c>
      <c r="F257" t="s">
        <v>50</v>
      </c>
      <c r="G257" t="s">
        <v>308</v>
      </c>
      <c r="H257" t="s">
        <v>16</v>
      </c>
      <c r="I257" t="s">
        <v>12</v>
      </c>
      <c r="J257" t="s">
        <v>13</v>
      </c>
      <c r="K257" t="s">
        <v>498</v>
      </c>
    </row>
    <row r="258" spans="2:11" x14ac:dyDescent="0.3">
      <c r="B258" s="5">
        <v>44854</v>
      </c>
      <c r="C258" t="s">
        <v>26</v>
      </c>
      <c r="D258">
        <v>100</v>
      </c>
      <c r="F258" t="s">
        <v>62</v>
      </c>
      <c r="G258" t="s">
        <v>308</v>
      </c>
      <c r="H258" t="s">
        <v>16</v>
      </c>
      <c r="I258" t="s">
        <v>12</v>
      </c>
      <c r="J258" t="s">
        <v>13</v>
      </c>
      <c r="K258" t="s">
        <v>163</v>
      </c>
    </row>
    <row r="259" spans="2:11" x14ac:dyDescent="0.3">
      <c r="C259" t="s">
        <v>24</v>
      </c>
      <c r="D259">
        <v>140</v>
      </c>
      <c r="F259" t="s">
        <v>62</v>
      </c>
      <c r="G259" t="s">
        <v>308</v>
      </c>
      <c r="H259" t="s">
        <v>16</v>
      </c>
      <c r="I259" t="s">
        <v>12</v>
      </c>
      <c r="J259" t="s">
        <v>13</v>
      </c>
      <c r="K259" t="s">
        <v>163</v>
      </c>
    </row>
    <row r="260" spans="2:11" x14ac:dyDescent="0.3">
      <c r="C260" t="s">
        <v>9</v>
      </c>
      <c r="D260">
        <v>60</v>
      </c>
      <c r="F260" t="s">
        <v>62</v>
      </c>
      <c r="G260" t="s">
        <v>308</v>
      </c>
      <c r="H260" t="s">
        <v>16</v>
      </c>
      <c r="I260" t="s">
        <v>12</v>
      </c>
      <c r="J260" t="s">
        <v>13</v>
      </c>
      <c r="K260" t="s">
        <v>163</v>
      </c>
    </row>
    <row r="261" spans="2:11" x14ac:dyDescent="0.3">
      <c r="C261" t="s">
        <v>611</v>
      </c>
      <c r="D261">
        <v>12852</v>
      </c>
      <c r="F261" t="s">
        <v>62</v>
      </c>
      <c r="G261" t="s">
        <v>308</v>
      </c>
      <c r="H261" t="s">
        <v>15</v>
      </c>
      <c r="I261" t="s">
        <v>12</v>
      </c>
      <c r="J261" t="s">
        <v>13</v>
      </c>
      <c r="K261" t="s">
        <v>163</v>
      </c>
    </row>
    <row r="262" spans="2:11" x14ac:dyDescent="0.3">
      <c r="C262" t="s">
        <v>612</v>
      </c>
      <c r="D262">
        <v>200</v>
      </c>
      <c r="F262" t="s">
        <v>62</v>
      </c>
      <c r="G262" t="s">
        <v>308</v>
      </c>
      <c r="H262" t="s">
        <v>15</v>
      </c>
      <c r="I262" t="s">
        <v>12</v>
      </c>
      <c r="J262" t="s">
        <v>13</v>
      </c>
      <c r="K262" t="s">
        <v>163</v>
      </c>
    </row>
    <row r="263" spans="2:11" x14ac:dyDescent="0.3">
      <c r="C263" t="s">
        <v>23</v>
      </c>
      <c r="D263">
        <v>320</v>
      </c>
      <c r="F263" t="s">
        <v>62</v>
      </c>
      <c r="G263" t="s">
        <v>308</v>
      </c>
      <c r="H263" t="s">
        <v>16</v>
      </c>
      <c r="I263" t="s">
        <v>12</v>
      </c>
      <c r="J263" t="s">
        <v>13</v>
      </c>
      <c r="K263" t="s">
        <v>163</v>
      </c>
    </row>
    <row r="264" spans="2:11" x14ac:dyDescent="0.3">
      <c r="C264" t="s">
        <v>8</v>
      </c>
      <c r="D264">
        <v>250</v>
      </c>
      <c r="F264" t="s">
        <v>62</v>
      </c>
      <c r="G264" t="s">
        <v>308</v>
      </c>
      <c r="H264" t="s">
        <v>16</v>
      </c>
      <c r="I264" t="s">
        <v>12</v>
      </c>
      <c r="J264" t="s">
        <v>13</v>
      </c>
      <c r="K264" t="s">
        <v>163</v>
      </c>
    </row>
    <row r="265" spans="2:11" x14ac:dyDescent="0.3">
      <c r="C265" t="s">
        <v>27</v>
      </c>
      <c r="D265">
        <v>600</v>
      </c>
      <c r="F265" t="s">
        <v>62</v>
      </c>
      <c r="G265" t="s">
        <v>308</v>
      </c>
      <c r="H265" t="s">
        <v>16</v>
      </c>
      <c r="I265" t="s">
        <v>12</v>
      </c>
      <c r="J265" t="s">
        <v>13</v>
      </c>
      <c r="K265" t="s">
        <v>163</v>
      </c>
    </row>
    <row r="266" spans="2:11" x14ac:dyDescent="0.3">
      <c r="C266" t="s">
        <v>18</v>
      </c>
      <c r="D266">
        <v>40</v>
      </c>
      <c r="F266" t="s">
        <v>62</v>
      </c>
      <c r="G266" t="s">
        <v>308</v>
      </c>
      <c r="H266" t="s">
        <v>16</v>
      </c>
      <c r="I266" t="s">
        <v>12</v>
      </c>
      <c r="J266" t="s">
        <v>13</v>
      </c>
      <c r="K266" t="s">
        <v>163</v>
      </c>
    </row>
    <row r="267" spans="2:11" x14ac:dyDescent="0.3">
      <c r="C267" t="s">
        <v>614</v>
      </c>
      <c r="D267">
        <v>3000</v>
      </c>
      <c r="F267" t="s">
        <v>62</v>
      </c>
      <c r="G267" t="s">
        <v>308</v>
      </c>
      <c r="H267" t="s">
        <v>15</v>
      </c>
      <c r="I267" t="s">
        <v>12</v>
      </c>
      <c r="J267" t="s">
        <v>13</v>
      </c>
      <c r="K267" t="s">
        <v>163</v>
      </c>
    </row>
    <row r="268" spans="2:11" x14ac:dyDescent="0.3">
      <c r="B268" s="5">
        <v>44855</v>
      </c>
      <c r="C268" t="s">
        <v>20</v>
      </c>
      <c r="D268">
        <v>3000</v>
      </c>
      <c r="F268" t="s">
        <v>62</v>
      </c>
      <c r="G268" t="s">
        <v>10</v>
      </c>
      <c r="H268" t="s">
        <v>15</v>
      </c>
      <c r="I268" t="s">
        <v>12</v>
      </c>
      <c r="J268" t="s">
        <v>13</v>
      </c>
      <c r="K268" t="s">
        <v>163</v>
      </c>
    </row>
    <row r="269" spans="2:11" x14ac:dyDescent="0.3">
      <c r="C269" t="s">
        <v>613</v>
      </c>
      <c r="D269">
        <v>100</v>
      </c>
      <c r="F269" t="s">
        <v>62</v>
      </c>
      <c r="G269" t="s">
        <v>308</v>
      </c>
      <c r="H269" t="s">
        <v>16</v>
      </c>
      <c r="I269" t="s">
        <v>12</v>
      </c>
      <c r="J269" t="s">
        <v>13</v>
      </c>
      <c r="K269" t="s">
        <v>163</v>
      </c>
    </row>
    <row r="270" spans="2:11" x14ac:dyDescent="0.3">
      <c r="C270" t="s">
        <v>8</v>
      </c>
      <c r="D270">
        <v>80</v>
      </c>
      <c r="F270" t="s">
        <v>62</v>
      </c>
      <c r="G270" t="s">
        <v>308</v>
      </c>
      <c r="H270" t="s">
        <v>16</v>
      </c>
      <c r="I270" t="s">
        <v>12</v>
      </c>
      <c r="J270" t="s">
        <v>13</v>
      </c>
      <c r="K270" t="s">
        <v>163</v>
      </c>
    </row>
    <row r="271" spans="2:11" x14ac:dyDescent="0.3">
      <c r="C271" t="s">
        <v>23</v>
      </c>
      <c r="D271">
        <v>480</v>
      </c>
      <c r="F271" t="s">
        <v>62</v>
      </c>
      <c r="G271" t="s">
        <v>308</v>
      </c>
      <c r="H271" t="s">
        <v>16</v>
      </c>
      <c r="I271" t="s">
        <v>12</v>
      </c>
      <c r="J271" t="s">
        <v>13</v>
      </c>
      <c r="K271" t="s">
        <v>163</v>
      </c>
    </row>
    <row r="272" spans="2:11" x14ac:dyDescent="0.3">
      <c r="C272" t="s">
        <v>42</v>
      </c>
      <c r="D272">
        <v>1450</v>
      </c>
      <c r="F272" t="s">
        <v>62</v>
      </c>
      <c r="G272" t="s">
        <v>10</v>
      </c>
      <c r="H272" t="s">
        <v>15</v>
      </c>
      <c r="I272" t="s">
        <v>12</v>
      </c>
      <c r="J272" t="s">
        <v>13</v>
      </c>
      <c r="K272" t="s">
        <v>163</v>
      </c>
    </row>
    <row r="273" spans="2:11" x14ac:dyDescent="0.3">
      <c r="C273" t="s">
        <v>602</v>
      </c>
      <c r="D273">
        <v>550</v>
      </c>
      <c r="F273" t="s">
        <v>62</v>
      </c>
      <c r="G273" t="s">
        <v>308</v>
      </c>
      <c r="H273" t="s">
        <v>16</v>
      </c>
      <c r="I273" t="s">
        <v>12</v>
      </c>
      <c r="J273" t="s">
        <v>13</v>
      </c>
      <c r="K273" t="s">
        <v>163</v>
      </c>
    </row>
    <row r="274" spans="2:11" x14ac:dyDescent="0.3">
      <c r="C274" t="s">
        <v>27</v>
      </c>
      <c r="D274">
        <v>770</v>
      </c>
      <c r="F274" t="s">
        <v>62</v>
      </c>
      <c r="G274" t="s">
        <v>308</v>
      </c>
      <c r="H274" t="s">
        <v>16</v>
      </c>
      <c r="I274" t="s">
        <v>12</v>
      </c>
      <c r="J274" t="s">
        <v>13</v>
      </c>
      <c r="K274" t="s">
        <v>163</v>
      </c>
    </row>
    <row r="275" spans="2:11" x14ac:dyDescent="0.3">
      <c r="C275" t="s">
        <v>9</v>
      </c>
      <c r="D275">
        <v>25</v>
      </c>
      <c r="F275" t="s">
        <v>62</v>
      </c>
      <c r="G275" t="s">
        <v>308</v>
      </c>
      <c r="H275" t="s">
        <v>16</v>
      </c>
      <c r="I275" t="s">
        <v>12</v>
      </c>
      <c r="J275" t="s">
        <v>13</v>
      </c>
      <c r="K275" t="s">
        <v>163</v>
      </c>
    </row>
    <row r="276" spans="2:11" x14ac:dyDescent="0.3">
      <c r="B276" s="5">
        <v>44856</v>
      </c>
      <c r="C276" t="s">
        <v>143</v>
      </c>
      <c r="D276">
        <v>1320</v>
      </c>
      <c r="F276" t="s">
        <v>62</v>
      </c>
      <c r="G276" t="s">
        <v>10</v>
      </c>
      <c r="H276" t="s">
        <v>15</v>
      </c>
      <c r="I276" t="s">
        <v>12</v>
      </c>
      <c r="J276" t="s">
        <v>13</v>
      </c>
      <c r="K276" t="s">
        <v>163</v>
      </c>
    </row>
    <row r="277" spans="2:11" x14ac:dyDescent="0.3">
      <c r="C277" t="s">
        <v>20</v>
      </c>
      <c r="D277">
        <v>2601</v>
      </c>
      <c r="F277" t="s">
        <v>62</v>
      </c>
      <c r="G277" t="s">
        <v>10</v>
      </c>
      <c r="H277" t="s">
        <v>15</v>
      </c>
      <c r="I277" t="s">
        <v>12</v>
      </c>
      <c r="J277" t="s">
        <v>13</v>
      </c>
      <c r="K277" t="s">
        <v>163</v>
      </c>
    </row>
    <row r="278" spans="2:11" x14ac:dyDescent="0.3">
      <c r="C278" t="s">
        <v>8</v>
      </c>
      <c r="D278">
        <f>150+100+40+30+20+40+20+50</f>
        <v>450</v>
      </c>
      <c r="F278" t="s">
        <v>62</v>
      </c>
      <c r="G278" t="s">
        <v>308</v>
      </c>
      <c r="H278" t="s">
        <v>16</v>
      </c>
      <c r="I278" t="s">
        <v>12</v>
      </c>
      <c r="J278" t="s">
        <v>13</v>
      </c>
      <c r="K278" t="s">
        <v>163</v>
      </c>
    </row>
    <row r="279" spans="2:11" x14ac:dyDescent="0.3">
      <c r="C279" t="s">
        <v>23</v>
      </c>
      <c r="D279">
        <v>400</v>
      </c>
      <c r="F279" t="s">
        <v>62</v>
      </c>
      <c r="G279" t="s">
        <v>10</v>
      </c>
      <c r="H279" t="s">
        <v>16</v>
      </c>
      <c r="I279" t="s">
        <v>12</v>
      </c>
      <c r="J279" t="s">
        <v>13</v>
      </c>
      <c r="K279" t="s">
        <v>163</v>
      </c>
    </row>
    <row r="280" spans="2:11" x14ac:dyDescent="0.3">
      <c r="C280" t="s">
        <v>18</v>
      </c>
      <c r="D280">
        <v>60</v>
      </c>
      <c r="F280" t="s">
        <v>62</v>
      </c>
      <c r="G280" t="s">
        <v>308</v>
      </c>
      <c r="H280" t="s">
        <v>16</v>
      </c>
      <c r="I280" t="s">
        <v>12</v>
      </c>
      <c r="J280" t="s">
        <v>13</v>
      </c>
      <c r="K280" t="s">
        <v>163</v>
      </c>
    </row>
    <row r="281" spans="2:11" x14ac:dyDescent="0.3">
      <c r="C281" t="s">
        <v>27</v>
      </c>
      <c r="D281">
        <v>250</v>
      </c>
      <c r="F281" t="s">
        <v>62</v>
      </c>
      <c r="G281" t="s">
        <v>308</v>
      </c>
      <c r="H281" t="s">
        <v>16</v>
      </c>
      <c r="I281" t="s">
        <v>12</v>
      </c>
      <c r="J281" t="s">
        <v>13</v>
      </c>
      <c r="K281" t="s">
        <v>163</v>
      </c>
    </row>
    <row r="282" spans="2:11" x14ac:dyDescent="0.3">
      <c r="C282" t="s">
        <v>618</v>
      </c>
      <c r="D282">
        <v>1100</v>
      </c>
      <c r="F282" t="s">
        <v>62</v>
      </c>
      <c r="G282" t="s">
        <v>308</v>
      </c>
      <c r="H282" t="s">
        <v>16</v>
      </c>
      <c r="I282" t="s">
        <v>12</v>
      </c>
      <c r="J282" t="s">
        <v>13</v>
      </c>
      <c r="K282" t="s">
        <v>163</v>
      </c>
    </row>
    <row r="283" spans="2:11" x14ac:dyDescent="0.3">
      <c r="C283" t="s">
        <v>815</v>
      </c>
      <c r="D283">
        <v>550</v>
      </c>
      <c r="F283" t="s">
        <v>50</v>
      </c>
      <c r="G283" t="s">
        <v>308</v>
      </c>
      <c r="H283" t="s">
        <v>16</v>
      </c>
      <c r="I283" t="s">
        <v>12</v>
      </c>
      <c r="J283" t="s">
        <v>13</v>
      </c>
      <c r="K283" t="s">
        <v>163</v>
      </c>
    </row>
    <row r="284" spans="2:11" x14ac:dyDescent="0.3">
      <c r="C284" t="s">
        <v>817</v>
      </c>
      <c r="D284">
        <v>500</v>
      </c>
      <c r="F284" t="s">
        <v>50</v>
      </c>
      <c r="G284" t="s">
        <v>308</v>
      </c>
      <c r="H284" t="s">
        <v>16</v>
      </c>
      <c r="I284" t="s">
        <v>12</v>
      </c>
      <c r="J284" t="s">
        <v>13</v>
      </c>
      <c r="K284" t="s">
        <v>163</v>
      </c>
    </row>
    <row r="285" spans="2:11" x14ac:dyDescent="0.3">
      <c r="B285" s="5">
        <v>44857</v>
      </c>
      <c r="C285" t="s">
        <v>615</v>
      </c>
      <c r="D285">
        <v>150</v>
      </c>
      <c r="F285" t="s">
        <v>62</v>
      </c>
      <c r="G285" t="s">
        <v>308</v>
      </c>
      <c r="H285" t="s">
        <v>16</v>
      </c>
      <c r="I285" t="s">
        <v>12</v>
      </c>
      <c r="J285" t="s">
        <v>13</v>
      </c>
      <c r="K285" t="s">
        <v>163</v>
      </c>
    </row>
    <row r="286" spans="2:11" x14ac:dyDescent="0.3">
      <c r="C286" t="s">
        <v>21</v>
      </c>
      <c r="D286">
        <v>70</v>
      </c>
      <c r="F286" t="s">
        <v>62</v>
      </c>
      <c r="G286" t="s">
        <v>308</v>
      </c>
      <c r="H286" t="s">
        <v>16</v>
      </c>
      <c r="I286" t="s">
        <v>12</v>
      </c>
      <c r="J286" t="s">
        <v>13</v>
      </c>
      <c r="K286" t="s">
        <v>163</v>
      </c>
    </row>
    <row r="287" spans="2:11" x14ac:dyDescent="0.3">
      <c r="C287" t="s">
        <v>23</v>
      </c>
      <c r="D287">
        <f>600+360</f>
        <v>960</v>
      </c>
      <c r="F287" t="s">
        <v>62</v>
      </c>
      <c r="G287" t="s">
        <v>308</v>
      </c>
      <c r="H287" t="s">
        <v>16</v>
      </c>
      <c r="I287" t="s">
        <v>12</v>
      </c>
      <c r="J287" t="s">
        <v>13</v>
      </c>
      <c r="K287" t="s">
        <v>163</v>
      </c>
    </row>
    <row r="288" spans="2:11" x14ac:dyDescent="0.3">
      <c r="C288" t="s">
        <v>8</v>
      </c>
      <c r="D288">
        <f>100+80+20+50+20+130</f>
        <v>400</v>
      </c>
      <c r="F288" t="s">
        <v>62</v>
      </c>
      <c r="G288" t="s">
        <v>308</v>
      </c>
      <c r="H288" t="s">
        <v>16</v>
      </c>
      <c r="I288" t="s">
        <v>12</v>
      </c>
      <c r="J288" t="s">
        <v>13</v>
      </c>
      <c r="K288" t="s">
        <v>163</v>
      </c>
    </row>
    <row r="289" spans="2:11" x14ac:dyDescent="0.3">
      <c r="C289" t="s">
        <v>27</v>
      </c>
      <c r="D289">
        <v>870</v>
      </c>
      <c r="F289" t="s">
        <v>62</v>
      </c>
      <c r="G289" t="s">
        <v>308</v>
      </c>
      <c r="H289" t="s">
        <v>16</v>
      </c>
      <c r="I289" t="s">
        <v>12</v>
      </c>
      <c r="J289" t="s">
        <v>13</v>
      </c>
      <c r="K289" t="s">
        <v>163</v>
      </c>
    </row>
    <row r="290" spans="2:11" x14ac:dyDescent="0.3">
      <c r="C290" t="s">
        <v>617</v>
      </c>
      <c r="D290">
        <v>4000</v>
      </c>
      <c r="F290" t="s">
        <v>62</v>
      </c>
      <c r="G290" t="s">
        <v>308</v>
      </c>
      <c r="H290" t="s">
        <v>15</v>
      </c>
      <c r="I290" t="s">
        <v>12</v>
      </c>
      <c r="J290" t="s">
        <v>13</v>
      </c>
      <c r="K290" t="s">
        <v>163</v>
      </c>
    </row>
    <row r="291" spans="2:11" x14ac:dyDescent="0.3">
      <c r="C291" t="s">
        <v>24</v>
      </c>
      <c r="D291">
        <v>130</v>
      </c>
      <c r="F291" t="s">
        <v>62</v>
      </c>
      <c r="G291" t="s">
        <v>308</v>
      </c>
      <c r="H291" t="s">
        <v>16</v>
      </c>
      <c r="I291" t="s">
        <v>12</v>
      </c>
      <c r="J291" t="s">
        <v>13</v>
      </c>
      <c r="K291" t="s">
        <v>163</v>
      </c>
    </row>
    <row r="292" spans="2:11" x14ac:dyDescent="0.3">
      <c r="C292" t="s">
        <v>18</v>
      </c>
      <c r="D292">
        <v>100</v>
      </c>
      <c r="F292" t="s">
        <v>62</v>
      </c>
      <c r="G292" t="s">
        <v>308</v>
      </c>
      <c r="H292" t="s">
        <v>16</v>
      </c>
      <c r="I292" t="s">
        <v>12</v>
      </c>
      <c r="J292" t="s">
        <v>13</v>
      </c>
      <c r="K292" t="s">
        <v>163</v>
      </c>
    </row>
    <row r="293" spans="2:11" x14ac:dyDescent="0.3">
      <c r="C293" t="s">
        <v>803</v>
      </c>
      <c r="D293">
        <v>80</v>
      </c>
      <c r="F293" t="s">
        <v>50</v>
      </c>
      <c r="G293" t="s">
        <v>308</v>
      </c>
      <c r="H293" t="s">
        <v>16</v>
      </c>
      <c r="I293" t="s">
        <v>12</v>
      </c>
      <c r="J293" t="s">
        <v>13</v>
      </c>
      <c r="K293" t="s">
        <v>163</v>
      </c>
    </row>
    <row r="294" spans="2:11" x14ac:dyDescent="0.3">
      <c r="C294" t="s">
        <v>800</v>
      </c>
      <c r="D294">
        <v>828</v>
      </c>
      <c r="F294" t="s">
        <v>50</v>
      </c>
      <c r="G294" t="s">
        <v>308</v>
      </c>
      <c r="H294" t="s">
        <v>15</v>
      </c>
      <c r="I294" t="s">
        <v>12</v>
      </c>
      <c r="J294" t="s">
        <v>13</v>
      </c>
      <c r="K294" t="s">
        <v>163</v>
      </c>
    </row>
    <row r="295" spans="2:11" x14ac:dyDescent="0.3">
      <c r="C295" t="s">
        <v>816</v>
      </c>
      <c r="D295">
        <v>200</v>
      </c>
      <c r="F295" t="s">
        <v>50</v>
      </c>
      <c r="G295" t="s">
        <v>308</v>
      </c>
      <c r="H295" t="s">
        <v>14</v>
      </c>
      <c r="I295" t="s">
        <v>12</v>
      </c>
      <c r="J295" t="s">
        <v>13</v>
      </c>
      <c r="K295" t="s">
        <v>163</v>
      </c>
    </row>
    <row r="296" spans="2:11" x14ac:dyDescent="0.3">
      <c r="B296" s="5">
        <v>44858</v>
      </c>
      <c r="C296" t="s">
        <v>18</v>
      </c>
      <c r="D296">
        <v>50</v>
      </c>
      <c r="F296" t="s">
        <v>62</v>
      </c>
      <c r="G296" t="s">
        <v>308</v>
      </c>
      <c r="H296" t="s">
        <v>16</v>
      </c>
      <c r="I296" t="s">
        <v>12</v>
      </c>
      <c r="J296" t="s">
        <v>13</v>
      </c>
      <c r="K296" t="s">
        <v>163</v>
      </c>
    </row>
    <row r="297" spans="2:11" x14ac:dyDescent="0.3">
      <c r="C297" t="s">
        <v>67</v>
      </c>
      <c r="D297">
        <v>180</v>
      </c>
      <c r="F297" t="s">
        <v>62</v>
      </c>
      <c r="G297" t="s">
        <v>308</v>
      </c>
      <c r="H297" t="s">
        <v>16</v>
      </c>
      <c r="I297" t="s">
        <v>12</v>
      </c>
      <c r="J297" t="s">
        <v>13</v>
      </c>
      <c r="K297" t="s">
        <v>163</v>
      </c>
    </row>
    <row r="298" spans="2:11" x14ac:dyDescent="0.3">
      <c r="C298" t="s">
        <v>509</v>
      </c>
      <c r="D298">
        <f>290+600</f>
        <v>890</v>
      </c>
      <c r="F298" t="s">
        <v>62</v>
      </c>
      <c r="G298" t="s">
        <v>308</v>
      </c>
      <c r="H298" t="s">
        <v>16</v>
      </c>
      <c r="I298" t="s">
        <v>12</v>
      </c>
      <c r="J298" t="s">
        <v>13</v>
      </c>
      <c r="K298" t="s">
        <v>163</v>
      </c>
    </row>
    <row r="299" spans="2:11" x14ac:dyDescent="0.3">
      <c r="C299" t="s">
        <v>616</v>
      </c>
      <c r="D299">
        <f>740+70</f>
        <v>810</v>
      </c>
      <c r="F299" t="s">
        <v>62</v>
      </c>
      <c r="G299" t="s">
        <v>308</v>
      </c>
      <c r="H299" t="s">
        <v>16</v>
      </c>
      <c r="I299" t="s">
        <v>12</v>
      </c>
      <c r="J299" t="s">
        <v>13</v>
      </c>
      <c r="K299" t="s">
        <v>163</v>
      </c>
    </row>
    <row r="300" spans="2:11" x14ac:dyDescent="0.3">
      <c r="C300" t="s">
        <v>95</v>
      </c>
      <c r="D300">
        <v>180</v>
      </c>
      <c r="F300" t="s">
        <v>62</v>
      </c>
      <c r="G300" t="s">
        <v>308</v>
      </c>
      <c r="H300" t="s">
        <v>16</v>
      </c>
      <c r="I300" t="s">
        <v>12</v>
      </c>
      <c r="J300" t="s">
        <v>13</v>
      </c>
      <c r="K300" t="s">
        <v>163</v>
      </c>
    </row>
    <row r="301" spans="2:11" x14ac:dyDescent="0.3">
      <c r="C301" t="s">
        <v>621</v>
      </c>
      <c r="D301">
        <f>500+150+50</f>
        <v>700</v>
      </c>
      <c r="F301" t="s">
        <v>62</v>
      </c>
      <c r="G301" t="s">
        <v>308</v>
      </c>
      <c r="H301" t="s">
        <v>16</v>
      </c>
      <c r="I301" t="s">
        <v>12</v>
      </c>
      <c r="J301" t="s">
        <v>13</v>
      </c>
      <c r="K301" t="s">
        <v>163</v>
      </c>
    </row>
    <row r="302" spans="2:11" x14ac:dyDescent="0.3">
      <c r="C302" t="s">
        <v>792</v>
      </c>
      <c r="D302">
        <v>270</v>
      </c>
      <c r="F302" t="s">
        <v>50</v>
      </c>
      <c r="G302" t="s">
        <v>308</v>
      </c>
      <c r="H302" t="s">
        <v>16</v>
      </c>
      <c r="I302" t="s">
        <v>12</v>
      </c>
      <c r="J302" t="s">
        <v>13</v>
      </c>
      <c r="K302" t="s">
        <v>163</v>
      </c>
    </row>
    <row r="303" spans="2:11" x14ac:dyDescent="0.3">
      <c r="B303" s="5">
        <v>44859</v>
      </c>
      <c r="C303" t="s">
        <v>20</v>
      </c>
      <c r="D303">
        <v>2601</v>
      </c>
      <c r="F303" t="s">
        <v>62</v>
      </c>
      <c r="G303" t="s">
        <v>10</v>
      </c>
      <c r="H303" t="s">
        <v>15</v>
      </c>
      <c r="I303" t="s">
        <v>12</v>
      </c>
      <c r="J303" t="s">
        <v>13</v>
      </c>
      <c r="K303" t="s">
        <v>163</v>
      </c>
    </row>
    <row r="304" spans="2:11" x14ac:dyDescent="0.3">
      <c r="C304" t="s">
        <v>8</v>
      </c>
      <c r="D304">
        <v>310</v>
      </c>
      <c r="F304" t="s">
        <v>62</v>
      </c>
      <c r="G304" t="s">
        <v>308</v>
      </c>
      <c r="H304" t="s">
        <v>16</v>
      </c>
      <c r="I304" t="s">
        <v>12</v>
      </c>
      <c r="J304" t="s">
        <v>13</v>
      </c>
      <c r="K304" t="s">
        <v>163</v>
      </c>
    </row>
    <row r="305" spans="2:11" x14ac:dyDescent="0.3">
      <c r="C305" t="s">
        <v>18</v>
      </c>
      <c r="D305">
        <v>75</v>
      </c>
      <c r="F305" t="s">
        <v>62</v>
      </c>
      <c r="G305" t="s">
        <v>308</v>
      </c>
      <c r="H305" t="s">
        <v>16</v>
      </c>
      <c r="I305" t="s">
        <v>12</v>
      </c>
      <c r="J305" t="s">
        <v>13</v>
      </c>
      <c r="K305" t="s">
        <v>163</v>
      </c>
    </row>
    <row r="306" spans="2:11" x14ac:dyDescent="0.3">
      <c r="C306" t="s">
        <v>619</v>
      </c>
      <c r="D306">
        <v>500</v>
      </c>
      <c r="F306" t="s">
        <v>62</v>
      </c>
      <c r="G306" t="s">
        <v>308</v>
      </c>
      <c r="H306" t="s">
        <v>16</v>
      </c>
      <c r="I306" t="s">
        <v>12</v>
      </c>
      <c r="J306" t="s">
        <v>13</v>
      </c>
      <c r="K306" t="s">
        <v>163</v>
      </c>
    </row>
    <row r="307" spans="2:11" x14ac:dyDescent="0.3">
      <c r="C307" t="s">
        <v>508</v>
      </c>
      <c r="D307">
        <v>400</v>
      </c>
      <c r="F307" t="s">
        <v>62</v>
      </c>
      <c r="G307" t="s">
        <v>308</v>
      </c>
      <c r="H307" t="s">
        <v>15</v>
      </c>
      <c r="I307" t="s">
        <v>12</v>
      </c>
      <c r="J307" t="s">
        <v>13</v>
      </c>
      <c r="K307" t="s">
        <v>163</v>
      </c>
    </row>
    <row r="308" spans="2:11" x14ac:dyDescent="0.3">
      <c r="C308" t="s">
        <v>817</v>
      </c>
      <c r="D308">
        <v>500</v>
      </c>
      <c r="F308" t="s">
        <v>50</v>
      </c>
      <c r="G308" t="s">
        <v>308</v>
      </c>
      <c r="H308" t="s">
        <v>16</v>
      </c>
      <c r="I308" t="s">
        <v>12</v>
      </c>
      <c r="J308" t="s">
        <v>13</v>
      </c>
      <c r="K308" t="s">
        <v>163</v>
      </c>
    </row>
    <row r="309" spans="2:11" x14ac:dyDescent="0.3">
      <c r="B309" s="5">
        <v>44860</v>
      </c>
      <c r="C309" t="s">
        <v>9</v>
      </c>
      <c r="D309">
        <v>50</v>
      </c>
      <c r="F309" t="s">
        <v>62</v>
      </c>
      <c r="G309" t="s">
        <v>308</v>
      </c>
      <c r="H309" t="s">
        <v>16</v>
      </c>
      <c r="I309" t="s">
        <v>12</v>
      </c>
      <c r="J309" t="s">
        <v>13</v>
      </c>
      <c r="K309" t="s">
        <v>163</v>
      </c>
    </row>
    <row r="310" spans="2:11" x14ac:dyDescent="0.3">
      <c r="C310" t="s">
        <v>620</v>
      </c>
      <c r="D310">
        <v>200</v>
      </c>
      <c r="F310" t="s">
        <v>62</v>
      </c>
      <c r="G310" t="s">
        <v>308</v>
      </c>
      <c r="H310" t="s">
        <v>16</v>
      </c>
      <c r="I310" t="s">
        <v>12</v>
      </c>
      <c r="J310" t="s">
        <v>13</v>
      </c>
      <c r="K310" t="s">
        <v>163</v>
      </c>
    </row>
    <row r="311" spans="2:11" x14ac:dyDescent="0.3">
      <c r="C311" t="s">
        <v>21</v>
      </c>
      <c r="D311">
        <v>180</v>
      </c>
      <c r="F311" t="s">
        <v>62</v>
      </c>
      <c r="G311" t="s">
        <v>308</v>
      </c>
      <c r="H311" t="s">
        <v>16</v>
      </c>
      <c r="I311" t="s">
        <v>12</v>
      </c>
      <c r="J311" t="s">
        <v>13</v>
      </c>
      <c r="K311" t="s">
        <v>163</v>
      </c>
    </row>
    <row r="312" spans="2:11" x14ac:dyDescent="0.3">
      <c r="C312" t="s">
        <v>556</v>
      </c>
      <c r="D312">
        <v>3534</v>
      </c>
      <c r="F312" t="s">
        <v>44</v>
      </c>
      <c r="G312" t="s">
        <v>10</v>
      </c>
      <c r="H312" t="s">
        <v>15</v>
      </c>
      <c r="I312" t="s">
        <v>12</v>
      </c>
      <c r="J312" t="s">
        <v>13</v>
      </c>
      <c r="K312" t="s">
        <v>512</v>
      </c>
    </row>
    <row r="313" spans="2:11" x14ac:dyDescent="0.3">
      <c r="B313" s="45"/>
      <c r="C313" t="s">
        <v>818</v>
      </c>
      <c r="D313">
        <v>4809</v>
      </c>
      <c r="F313" t="s">
        <v>50</v>
      </c>
      <c r="G313" t="s">
        <v>308</v>
      </c>
      <c r="H313" t="s">
        <v>15</v>
      </c>
      <c r="I313" t="s">
        <v>12</v>
      </c>
      <c r="J313" t="s">
        <v>13</v>
      </c>
      <c r="K313" t="s">
        <v>163</v>
      </c>
    </row>
    <row r="314" spans="2:11" x14ac:dyDescent="0.3">
      <c r="C314" t="s">
        <v>818</v>
      </c>
      <c r="D314">
        <v>2500</v>
      </c>
      <c r="F314" t="s">
        <v>50</v>
      </c>
      <c r="G314" t="s">
        <v>308</v>
      </c>
      <c r="H314" t="s">
        <v>15</v>
      </c>
      <c r="I314" t="s">
        <v>12</v>
      </c>
      <c r="J314" t="s">
        <v>13</v>
      </c>
      <c r="K314" t="s">
        <v>163</v>
      </c>
    </row>
    <row r="315" spans="2:11" x14ac:dyDescent="0.3">
      <c r="C315" t="s">
        <v>819</v>
      </c>
      <c r="D315">
        <v>205</v>
      </c>
      <c r="F315" t="s">
        <v>50</v>
      </c>
      <c r="G315" t="s">
        <v>308</v>
      </c>
      <c r="H315" t="s">
        <v>16</v>
      </c>
      <c r="I315" t="s">
        <v>12</v>
      </c>
      <c r="J315" t="s">
        <v>13</v>
      </c>
      <c r="K315" t="s">
        <v>163</v>
      </c>
    </row>
    <row r="316" spans="2:11" x14ac:dyDescent="0.3">
      <c r="C316" t="s">
        <v>36</v>
      </c>
      <c r="D316">
        <v>30</v>
      </c>
      <c r="F316" t="s">
        <v>50</v>
      </c>
      <c r="G316" t="s">
        <v>308</v>
      </c>
      <c r="H316" t="s">
        <v>16</v>
      </c>
      <c r="I316" t="s">
        <v>12</v>
      </c>
      <c r="J316" t="s">
        <v>13</v>
      </c>
      <c r="K316" t="s">
        <v>163</v>
      </c>
    </row>
    <row r="317" spans="2:11" x14ac:dyDescent="0.3">
      <c r="C317" t="s">
        <v>803</v>
      </c>
      <c r="D317">
        <v>270</v>
      </c>
      <c r="F317" t="s">
        <v>50</v>
      </c>
      <c r="G317" t="s">
        <v>308</v>
      </c>
      <c r="H317" t="s">
        <v>16</v>
      </c>
      <c r="I317" t="s">
        <v>12</v>
      </c>
      <c r="J317" t="s">
        <v>13</v>
      </c>
      <c r="K317" t="s">
        <v>163</v>
      </c>
    </row>
    <row r="318" spans="2:11" x14ac:dyDescent="0.3">
      <c r="C318" t="s">
        <v>909</v>
      </c>
      <c r="D318">
        <v>500</v>
      </c>
      <c r="F318" t="s">
        <v>50</v>
      </c>
      <c r="G318" t="s">
        <v>308</v>
      </c>
      <c r="H318" t="s">
        <v>15</v>
      </c>
      <c r="I318" t="s">
        <v>12</v>
      </c>
      <c r="J318" t="s">
        <v>13</v>
      </c>
      <c r="K318" t="s">
        <v>163</v>
      </c>
    </row>
    <row r="319" spans="2:11" x14ac:dyDescent="0.3">
      <c r="B319" s="5">
        <v>44861</v>
      </c>
      <c r="C319" t="s">
        <v>818</v>
      </c>
      <c r="D319">
        <v>2100</v>
      </c>
      <c r="F319" t="s">
        <v>50</v>
      </c>
      <c r="G319" t="s">
        <v>308</v>
      </c>
      <c r="H319" t="s">
        <v>15</v>
      </c>
      <c r="I319" t="s">
        <v>12</v>
      </c>
      <c r="J319" t="s">
        <v>13</v>
      </c>
      <c r="K319" t="s">
        <v>163</v>
      </c>
    </row>
    <row r="320" spans="2:11" x14ac:dyDescent="0.3">
      <c r="C320" t="s">
        <v>792</v>
      </c>
      <c r="D320">
        <v>110</v>
      </c>
      <c r="F320" t="s">
        <v>50</v>
      </c>
      <c r="G320" t="s">
        <v>308</v>
      </c>
      <c r="H320" t="s">
        <v>16</v>
      </c>
      <c r="I320" t="s">
        <v>12</v>
      </c>
      <c r="J320" t="s">
        <v>13</v>
      </c>
      <c r="K320" t="s">
        <v>163</v>
      </c>
    </row>
    <row r="321" spans="2:11" x14ac:dyDescent="0.3">
      <c r="C321" t="s">
        <v>820</v>
      </c>
      <c r="D321">
        <v>180</v>
      </c>
      <c r="F321" t="s">
        <v>50</v>
      </c>
      <c r="G321" t="s">
        <v>308</v>
      </c>
      <c r="H321" t="s">
        <v>16</v>
      </c>
      <c r="I321" t="s">
        <v>12</v>
      </c>
      <c r="J321" t="s">
        <v>13</v>
      </c>
      <c r="K321" t="s">
        <v>163</v>
      </c>
    </row>
    <row r="322" spans="2:11" x14ac:dyDescent="0.3">
      <c r="C322" t="s">
        <v>803</v>
      </c>
      <c r="D322">
        <v>220</v>
      </c>
      <c r="F322" t="s">
        <v>50</v>
      </c>
      <c r="G322" t="s">
        <v>308</v>
      </c>
      <c r="H322" t="s">
        <v>16</v>
      </c>
      <c r="I322" t="s">
        <v>12</v>
      </c>
      <c r="J322" t="s">
        <v>13</v>
      </c>
      <c r="K322" t="s">
        <v>163</v>
      </c>
    </row>
    <row r="323" spans="2:11" x14ac:dyDescent="0.3">
      <c r="C323" t="s">
        <v>705</v>
      </c>
      <c r="D323">
        <v>50</v>
      </c>
      <c r="F323" t="s">
        <v>50</v>
      </c>
      <c r="G323" t="s">
        <v>308</v>
      </c>
      <c r="H323" t="s">
        <v>16</v>
      </c>
      <c r="I323" t="s">
        <v>12</v>
      </c>
      <c r="J323" t="s">
        <v>13</v>
      </c>
      <c r="K323" t="s">
        <v>163</v>
      </c>
    </row>
    <row r="324" spans="2:11" x14ac:dyDescent="0.3">
      <c r="C324" t="s">
        <v>821</v>
      </c>
      <c r="D324">
        <v>30</v>
      </c>
      <c r="F324" t="s">
        <v>50</v>
      </c>
      <c r="G324" t="s">
        <v>308</v>
      </c>
      <c r="H324" t="s">
        <v>16</v>
      </c>
      <c r="I324" t="s">
        <v>12</v>
      </c>
      <c r="J324" t="s">
        <v>13</v>
      </c>
      <c r="K324" t="s">
        <v>163</v>
      </c>
    </row>
    <row r="325" spans="2:11" x14ac:dyDescent="0.3">
      <c r="B325" s="5">
        <v>44862</v>
      </c>
      <c r="C325" t="s">
        <v>20</v>
      </c>
      <c r="D325">
        <v>4296</v>
      </c>
      <c r="F325" t="s">
        <v>62</v>
      </c>
      <c r="G325" t="s">
        <v>308</v>
      </c>
      <c r="H325" t="s">
        <v>15</v>
      </c>
      <c r="I325" t="s">
        <v>12</v>
      </c>
      <c r="J325" t="s">
        <v>13</v>
      </c>
      <c r="K325" t="s">
        <v>163</v>
      </c>
    </row>
    <row r="326" spans="2:11" x14ac:dyDescent="0.3">
      <c r="B326" s="5"/>
      <c r="C326" t="s">
        <v>508</v>
      </c>
      <c r="D326">
        <v>1000</v>
      </c>
      <c r="F326" t="s">
        <v>62</v>
      </c>
      <c r="G326" t="s">
        <v>10</v>
      </c>
      <c r="H326" t="s">
        <v>15</v>
      </c>
      <c r="I326" t="s">
        <v>12</v>
      </c>
      <c r="J326" t="s">
        <v>13</v>
      </c>
      <c r="K326" t="s">
        <v>163</v>
      </c>
    </row>
    <row r="327" spans="2:11" x14ac:dyDescent="0.3">
      <c r="C327" t="s">
        <v>67</v>
      </c>
      <c r="D327">
        <v>190</v>
      </c>
      <c r="F327" t="s">
        <v>62</v>
      </c>
      <c r="G327" t="s">
        <v>308</v>
      </c>
      <c r="H327" t="s">
        <v>16</v>
      </c>
      <c r="I327" t="s">
        <v>12</v>
      </c>
      <c r="J327" t="s">
        <v>13</v>
      </c>
      <c r="K327" t="s">
        <v>163</v>
      </c>
    </row>
    <row r="328" spans="2:11" x14ac:dyDescent="0.3">
      <c r="C328" t="s">
        <v>8</v>
      </c>
      <c r="D328">
        <v>120</v>
      </c>
      <c r="F328" t="s">
        <v>62</v>
      </c>
      <c r="G328" t="s">
        <v>308</v>
      </c>
      <c r="H328" t="s">
        <v>16</v>
      </c>
      <c r="I328" t="s">
        <v>12</v>
      </c>
      <c r="J328" t="s">
        <v>13</v>
      </c>
      <c r="K328" t="s">
        <v>163</v>
      </c>
    </row>
    <row r="329" spans="2:11" x14ac:dyDescent="0.3">
      <c r="C329" t="s">
        <v>45</v>
      </c>
      <c r="D329">
        <v>162</v>
      </c>
      <c r="F329" t="s">
        <v>62</v>
      </c>
      <c r="G329" t="s">
        <v>308</v>
      </c>
      <c r="H329" t="s">
        <v>14</v>
      </c>
      <c r="I329" t="s">
        <v>12</v>
      </c>
      <c r="J329" t="s">
        <v>13</v>
      </c>
      <c r="K329" t="s">
        <v>163</v>
      </c>
    </row>
    <row r="330" spans="2:11" x14ac:dyDescent="0.3">
      <c r="C330" t="s">
        <v>603</v>
      </c>
      <c r="D330">
        <v>90</v>
      </c>
      <c r="F330" t="s">
        <v>62</v>
      </c>
      <c r="G330" t="s">
        <v>308</v>
      </c>
      <c r="H330" t="s">
        <v>14</v>
      </c>
      <c r="I330" t="s">
        <v>12</v>
      </c>
      <c r="J330" t="s">
        <v>13</v>
      </c>
      <c r="K330" t="s">
        <v>163</v>
      </c>
    </row>
    <row r="331" spans="2:11" x14ac:dyDescent="0.3">
      <c r="C331" t="s">
        <v>818</v>
      </c>
      <c r="D331">
        <v>1650</v>
      </c>
      <c r="F331" t="s">
        <v>50</v>
      </c>
      <c r="G331" t="s">
        <v>308</v>
      </c>
      <c r="H331" t="s">
        <v>15</v>
      </c>
      <c r="I331" t="s">
        <v>12</v>
      </c>
      <c r="J331" t="s">
        <v>13</v>
      </c>
      <c r="K331" t="s">
        <v>163</v>
      </c>
    </row>
    <row r="332" spans="2:11" x14ac:dyDescent="0.3">
      <c r="C332" t="s">
        <v>803</v>
      </c>
      <c r="D332">
        <v>300</v>
      </c>
      <c r="F332" t="s">
        <v>50</v>
      </c>
      <c r="G332" t="s">
        <v>308</v>
      </c>
      <c r="H332" t="s">
        <v>16</v>
      </c>
      <c r="I332" t="s">
        <v>12</v>
      </c>
      <c r="J332" t="s">
        <v>13</v>
      </c>
      <c r="K332" t="s">
        <v>163</v>
      </c>
    </row>
    <row r="333" spans="2:11" x14ac:dyDescent="0.3">
      <c r="C333" t="s">
        <v>705</v>
      </c>
      <c r="D333">
        <v>50</v>
      </c>
      <c r="F333" t="s">
        <v>50</v>
      </c>
      <c r="G333" t="s">
        <v>308</v>
      </c>
      <c r="H333" t="s">
        <v>16</v>
      </c>
      <c r="I333" t="s">
        <v>12</v>
      </c>
      <c r="J333" t="s">
        <v>13</v>
      </c>
      <c r="K333" t="s">
        <v>163</v>
      </c>
    </row>
    <row r="334" spans="2:11" x14ac:dyDescent="0.3">
      <c r="C334" t="s">
        <v>792</v>
      </c>
      <c r="D334">
        <v>50</v>
      </c>
      <c r="F334" t="s">
        <v>50</v>
      </c>
      <c r="G334" t="s">
        <v>308</v>
      </c>
      <c r="H334" t="s">
        <v>16</v>
      </c>
      <c r="I334" t="s">
        <v>12</v>
      </c>
      <c r="J334" t="s">
        <v>13</v>
      </c>
      <c r="K334" t="s">
        <v>163</v>
      </c>
    </row>
    <row r="335" spans="2:11" x14ac:dyDescent="0.3">
      <c r="C335" t="s">
        <v>821</v>
      </c>
      <c r="D335">
        <v>30</v>
      </c>
      <c r="F335" t="s">
        <v>50</v>
      </c>
      <c r="G335" t="s">
        <v>308</v>
      </c>
      <c r="H335" t="s">
        <v>16</v>
      </c>
      <c r="I335" t="s">
        <v>12</v>
      </c>
      <c r="J335" t="s">
        <v>13</v>
      </c>
      <c r="K335" t="s">
        <v>163</v>
      </c>
    </row>
    <row r="336" spans="2:11" x14ac:dyDescent="0.3">
      <c r="B336" s="5">
        <v>44863</v>
      </c>
      <c r="C336" t="s">
        <v>622</v>
      </c>
      <c r="D336">
        <v>2000</v>
      </c>
      <c r="F336" t="s">
        <v>62</v>
      </c>
      <c r="G336" t="s">
        <v>308</v>
      </c>
      <c r="H336" t="s">
        <v>16</v>
      </c>
      <c r="I336" t="s">
        <v>12</v>
      </c>
      <c r="J336" t="s">
        <v>13</v>
      </c>
      <c r="K336" t="s">
        <v>163</v>
      </c>
    </row>
    <row r="337" spans="2:11" x14ac:dyDescent="0.3">
      <c r="C337" t="s">
        <v>20</v>
      </c>
      <c r="D337">
        <v>1050</v>
      </c>
      <c r="F337" t="s">
        <v>62</v>
      </c>
      <c r="G337" t="s">
        <v>10</v>
      </c>
      <c r="H337" t="s">
        <v>15</v>
      </c>
      <c r="I337" t="s">
        <v>12</v>
      </c>
      <c r="J337" t="s">
        <v>13</v>
      </c>
      <c r="K337" t="s">
        <v>163</v>
      </c>
    </row>
    <row r="338" spans="2:11" x14ac:dyDescent="0.3">
      <c r="C338" t="s">
        <v>623</v>
      </c>
      <c r="D338">
        <v>300</v>
      </c>
      <c r="F338" t="s">
        <v>62</v>
      </c>
      <c r="G338" t="s">
        <v>308</v>
      </c>
      <c r="H338" t="s">
        <v>15</v>
      </c>
      <c r="I338" t="s">
        <v>12</v>
      </c>
      <c r="J338" t="s">
        <v>13</v>
      </c>
      <c r="K338" t="s">
        <v>163</v>
      </c>
    </row>
    <row r="339" spans="2:11" x14ac:dyDescent="0.3">
      <c r="C339" t="s">
        <v>822</v>
      </c>
      <c r="D339">
        <v>340</v>
      </c>
      <c r="F339" t="s">
        <v>50</v>
      </c>
      <c r="G339" t="s">
        <v>308</v>
      </c>
      <c r="H339" t="s">
        <v>16</v>
      </c>
      <c r="I339" t="s">
        <v>12</v>
      </c>
      <c r="J339" t="s">
        <v>13</v>
      </c>
      <c r="K339" t="s">
        <v>163</v>
      </c>
    </row>
    <row r="340" spans="2:11" x14ac:dyDescent="0.3">
      <c r="C340" t="s">
        <v>803</v>
      </c>
      <c r="D340">
        <v>100</v>
      </c>
      <c r="F340" t="s">
        <v>50</v>
      </c>
      <c r="G340" t="s">
        <v>308</v>
      </c>
      <c r="H340" t="s">
        <v>16</v>
      </c>
      <c r="I340" t="s">
        <v>12</v>
      </c>
      <c r="J340" t="s">
        <v>13</v>
      </c>
      <c r="K340" t="s">
        <v>163</v>
      </c>
    </row>
    <row r="341" spans="2:11" x14ac:dyDescent="0.3">
      <c r="B341" s="5">
        <v>44864</v>
      </c>
      <c r="C341" t="s">
        <v>329</v>
      </c>
      <c r="D341">
        <v>1100</v>
      </c>
      <c r="F341" t="s">
        <v>62</v>
      </c>
      <c r="G341" t="s">
        <v>308</v>
      </c>
      <c r="H341" t="s">
        <v>15</v>
      </c>
      <c r="I341" t="s">
        <v>12</v>
      </c>
      <c r="J341" t="s">
        <v>13</v>
      </c>
      <c r="K341" t="s">
        <v>163</v>
      </c>
    </row>
    <row r="342" spans="2:11" x14ac:dyDescent="0.3">
      <c r="C342" t="s">
        <v>26</v>
      </c>
      <c r="D342">
        <v>30</v>
      </c>
      <c r="F342" t="s">
        <v>62</v>
      </c>
      <c r="G342" t="s">
        <v>308</v>
      </c>
      <c r="H342" t="s">
        <v>16</v>
      </c>
      <c r="I342" t="s">
        <v>12</v>
      </c>
      <c r="J342" t="s">
        <v>13</v>
      </c>
      <c r="K342" t="s">
        <v>163</v>
      </c>
    </row>
    <row r="343" spans="2:11" x14ac:dyDescent="0.3">
      <c r="C343" t="s">
        <v>8</v>
      </c>
      <c r="D343">
        <v>140</v>
      </c>
      <c r="F343" t="s">
        <v>62</v>
      </c>
      <c r="G343" t="s">
        <v>308</v>
      </c>
      <c r="H343" t="s">
        <v>16</v>
      </c>
      <c r="I343" t="s">
        <v>12</v>
      </c>
      <c r="J343" t="s">
        <v>13</v>
      </c>
      <c r="K343" t="s">
        <v>163</v>
      </c>
    </row>
    <row r="344" spans="2:11" x14ac:dyDescent="0.3">
      <c r="C344" t="s">
        <v>59</v>
      </c>
      <c r="D344">
        <f>180+30</f>
        <v>210</v>
      </c>
      <c r="F344" t="s">
        <v>62</v>
      </c>
      <c r="G344" t="s">
        <v>308</v>
      </c>
      <c r="H344" t="s">
        <v>16</v>
      </c>
      <c r="I344" t="s">
        <v>12</v>
      </c>
      <c r="J344" t="s">
        <v>13</v>
      </c>
      <c r="K344" t="s">
        <v>163</v>
      </c>
    </row>
    <row r="345" spans="2:11" x14ac:dyDescent="0.3">
      <c r="C345" t="s">
        <v>35</v>
      </c>
      <c r="D345">
        <v>60</v>
      </c>
      <c r="F345" t="s">
        <v>62</v>
      </c>
      <c r="G345" t="s">
        <v>308</v>
      </c>
      <c r="H345" t="s">
        <v>16</v>
      </c>
      <c r="I345" t="s">
        <v>12</v>
      </c>
      <c r="J345" t="s">
        <v>13</v>
      </c>
      <c r="K345" t="s">
        <v>163</v>
      </c>
    </row>
    <row r="346" spans="2:11" x14ac:dyDescent="0.3">
      <c r="C346" t="s">
        <v>622</v>
      </c>
      <c r="D346">
        <v>1600</v>
      </c>
      <c r="F346" t="s">
        <v>62</v>
      </c>
      <c r="G346" t="s">
        <v>308</v>
      </c>
      <c r="H346" t="s">
        <v>16</v>
      </c>
      <c r="I346" t="s">
        <v>12</v>
      </c>
      <c r="J346" t="s">
        <v>13</v>
      </c>
      <c r="K346" t="s">
        <v>163</v>
      </c>
    </row>
    <row r="347" spans="2:11" x14ac:dyDescent="0.3">
      <c r="B347" s="5">
        <v>44865</v>
      </c>
      <c r="C347" t="s">
        <v>55</v>
      </c>
      <c r="D347">
        <v>40</v>
      </c>
      <c r="F347" t="s">
        <v>62</v>
      </c>
      <c r="G347" t="s">
        <v>308</v>
      </c>
      <c r="H347" t="s">
        <v>16</v>
      </c>
      <c r="I347" t="s">
        <v>12</v>
      </c>
      <c r="J347" t="s">
        <v>13</v>
      </c>
      <c r="K347" t="s">
        <v>163</v>
      </c>
    </row>
    <row r="348" spans="2:11" x14ac:dyDescent="0.3">
      <c r="C348" t="s">
        <v>8</v>
      </c>
      <c r="D348">
        <f>210+140+260</f>
        <v>610</v>
      </c>
      <c r="F348" t="s">
        <v>62</v>
      </c>
      <c r="G348" t="s">
        <v>308</v>
      </c>
      <c r="H348" t="s">
        <v>16</v>
      </c>
      <c r="I348" t="s">
        <v>12</v>
      </c>
      <c r="J348" t="s">
        <v>13</v>
      </c>
      <c r="K348" t="s">
        <v>163</v>
      </c>
    </row>
    <row r="349" spans="2:11" x14ac:dyDescent="0.3">
      <c r="C349" t="s">
        <v>35</v>
      </c>
      <c r="D349">
        <f>150+40</f>
        <v>190</v>
      </c>
      <c r="F349" t="s">
        <v>62</v>
      </c>
      <c r="G349" t="s">
        <v>308</v>
      </c>
      <c r="H349" t="s">
        <v>16</v>
      </c>
      <c r="I349" t="s">
        <v>12</v>
      </c>
      <c r="J349" t="s">
        <v>13</v>
      </c>
      <c r="K349" t="s">
        <v>163</v>
      </c>
    </row>
    <row r="350" spans="2:11" x14ac:dyDescent="0.3">
      <c r="C350" t="s">
        <v>66</v>
      </c>
      <c r="D350">
        <v>80</v>
      </c>
      <c r="F350" t="s">
        <v>62</v>
      </c>
      <c r="G350" t="s">
        <v>308</v>
      </c>
      <c r="H350" t="s">
        <v>16</v>
      </c>
      <c r="I350" t="s">
        <v>12</v>
      </c>
      <c r="J350" t="s">
        <v>13</v>
      </c>
      <c r="K350" t="s">
        <v>163</v>
      </c>
    </row>
    <row r="351" spans="2:11" x14ac:dyDescent="0.3">
      <c r="C351" t="s">
        <v>23</v>
      </c>
      <c r="D351">
        <v>400</v>
      </c>
      <c r="F351" t="s">
        <v>62</v>
      </c>
      <c r="G351" t="s">
        <v>308</v>
      </c>
      <c r="H351" t="s">
        <v>16</v>
      </c>
      <c r="I351" t="s">
        <v>12</v>
      </c>
      <c r="J351" t="s">
        <v>13</v>
      </c>
      <c r="K351" t="s">
        <v>163</v>
      </c>
    </row>
    <row r="352" spans="2:11" x14ac:dyDescent="0.3">
      <c r="C352" t="s">
        <v>508</v>
      </c>
      <c r="D352">
        <v>1000</v>
      </c>
      <c r="F352" t="s">
        <v>62</v>
      </c>
      <c r="G352" t="s">
        <v>308</v>
      </c>
      <c r="H352" t="s">
        <v>15</v>
      </c>
      <c r="I352" t="s">
        <v>12</v>
      </c>
      <c r="J352" t="s">
        <v>13</v>
      </c>
      <c r="K352" t="s">
        <v>163</v>
      </c>
    </row>
    <row r="353" spans="3:11" x14ac:dyDescent="0.3">
      <c r="C353" t="s">
        <v>20</v>
      </c>
      <c r="D353">
        <v>1900</v>
      </c>
      <c r="F353" t="s">
        <v>62</v>
      </c>
      <c r="G353" t="s">
        <v>308</v>
      </c>
      <c r="H353" t="s">
        <v>15</v>
      </c>
      <c r="I353" t="s">
        <v>12</v>
      </c>
      <c r="J353" t="s">
        <v>13</v>
      </c>
      <c r="K353" t="s">
        <v>163</v>
      </c>
    </row>
    <row r="354" spans="3:11" x14ac:dyDescent="0.3">
      <c r="C354" t="s">
        <v>20</v>
      </c>
      <c r="D354">
        <v>4000</v>
      </c>
      <c r="F354" t="s">
        <v>62</v>
      </c>
      <c r="G354" t="s">
        <v>308</v>
      </c>
      <c r="H354" t="s">
        <v>15</v>
      </c>
      <c r="I354" t="s">
        <v>12</v>
      </c>
      <c r="J354" t="s">
        <v>13</v>
      </c>
      <c r="K354" t="s">
        <v>163</v>
      </c>
    </row>
    <row r="355" spans="3:11" x14ac:dyDescent="0.3">
      <c r="C355" t="s">
        <v>20</v>
      </c>
      <c r="D355">
        <v>510</v>
      </c>
      <c r="F355" t="s">
        <v>62</v>
      </c>
      <c r="G355" t="s">
        <v>308</v>
      </c>
      <c r="H355" t="s">
        <v>15</v>
      </c>
      <c r="I355" t="s">
        <v>12</v>
      </c>
      <c r="J355" t="s">
        <v>13</v>
      </c>
      <c r="K355" t="s">
        <v>163</v>
      </c>
    </row>
    <row r="356" spans="3:11" x14ac:dyDescent="0.3">
      <c r="C356" t="s">
        <v>18</v>
      </c>
      <c r="D356">
        <v>50</v>
      </c>
      <c r="F356" t="s">
        <v>62</v>
      </c>
      <c r="G356" t="s">
        <v>308</v>
      </c>
      <c r="H356" t="s">
        <v>16</v>
      </c>
      <c r="I356" t="s">
        <v>12</v>
      </c>
      <c r="J356" t="s">
        <v>13</v>
      </c>
      <c r="K356" t="s">
        <v>163</v>
      </c>
    </row>
    <row r="357" spans="3:11" x14ac:dyDescent="0.3">
      <c r="C357" t="s">
        <v>624</v>
      </c>
      <c r="D357">
        <v>250</v>
      </c>
      <c r="F357" t="s">
        <v>62</v>
      </c>
      <c r="G357" t="s">
        <v>308</v>
      </c>
      <c r="H357" t="s">
        <v>16</v>
      </c>
      <c r="I357" t="s">
        <v>12</v>
      </c>
      <c r="J357" t="s">
        <v>13</v>
      </c>
      <c r="K357" t="s">
        <v>163</v>
      </c>
    </row>
    <row r="358" spans="3:11" x14ac:dyDescent="0.3">
      <c r="C358" t="s">
        <v>652</v>
      </c>
      <c r="D358">
        <v>500</v>
      </c>
      <c r="F358" t="s">
        <v>44</v>
      </c>
      <c r="G358" t="s">
        <v>308</v>
      </c>
      <c r="H358" t="s">
        <v>14</v>
      </c>
      <c r="I358" t="s">
        <v>12</v>
      </c>
      <c r="J358" t="s">
        <v>13</v>
      </c>
      <c r="K358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 22</vt:lpstr>
      <vt:lpstr>May 22</vt:lpstr>
      <vt:lpstr>GJ Survy Expen. B4 Start Surve </vt:lpstr>
      <vt:lpstr>June 22</vt:lpstr>
      <vt:lpstr>GJ Survey  Total Expense</vt:lpstr>
      <vt:lpstr>July 22</vt:lpstr>
      <vt:lpstr>August 22</vt:lpstr>
      <vt:lpstr>September 22</vt:lpstr>
      <vt:lpstr>OCT 22</vt:lpstr>
      <vt:lpstr>Nov 22</vt:lpstr>
      <vt:lpstr>Dec 22</vt:lpstr>
      <vt:lpstr>Jan 23</vt:lpstr>
      <vt:lpstr>Feb 23</vt:lpstr>
      <vt:lpstr>March23</vt:lpstr>
      <vt:lpstr>Apr 23</vt:lpstr>
      <vt:lpstr>May23</vt:lpstr>
      <vt:lpstr>AMIT TOTAL EXPECES MONTH WISE</vt:lpstr>
      <vt:lpstr>June 23</vt:lpstr>
      <vt:lpstr>July 23</vt:lpstr>
      <vt:lpstr>Aug 23</vt:lpstr>
      <vt:lpstr>Sep 23</vt:lpstr>
      <vt:lpstr>OCT 23</vt:lpstr>
      <vt:lpstr>NOV23</vt:lpstr>
      <vt:lpstr>DEC 23</vt:lpstr>
      <vt:lpstr>Jan 24</vt:lpstr>
      <vt:lpstr>feb24</vt:lpstr>
      <vt:lpstr>MAR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2024-04-02T14:45:38Z</dcterms:modified>
</cp:coreProperties>
</file>