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 Sharma\Documents\Excel Work\"/>
    </mc:Choice>
  </mc:AlternateContent>
  <bookViews>
    <workbookView xWindow="0" yWindow="0" windowWidth="23040" windowHeight="9384" activeTab="2"/>
  </bookViews>
  <sheets>
    <sheet name="Db" sheetId="1" r:id="rId1"/>
    <sheet name="analyse" sheetId="2" r:id="rId2"/>
    <sheet name="Dashboa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Q51" i="2"/>
  <c r="R51" i="2"/>
  <c r="S51" i="2"/>
  <c r="T51" i="2"/>
  <c r="U51" i="2"/>
  <c r="P5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P3" i="1"/>
  <c r="F3" i="1" s="1"/>
  <c r="P2" i="2" s="1"/>
  <c r="P4" i="1"/>
  <c r="F4" i="1" s="1"/>
  <c r="P3" i="2" s="1"/>
  <c r="P5" i="1"/>
  <c r="F5" i="1" s="1"/>
  <c r="P4" i="2" s="1"/>
  <c r="P6" i="1"/>
  <c r="F6" i="1" s="1"/>
  <c r="P5" i="2" s="1"/>
  <c r="P7" i="1"/>
  <c r="F7" i="1" s="1"/>
  <c r="P6" i="2" s="1"/>
  <c r="P8" i="1"/>
  <c r="F8" i="1" s="1"/>
  <c r="P7" i="2" s="1"/>
  <c r="P9" i="1"/>
  <c r="F9" i="1" s="1"/>
  <c r="P8" i="2" s="1"/>
  <c r="P10" i="1"/>
  <c r="F10" i="1" s="1"/>
  <c r="P9" i="2" s="1"/>
  <c r="P11" i="1"/>
  <c r="F11" i="1" s="1"/>
  <c r="P10" i="2" s="1"/>
  <c r="P12" i="1"/>
  <c r="F12" i="1" s="1"/>
  <c r="P11" i="2" s="1"/>
  <c r="P13" i="1"/>
  <c r="F13" i="1" s="1"/>
  <c r="P12" i="2" s="1"/>
  <c r="P14" i="1"/>
  <c r="F14" i="1" s="1"/>
  <c r="P13" i="2" s="1"/>
  <c r="P15" i="1"/>
  <c r="F15" i="1" s="1"/>
  <c r="P14" i="2" s="1"/>
  <c r="P16" i="1"/>
  <c r="F16" i="1" s="1"/>
  <c r="P15" i="2" s="1"/>
  <c r="P17" i="1"/>
  <c r="F17" i="1" s="1"/>
  <c r="P16" i="2" s="1"/>
  <c r="P18" i="1"/>
  <c r="F18" i="1" s="1"/>
  <c r="P17" i="2" s="1"/>
  <c r="P19" i="1"/>
  <c r="F19" i="1" s="1"/>
  <c r="P18" i="2" s="1"/>
  <c r="P20" i="1"/>
  <c r="F20" i="1" s="1"/>
  <c r="P19" i="2" s="1"/>
  <c r="P21" i="1"/>
  <c r="F21" i="1" s="1"/>
  <c r="P20" i="2" s="1"/>
  <c r="P22" i="1"/>
  <c r="F22" i="1" s="1"/>
  <c r="P21" i="2" s="1"/>
  <c r="P23" i="1"/>
  <c r="F23" i="1" s="1"/>
  <c r="P22" i="2" s="1"/>
  <c r="P24" i="1"/>
  <c r="F24" i="1" s="1"/>
  <c r="P23" i="2" s="1"/>
  <c r="P25" i="1"/>
  <c r="F25" i="1" s="1"/>
  <c r="P24" i="2" s="1"/>
  <c r="P26" i="1"/>
  <c r="F26" i="1" s="1"/>
  <c r="P25" i="2" s="1"/>
  <c r="P27" i="1"/>
  <c r="F27" i="1" s="1"/>
  <c r="P26" i="2" s="1"/>
  <c r="P28" i="1"/>
  <c r="F28" i="1" s="1"/>
  <c r="P27" i="2" s="1"/>
  <c r="P29" i="1"/>
  <c r="F29" i="1" s="1"/>
  <c r="P28" i="2" s="1"/>
  <c r="P30" i="1"/>
  <c r="F30" i="1" s="1"/>
  <c r="P29" i="2" s="1"/>
  <c r="P31" i="1"/>
  <c r="F31" i="1" s="1"/>
  <c r="P30" i="2" s="1"/>
  <c r="P32" i="1"/>
  <c r="F32" i="1" s="1"/>
  <c r="P31" i="2" s="1"/>
  <c r="P33" i="1"/>
  <c r="F33" i="1" s="1"/>
  <c r="P32" i="2" s="1"/>
  <c r="P34" i="1"/>
  <c r="F34" i="1" s="1"/>
  <c r="P33" i="2" s="1"/>
  <c r="P35" i="1"/>
  <c r="F35" i="1" s="1"/>
  <c r="P34" i="2" s="1"/>
  <c r="P36" i="1"/>
  <c r="F36" i="1" s="1"/>
  <c r="P35" i="2" s="1"/>
  <c r="P37" i="1"/>
  <c r="F37" i="1" s="1"/>
  <c r="P36" i="2" s="1"/>
  <c r="P38" i="1"/>
  <c r="F38" i="1" s="1"/>
  <c r="P37" i="2" s="1"/>
  <c r="P39" i="1"/>
  <c r="F39" i="1" s="1"/>
  <c r="P38" i="2" s="1"/>
  <c r="P40" i="1"/>
  <c r="F40" i="1" s="1"/>
  <c r="P39" i="2" s="1"/>
  <c r="P41" i="1"/>
  <c r="F41" i="1" s="1"/>
  <c r="P40" i="2" s="1"/>
  <c r="P42" i="1"/>
  <c r="F42" i="1" s="1"/>
  <c r="P41" i="2" s="1"/>
  <c r="P43" i="1"/>
  <c r="F43" i="1" s="1"/>
  <c r="P42" i="2" s="1"/>
  <c r="P44" i="1"/>
  <c r="F44" i="1" s="1"/>
  <c r="P43" i="2" s="1"/>
  <c r="P45" i="1"/>
  <c r="F45" i="1" s="1"/>
  <c r="P44" i="2" s="1"/>
  <c r="P46" i="1"/>
  <c r="F46" i="1" s="1"/>
  <c r="P45" i="2" s="1"/>
  <c r="P47" i="1"/>
  <c r="F47" i="1" s="1"/>
  <c r="P46" i="2" s="1"/>
  <c r="P48" i="1"/>
  <c r="F48" i="1" s="1"/>
  <c r="P47" i="2" s="1"/>
  <c r="P49" i="1"/>
  <c r="F49" i="1" s="1"/>
  <c r="P48" i="2" s="1"/>
  <c r="P50" i="1"/>
  <c r="F50" i="1" s="1"/>
  <c r="P49" i="2" s="1"/>
  <c r="P51" i="1"/>
  <c r="F51" i="1" s="1"/>
  <c r="P50" i="2" s="1"/>
  <c r="P2" i="1"/>
  <c r="F2" i="1" s="1"/>
  <c r="P1" i="2" s="1"/>
  <c r="D3" i="1"/>
  <c r="E3" i="1" s="1"/>
  <c r="J3" i="1" s="1"/>
  <c r="D4" i="1"/>
  <c r="E4" i="1" s="1"/>
  <c r="J4" i="1" s="1"/>
  <c r="D5" i="1"/>
  <c r="E5" i="1" s="1"/>
  <c r="J5" i="1" s="1"/>
  <c r="D6" i="1"/>
  <c r="E6" i="1" s="1"/>
  <c r="J6" i="1" s="1"/>
  <c r="D7" i="1"/>
  <c r="E7" i="1" s="1"/>
  <c r="J7" i="1" s="1"/>
  <c r="D8" i="1"/>
  <c r="E8" i="1" s="1"/>
  <c r="J8" i="1" s="1"/>
  <c r="D9" i="1"/>
  <c r="E9" i="1" s="1"/>
  <c r="J9" i="1" s="1"/>
  <c r="D10" i="1"/>
  <c r="E10" i="1" s="1"/>
  <c r="J10" i="1" s="1"/>
  <c r="D11" i="1"/>
  <c r="E11" i="1" s="1"/>
  <c r="J11" i="1" s="1"/>
  <c r="D12" i="1"/>
  <c r="E12" i="1" s="1"/>
  <c r="J12" i="1" s="1"/>
  <c r="D13" i="1"/>
  <c r="E13" i="1" s="1"/>
  <c r="J13" i="1" s="1"/>
  <c r="D14" i="1"/>
  <c r="E14" i="1" s="1"/>
  <c r="J14" i="1" s="1"/>
  <c r="D15" i="1"/>
  <c r="E15" i="1" s="1"/>
  <c r="J15" i="1" s="1"/>
  <c r="D16" i="1"/>
  <c r="E16" i="1" s="1"/>
  <c r="J16" i="1" s="1"/>
  <c r="D17" i="1"/>
  <c r="E17" i="1" s="1"/>
  <c r="J17" i="1" s="1"/>
  <c r="D18" i="1"/>
  <c r="E18" i="1" s="1"/>
  <c r="J18" i="1" s="1"/>
  <c r="D19" i="1"/>
  <c r="E19" i="1" s="1"/>
  <c r="J19" i="1" s="1"/>
  <c r="D20" i="1"/>
  <c r="E20" i="1" s="1"/>
  <c r="J20" i="1" s="1"/>
  <c r="D21" i="1"/>
  <c r="E21" i="1" s="1"/>
  <c r="J21" i="1" s="1"/>
  <c r="D22" i="1"/>
  <c r="E22" i="1" s="1"/>
  <c r="J22" i="1" s="1"/>
  <c r="D23" i="1"/>
  <c r="E23" i="1" s="1"/>
  <c r="J23" i="1" s="1"/>
  <c r="D24" i="1"/>
  <c r="E24" i="1" s="1"/>
  <c r="J24" i="1" s="1"/>
  <c r="D25" i="1"/>
  <c r="E25" i="1" s="1"/>
  <c r="J25" i="1" s="1"/>
  <c r="D26" i="1"/>
  <c r="E26" i="1" s="1"/>
  <c r="J26" i="1" s="1"/>
  <c r="D27" i="1"/>
  <c r="E27" i="1" s="1"/>
  <c r="J27" i="1" s="1"/>
  <c r="D28" i="1"/>
  <c r="E28" i="1" s="1"/>
  <c r="J28" i="1" s="1"/>
  <c r="D29" i="1"/>
  <c r="E29" i="1" s="1"/>
  <c r="J29" i="1" s="1"/>
  <c r="D30" i="1"/>
  <c r="E30" i="1" s="1"/>
  <c r="J30" i="1" s="1"/>
  <c r="D31" i="1"/>
  <c r="E31" i="1" s="1"/>
  <c r="J31" i="1" s="1"/>
  <c r="D32" i="1"/>
  <c r="E32" i="1" s="1"/>
  <c r="J32" i="1" s="1"/>
  <c r="D33" i="1"/>
  <c r="E33" i="1" s="1"/>
  <c r="J33" i="1" s="1"/>
  <c r="D34" i="1"/>
  <c r="E34" i="1" s="1"/>
  <c r="J34" i="1" s="1"/>
  <c r="D35" i="1"/>
  <c r="E35" i="1" s="1"/>
  <c r="J35" i="1" s="1"/>
  <c r="D36" i="1"/>
  <c r="E36" i="1" s="1"/>
  <c r="J36" i="1" s="1"/>
  <c r="D37" i="1"/>
  <c r="E37" i="1" s="1"/>
  <c r="J37" i="1" s="1"/>
  <c r="D38" i="1"/>
  <c r="E38" i="1" s="1"/>
  <c r="J38" i="1" s="1"/>
  <c r="D39" i="1"/>
  <c r="E39" i="1" s="1"/>
  <c r="J39" i="1" s="1"/>
  <c r="D40" i="1"/>
  <c r="E40" i="1" s="1"/>
  <c r="J40" i="1" s="1"/>
  <c r="D41" i="1"/>
  <c r="E41" i="1" s="1"/>
  <c r="J41" i="1" s="1"/>
  <c r="D42" i="1"/>
  <c r="E42" i="1" s="1"/>
  <c r="J42" i="1" s="1"/>
  <c r="D43" i="1"/>
  <c r="E43" i="1" s="1"/>
  <c r="J43" i="1" s="1"/>
  <c r="D44" i="1"/>
  <c r="E44" i="1" s="1"/>
  <c r="J44" i="1" s="1"/>
  <c r="D45" i="1"/>
  <c r="E45" i="1" s="1"/>
  <c r="J45" i="1" s="1"/>
  <c r="D46" i="1"/>
  <c r="E46" i="1" s="1"/>
  <c r="J46" i="1" s="1"/>
  <c r="D47" i="1"/>
  <c r="E47" i="1" s="1"/>
  <c r="J47" i="1" s="1"/>
  <c r="D48" i="1"/>
  <c r="E48" i="1" s="1"/>
  <c r="J48" i="1" s="1"/>
  <c r="D49" i="1"/>
  <c r="E49" i="1" s="1"/>
  <c r="J49" i="1" s="1"/>
  <c r="D50" i="1"/>
  <c r="E50" i="1" s="1"/>
  <c r="J50" i="1" s="1"/>
  <c r="D51" i="1"/>
  <c r="E51" i="1" s="1"/>
  <c r="J51" i="1" s="1"/>
  <c r="D2" i="1"/>
  <c r="E2" i="1" s="1"/>
  <c r="J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W3" i="1"/>
  <c r="B3" i="1" s="1"/>
  <c r="E3" i="2" s="1"/>
  <c r="W4" i="1"/>
  <c r="B4" i="1" s="1"/>
  <c r="E4" i="2" s="1"/>
  <c r="W5" i="1"/>
  <c r="B5" i="1" s="1"/>
  <c r="E5" i="2" s="1"/>
  <c r="W6" i="1"/>
  <c r="B6" i="1" s="1"/>
  <c r="E6" i="2" s="1"/>
  <c r="W7" i="1"/>
  <c r="B7" i="1" s="1"/>
  <c r="E7" i="2" s="1"/>
  <c r="W8" i="1"/>
  <c r="B8" i="1" s="1"/>
  <c r="E8" i="2" s="1"/>
  <c r="W9" i="1"/>
  <c r="B9" i="1" s="1"/>
  <c r="E9" i="2" s="1"/>
  <c r="W10" i="1"/>
  <c r="B10" i="1" s="1"/>
  <c r="E10" i="2" s="1"/>
  <c r="W11" i="1"/>
  <c r="B11" i="1" s="1"/>
  <c r="E11" i="2" s="1"/>
  <c r="W12" i="1"/>
  <c r="B12" i="1" s="1"/>
  <c r="E12" i="2" s="1"/>
  <c r="W13" i="1"/>
  <c r="B13" i="1" s="1"/>
  <c r="E13" i="2" s="1"/>
  <c r="W14" i="1"/>
  <c r="B14" i="1" s="1"/>
  <c r="E14" i="2" s="1"/>
  <c r="W15" i="1"/>
  <c r="B15" i="1" s="1"/>
  <c r="E15" i="2" s="1"/>
  <c r="W16" i="1"/>
  <c r="B16" i="1" s="1"/>
  <c r="E16" i="2" s="1"/>
  <c r="W17" i="1"/>
  <c r="B17" i="1" s="1"/>
  <c r="E17" i="2" s="1"/>
  <c r="W18" i="1"/>
  <c r="B18" i="1" s="1"/>
  <c r="F18" i="2" s="1"/>
  <c r="W19" i="1"/>
  <c r="B19" i="1" s="1"/>
  <c r="E19" i="2" s="1"/>
  <c r="W20" i="1"/>
  <c r="B20" i="1" s="1"/>
  <c r="E20" i="2" s="1"/>
  <c r="W21" i="1"/>
  <c r="B21" i="1" s="1"/>
  <c r="E21" i="2" s="1"/>
  <c r="W22" i="1"/>
  <c r="B22" i="1" s="1"/>
  <c r="E22" i="2" s="1"/>
  <c r="W23" i="1"/>
  <c r="B23" i="1" s="1"/>
  <c r="E23" i="2" s="1"/>
  <c r="W24" i="1"/>
  <c r="B24" i="1" s="1"/>
  <c r="E24" i="2" s="1"/>
  <c r="W25" i="1"/>
  <c r="B25" i="1" s="1"/>
  <c r="E25" i="2" s="1"/>
  <c r="W26" i="1"/>
  <c r="B26" i="1" s="1"/>
  <c r="E26" i="2" s="1"/>
  <c r="W27" i="1"/>
  <c r="B27" i="1" s="1"/>
  <c r="E27" i="2" s="1"/>
  <c r="W28" i="1"/>
  <c r="B28" i="1" s="1"/>
  <c r="E28" i="2" s="1"/>
  <c r="W29" i="1"/>
  <c r="B29" i="1" s="1"/>
  <c r="E29" i="2" s="1"/>
  <c r="W30" i="1"/>
  <c r="B30" i="1" s="1"/>
  <c r="F30" i="2" s="1"/>
  <c r="W31" i="1"/>
  <c r="B31" i="1" s="1"/>
  <c r="E31" i="2" s="1"/>
  <c r="W32" i="1"/>
  <c r="B32" i="1" s="1"/>
  <c r="E32" i="2" s="1"/>
  <c r="W33" i="1"/>
  <c r="B33" i="1" s="1"/>
  <c r="E33" i="2" s="1"/>
  <c r="W34" i="1"/>
  <c r="B34" i="1" s="1"/>
  <c r="E34" i="2" s="1"/>
  <c r="W35" i="1"/>
  <c r="B35" i="1" s="1"/>
  <c r="E35" i="2" s="1"/>
  <c r="W36" i="1"/>
  <c r="B36" i="1" s="1"/>
  <c r="E36" i="2" s="1"/>
  <c r="W37" i="1"/>
  <c r="B37" i="1" s="1"/>
  <c r="E37" i="2" s="1"/>
  <c r="W38" i="1"/>
  <c r="B38" i="1" s="1"/>
  <c r="E38" i="2" s="1"/>
  <c r="W39" i="1"/>
  <c r="B39" i="1" s="1"/>
  <c r="E39" i="2" s="1"/>
  <c r="W40" i="1"/>
  <c r="B40" i="1" s="1"/>
  <c r="E40" i="2" s="1"/>
  <c r="W41" i="1"/>
  <c r="B41" i="1" s="1"/>
  <c r="E41" i="2" s="1"/>
  <c r="W42" i="1"/>
  <c r="B42" i="1" s="1"/>
  <c r="F42" i="2" s="1"/>
  <c r="W43" i="1"/>
  <c r="B43" i="1" s="1"/>
  <c r="E43" i="2" s="1"/>
  <c r="W44" i="1"/>
  <c r="B44" i="1" s="1"/>
  <c r="E44" i="2" s="1"/>
  <c r="W45" i="1"/>
  <c r="B45" i="1" s="1"/>
  <c r="E45" i="2" s="1"/>
  <c r="W46" i="1"/>
  <c r="B46" i="1" s="1"/>
  <c r="E46" i="2" s="1"/>
  <c r="W47" i="1"/>
  <c r="B47" i="1" s="1"/>
  <c r="E47" i="2" s="1"/>
  <c r="W48" i="1"/>
  <c r="B48" i="1" s="1"/>
  <c r="E48" i="2" s="1"/>
  <c r="W49" i="1"/>
  <c r="B49" i="1" s="1"/>
  <c r="E49" i="2" s="1"/>
  <c r="W50" i="1"/>
  <c r="B50" i="1" s="1"/>
  <c r="E50" i="2" s="1"/>
  <c r="W51" i="1"/>
  <c r="B51" i="1" s="1"/>
  <c r="W52" i="1"/>
  <c r="W2" i="1"/>
  <c r="B2" i="1" s="1"/>
  <c r="E2" i="2" s="1"/>
  <c r="AF9" i="2" l="1"/>
  <c r="AF33" i="2"/>
  <c r="AE45" i="2"/>
  <c r="AF29" i="2"/>
  <c r="AE21" i="2"/>
  <c r="AE5" i="2"/>
  <c r="AE29" i="2"/>
  <c r="AE13" i="2"/>
  <c r="AF5" i="2"/>
  <c r="AF25" i="2"/>
  <c r="AE41" i="2"/>
  <c r="AF21" i="2"/>
  <c r="AF45" i="2"/>
  <c r="AF26" i="2"/>
  <c r="AF37" i="2"/>
  <c r="AF17" i="2"/>
  <c r="AF49" i="2"/>
  <c r="AF34" i="2"/>
  <c r="AE17" i="2"/>
  <c r="AE33" i="2"/>
  <c r="AF10" i="2"/>
  <c r="AF50" i="2"/>
  <c r="AE49" i="2"/>
  <c r="AE48" i="2"/>
  <c r="AE37" i="2"/>
  <c r="AE25" i="2"/>
  <c r="AF13" i="2"/>
  <c r="AE24" i="2"/>
  <c r="AF42" i="2"/>
  <c r="AF41" i="2"/>
  <c r="AE32" i="2"/>
  <c r="AF18" i="2"/>
  <c r="AE9" i="2"/>
  <c r="AE8" i="2"/>
  <c r="AE40" i="2"/>
  <c r="AE16" i="2"/>
  <c r="AE2" i="2"/>
  <c r="AF46" i="2"/>
  <c r="AF38" i="2"/>
  <c r="AF30" i="2"/>
  <c r="AF22" i="2"/>
  <c r="AF14" i="2"/>
  <c r="AF6" i="2"/>
  <c r="AE50" i="2"/>
  <c r="AE46" i="2"/>
  <c r="AE42" i="2"/>
  <c r="AE38" i="2"/>
  <c r="AE34" i="2"/>
  <c r="AE30" i="2"/>
  <c r="AE26" i="2"/>
  <c r="AE22" i="2"/>
  <c r="AE18" i="2"/>
  <c r="AE14" i="2"/>
  <c r="AE10" i="2"/>
  <c r="AE6" i="2"/>
  <c r="AF48" i="2"/>
  <c r="AF44" i="2"/>
  <c r="AF40" i="2"/>
  <c r="AF36" i="2"/>
  <c r="AF32" i="2"/>
  <c r="AF28" i="2"/>
  <c r="AF24" i="2"/>
  <c r="AF20" i="2"/>
  <c r="AF16" i="2"/>
  <c r="AF12" i="2"/>
  <c r="AF8" i="2"/>
  <c r="AF4" i="2"/>
  <c r="AE44" i="2"/>
  <c r="AE36" i="2"/>
  <c r="AE28" i="2"/>
  <c r="AE20" i="2"/>
  <c r="AE12" i="2"/>
  <c r="AE4" i="2"/>
  <c r="AF51" i="2"/>
  <c r="AF47" i="2"/>
  <c r="AF43" i="2"/>
  <c r="AF39" i="2"/>
  <c r="AF35" i="2"/>
  <c r="AF31" i="2"/>
  <c r="AF27" i="2"/>
  <c r="AF23" i="2"/>
  <c r="AF19" i="2"/>
  <c r="AF15" i="2"/>
  <c r="AF11" i="2"/>
  <c r="AF7" i="2"/>
  <c r="AF3" i="2"/>
  <c r="AE51" i="2"/>
  <c r="AE47" i="2"/>
  <c r="AE43" i="2"/>
  <c r="AE39" i="2"/>
  <c r="AE35" i="2"/>
  <c r="AE31" i="2"/>
  <c r="AE27" i="2"/>
  <c r="AE23" i="2"/>
  <c r="AE19" i="2"/>
  <c r="AE15" i="2"/>
  <c r="AE11" i="2"/>
  <c r="AE7" i="2"/>
  <c r="AE3" i="2"/>
  <c r="AF2" i="2"/>
  <c r="AD50" i="2"/>
  <c r="AD48" i="2"/>
  <c r="AD46" i="2"/>
  <c r="AD44" i="2"/>
  <c r="AD42" i="2"/>
  <c r="AD40" i="2"/>
  <c r="AD38" i="2"/>
  <c r="AD36" i="2"/>
  <c r="AD34" i="2"/>
  <c r="AD32" i="2"/>
  <c r="AD30" i="2"/>
  <c r="AD28" i="2"/>
  <c r="AD26" i="2"/>
  <c r="AD24" i="2"/>
  <c r="AD22" i="2"/>
  <c r="AD20" i="2"/>
  <c r="AD18" i="2"/>
  <c r="AD16" i="2"/>
  <c r="AD14" i="2"/>
  <c r="AD12" i="2"/>
  <c r="AD10" i="2"/>
  <c r="AD8" i="2"/>
  <c r="AD6" i="2"/>
  <c r="AD4" i="2"/>
  <c r="AC50" i="2"/>
  <c r="AC48" i="2"/>
  <c r="AC46" i="2"/>
  <c r="AC44" i="2"/>
  <c r="AC42" i="2"/>
  <c r="AC40" i="2"/>
  <c r="AC38" i="2"/>
  <c r="AC36" i="2"/>
  <c r="AC34" i="2"/>
  <c r="AC32" i="2"/>
  <c r="AC30" i="2"/>
  <c r="AC28" i="2"/>
  <c r="AC26" i="2"/>
  <c r="AC24" i="2"/>
  <c r="AC22" i="2"/>
  <c r="AC20" i="2"/>
  <c r="AC18" i="2"/>
  <c r="AC16" i="2"/>
  <c r="AC14" i="2"/>
  <c r="AC12" i="2"/>
  <c r="AC10" i="2"/>
  <c r="AC8" i="2"/>
  <c r="AC6" i="2"/>
  <c r="AC4" i="2"/>
  <c r="AD51" i="2"/>
  <c r="AD49" i="2"/>
  <c r="AD47" i="2"/>
  <c r="AD45" i="2"/>
  <c r="AD43" i="2"/>
  <c r="AD41" i="2"/>
  <c r="AD39" i="2"/>
  <c r="AD37" i="2"/>
  <c r="AD35" i="2"/>
  <c r="AD33" i="2"/>
  <c r="AD31" i="2"/>
  <c r="AD29" i="2"/>
  <c r="AD27" i="2"/>
  <c r="AD25" i="2"/>
  <c r="AD23" i="2"/>
  <c r="AD21" i="2"/>
  <c r="AD19" i="2"/>
  <c r="AD17" i="2"/>
  <c r="AD15" i="2"/>
  <c r="AD13" i="2"/>
  <c r="AD11" i="2"/>
  <c r="AD9" i="2"/>
  <c r="AD7" i="2"/>
  <c r="AD5" i="2"/>
  <c r="AD3" i="2"/>
  <c r="AC51" i="2"/>
  <c r="AC49" i="2"/>
  <c r="AC47" i="2"/>
  <c r="AC45" i="2"/>
  <c r="AC43" i="2"/>
  <c r="AC41" i="2"/>
  <c r="AC39" i="2"/>
  <c r="AC37" i="2"/>
  <c r="AC35" i="2"/>
  <c r="AC33" i="2"/>
  <c r="AC31" i="2"/>
  <c r="AC29" i="2"/>
  <c r="AC27" i="2"/>
  <c r="AC25" i="2"/>
  <c r="AC23" i="2"/>
  <c r="AC21" i="2"/>
  <c r="AC19" i="2"/>
  <c r="AC17" i="2"/>
  <c r="AC15" i="2"/>
  <c r="AC13" i="2"/>
  <c r="AC11" i="2"/>
  <c r="AC9" i="2"/>
  <c r="AC7" i="2"/>
  <c r="AC5" i="2"/>
  <c r="AC3" i="2"/>
  <c r="AD2" i="2"/>
  <c r="AC2" i="2"/>
  <c r="AB6" i="2"/>
  <c r="AB46" i="2"/>
  <c r="AB38" i="2"/>
  <c r="AB14" i="2"/>
  <c r="AB30" i="2"/>
  <c r="AB22" i="2"/>
  <c r="AB49" i="2"/>
  <c r="AB41" i="2"/>
  <c r="AB33" i="2"/>
  <c r="AB25" i="2"/>
  <c r="AB17" i="2"/>
  <c r="AB9" i="2"/>
  <c r="AB44" i="2"/>
  <c r="AB36" i="2"/>
  <c r="AB28" i="2"/>
  <c r="AB20" i="2"/>
  <c r="AB12" i="2"/>
  <c r="AB4" i="2"/>
  <c r="AB47" i="2"/>
  <c r="AB39" i="2"/>
  <c r="AB31" i="2"/>
  <c r="AB23" i="2"/>
  <c r="AB15" i="2"/>
  <c r="AB7" i="2"/>
  <c r="AB50" i="2"/>
  <c r="AB42" i="2"/>
  <c r="AB34" i="2"/>
  <c r="AB26" i="2"/>
  <c r="AB18" i="2"/>
  <c r="AB10" i="2"/>
  <c r="AB45" i="2"/>
  <c r="AB37" i="2"/>
  <c r="AB29" i="2"/>
  <c r="AB21" i="2"/>
  <c r="AB13" i="2"/>
  <c r="AB5" i="2"/>
  <c r="AB48" i="2"/>
  <c r="AB40" i="2"/>
  <c r="AB32" i="2"/>
  <c r="AB24" i="2"/>
  <c r="AB16" i="2"/>
  <c r="AB8" i="2"/>
  <c r="AB51" i="2"/>
  <c r="AB43" i="2"/>
  <c r="AB35" i="2"/>
  <c r="AB27" i="2"/>
  <c r="AB19" i="2"/>
  <c r="AB11" i="2"/>
  <c r="AB3" i="2"/>
  <c r="AB2" i="2"/>
  <c r="AA36" i="2"/>
  <c r="I50" i="1"/>
  <c r="AA44" i="2"/>
  <c r="AA28" i="2"/>
  <c r="AA29" i="2"/>
  <c r="AA21" i="2"/>
  <c r="AA47" i="2"/>
  <c r="AA5" i="2"/>
  <c r="AA2" i="2"/>
  <c r="AA4" i="2"/>
  <c r="AA13" i="2"/>
  <c r="AA45" i="2"/>
  <c r="AA39" i="2"/>
  <c r="AA20" i="2"/>
  <c r="AA37" i="2"/>
  <c r="AA15" i="2"/>
  <c r="AA31" i="2"/>
  <c r="AA12" i="2"/>
  <c r="AA23" i="2"/>
  <c r="AA51" i="2"/>
  <c r="AA50" i="2"/>
  <c r="AA26" i="2"/>
  <c r="AA10" i="2"/>
  <c r="AA49" i="2"/>
  <c r="AA41" i="2"/>
  <c r="AA33" i="2"/>
  <c r="AA25" i="2"/>
  <c r="AA17" i="2"/>
  <c r="AA9" i="2"/>
  <c r="AA42" i="2"/>
  <c r="AA34" i="2"/>
  <c r="AA18" i="2"/>
  <c r="AA48" i="2"/>
  <c r="AA40" i="2"/>
  <c r="AA32" i="2"/>
  <c r="AA24" i="2"/>
  <c r="AA16" i="2"/>
  <c r="AA8" i="2"/>
  <c r="AA7" i="2"/>
  <c r="AA46" i="2"/>
  <c r="AA38" i="2"/>
  <c r="AA30" i="2"/>
  <c r="AA22" i="2"/>
  <c r="AA14" i="2"/>
  <c r="AA6" i="2"/>
  <c r="AA43" i="2"/>
  <c r="AA35" i="2"/>
  <c r="AA27" i="2"/>
  <c r="AA19" i="2"/>
  <c r="AA11" i="2"/>
  <c r="AA3" i="2"/>
  <c r="B20" i="2"/>
  <c r="K1" i="3" s="1"/>
  <c r="I46" i="1"/>
  <c r="I30" i="1"/>
  <c r="I14" i="1"/>
  <c r="I6" i="1"/>
  <c r="I28" i="1"/>
  <c r="I44" i="1"/>
  <c r="I36" i="1"/>
  <c r="I20" i="1"/>
  <c r="I12" i="1"/>
  <c r="I4" i="1"/>
  <c r="I42" i="1"/>
  <c r="I34" i="1"/>
  <c r="I26" i="1"/>
  <c r="I18" i="1"/>
  <c r="I10" i="1"/>
  <c r="I38" i="1"/>
  <c r="I22" i="1"/>
  <c r="I33" i="1"/>
  <c r="I17" i="1"/>
  <c r="I9" i="1"/>
  <c r="I48" i="1"/>
  <c r="I40" i="1"/>
  <c r="I32" i="1"/>
  <c r="I24" i="1"/>
  <c r="I16" i="1"/>
  <c r="I8" i="1"/>
  <c r="I41" i="1"/>
  <c r="I47" i="1"/>
  <c r="I39" i="1"/>
  <c r="I31" i="1"/>
  <c r="I23" i="1"/>
  <c r="I15" i="1"/>
  <c r="I7" i="1"/>
  <c r="I49" i="1"/>
  <c r="I25" i="1"/>
  <c r="I45" i="1"/>
  <c r="I37" i="1"/>
  <c r="I29" i="1"/>
  <c r="I21" i="1"/>
  <c r="I13" i="1"/>
  <c r="I5" i="1"/>
  <c r="I51" i="1"/>
  <c r="I43" i="1"/>
  <c r="I35" i="1"/>
  <c r="I27" i="1"/>
  <c r="I19" i="1"/>
  <c r="I11" i="1"/>
  <c r="I3" i="1"/>
  <c r="I2" i="1"/>
  <c r="B15" i="2"/>
  <c r="S43" i="2"/>
  <c r="T48" i="2"/>
  <c r="Q7" i="2"/>
  <c r="H8" i="2"/>
  <c r="H6" i="3" s="1"/>
  <c r="U33" i="2"/>
  <c r="Q11" i="2"/>
  <c r="T32" i="2"/>
  <c r="S9" i="2"/>
  <c r="R48" i="2"/>
  <c r="T24" i="2"/>
  <c r="R24" i="2"/>
  <c r="U41" i="2"/>
  <c r="U19" i="2"/>
  <c r="R40" i="2"/>
  <c r="T16" i="2"/>
  <c r="U25" i="2"/>
  <c r="T39" i="2"/>
  <c r="R16" i="2"/>
  <c r="S29" i="2"/>
  <c r="U47" i="2"/>
  <c r="Q43" i="2"/>
  <c r="Q39" i="2"/>
  <c r="S33" i="2"/>
  <c r="Q29" i="2"/>
  <c r="S24" i="2"/>
  <c r="T19" i="2"/>
  <c r="U15" i="2"/>
  <c r="U9" i="2"/>
  <c r="S5" i="2"/>
  <c r="T47" i="2"/>
  <c r="S37" i="2"/>
  <c r="U27" i="2"/>
  <c r="S19" i="2"/>
  <c r="T15" i="2"/>
  <c r="Q5" i="2"/>
  <c r="Q47" i="2"/>
  <c r="S41" i="2"/>
  <c r="Q37" i="2"/>
  <c r="S32" i="2"/>
  <c r="T27" i="2"/>
  <c r="U23" i="2"/>
  <c r="Q19" i="2"/>
  <c r="Q15" i="2"/>
  <c r="T8" i="2"/>
  <c r="U3" i="2"/>
  <c r="U49" i="2"/>
  <c r="S45" i="2"/>
  <c r="T40" i="2"/>
  <c r="U35" i="2"/>
  <c r="R32" i="2"/>
  <c r="S27" i="2"/>
  <c r="T23" i="2"/>
  <c r="U17" i="2"/>
  <c r="S13" i="2"/>
  <c r="S8" i="2"/>
  <c r="T3" i="2"/>
  <c r="S49" i="2"/>
  <c r="Q45" i="2"/>
  <c r="S40" i="2"/>
  <c r="T35" i="2"/>
  <c r="U31" i="2"/>
  <c r="Q27" i="2"/>
  <c r="Q23" i="2"/>
  <c r="S17" i="2"/>
  <c r="U11" i="2"/>
  <c r="R8" i="2"/>
  <c r="S3" i="2"/>
  <c r="U43" i="2"/>
  <c r="S35" i="2"/>
  <c r="T31" i="2"/>
  <c r="S21" i="2"/>
  <c r="T11" i="2"/>
  <c r="U7" i="2"/>
  <c r="Q3" i="2"/>
  <c r="S48" i="2"/>
  <c r="T43" i="2"/>
  <c r="U39" i="2"/>
  <c r="Q35" i="2"/>
  <c r="Q31" i="2"/>
  <c r="S25" i="2"/>
  <c r="Q21" i="2"/>
  <c r="S16" i="2"/>
  <c r="S11" i="2"/>
  <c r="T7" i="2"/>
  <c r="T46" i="2"/>
  <c r="T38" i="2"/>
  <c r="T30" i="2"/>
  <c r="T22" i="2"/>
  <c r="T14" i="2"/>
  <c r="Q13" i="2"/>
  <c r="T6" i="2"/>
  <c r="T49" i="2"/>
  <c r="Q48" i="2"/>
  <c r="S46" i="2"/>
  <c r="U44" i="2"/>
  <c r="R43" i="2"/>
  <c r="T41" i="2"/>
  <c r="Q40" i="2"/>
  <c r="S38" i="2"/>
  <c r="U36" i="2"/>
  <c r="R35" i="2"/>
  <c r="T33" i="2"/>
  <c r="Q32" i="2"/>
  <c r="S30" i="2"/>
  <c r="U28" i="2"/>
  <c r="R27" i="2"/>
  <c r="T25" i="2"/>
  <c r="Q24" i="2"/>
  <c r="S22" i="2"/>
  <c r="U20" i="2"/>
  <c r="R19" i="2"/>
  <c r="T17" i="2"/>
  <c r="Q16" i="2"/>
  <c r="S14" i="2"/>
  <c r="U12" i="2"/>
  <c r="R11" i="2"/>
  <c r="T9" i="2"/>
  <c r="Q8" i="2"/>
  <c r="S6" i="2"/>
  <c r="U4" i="2"/>
  <c r="R3" i="2"/>
  <c r="T44" i="2"/>
  <c r="R38" i="2"/>
  <c r="R30" i="2"/>
  <c r="T28" i="2"/>
  <c r="T20" i="2"/>
  <c r="R14" i="2"/>
  <c r="T12" i="2"/>
  <c r="R6" i="2"/>
  <c r="T4" i="2"/>
  <c r="R46" i="2"/>
  <c r="R22" i="2"/>
  <c r="U50" i="2"/>
  <c r="R49" i="2"/>
  <c r="Q46" i="2"/>
  <c r="S44" i="2"/>
  <c r="U42" i="2"/>
  <c r="R41" i="2"/>
  <c r="Q38" i="2"/>
  <c r="S36" i="2"/>
  <c r="U34" i="2"/>
  <c r="R33" i="2"/>
  <c r="Q30" i="2"/>
  <c r="S28" i="2"/>
  <c r="U26" i="2"/>
  <c r="R25" i="2"/>
  <c r="Q22" i="2"/>
  <c r="S20" i="2"/>
  <c r="U18" i="2"/>
  <c r="R17" i="2"/>
  <c r="Q14" i="2"/>
  <c r="S12" i="2"/>
  <c r="U10" i="2"/>
  <c r="R9" i="2"/>
  <c r="Q6" i="2"/>
  <c r="S4" i="2"/>
  <c r="U2" i="2"/>
  <c r="T50" i="2"/>
  <c r="Q49" i="2"/>
  <c r="S47" i="2"/>
  <c r="U45" i="2"/>
  <c r="R44" i="2"/>
  <c r="T42" i="2"/>
  <c r="Q41" i="2"/>
  <c r="S39" i="2"/>
  <c r="U37" i="2"/>
  <c r="R36" i="2"/>
  <c r="T34" i="2"/>
  <c r="Q33" i="2"/>
  <c r="S31" i="2"/>
  <c r="U29" i="2"/>
  <c r="R28" i="2"/>
  <c r="T26" i="2"/>
  <c r="Q25" i="2"/>
  <c r="S23" i="2"/>
  <c r="U21" i="2"/>
  <c r="R20" i="2"/>
  <c r="T18" i="2"/>
  <c r="Q17" i="2"/>
  <c r="S15" i="2"/>
  <c r="U13" i="2"/>
  <c r="R12" i="2"/>
  <c r="T10" i="2"/>
  <c r="Q9" i="2"/>
  <c r="S7" i="2"/>
  <c r="U5" i="2"/>
  <c r="R4" i="2"/>
  <c r="T2" i="2"/>
  <c r="T36" i="2"/>
  <c r="S50" i="2"/>
  <c r="U48" i="2"/>
  <c r="R47" i="2"/>
  <c r="T45" i="2"/>
  <c r="Q44" i="2"/>
  <c r="S42" i="2"/>
  <c r="U40" i="2"/>
  <c r="R39" i="2"/>
  <c r="T37" i="2"/>
  <c r="Q36" i="2"/>
  <c r="S34" i="2"/>
  <c r="U32" i="2"/>
  <c r="R31" i="2"/>
  <c r="T29" i="2"/>
  <c r="Q28" i="2"/>
  <c r="S26" i="2"/>
  <c r="U24" i="2"/>
  <c r="R23" i="2"/>
  <c r="T21" i="2"/>
  <c r="Q20" i="2"/>
  <c r="S18" i="2"/>
  <c r="U16" i="2"/>
  <c r="R15" i="2"/>
  <c r="T13" i="2"/>
  <c r="Q12" i="2"/>
  <c r="S10" i="2"/>
  <c r="U8" i="2"/>
  <c r="R7" i="2"/>
  <c r="T5" i="2"/>
  <c r="Q4" i="2"/>
  <c r="S2" i="2"/>
  <c r="R50" i="2"/>
  <c r="R42" i="2"/>
  <c r="R34" i="2"/>
  <c r="R26" i="2"/>
  <c r="R18" i="2"/>
  <c r="R10" i="2"/>
  <c r="R2" i="2"/>
  <c r="Q50" i="2"/>
  <c r="U46" i="2"/>
  <c r="R45" i="2"/>
  <c r="Q42" i="2"/>
  <c r="U38" i="2"/>
  <c r="R37" i="2"/>
  <c r="Q34" i="2"/>
  <c r="U30" i="2"/>
  <c r="R29" i="2"/>
  <c r="Q26" i="2"/>
  <c r="U22" i="2"/>
  <c r="R21" i="2"/>
  <c r="Q18" i="2"/>
  <c r="U14" i="2"/>
  <c r="R13" i="2"/>
  <c r="Q10" i="2"/>
  <c r="U6" i="2"/>
  <c r="R5" i="2"/>
  <c r="Q2" i="2"/>
  <c r="U1" i="2"/>
  <c r="R1" i="2"/>
  <c r="S1" i="2"/>
  <c r="T1" i="2"/>
  <c r="Q1" i="2"/>
  <c r="B31" i="2"/>
  <c r="G1" i="3" s="1"/>
  <c r="F3" i="2"/>
  <c r="F4" i="2"/>
  <c r="E30" i="2"/>
  <c r="F22" i="2"/>
  <c r="F46" i="2"/>
  <c r="F14" i="2"/>
  <c r="F38" i="2"/>
  <c r="F6" i="2"/>
  <c r="E42" i="2"/>
  <c r="E18" i="2"/>
  <c r="F49" i="2"/>
  <c r="F45" i="2"/>
  <c r="F41" i="2"/>
  <c r="F37" i="2"/>
  <c r="F33" i="2"/>
  <c r="F29" i="2"/>
  <c r="F25" i="2"/>
  <c r="F21" i="2"/>
  <c r="F17" i="2"/>
  <c r="F13" i="2"/>
  <c r="F9" i="2"/>
  <c r="F5" i="2"/>
  <c r="F34" i="2"/>
  <c r="F48" i="2"/>
  <c r="F44" i="2"/>
  <c r="F40" i="2"/>
  <c r="F36" i="2"/>
  <c r="F32" i="2"/>
  <c r="F28" i="2"/>
  <c r="F24" i="2"/>
  <c r="F20" i="2"/>
  <c r="F16" i="2"/>
  <c r="F12" i="2"/>
  <c r="F8" i="2"/>
  <c r="F26" i="2"/>
  <c r="F50" i="2"/>
  <c r="F10" i="2"/>
  <c r="F47" i="2"/>
  <c r="F43" i="2"/>
  <c r="F39" i="2"/>
  <c r="F35" i="2"/>
  <c r="F31" i="2"/>
  <c r="F27" i="2"/>
  <c r="F23" i="2"/>
  <c r="F19" i="2"/>
  <c r="F15" i="2"/>
  <c r="F11" i="2"/>
  <c r="F7" i="2"/>
  <c r="F2" i="2"/>
  <c r="J16" i="2" l="1"/>
  <c r="Q8" i="3" s="1"/>
  <c r="K16" i="2"/>
  <c r="R8" i="3" s="1"/>
  <c r="L16" i="2"/>
  <c r="S8" i="3" s="1"/>
  <c r="M16" i="2"/>
  <c r="T8" i="3" s="1"/>
  <c r="I16" i="2"/>
  <c r="P8" i="3" s="1"/>
  <c r="H16" i="2"/>
  <c r="O8" i="3" s="1"/>
  <c r="V52" i="2"/>
  <c r="V49" i="2"/>
  <c r="V47" i="2"/>
  <c r="V48" i="2"/>
  <c r="V44" i="2"/>
  <c r="V51" i="2"/>
  <c r="V50" i="2"/>
  <c r="V45" i="2"/>
  <c r="V46" i="2"/>
  <c r="V35" i="2"/>
  <c r="V27" i="2"/>
  <c r="V43" i="2"/>
  <c r="V36" i="2"/>
  <c r="V33" i="2"/>
  <c r="V11" i="2"/>
  <c r="V22" i="2"/>
  <c r="V41" i="2"/>
  <c r="V14" i="2"/>
  <c r="V23" i="2"/>
  <c r="V32" i="2"/>
  <c r="V21" i="2"/>
  <c r="V31" i="2"/>
  <c r="V34" i="2"/>
  <c r="V30" i="2"/>
  <c r="V26" i="2"/>
  <c r="V39" i="2"/>
  <c r="V28" i="2"/>
  <c r="V20" i="2"/>
  <c r="V40" i="2"/>
  <c r="V29" i="2"/>
  <c r="V37" i="2"/>
  <c r="V24" i="2"/>
  <c r="V42" i="2"/>
  <c r="V25" i="2"/>
  <c r="V38" i="2"/>
  <c r="V2" i="2"/>
  <c r="V10" i="2"/>
  <c r="V18" i="2"/>
  <c r="V4" i="2"/>
  <c r="V8" i="2"/>
  <c r="V3" i="2"/>
  <c r="V16" i="2"/>
  <c r="V12" i="2"/>
  <c r="V19" i="2"/>
  <c r="V15" i="2"/>
  <c r="V7" i="2"/>
  <c r="V5" i="2"/>
  <c r="V9" i="2"/>
  <c r="V13" i="2"/>
  <c r="V17" i="2"/>
  <c r="V6" i="2"/>
  <c r="B9" i="2"/>
  <c r="P1" i="3" s="1"/>
  <c r="I8" i="2"/>
  <c r="I6" i="3" s="1"/>
  <c r="L8" i="2"/>
  <c r="L6" i="3" s="1"/>
  <c r="J8" i="2"/>
  <c r="J6" i="3" s="1"/>
  <c r="K8" i="2"/>
  <c r="K6" i="3" s="1"/>
  <c r="M8" i="2"/>
  <c r="M6" i="3" s="1"/>
  <c r="C4" i="2"/>
  <c r="E7" i="3" s="1"/>
  <c r="A4" i="2"/>
  <c r="C7" i="3" s="1"/>
  <c r="A26" i="2" l="1"/>
  <c r="B26" i="2" s="1"/>
</calcChain>
</file>

<file path=xl/sharedStrings.xml><?xml version="1.0" encoding="utf-8"?>
<sst xmlns="http://schemas.openxmlformats.org/spreadsheetml/2006/main" count="71" uniqueCount="39">
  <si>
    <t>ID</t>
  </si>
  <si>
    <t>Gender</t>
  </si>
  <si>
    <t>Age</t>
  </si>
  <si>
    <t>Hours per Day</t>
  </si>
  <si>
    <t>Payment per Hour</t>
  </si>
  <si>
    <t>Education</t>
  </si>
  <si>
    <t>High School</t>
  </si>
  <si>
    <t>College</t>
  </si>
  <si>
    <t>University</t>
  </si>
  <si>
    <t>Technical</t>
  </si>
  <si>
    <t>Commerce</t>
  </si>
  <si>
    <t>other</t>
  </si>
  <si>
    <t>Laptop</t>
  </si>
  <si>
    <t>Value of Laptop</t>
  </si>
  <si>
    <t>Men</t>
  </si>
  <si>
    <t>Women</t>
  </si>
  <si>
    <t>Number of Men VS Number of Women</t>
  </si>
  <si>
    <t>How many Mens and Womens are there.</t>
  </si>
  <si>
    <t>Average Age Of Our Population</t>
  </si>
  <si>
    <t>Person with Highest Education</t>
  </si>
  <si>
    <t>Other</t>
  </si>
  <si>
    <t>Average Income (Rupees)</t>
  </si>
  <si>
    <t>Average Value per Laptop</t>
  </si>
  <si>
    <t>Average Value of one Laptop</t>
  </si>
  <si>
    <t>Salary per Annum</t>
  </si>
  <si>
    <t xml:space="preserve">Salary Above </t>
  </si>
  <si>
    <t xml:space="preserve">Average Salary </t>
  </si>
  <si>
    <t xml:space="preserve">       </t>
  </si>
  <si>
    <t>Number of people having Salary</t>
  </si>
  <si>
    <t>Below Average</t>
  </si>
  <si>
    <t>Above Average</t>
  </si>
  <si>
    <t>men</t>
  </si>
  <si>
    <t>women</t>
  </si>
  <si>
    <t>university</t>
  </si>
  <si>
    <t>technical</t>
  </si>
  <si>
    <t>commerce</t>
  </si>
  <si>
    <t>Average Salary</t>
  </si>
  <si>
    <t>Average Age</t>
  </si>
  <si>
    <t>Average Laptop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</si>
</sst>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8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5" borderId="2" xfId="5" applyAlignment="1">
      <alignment horizontal="center"/>
    </xf>
    <xf numFmtId="0" fontId="5" fillId="5" borderId="3" xfId="5" applyBorder="1" applyAlignment="1">
      <alignment horizontal="center"/>
    </xf>
    <xf numFmtId="0" fontId="5" fillId="5" borderId="2" xfId="5" applyAlignment="1">
      <alignment horizontal="center"/>
    </xf>
    <xf numFmtId="0" fontId="5" fillId="5" borderId="4" xfId="5" applyBorder="1" applyAlignment="1">
      <alignment horizontal="center"/>
    </xf>
    <xf numFmtId="0" fontId="5" fillId="5" borderId="5" xfId="5" applyBorder="1" applyAlignment="1">
      <alignment horizontal="center"/>
    </xf>
    <xf numFmtId="0" fontId="5" fillId="5" borderId="6" xfId="5" applyBorder="1" applyAlignment="1">
      <alignment horizontal="center"/>
    </xf>
    <xf numFmtId="0" fontId="0" fillId="0" borderId="0" xfId="0" applyBorder="1" applyAlignment="1"/>
    <xf numFmtId="0" fontId="3" fillId="3" borderId="0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4" borderId="1" xfId="4"/>
    <xf numFmtId="1" fontId="2" fillId="2" borderId="0" xfId="2" applyNumberFormat="1" applyBorder="1"/>
    <xf numFmtId="0" fontId="4" fillId="4" borderId="15" xfId="4" applyBorder="1"/>
    <xf numFmtId="0" fontId="4" fillId="4" borderId="1" xfId="4" applyBorder="1"/>
    <xf numFmtId="0" fontId="4" fillId="4" borderId="16" xfId="4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44" fontId="5" fillId="5" borderId="3" xfId="1" applyFont="1" applyFill="1" applyBorder="1" applyAlignment="1">
      <alignment horizontal="center"/>
    </xf>
    <xf numFmtId="44" fontId="0" fillId="0" borderId="0" xfId="1" applyFont="1"/>
    <xf numFmtId="0" fontId="0" fillId="0" borderId="12" xfId="0" applyBorder="1"/>
    <xf numFmtId="0" fontId="0" fillId="0" borderId="14" xfId="0" applyBorder="1"/>
    <xf numFmtId="170" fontId="0" fillId="8" borderId="0" xfId="0" applyNumberFormat="1" applyFill="1" applyBorder="1" applyAlignment="1">
      <alignment horizontal="center"/>
    </xf>
    <xf numFmtId="170" fontId="2" fillId="2" borderId="17" xfId="1" applyNumberFormat="1" applyFont="1" applyFill="1" applyBorder="1" applyAlignment="1">
      <alignment horizontal="center"/>
    </xf>
    <xf numFmtId="0" fontId="5" fillId="5" borderId="0" xfId="5" applyBorder="1" applyAlignment="1">
      <alignment horizontal="center"/>
    </xf>
    <xf numFmtId="0" fontId="5" fillId="5" borderId="0" xfId="5" applyBorder="1" applyAlignment="1"/>
    <xf numFmtId="0" fontId="0" fillId="0" borderId="13" xfId="0" applyBorder="1"/>
    <xf numFmtId="170" fontId="0" fillId="0" borderId="7" xfId="0" applyNumberFormat="1" applyBorder="1"/>
    <xf numFmtId="170" fontId="0" fillId="0" borderId="0" xfId="0" applyNumberFormat="1" applyBorder="1"/>
    <xf numFmtId="170" fontId="0" fillId="0" borderId="8" xfId="0" applyNumberFormat="1" applyBorder="1"/>
    <xf numFmtId="0" fontId="4" fillId="4" borderId="0" xfId="4" applyBorder="1"/>
    <xf numFmtId="0" fontId="5" fillId="5" borderId="12" xfId="5" applyBorder="1" applyAlignment="1">
      <alignment horizontal="center"/>
    </xf>
    <xf numFmtId="0" fontId="5" fillId="5" borderId="13" xfId="5" applyBorder="1" applyAlignment="1">
      <alignment horizontal="center"/>
    </xf>
    <xf numFmtId="0" fontId="5" fillId="5" borderId="14" xfId="5" applyBorder="1" applyAlignment="1">
      <alignment horizontal="center"/>
    </xf>
    <xf numFmtId="0" fontId="4" fillId="4" borderId="7" xfId="4" applyBorder="1"/>
    <xf numFmtId="0" fontId="4" fillId="4" borderId="8" xfId="4" applyBorder="1"/>
    <xf numFmtId="44" fontId="5" fillId="5" borderId="18" xfId="5" applyNumberFormat="1" applyBorder="1" applyAlignment="1"/>
    <xf numFmtId="44" fontId="5" fillId="5" borderId="19" xfId="5" applyNumberFormat="1" applyBorder="1" applyAlignment="1"/>
    <xf numFmtId="0" fontId="7" fillId="0" borderId="0" xfId="0" applyFont="1" applyBorder="1" applyAlignment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1" fillId="6" borderId="22" xfId="6" applyNumberFormat="1" applyBorder="1" applyAlignment="1">
      <alignment horizontal="center" vertical="center"/>
    </xf>
    <xf numFmtId="0" fontId="1" fillId="6" borderId="23" xfId="6" applyBorder="1" applyAlignment="1">
      <alignment horizontal="center" vertical="center"/>
    </xf>
    <xf numFmtId="170" fontId="0" fillId="8" borderId="14" xfId="0" applyNumberFormat="1" applyFill="1" applyBorder="1" applyAlignment="1">
      <alignment horizontal="center" vertical="center"/>
    </xf>
    <xf numFmtId="170" fontId="0" fillId="8" borderId="11" xfId="0" applyNumberFormat="1" applyFill="1" applyBorder="1" applyAlignment="1">
      <alignment horizontal="center" vertical="center"/>
    </xf>
    <xf numFmtId="170" fontId="0" fillId="7" borderId="14" xfId="0" applyNumberFormat="1" applyFill="1" applyBorder="1" applyAlignment="1">
      <alignment horizontal="center" vertical="center"/>
    </xf>
    <xf numFmtId="170" fontId="0" fillId="7" borderId="11" xfId="0" applyNumberFormat="1" applyFill="1" applyBorder="1" applyAlignment="1">
      <alignment horizontal="center" vertical="center"/>
    </xf>
    <xf numFmtId="170" fontId="0" fillId="0" borderId="24" xfId="0" applyNumberFormat="1" applyBorder="1"/>
  </cellXfs>
  <cellStyles count="7">
    <cellStyle name="40% - Accent2" xfId="6" builtinId="35"/>
    <cellStyle name="Calculation" xfId="4" builtinId="22"/>
    <cellStyle name="Check Cell" xfId="5" builtinId="23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0721868365181"/>
          <c:y val="5.9844404548174746E-2"/>
          <c:w val="0.77016985138004246"/>
          <c:h val="0.868342309994015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Dashboard!$C$7:$F$7</c:f>
              <c:numCache>
                <c:formatCode>General</c:formatCode>
                <c:ptCount val="4"/>
                <c:pt idx="0">
                  <c:v>21</c:v>
                </c:pt>
                <c:pt idx="2">
                  <c:v>28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902314814814815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analyse!$H$7:$M$7</c:f>
              <c:strCache>
                <c:ptCount val="6"/>
                <c:pt idx="0">
                  <c:v>High School</c:v>
                </c:pt>
                <c:pt idx="1">
                  <c:v>College</c:v>
                </c:pt>
                <c:pt idx="2">
                  <c:v>University</c:v>
                </c:pt>
                <c:pt idx="3">
                  <c:v>Technical</c:v>
                </c:pt>
                <c:pt idx="4">
                  <c:v>Commerce</c:v>
                </c:pt>
                <c:pt idx="5">
                  <c:v>Other</c:v>
                </c:pt>
              </c:strCache>
            </c:strRef>
          </c:cat>
          <c:val>
            <c:numRef>
              <c:f>analyse!$H$8:$M$8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805350320"/>
        <c:axId val="-1805346512"/>
      </c:barChart>
      <c:catAx>
        <c:axId val="-18053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346512"/>
        <c:crosses val="autoZero"/>
        <c:auto val="1"/>
        <c:lblAlgn val="ctr"/>
        <c:lblOffset val="100"/>
        <c:noMultiLvlLbl val="0"/>
      </c:catAx>
      <c:valAx>
        <c:axId val="-180534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053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Dashboard!$O$6:$T$6</c:f>
              <c:strCache>
                <c:ptCount val="6"/>
                <c:pt idx="0">
                  <c:v>High School</c:v>
                </c:pt>
                <c:pt idx="1">
                  <c:v>College</c:v>
                </c:pt>
                <c:pt idx="2">
                  <c:v>University</c:v>
                </c:pt>
                <c:pt idx="3">
                  <c:v>Technical</c:v>
                </c:pt>
                <c:pt idx="4">
                  <c:v>Commerce</c:v>
                </c:pt>
                <c:pt idx="5">
                  <c:v>Other</c:v>
                </c:pt>
              </c:strCache>
            </c:strRef>
          </c:cat>
          <c:val>
            <c:numRef>
              <c:f>Dashboard!$O$8:$T$8</c:f>
              <c:numCache>
                <c:formatCode>"$"#,##0.00</c:formatCode>
                <c:ptCount val="6"/>
                <c:pt idx="0">
                  <c:v>715555.5555555555</c:v>
                </c:pt>
                <c:pt idx="1">
                  <c:v>875000</c:v>
                </c:pt>
                <c:pt idx="2">
                  <c:v>580000</c:v>
                </c:pt>
                <c:pt idx="3">
                  <c:v>775384.61538461538</c:v>
                </c:pt>
                <c:pt idx="4">
                  <c:v>812000</c:v>
                </c:pt>
                <c:pt idx="5">
                  <c:v>717500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56612432"/>
        <c:axId val="-1756611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Dashboard!$O$6:$T$6</c15:sqref>
                        </c15:formulaRef>
                      </c:ext>
                    </c:extLst>
                    <c:strCache>
                      <c:ptCount val="6"/>
                      <c:pt idx="0">
                        <c:v>High School</c:v>
                      </c:pt>
                      <c:pt idx="1">
                        <c:v>College</c:v>
                      </c:pt>
                      <c:pt idx="2">
                        <c:v>University</c:v>
                      </c:pt>
                      <c:pt idx="3">
                        <c:v>Technical</c:v>
                      </c:pt>
                      <c:pt idx="4">
                        <c:v>Commerce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Dashboard!$O$7:$T$7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Dashboard!$O$6:$T$6</c15:sqref>
                        </c15:formulaRef>
                      </c:ext>
                    </c:extLst>
                    <c:strCache>
                      <c:ptCount val="6"/>
                      <c:pt idx="0">
                        <c:v>High School</c:v>
                      </c:pt>
                      <c:pt idx="1">
                        <c:v>College</c:v>
                      </c:pt>
                      <c:pt idx="2">
                        <c:v>University</c:v>
                      </c:pt>
                      <c:pt idx="3">
                        <c:v>Technical</c:v>
                      </c:pt>
                      <c:pt idx="4">
                        <c:v>Commerce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Dashboard!$O$9:$T$9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-1756612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56611888"/>
        <c:crosses val="autoZero"/>
        <c:auto val="1"/>
        <c:lblAlgn val="ctr"/>
        <c:lblOffset val="100"/>
        <c:noMultiLvlLbl val="0"/>
      </c:catAx>
      <c:valAx>
        <c:axId val="-1756611888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-175661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60960</xdr:rowOff>
    </xdr:from>
    <xdr:to>
      <xdr:col>5</xdr:col>
      <xdr:colOff>563880</xdr:colOff>
      <xdr:row>17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22860</xdr:rowOff>
    </xdr:from>
    <xdr:to>
      <xdr:col>12</xdr:col>
      <xdr:colOff>601980</xdr:colOff>
      <xdr:row>19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19050</xdr:rowOff>
    </xdr:from>
    <xdr:to>
      <xdr:col>20</xdr:col>
      <xdr:colOff>0</xdr:colOff>
      <xdr:row>26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F2" sqref="F2"/>
    </sheetView>
  </sheetViews>
  <sheetFormatPr defaultRowHeight="14.4" x14ac:dyDescent="0.3"/>
  <cols>
    <col min="4" max="4" width="15.77734375" customWidth="1"/>
    <col min="5" max="5" width="16.88671875" customWidth="1"/>
    <col min="6" max="6" width="18.88671875" customWidth="1"/>
    <col min="8" max="8" width="17.88671875" customWidth="1"/>
    <col min="9" max="9" width="23.44140625" customWidth="1"/>
    <col min="10" max="10" width="18.109375" customWidth="1"/>
  </cols>
  <sheetData>
    <row r="1" spans="1:23" ht="15.6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12</v>
      </c>
      <c r="H1" s="4" t="s">
        <v>13</v>
      </c>
      <c r="I1" s="27" t="s">
        <v>22</v>
      </c>
      <c r="J1" s="4" t="s">
        <v>24</v>
      </c>
      <c r="P1" s="2" t="s">
        <v>5</v>
      </c>
      <c r="Q1" s="2"/>
      <c r="R1" s="2"/>
      <c r="W1" t="s">
        <v>1</v>
      </c>
    </row>
    <row r="2" spans="1:23" ht="15" thickTop="1" x14ac:dyDescent="0.3">
      <c r="A2" s="1">
        <v>1</v>
      </c>
      <c r="B2" s="1" t="str">
        <f ca="1">IF(W2=1,"Men","Women")</f>
        <v>Women</v>
      </c>
      <c r="C2" s="1">
        <f ca="1">RANDBETWEEN(25,45)</f>
        <v>43</v>
      </c>
      <c r="D2" s="1">
        <f ca="1">RANDBETWEEN(3,8)</f>
        <v>4</v>
      </c>
      <c r="E2" s="1">
        <f ca="1">D2*700</f>
        <v>2800</v>
      </c>
      <c r="F2" s="1" t="str">
        <f ca="1">VLOOKUP(P2,$Q$2:$R$7,2)</f>
        <v>High School</v>
      </c>
      <c r="G2">
        <f ca="1">RANDBETWEEN(1,3)</f>
        <v>1</v>
      </c>
      <c r="H2">
        <f ca="1">RANDBETWEEN(45000,90000)</f>
        <v>46688</v>
      </c>
      <c r="I2" s="28">
        <f ca="1">H2/G2</f>
        <v>46688</v>
      </c>
      <c r="J2">
        <f ca="1">E2*200</f>
        <v>560000</v>
      </c>
      <c r="P2">
        <f ca="1">RANDBETWEEN(1,6)</f>
        <v>1</v>
      </c>
      <c r="Q2">
        <v>1</v>
      </c>
      <c r="R2" t="s">
        <v>6</v>
      </c>
      <c r="W2">
        <f ca="1">RANDBETWEEN(1,2)</f>
        <v>2</v>
      </c>
    </row>
    <row r="3" spans="1:23" x14ac:dyDescent="0.3">
      <c r="A3" s="1">
        <v>2</v>
      </c>
      <c r="B3" s="1" t="str">
        <f t="shared" ref="B3:B51" ca="1" si="0">IF(W3=1,"Men","Women")</f>
        <v>Men</v>
      </c>
      <c r="C3" s="1">
        <f t="shared" ref="C3:C51" ca="1" si="1">RANDBETWEEN(25,45)</f>
        <v>37</v>
      </c>
      <c r="D3" s="1">
        <f t="shared" ref="D3:D51" ca="1" si="2">RANDBETWEEN(3,8)</f>
        <v>7</v>
      </c>
      <c r="E3" s="1">
        <f t="shared" ref="E3:E51" ca="1" si="3">D3*700</f>
        <v>4900</v>
      </c>
      <c r="F3" s="1" t="str">
        <f t="shared" ref="F3:F51" ca="1" si="4">VLOOKUP(P3,$Q$2:$R$7,2)</f>
        <v>Commerce</v>
      </c>
      <c r="G3">
        <f t="shared" ref="G3:G51" ca="1" si="5">RANDBETWEEN(1,3)</f>
        <v>2</v>
      </c>
      <c r="H3">
        <f t="shared" ref="H3:H51" ca="1" si="6">RANDBETWEEN(45000,90000)</f>
        <v>74830</v>
      </c>
      <c r="I3" s="28">
        <f t="shared" ref="I3:I51" ca="1" si="7">H3/G3</f>
        <v>37415</v>
      </c>
      <c r="J3">
        <f t="shared" ref="J3:J51" ca="1" si="8">E3*200</f>
        <v>980000</v>
      </c>
      <c r="P3">
        <f t="shared" ref="P3:P51" ca="1" si="9">RANDBETWEEN(1,6)</f>
        <v>5</v>
      </c>
      <c r="Q3">
        <v>2</v>
      </c>
      <c r="R3" t="s">
        <v>7</v>
      </c>
      <c r="W3">
        <f t="shared" ref="W3:W52" ca="1" si="10">RANDBETWEEN(1,2)</f>
        <v>1</v>
      </c>
    </row>
    <row r="4" spans="1:23" x14ac:dyDescent="0.3">
      <c r="A4" s="1">
        <v>3</v>
      </c>
      <c r="B4" s="1" t="str">
        <f t="shared" ca="1" si="0"/>
        <v>Women</v>
      </c>
      <c r="C4" s="1">
        <f t="shared" ca="1" si="1"/>
        <v>45</v>
      </c>
      <c r="D4" s="1">
        <f t="shared" ca="1" si="2"/>
        <v>4</v>
      </c>
      <c r="E4" s="1">
        <f t="shared" ca="1" si="3"/>
        <v>2800</v>
      </c>
      <c r="F4" s="1" t="str">
        <f t="shared" ca="1" si="4"/>
        <v>High School</v>
      </c>
      <c r="G4">
        <f t="shared" ca="1" si="5"/>
        <v>3</v>
      </c>
      <c r="H4">
        <f t="shared" ca="1" si="6"/>
        <v>79890</v>
      </c>
      <c r="I4" s="28">
        <f t="shared" ca="1" si="7"/>
        <v>26630</v>
      </c>
      <c r="J4">
        <f t="shared" ca="1" si="8"/>
        <v>560000</v>
      </c>
      <c r="P4">
        <f t="shared" ca="1" si="9"/>
        <v>1</v>
      </c>
      <c r="Q4">
        <v>3</v>
      </c>
      <c r="R4" t="s">
        <v>8</v>
      </c>
      <c r="W4">
        <f t="shared" ca="1" si="10"/>
        <v>2</v>
      </c>
    </row>
    <row r="5" spans="1:23" x14ac:dyDescent="0.3">
      <c r="A5" s="1">
        <v>4</v>
      </c>
      <c r="B5" s="1" t="str">
        <f t="shared" ca="1" si="0"/>
        <v>Women</v>
      </c>
      <c r="C5" s="1">
        <f t="shared" ca="1" si="1"/>
        <v>33</v>
      </c>
      <c r="D5" s="1">
        <f t="shared" ca="1" si="2"/>
        <v>4</v>
      </c>
      <c r="E5" s="1">
        <f t="shared" ca="1" si="3"/>
        <v>2800</v>
      </c>
      <c r="F5" s="1" t="str">
        <f t="shared" ca="1" si="4"/>
        <v>College</v>
      </c>
      <c r="G5">
        <f t="shared" ca="1" si="5"/>
        <v>3</v>
      </c>
      <c r="H5">
        <f t="shared" ca="1" si="6"/>
        <v>77283</v>
      </c>
      <c r="I5" s="28">
        <f t="shared" ca="1" si="7"/>
        <v>25761</v>
      </c>
      <c r="J5">
        <f t="shared" ca="1" si="8"/>
        <v>560000</v>
      </c>
      <c r="P5">
        <f t="shared" ca="1" si="9"/>
        <v>2</v>
      </c>
      <c r="Q5">
        <v>4</v>
      </c>
      <c r="R5" t="s">
        <v>9</v>
      </c>
      <c r="W5">
        <f t="shared" ca="1" si="10"/>
        <v>2</v>
      </c>
    </row>
    <row r="6" spans="1:23" x14ac:dyDescent="0.3">
      <c r="A6" s="1">
        <v>5</v>
      </c>
      <c r="B6" s="1" t="str">
        <f t="shared" ca="1" si="0"/>
        <v>Men</v>
      </c>
      <c r="C6" s="1">
        <f t="shared" ca="1" si="1"/>
        <v>36</v>
      </c>
      <c r="D6" s="1">
        <f t="shared" ca="1" si="2"/>
        <v>8</v>
      </c>
      <c r="E6" s="1">
        <f t="shared" ca="1" si="3"/>
        <v>5600</v>
      </c>
      <c r="F6" s="1" t="str">
        <f t="shared" ca="1" si="4"/>
        <v>College</v>
      </c>
      <c r="G6">
        <f t="shared" ca="1" si="5"/>
        <v>3</v>
      </c>
      <c r="H6">
        <f t="shared" ca="1" si="6"/>
        <v>84877</v>
      </c>
      <c r="I6" s="28">
        <f t="shared" ca="1" si="7"/>
        <v>28292.333333333332</v>
      </c>
      <c r="J6">
        <f t="shared" ca="1" si="8"/>
        <v>1120000</v>
      </c>
      <c r="P6">
        <f t="shared" ca="1" si="9"/>
        <v>2</v>
      </c>
      <c r="Q6">
        <v>5</v>
      </c>
      <c r="R6" t="s">
        <v>10</v>
      </c>
      <c r="W6">
        <f t="shared" ca="1" si="10"/>
        <v>1</v>
      </c>
    </row>
    <row r="7" spans="1:23" x14ac:dyDescent="0.3">
      <c r="A7" s="1">
        <v>6</v>
      </c>
      <c r="B7" s="1" t="str">
        <f t="shared" ca="1" si="0"/>
        <v>Men</v>
      </c>
      <c r="C7" s="1">
        <f t="shared" ca="1" si="1"/>
        <v>27</v>
      </c>
      <c r="D7" s="1">
        <f t="shared" ca="1" si="2"/>
        <v>5</v>
      </c>
      <c r="E7" s="1">
        <f t="shared" ca="1" si="3"/>
        <v>3500</v>
      </c>
      <c r="F7" s="1" t="str">
        <f t="shared" ca="1" si="4"/>
        <v>University</v>
      </c>
      <c r="G7">
        <f t="shared" ca="1" si="5"/>
        <v>1</v>
      </c>
      <c r="H7">
        <f t="shared" ca="1" si="6"/>
        <v>77622</v>
      </c>
      <c r="I7" s="28">
        <f t="shared" ca="1" si="7"/>
        <v>77622</v>
      </c>
      <c r="J7">
        <f t="shared" ca="1" si="8"/>
        <v>700000</v>
      </c>
      <c r="P7">
        <f t="shared" ca="1" si="9"/>
        <v>3</v>
      </c>
      <c r="Q7">
        <v>6</v>
      </c>
      <c r="R7" t="s">
        <v>11</v>
      </c>
      <c r="W7">
        <f t="shared" ca="1" si="10"/>
        <v>1</v>
      </c>
    </row>
    <row r="8" spans="1:23" x14ac:dyDescent="0.3">
      <c r="A8" s="1">
        <v>7</v>
      </c>
      <c r="B8" s="1" t="str">
        <f t="shared" ca="1" si="0"/>
        <v>Women</v>
      </c>
      <c r="C8" s="1">
        <f t="shared" ca="1" si="1"/>
        <v>32</v>
      </c>
      <c r="D8" s="1">
        <f t="shared" ca="1" si="2"/>
        <v>6</v>
      </c>
      <c r="E8" s="1">
        <f t="shared" ca="1" si="3"/>
        <v>4200</v>
      </c>
      <c r="F8" s="1" t="str">
        <f t="shared" ca="1" si="4"/>
        <v>College</v>
      </c>
      <c r="G8">
        <f t="shared" ca="1" si="5"/>
        <v>1</v>
      </c>
      <c r="H8">
        <f t="shared" ca="1" si="6"/>
        <v>72272</v>
      </c>
      <c r="I8" s="28">
        <f t="shared" ca="1" si="7"/>
        <v>72272</v>
      </c>
      <c r="J8">
        <f t="shared" ca="1" si="8"/>
        <v>840000</v>
      </c>
      <c r="P8">
        <f t="shared" ca="1" si="9"/>
        <v>2</v>
      </c>
      <c r="W8">
        <f t="shared" ca="1" si="10"/>
        <v>2</v>
      </c>
    </row>
    <row r="9" spans="1:23" x14ac:dyDescent="0.3">
      <c r="A9" s="1">
        <v>8</v>
      </c>
      <c r="B9" s="1" t="str">
        <f t="shared" ca="1" si="0"/>
        <v>Men</v>
      </c>
      <c r="C9" s="1">
        <f t="shared" ca="1" si="1"/>
        <v>45</v>
      </c>
      <c r="D9" s="1">
        <f t="shared" ca="1" si="2"/>
        <v>3</v>
      </c>
      <c r="E9" s="1">
        <f t="shared" ca="1" si="3"/>
        <v>2100</v>
      </c>
      <c r="F9" s="1" t="str">
        <f t="shared" ca="1" si="4"/>
        <v>Technical</v>
      </c>
      <c r="G9">
        <f t="shared" ca="1" si="5"/>
        <v>2</v>
      </c>
      <c r="H9">
        <f t="shared" ca="1" si="6"/>
        <v>75325</v>
      </c>
      <c r="I9" s="28">
        <f t="shared" ca="1" si="7"/>
        <v>37662.5</v>
      </c>
      <c r="J9">
        <f t="shared" ca="1" si="8"/>
        <v>420000</v>
      </c>
      <c r="P9">
        <f t="shared" ca="1" si="9"/>
        <v>4</v>
      </c>
      <c r="W9">
        <f t="shared" ca="1" si="10"/>
        <v>1</v>
      </c>
    </row>
    <row r="10" spans="1:23" x14ac:dyDescent="0.3">
      <c r="A10" s="1">
        <v>9</v>
      </c>
      <c r="B10" s="1" t="str">
        <f t="shared" ca="1" si="0"/>
        <v>Women</v>
      </c>
      <c r="C10" s="1">
        <f t="shared" ca="1" si="1"/>
        <v>29</v>
      </c>
      <c r="D10" s="1">
        <f t="shared" ca="1" si="2"/>
        <v>3</v>
      </c>
      <c r="E10" s="1">
        <f t="shared" ca="1" si="3"/>
        <v>2100</v>
      </c>
      <c r="F10" s="1" t="str">
        <f t="shared" ca="1" si="4"/>
        <v>High School</v>
      </c>
      <c r="G10">
        <f t="shared" ca="1" si="5"/>
        <v>2</v>
      </c>
      <c r="H10">
        <f t="shared" ca="1" si="6"/>
        <v>64700</v>
      </c>
      <c r="I10" s="28">
        <f t="shared" ca="1" si="7"/>
        <v>32350</v>
      </c>
      <c r="J10">
        <f t="shared" ca="1" si="8"/>
        <v>420000</v>
      </c>
      <c r="P10">
        <f t="shared" ca="1" si="9"/>
        <v>1</v>
      </c>
      <c r="W10">
        <f t="shared" ca="1" si="10"/>
        <v>2</v>
      </c>
    </row>
    <row r="11" spans="1:23" x14ac:dyDescent="0.3">
      <c r="A11" s="1">
        <v>10</v>
      </c>
      <c r="B11" s="1" t="str">
        <f t="shared" ca="1" si="0"/>
        <v>Women</v>
      </c>
      <c r="C11" s="1">
        <f t="shared" ca="1" si="1"/>
        <v>38</v>
      </c>
      <c r="D11" s="1">
        <f t="shared" ca="1" si="2"/>
        <v>8</v>
      </c>
      <c r="E11" s="1">
        <f t="shared" ca="1" si="3"/>
        <v>5600</v>
      </c>
      <c r="F11" s="1" t="str">
        <f t="shared" ca="1" si="4"/>
        <v>College</v>
      </c>
      <c r="G11">
        <f t="shared" ca="1" si="5"/>
        <v>2</v>
      </c>
      <c r="H11">
        <f t="shared" ca="1" si="6"/>
        <v>81976</v>
      </c>
      <c r="I11" s="28">
        <f t="shared" ca="1" si="7"/>
        <v>40988</v>
      </c>
      <c r="J11">
        <f t="shared" ca="1" si="8"/>
        <v>1120000</v>
      </c>
      <c r="P11">
        <f t="shared" ca="1" si="9"/>
        <v>2</v>
      </c>
      <c r="W11">
        <f t="shared" ca="1" si="10"/>
        <v>2</v>
      </c>
    </row>
    <row r="12" spans="1:23" x14ac:dyDescent="0.3">
      <c r="A12" s="1">
        <v>11</v>
      </c>
      <c r="B12" s="1" t="str">
        <f t="shared" ca="1" si="0"/>
        <v>Women</v>
      </c>
      <c r="C12" s="1">
        <f t="shared" ca="1" si="1"/>
        <v>30</v>
      </c>
      <c r="D12" s="1">
        <f t="shared" ca="1" si="2"/>
        <v>5</v>
      </c>
      <c r="E12" s="1">
        <f t="shared" ca="1" si="3"/>
        <v>3500</v>
      </c>
      <c r="F12" s="1" t="str">
        <f t="shared" ca="1" si="4"/>
        <v>Technical</v>
      </c>
      <c r="G12">
        <f t="shared" ca="1" si="5"/>
        <v>1</v>
      </c>
      <c r="H12">
        <f t="shared" ca="1" si="6"/>
        <v>73788</v>
      </c>
      <c r="I12" s="28">
        <f t="shared" ca="1" si="7"/>
        <v>73788</v>
      </c>
      <c r="J12">
        <f t="shared" ca="1" si="8"/>
        <v>700000</v>
      </c>
      <c r="P12">
        <f t="shared" ca="1" si="9"/>
        <v>4</v>
      </c>
      <c r="W12">
        <f t="shared" ca="1" si="10"/>
        <v>2</v>
      </c>
    </row>
    <row r="13" spans="1:23" x14ac:dyDescent="0.3">
      <c r="A13" s="1">
        <v>12</v>
      </c>
      <c r="B13" s="1" t="str">
        <f t="shared" ca="1" si="0"/>
        <v>Men</v>
      </c>
      <c r="C13" s="1">
        <f t="shared" ca="1" si="1"/>
        <v>41</v>
      </c>
      <c r="D13" s="1">
        <f t="shared" ca="1" si="2"/>
        <v>6</v>
      </c>
      <c r="E13" s="1">
        <f t="shared" ca="1" si="3"/>
        <v>4200</v>
      </c>
      <c r="F13" s="1" t="str">
        <f t="shared" ca="1" si="4"/>
        <v>Technical</v>
      </c>
      <c r="G13">
        <f t="shared" ca="1" si="5"/>
        <v>1</v>
      </c>
      <c r="H13">
        <f t="shared" ca="1" si="6"/>
        <v>84124</v>
      </c>
      <c r="I13" s="28">
        <f t="shared" ca="1" si="7"/>
        <v>84124</v>
      </c>
      <c r="J13">
        <f t="shared" ca="1" si="8"/>
        <v>840000</v>
      </c>
      <c r="P13">
        <f t="shared" ca="1" si="9"/>
        <v>4</v>
      </c>
      <c r="W13">
        <f t="shared" ca="1" si="10"/>
        <v>1</v>
      </c>
    </row>
    <row r="14" spans="1:23" x14ac:dyDescent="0.3">
      <c r="A14" s="1">
        <v>13</v>
      </c>
      <c r="B14" s="1" t="str">
        <f t="shared" ca="1" si="0"/>
        <v>Men</v>
      </c>
      <c r="C14" s="1">
        <f t="shared" ca="1" si="1"/>
        <v>32</v>
      </c>
      <c r="D14" s="1">
        <f t="shared" ca="1" si="2"/>
        <v>5</v>
      </c>
      <c r="E14" s="1">
        <f t="shared" ca="1" si="3"/>
        <v>3500</v>
      </c>
      <c r="F14" s="1" t="str">
        <f t="shared" ca="1" si="4"/>
        <v>Commerce</v>
      </c>
      <c r="G14">
        <f t="shared" ca="1" si="5"/>
        <v>2</v>
      </c>
      <c r="H14">
        <f t="shared" ca="1" si="6"/>
        <v>59154</v>
      </c>
      <c r="I14" s="28">
        <f t="shared" ca="1" si="7"/>
        <v>29577</v>
      </c>
      <c r="J14">
        <f t="shared" ca="1" si="8"/>
        <v>700000</v>
      </c>
      <c r="P14">
        <f t="shared" ca="1" si="9"/>
        <v>5</v>
      </c>
      <c r="W14">
        <f t="shared" ca="1" si="10"/>
        <v>1</v>
      </c>
    </row>
    <row r="15" spans="1:23" x14ac:dyDescent="0.3">
      <c r="A15" s="1">
        <v>14</v>
      </c>
      <c r="B15" s="1" t="str">
        <f t="shared" ca="1" si="0"/>
        <v>Men</v>
      </c>
      <c r="C15" s="1">
        <f t="shared" ca="1" si="1"/>
        <v>43</v>
      </c>
      <c r="D15" s="1">
        <f t="shared" ca="1" si="2"/>
        <v>3</v>
      </c>
      <c r="E15" s="1">
        <f t="shared" ca="1" si="3"/>
        <v>2100</v>
      </c>
      <c r="F15" s="1" t="str">
        <f t="shared" ca="1" si="4"/>
        <v>University</v>
      </c>
      <c r="G15">
        <f t="shared" ca="1" si="5"/>
        <v>2</v>
      </c>
      <c r="H15">
        <f t="shared" ca="1" si="6"/>
        <v>86936</v>
      </c>
      <c r="I15" s="28">
        <f t="shared" ca="1" si="7"/>
        <v>43468</v>
      </c>
      <c r="J15">
        <f t="shared" ca="1" si="8"/>
        <v>420000</v>
      </c>
      <c r="P15">
        <f t="shared" ca="1" si="9"/>
        <v>3</v>
      </c>
      <c r="W15">
        <f t="shared" ca="1" si="10"/>
        <v>1</v>
      </c>
    </row>
    <row r="16" spans="1:23" x14ac:dyDescent="0.3">
      <c r="A16" s="1">
        <v>15</v>
      </c>
      <c r="B16" s="1" t="str">
        <f t="shared" ca="1" si="0"/>
        <v>Women</v>
      </c>
      <c r="C16" s="1">
        <f t="shared" ca="1" si="1"/>
        <v>41</v>
      </c>
      <c r="D16" s="1">
        <f t="shared" ca="1" si="2"/>
        <v>7</v>
      </c>
      <c r="E16" s="1">
        <f t="shared" ca="1" si="3"/>
        <v>4900</v>
      </c>
      <c r="F16" s="1" t="str">
        <f t="shared" ca="1" si="4"/>
        <v>Technical</v>
      </c>
      <c r="G16">
        <f t="shared" ca="1" si="5"/>
        <v>1</v>
      </c>
      <c r="H16">
        <f t="shared" ca="1" si="6"/>
        <v>72721</v>
      </c>
      <c r="I16" s="28">
        <f t="shared" ca="1" si="7"/>
        <v>72721</v>
      </c>
      <c r="J16">
        <f t="shared" ca="1" si="8"/>
        <v>980000</v>
      </c>
      <c r="P16">
        <f t="shared" ca="1" si="9"/>
        <v>4</v>
      </c>
      <c r="W16">
        <f t="shared" ca="1" si="10"/>
        <v>2</v>
      </c>
    </row>
    <row r="17" spans="1:23" x14ac:dyDescent="0.3">
      <c r="A17" s="1">
        <v>16</v>
      </c>
      <c r="B17" s="1" t="str">
        <f t="shared" ca="1" si="0"/>
        <v>Men</v>
      </c>
      <c r="C17" s="1">
        <f t="shared" ca="1" si="1"/>
        <v>39</v>
      </c>
      <c r="D17" s="1">
        <f t="shared" ca="1" si="2"/>
        <v>4</v>
      </c>
      <c r="E17" s="1">
        <f t="shared" ca="1" si="3"/>
        <v>2800</v>
      </c>
      <c r="F17" s="1" t="str">
        <f t="shared" ca="1" si="4"/>
        <v>other</v>
      </c>
      <c r="G17">
        <f t="shared" ca="1" si="5"/>
        <v>2</v>
      </c>
      <c r="H17">
        <f t="shared" ca="1" si="6"/>
        <v>56647</v>
      </c>
      <c r="I17" s="28">
        <f t="shared" ca="1" si="7"/>
        <v>28323.5</v>
      </c>
      <c r="J17">
        <f t="shared" ca="1" si="8"/>
        <v>560000</v>
      </c>
      <c r="P17">
        <f t="shared" ca="1" si="9"/>
        <v>6</v>
      </c>
      <c r="W17">
        <f t="shared" ca="1" si="10"/>
        <v>1</v>
      </c>
    </row>
    <row r="18" spans="1:23" x14ac:dyDescent="0.3">
      <c r="A18" s="1">
        <v>17</v>
      </c>
      <c r="B18" s="1" t="str">
        <f t="shared" ca="1" si="0"/>
        <v>Women</v>
      </c>
      <c r="C18" s="1">
        <f t="shared" ca="1" si="1"/>
        <v>33</v>
      </c>
      <c r="D18" s="1">
        <f t="shared" ca="1" si="2"/>
        <v>3</v>
      </c>
      <c r="E18" s="1">
        <f t="shared" ca="1" si="3"/>
        <v>2100</v>
      </c>
      <c r="F18" s="1" t="str">
        <f t="shared" ca="1" si="4"/>
        <v>High School</v>
      </c>
      <c r="G18">
        <f t="shared" ca="1" si="5"/>
        <v>1</v>
      </c>
      <c r="H18">
        <f t="shared" ca="1" si="6"/>
        <v>57027</v>
      </c>
      <c r="I18" s="28">
        <f t="shared" ca="1" si="7"/>
        <v>57027</v>
      </c>
      <c r="J18">
        <f t="shared" ca="1" si="8"/>
        <v>420000</v>
      </c>
      <c r="P18">
        <f t="shared" ca="1" si="9"/>
        <v>1</v>
      </c>
      <c r="W18">
        <f t="shared" ca="1" si="10"/>
        <v>2</v>
      </c>
    </row>
    <row r="19" spans="1:23" x14ac:dyDescent="0.3">
      <c r="A19" s="1">
        <v>18</v>
      </c>
      <c r="B19" s="1" t="str">
        <f t="shared" ca="1" si="0"/>
        <v>Women</v>
      </c>
      <c r="C19" s="1">
        <f t="shared" ca="1" si="1"/>
        <v>30</v>
      </c>
      <c r="D19" s="1">
        <f t="shared" ca="1" si="2"/>
        <v>3</v>
      </c>
      <c r="E19" s="1">
        <f t="shared" ca="1" si="3"/>
        <v>2100</v>
      </c>
      <c r="F19" s="1" t="str">
        <f t="shared" ca="1" si="4"/>
        <v>University</v>
      </c>
      <c r="G19">
        <f t="shared" ca="1" si="5"/>
        <v>2</v>
      </c>
      <c r="H19">
        <f t="shared" ca="1" si="6"/>
        <v>50292</v>
      </c>
      <c r="I19" s="28">
        <f t="shared" ca="1" si="7"/>
        <v>25146</v>
      </c>
      <c r="J19">
        <f t="shared" ca="1" si="8"/>
        <v>420000</v>
      </c>
      <c r="P19">
        <f t="shared" ca="1" si="9"/>
        <v>3</v>
      </c>
      <c r="W19">
        <f t="shared" ca="1" si="10"/>
        <v>2</v>
      </c>
    </row>
    <row r="20" spans="1:23" x14ac:dyDescent="0.3">
      <c r="A20" s="1">
        <v>19</v>
      </c>
      <c r="B20" s="1" t="str">
        <f t="shared" ca="1" si="0"/>
        <v>Women</v>
      </c>
      <c r="C20" s="1">
        <f t="shared" ca="1" si="1"/>
        <v>40</v>
      </c>
      <c r="D20" s="1">
        <f t="shared" ca="1" si="2"/>
        <v>6</v>
      </c>
      <c r="E20" s="1">
        <f t="shared" ca="1" si="3"/>
        <v>4200</v>
      </c>
      <c r="F20" s="1" t="str">
        <f t="shared" ca="1" si="4"/>
        <v>Technical</v>
      </c>
      <c r="G20">
        <f t="shared" ca="1" si="5"/>
        <v>2</v>
      </c>
      <c r="H20">
        <f t="shared" ca="1" si="6"/>
        <v>83548</v>
      </c>
      <c r="I20" s="28">
        <f t="shared" ca="1" si="7"/>
        <v>41774</v>
      </c>
      <c r="J20">
        <f t="shared" ca="1" si="8"/>
        <v>840000</v>
      </c>
      <c r="P20">
        <f t="shared" ca="1" si="9"/>
        <v>4</v>
      </c>
      <c r="W20">
        <f t="shared" ca="1" si="10"/>
        <v>2</v>
      </c>
    </row>
    <row r="21" spans="1:23" x14ac:dyDescent="0.3">
      <c r="A21" s="1">
        <v>20</v>
      </c>
      <c r="B21" s="1" t="str">
        <f t="shared" ca="1" si="0"/>
        <v>Men</v>
      </c>
      <c r="C21" s="1">
        <f t="shared" ca="1" si="1"/>
        <v>25</v>
      </c>
      <c r="D21" s="1">
        <f t="shared" ca="1" si="2"/>
        <v>6</v>
      </c>
      <c r="E21" s="1">
        <f t="shared" ca="1" si="3"/>
        <v>4200</v>
      </c>
      <c r="F21" s="1" t="str">
        <f t="shared" ca="1" si="4"/>
        <v>High School</v>
      </c>
      <c r="G21">
        <f t="shared" ca="1" si="5"/>
        <v>3</v>
      </c>
      <c r="H21">
        <f t="shared" ca="1" si="6"/>
        <v>60457</v>
      </c>
      <c r="I21" s="28">
        <f t="shared" ca="1" si="7"/>
        <v>20152.333333333332</v>
      </c>
      <c r="J21">
        <f t="shared" ca="1" si="8"/>
        <v>840000</v>
      </c>
      <c r="P21">
        <f t="shared" ca="1" si="9"/>
        <v>1</v>
      </c>
      <c r="W21">
        <f t="shared" ca="1" si="10"/>
        <v>1</v>
      </c>
    </row>
    <row r="22" spans="1:23" x14ac:dyDescent="0.3">
      <c r="A22" s="1">
        <v>21</v>
      </c>
      <c r="B22" s="1" t="str">
        <f t="shared" ca="1" si="0"/>
        <v>Men</v>
      </c>
      <c r="C22" s="1">
        <f t="shared" ca="1" si="1"/>
        <v>37</v>
      </c>
      <c r="D22" s="1">
        <f t="shared" ca="1" si="2"/>
        <v>7</v>
      </c>
      <c r="E22" s="1">
        <f t="shared" ca="1" si="3"/>
        <v>4900</v>
      </c>
      <c r="F22" s="1" t="str">
        <f t="shared" ca="1" si="4"/>
        <v>Technical</v>
      </c>
      <c r="G22">
        <f t="shared" ca="1" si="5"/>
        <v>1</v>
      </c>
      <c r="H22">
        <f t="shared" ca="1" si="6"/>
        <v>67523</v>
      </c>
      <c r="I22" s="28">
        <f t="shared" ca="1" si="7"/>
        <v>67523</v>
      </c>
      <c r="J22">
        <f t="shared" ca="1" si="8"/>
        <v>980000</v>
      </c>
      <c r="P22">
        <f t="shared" ca="1" si="9"/>
        <v>4</v>
      </c>
      <c r="W22">
        <f t="shared" ca="1" si="10"/>
        <v>1</v>
      </c>
    </row>
    <row r="23" spans="1:23" x14ac:dyDescent="0.3">
      <c r="A23" s="1">
        <v>22</v>
      </c>
      <c r="B23" s="1" t="str">
        <f t="shared" ca="1" si="0"/>
        <v>Men</v>
      </c>
      <c r="C23" s="1">
        <f t="shared" ca="1" si="1"/>
        <v>44</v>
      </c>
      <c r="D23" s="1">
        <f t="shared" ca="1" si="2"/>
        <v>5</v>
      </c>
      <c r="E23" s="1">
        <f t="shared" ca="1" si="3"/>
        <v>3500</v>
      </c>
      <c r="F23" s="1" t="str">
        <f t="shared" ca="1" si="4"/>
        <v>other</v>
      </c>
      <c r="G23">
        <f t="shared" ca="1" si="5"/>
        <v>1</v>
      </c>
      <c r="H23">
        <f t="shared" ca="1" si="6"/>
        <v>80833</v>
      </c>
      <c r="I23" s="28">
        <f t="shared" ca="1" si="7"/>
        <v>80833</v>
      </c>
      <c r="J23">
        <f t="shared" ca="1" si="8"/>
        <v>700000</v>
      </c>
      <c r="P23">
        <f t="shared" ca="1" si="9"/>
        <v>6</v>
      </c>
      <c r="W23">
        <f t="shared" ca="1" si="10"/>
        <v>1</v>
      </c>
    </row>
    <row r="24" spans="1:23" x14ac:dyDescent="0.3">
      <c r="A24" s="1">
        <v>23</v>
      </c>
      <c r="B24" s="1" t="str">
        <f t="shared" ca="1" si="0"/>
        <v>Men</v>
      </c>
      <c r="C24" s="1">
        <f t="shared" ca="1" si="1"/>
        <v>40</v>
      </c>
      <c r="D24" s="1">
        <f t="shared" ca="1" si="2"/>
        <v>8</v>
      </c>
      <c r="E24" s="1">
        <f t="shared" ca="1" si="3"/>
        <v>5600</v>
      </c>
      <c r="F24" s="1" t="str">
        <f t="shared" ca="1" si="4"/>
        <v>High School</v>
      </c>
      <c r="G24">
        <f t="shared" ca="1" si="5"/>
        <v>2</v>
      </c>
      <c r="H24">
        <f t="shared" ca="1" si="6"/>
        <v>54834</v>
      </c>
      <c r="I24" s="28">
        <f t="shared" ca="1" si="7"/>
        <v>27417</v>
      </c>
      <c r="J24">
        <f t="shared" ca="1" si="8"/>
        <v>1120000</v>
      </c>
      <c r="P24">
        <f t="shared" ca="1" si="9"/>
        <v>1</v>
      </c>
      <c r="W24">
        <f t="shared" ca="1" si="10"/>
        <v>1</v>
      </c>
    </row>
    <row r="25" spans="1:23" x14ac:dyDescent="0.3">
      <c r="A25" s="1">
        <v>24</v>
      </c>
      <c r="B25" s="1" t="str">
        <f t="shared" ca="1" si="0"/>
        <v>Women</v>
      </c>
      <c r="C25" s="1">
        <f t="shared" ca="1" si="1"/>
        <v>26</v>
      </c>
      <c r="D25" s="1">
        <f t="shared" ca="1" si="2"/>
        <v>4</v>
      </c>
      <c r="E25" s="1">
        <f t="shared" ca="1" si="3"/>
        <v>2800</v>
      </c>
      <c r="F25" s="1" t="str">
        <f t="shared" ca="1" si="4"/>
        <v>University</v>
      </c>
      <c r="G25">
        <f t="shared" ca="1" si="5"/>
        <v>1</v>
      </c>
      <c r="H25">
        <f t="shared" ca="1" si="6"/>
        <v>88586</v>
      </c>
      <c r="I25" s="28">
        <f t="shared" ca="1" si="7"/>
        <v>88586</v>
      </c>
      <c r="J25">
        <f t="shared" ca="1" si="8"/>
        <v>560000</v>
      </c>
      <c r="P25">
        <f t="shared" ca="1" si="9"/>
        <v>3</v>
      </c>
      <c r="W25">
        <f t="shared" ca="1" si="10"/>
        <v>2</v>
      </c>
    </row>
    <row r="26" spans="1:23" x14ac:dyDescent="0.3">
      <c r="A26" s="1">
        <v>25</v>
      </c>
      <c r="B26" s="1" t="str">
        <f t="shared" ca="1" si="0"/>
        <v>Men</v>
      </c>
      <c r="C26" s="1">
        <f t="shared" ca="1" si="1"/>
        <v>37</v>
      </c>
      <c r="D26" s="1">
        <f t="shared" ca="1" si="2"/>
        <v>7</v>
      </c>
      <c r="E26" s="1">
        <f t="shared" ca="1" si="3"/>
        <v>4900</v>
      </c>
      <c r="F26" s="1" t="str">
        <f t="shared" ca="1" si="4"/>
        <v>College</v>
      </c>
      <c r="G26">
        <f t="shared" ca="1" si="5"/>
        <v>3</v>
      </c>
      <c r="H26">
        <f t="shared" ca="1" si="6"/>
        <v>69159</v>
      </c>
      <c r="I26" s="28">
        <f t="shared" ca="1" si="7"/>
        <v>23053</v>
      </c>
      <c r="J26">
        <f t="shared" ca="1" si="8"/>
        <v>980000</v>
      </c>
      <c r="P26">
        <f t="shared" ca="1" si="9"/>
        <v>2</v>
      </c>
      <c r="W26">
        <f t="shared" ca="1" si="10"/>
        <v>1</v>
      </c>
    </row>
    <row r="27" spans="1:23" x14ac:dyDescent="0.3">
      <c r="A27" s="1">
        <v>26</v>
      </c>
      <c r="B27" s="1" t="str">
        <f t="shared" ca="1" si="0"/>
        <v>Women</v>
      </c>
      <c r="C27" s="1">
        <f t="shared" ca="1" si="1"/>
        <v>30</v>
      </c>
      <c r="D27" s="1">
        <f t="shared" ca="1" si="2"/>
        <v>6</v>
      </c>
      <c r="E27" s="1">
        <f t="shared" ca="1" si="3"/>
        <v>4200</v>
      </c>
      <c r="F27" s="1" t="str">
        <f t="shared" ca="1" si="4"/>
        <v>other</v>
      </c>
      <c r="G27">
        <f t="shared" ca="1" si="5"/>
        <v>2</v>
      </c>
      <c r="H27">
        <f t="shared" ca="1" si="6"/>
        <v>82126</v>
      </c>
      <c r="I27" s="28">
        <f t="shared" ca="1" si="7"/>
        <v>41063</v>
      </c>
      <c r="J27">
        <f t="shared" ca="1" si="8"/>
        <v>840000</v>
      </c>
      <c r="P27">
        <f t="shared" ca="1" si="9"/>
        <v>6</v>
      </c>
      <c r="W27">
        <f t="shared" ca="1" si="10"/>
        <v>2</v>
      </c>
    </row>
    <row r="28" spans="1:23" x14ac:dyDescent="0.3">
      <c r="A28" s="1">
        <v>27</v>
      </c>
      <c r="B28" s="1" t="str">
        <f t="shared" ca="1" si="0"/>
        <v>Women</v>
      </c>
      <c r="C28" s="1">
        <f t="shared" ca="1" si="1"/>
        <v>34</v>
      </c>
      <c r="D28" s="1">
        <f t="shared" ca="1" si="2"/>
        <v>3</v>
      </c>
      <c r="E28" s="1">
        <f t="shared" ca="1" si="3"/>
        <v>2100</v>
      </c>
      <c r="F28" s="1" t="str">
        <f t="shared" ca="1" si="4"/>
        <v>Technical</v>
      </c>
      <c r="G28">
        <f t="shared" ca="1" si="5"/>
        <v>2</v>
      </c>
      <c r="H28">
        <f t="shared" ca="1" si="6"/>
        <v>45367</v>
      </c>
      <c r="I28" s="28">
        <f t="shared" ca="1" si="7"/>
        <v>22683.5</v>
      </c>
      <c r="J28">
        <f t="shared" ca="1" si="8"/>
        <v>420000</v>
      </c>
      <c r="P28">
        <f t="shared" ca="1" si="9"/>
        <v>4</v>
      </c>
      <c r="W28">
        <f t="shared" ca="1" si="10"/>
        <v>2</v>
      </c>
    </row>
    <row r="29" spans="1:23" x14ac:dyDescent="0.3">
      <c r="A29" s="1">
        <v>28</v>
      </c>
      <c r="B29" s="1" t="str">
        <f t="shared" ca="1" si="0"/>
        <v>Men</v>
      </c>
      <c r="C29" s="1">
        <f t="shared" ca="1" si="1"/>
        <v>30</v>
      </c>
      <c r="D29" s="1">
        <f t="shared" ca="1" si="2"/>
        <v>8</v>
      </c>
      <c r="E29" s="1">
        <f t="shared" ca="1" si="3"/>
        <v>5600</v>
      </c>
      <c r="F29" s="1" t="str">
        <f t="shared" ca="1" si="4"/>
        <v>Technical</v>
      </c>
      <c r="G29">
        <f t="shared" ca="1" si="5"/>
        <v>2</v>
      </c>
      <c r="H29">
        <f t="shared" ca="1" si="6"/>
        <v>59906</v>
      </c>
      <c r="I29" s="28">
        <f t="shared" ca="1" si="7"/>
        <v>29953</v>
      </c>
      <c r="J29">
        <f t="shared" ca="1" si="8"/>
        <v>1120000</v>
      </c>
      <c r="P29">
        <f t="shared" ca="1" si="9"/>
        <v>4</v>
      </c>
      <c r="W29">
        <f t="shared" ca="1" si="10"/>
        <v>1</v>
      </c>
    </row>
    <row r="30" spans="1:23" x14ac:dyDescent="0.3">
      <c r="A30" s="1">
        <v>29</v>
      </c>
      <c r="B30" s="1" t="str">
        <f t="shared" ca="1" si="0"/>
        <v>Men</v>
      </c>
      <c r="C30" s="1">
        <f t="shared" ca="1" si="1"/>
        <v>34</v>
      </c>
      <c r="D30" s="1">
        <f t="shared" ca="1" si="2"/>
        <v>4</v>
      </c>
      <c r="E30" s="1">
        <f t="shared" ca="1" si="3"/>
        <v>2800</v>
      </c>
      <c r="F30" s="1" t="str">
        <f t="shared" ca="1" si="4"/>
        <v>University</v>
      </c>
      <c r="G30">
        <f t="shared" ca="1" si="5"/>
        <v>3</v>
      </c>
      <c r="H30">
        <f t="shared" ca="1" si="6"/>
        <v>64023</v>
      </c>
      <c r="I30" s="28">
        <f t="shared" ca="1" si="7"/>
        <v>21341</v>
      </c>
      <c r="J30">
        <f t="shared" ca="1" si="8"/>
        <v>560000</v>
      </c>
      <c r="P30">
        <f t="shared" ca="1" si="9"/>
        <v>3</v>
      </c>
      <c r="W30">
        <f t="shared" ca="1" si="10"/>
        <v>1</v>
      </c>
    </row>
    <row r="31" spans="1:23" x14ac:dyDescent="0.3">
      <c r="A31" s="1">
        <v>30</v>
      </c>
      <c r="B31" s="1" t="str">
        <f t="shared" ca="1" si="0"/>
        <v>Women</v>
      </c>
      <c r="C31" s="1">
        <f t="shared" ca="1" si="1"/>
        <v>45</v>
      </c>
      <c r="D31" s="1">
        <f t="shared" ca="1" si="2"/>
        <v>4</v>
      </c>
      <c r="E31" s="1">
        <f t="shared" ca="1" si="3"/>
        <v>2800</v>
      </c>
      <c r="F31" s="1" t="str">
        <f t="shared" ca="1" si="4"/>
        <v>other</v>
      </c>
      <c r="G31">
        <f t="shared" ca="1" si="5"/>
        <v>1</v>
      </c>
      <c r="H31">
        <f t="shared" ca="1" si="6"/>
        <v>47351</v>
      </c>
      <c r="I31" s="28">
        <f t="shared" ca="1" si="7"/>
        <v>47351</v>
      </c>
      <c r="J31">
        <f t="shared" ca="1" si="8"/>
        <v>560000</v>
      </c>
      <c r="P31">
        <f t="shared" ca="1" si="9"/>
        <v>6</v>
      </c>
      <c r="W31">
        <f t="shared" ca="1" si="10"/>
        <v>2</v>
      </c>
    </row>
    <row r="32" spans="1:23" x14ac:dyDescent="0.3">
      <c r="A32" s="1">
        <v>31</v>
      </c>
      <c r="B32" s="1" t="str">
        <f t="shared" ca="1" si="0"/>
        <v>Women</v>
      </c>
      <c r="C32" s="1">
        <f t="shared" ca="1" si="1"/>
        <v>29</v>
      </c>
      <c r="D32" s="1">
        <f t="shared" ca="1" si="2"/>
        <v>7</v>
      </c>
      <c r="E32" s="1">
        <f t="shared" ca="1" si="3"/>
        <v>4900</v>
      </c>
      <c r="F32" s="1" t="str">
        <f t="shared" ca="1" si="4"/>
        <v>High School</v>
      </c>
      <c r="G32">
        <f t="shared" ca="1" si="5"/>
        <v>1</v>
      </c>
      <c r="H32">
        <f t="shared" ca="1" si="6"/>
        <v>65650</v>
      </c>
      <c r="I32" s="28">
        <f t="shared" ca="1" si="7"/>
        <v>65650</v>
      </c>
      <c r="J32">
        <f t="shared" ca="1" si="8"/>
        <v>980000</v>
      </c>
      <c r="P32">
        <f t="shared" ca="1" si="9"/>
        <v>1</v>
      </c>
      <c r="W32">
        <f t="shared" ca="1" si="10"/>
        <v>2</v>
      </c>
    </row>
    <row r="33" spans="1:23" x14ac:dyDescent="0.3">
      <c r="A33" s="1">
        <v>32</v>
      </c>
      <c r="B33" s="1" t="str">
        <f t="shared" ca="1" si="0"/>
        <v>Men</v>
      </c>
      <c r="C33" s="1">
        <f t="shared" ca="1" si="1"/>
        <v>37</v>
      </c>
      <c r="D33" s="1">
        <f t="shared" ca="1" si="2"/>
        <v>8</v>
      </c>
      <c r="E33" s="1">
        <f t="shared" ca="1" si="3"/>
        <v>5600</v>
      </c>
      <c r="F33" s="1" t="str">
        <f t="shared" ca="1" si="4"/>
        <v>Commerce</v>
      </c>
      <c r="G33">
        <f t="shared" ca="1" si="5"/>
        <v>1</v>
      </c>
      <c r="H33">
        <f t="shared" ca="1" si="6"/>
        <v>69700</v>
      </c>
      <c r="I33" s="28">
        <f t="shared" ca="1" si="7"/>
        <v>69700</v>
      </c>
      <c r="J33">
        <f t="shared" ca="1" si="8"/>
        <v>1120000</v>
      </c>
      <c r="P33">
        <f t="shared" ca="1" si="9"/>
        <v>5</v>
      </c>
      <c r="W33">
        <f t="shared" ca="1" si="10"/>
        <v>1</v>
      </c>
    </row>
    <row r="34" spans="1:23" x14ac:dyDescent="0.3">
      <c r="A34" s="1">
        <v>33</v>
      </c>
      <c r="B34" s="1" t="str">
        <f t="shared" ca="1" si="0"/>
        <v>Women</v>
      </c>
      <c r="C34" s="1">
        <f t="shared" ca="1" si="1"/>
        <v>30</v>
      </c>
      <c r="D34" s="1">
        <f t="shared" ca="1" si="2"/>
        <v>3</v>
      </c>
      <c r="E34" s="1">
        <f t="shared" ca="1" si="3"/>
        <v>2100</v>
      </c>
      <c r="F34" s="1" t="str">
        <f t="shared" ca="1" si="4"/>
        <v>other</v>
      </c>
      <c r="G34">
        <f t="shared" ca="1" si="5"/>
        <v>2</v>
      </c>
      <c r="H34">
        <f t="shared" ca="1" si="6"/>
        <v>86380</v>
      </c>
      <c r="I34" s="28">
        <f t="shared" ca="1" si="7"/>
        <v>43190</v>
      </c>
      <c r="J34">
        <f t="shared" ca="1" si="8"/>
        <v>420000</v>
      </c>
      <c r="P34">
        <f t="shared" ca="1" si="9"/>
        <v>6</v>
      </c>
      <c r="W34">
        <f t="shared" ca="1" si="10"/>
        <v>2</v>
      </c>
    </row>
    <row r="35" spans="1:23" x14ac:dyDescent="0.3">
      <c r="A35" s="1">
        <v>34</v>
      </c>
      <c r="B35" s="1" t="str">
        <f t="shared" ca="1" si="0"/>
        <v>Women</v>
      </c>
      <c r="C35" s="1">
        <f t="shared" ca="1" si="1"/>
        <v>29</v>
      </c>
      <c r="D35" s="1">
        <f t="shared" ca="1" si="2"/>
        <v>7</v>
      </c>
      <c r="E35" s="1">
        <f t="shared" ca="1" si="3"/>
        <v>4900</v>
      </c>
      <c r="F35" s="1" t="str">
        <f t="shared" ca="1" si="4"/>
        <v>other</v>
      </c>
      <c r="G35">
        <f t="shared" ca="1" si="5"/>
        <v>1</v>
      </c>
      <c r="H35">
        <f t="shared" ca="1" si="6"/>
        <v>48461</v>
      </c>
      <c r="I35" s="28">
        <f t="shared" ca="1" si="7"/>
        <v>48461</v>
      </c>
      <c r="J35">
        <f t="shared" ca="1" si="8"/>
        <v>980000</v>
      </c>
      <c r="P35">
        <f t="shared" ca="1" si="9"/>
        <v>6</v>
      </c>
      <c r="W35">
        <f t="shared" ca="1" si="10"/>
        <v>2</v>
      </c>
    </row>
    <row r="36" spans="1:23" x14ac:dyDescent="0.3">
      <c r="A36" s="1">
        <v>35</v>
      </c>
      <c r="B36" s="1" t="str">
        <f t="shared" ca="1" si="0"/>
        <v>Women</v>
      </c>
      <c r="C36" s="1">
        <f t="shared" ca="1" si="1"/>
        <v>40</v>
      </c>
      <c r="D36" s="1">
        <f t="shared" ca="1" si="2"/>
        <v>6</v>
      </c>
      <c r="E36" s="1">
        <f t="shared" ca="1" si="3"/>
        <v>4200</v>
      </c>
      <c r="F36" s="1" t="str">
        <f t="shared" ca="1" si="4"/>
        <v>College</v>
      </c>
      <c r="G36">
        <f t="shared" ca="1" si="5"/>
        <v>2</v>
      </c>
      <c r="H36">
        <f t="shared" ca="1" si="6"/>
        <v>48238</v>
      </c>
      <c r="I36" s="28">
        <f t="shared" ca="1" si="7"/>
        <v>24119</v>
      </c>
      <c r="J36">
        <f t="shared" ca="1" si="8"/>
        <v>840000</v>
      </c>
      <c r="P36">
        <f t="shared" ca="1" si="9"/>
        <v>2</v>
      </c>
      <c r="W36">
        <f t="shared" ca="1" si="10"/>
        <v>2</v>
      </c>
    </row>
    <row r="37" spans="1:23" x14ac:dyDescent="0.3">
      <c r="A37" s="1">
        <v>36</v>
      </c>
      <c r="B37" s="1" t="str">
        <f t="shared" ca="1" si="0"/>
        <v>Women</v>
      </c>
      <c r="C37" s="1">
        <f t="shared" ca="1" si="1"/>
        <v>38</v>
      </c>
      <c r="D37" s="1">
        <f t="shared" ca="1" si="2"/>
        <v>3</v>
      </c>
      <c r="E37" s="1">
        <f t="shared" ca="1" si="3"/>
        <v>2100</v>
      </c>
      <c r="F37" s="1" t="str">
        <f t="shared" ca="1" si="4"/>
        <v>Technical</v>
      </c>
      <c r="G37">
        <f t="shared" ca="1" si="5"/>
        <v>2</v>
      </c>
      <c r="H37">
        <f t="shared" ca="1" si="6"/>
        <v>79842</v>
      </c>
      <c r="I37" s="28">
        <f t="shared" ca="1" si="7"/>
        <v>39921</v>
      </c>
      <c r="J37">
        <f t="shared" ca="1" si="8"/>
        <v>420000</v>
      </c>
      <c r="P37">
        <f t="shared" ca="1" si="9"/>
        <v>4</v>
      </c>
      <c r="W37">
        <f t="shared" ca="1" si="10"/>
        <v>2</v>
      </c>
    </row>
    <row r="38" spans="1:23" x14ac:dyDescent="0.3">
      <c r="A38" s="1">
        <v>37</v>
      </c>
      <c r="B38" s="1" t="str">
        <f t="shared" ca="1" si="0"/>
        <v>Men</v>
      </c>
      <c r="C38" s="1">
        <f t="shared" ca="1" si="1"/>
        <v>29</v>
      </c>
      <c r="D38" s="1">
        <f t="shared" ca="1" si="2"/>
        <v>4</v>
      </c>
      <c r="E38" s="1">
        <f t="shared" ca="1" si="3"/>
        <v>2800</v>
      </c>
      <c r="F38" s="1" t="str">
        <f t="shared" ca="1" si="4"/>
        <v>Technical</v>
      </c>
      <c r="G38">
        <f t="shared" ca="1" si="5"/>
        <v>2</v>
      </c>
      <c r="H38">
        <f t="shared" ca="1" si="6"/>
        <v>53809</v>
      </c>
      <c r="I38" s="28">
        <f t="shared" ca="1" si="7"/>
        <v>26904.5</v>
      </c>
      <c r="J38">
        <f t="shared" ca="1" si="8"/>
        <v>560000</v>
      </c>
      <c r="P38">
        <f t="shared" ca="1" si="9"/>
        <v>4</v>
      </c>
      <c r="W38">
        <f t="shared" ca="1" si="10"/>
        <v>1</v>
      </c>
    </row>
    <row r="39" spans="1:23" x14ac:dyDescent="0.3">
      <c r="A39" s="1">
        <v>38</v>
      </c>
      <c r="B39" s="1" t="str">
        <f t="shared" ca="1" si="0"/>
        <v>Women</v>
      </c>
      <c r="C39" s="1">
        <f t="shared" ca="1" si="1"/>
        <v>41</v>
      </c>
      <c r="D39" s="1">
        <f t="shared" ca="1" si="2"/>
        <v>4</v>
      </c>
      <c r="E39" s="1">
        <f t="shared" ca="1" si="3"/>
        <v>2800</v>
      </c>
      <c r="F39" s="1" t="str">
        <f t="shared" ca="1" si="4"/>
        <v>other</v>
      </c>
      <c r="G39">
        <f t="shared" ca="1" si="5"/>
        <v>2</v>
      </c>
      <c r="H39">
        <f t="shared" ca="1" si="6"/>
        <v>84847</v>
      </c>
      <c r="I39" s="28">
        <f t="shared" ca="1" si="7"/>
        <v>42423.5</v>
      </c>
      <c r="J39">
        <f t="shared" ca="1" si="8"/>
        <v>560000</v>
      </c>
      <c r="P39">
        <f t="shared" ca="1" si="9"/>
        <v>6</v>
      </c>
      <c r="W39">
        <f t="shared" ca="1" si="10"/>
        <v>2</v>
      </c>
    </row>
    <row r="40" spans="1:23" x14ac:dyDescent="0.3">
      <c r="A40" s="1">
        <v>39</v>
      </c>
      <c r="B40" s="1" t="str">
        <f t="shared" ca="1" si="0"/>
        <v>Women</v>
      </c>
      <c r="C40" s="1">
        <f t="shared" ca="1" si="1"/>
        <v>37</v>
      </c>
      <c r="D40" s="1">
        <f t="shared" ca="1" si="2"/>
        <v>5</v>
      </c>
      <c r="E40" s="1">
        <f t="shared" ca="1" si="3"/>
        <v>3500</v>
      </c>
      <c r="F40" s="1" t="str">
        <f t="shared" ca="1" si="4"/>
        <v>High School</v>
      </c>
      <c r="G40">
        <f t="shared" ca="1" si="5"/>
        <v>2</v>
      </c>
      <c r="H40">
        <f t="shared" ca="1" si="6"/>
        <v>57545</v>
      </c>
      <c r="I40" s="28">
        <f t="shared" ca="1" si="7"/>
        <v>28772.5</v>
      </c>
      <c r="J40">
        <f t="shared" ca="1" si="8"/>
        <v>700000</v>
      </c>
      <c r="P40">
        <f t="shared" ca="1" si="9"/>
        <v>1</v>
      </c>
      <c r="W40">
        <f t="shared" ca="1" si="10"/>
        <v>2</v>
      </c>
    </row>
    <row r="41" spans="1:23" x14ac:dyDescent="0.3">
      <c r="A41" s="1">
        <v>40</v>
      </c>
      <c r="B41" s="1" t="str">
        <f t="shared" ca="1" si="0"/>
        <v>Women</v>
      </c>
      <c r="C41" s="1">
        <f t="shared" ca="1" si="1"/>
        <v>39</v>
      </c>
      <c r="D41" s="1">
        <f t="shared" ca="1" si="2"/>
        <v>7</v>
      </c>
      <c r="E41" s="1">
        <f t="shared" ca="1" si="3"/>
        <v>4900</v>
      </c>
      <c r="F41" s="1" t="str">
        <f t="shared" ca="1" si="4"/>
        <v>University</v>
      </c>
      <c r="G41">
        <f t="shared" ca="1" si="5"/>
        <v>1</v>
      </c>
      <c r="H41">
        <f t="shared" ca="1" si="6"/>
        <v>80198</v>
      </c>
      <c r="I41" s="28">
        <f t="shared" ca="1" si="7"/>
        <v>80198</v>
      </c>
      <c r="J41">
        <f t="shared" ca="1" si="8"/>
        <v>980000</v>
      </c>
      <c r="P41">
        <f t="shared" ca="1" si="9"/>
        <v>3</v>
      </c>
      <c r="W41">
        <f t="shared" ca="1" si="10"/>
        <v>2</v>
      </c>
    </row>
    <row r="42" spans="1:23" x14ac:dyDescent="0.3">
      <c r="A42" s="1">
        <v>41</v>
      </c>
      <c r="B42" s="1" t="str">
        <f t="shared" ca="1" si="0"/>
        <v>Men</v>
      </c>
      <c r="C42" s="1">
        <f t="shared" ca="1" si="1"/>
        <v>26</v>
      </c>
      <c r="D42" s="1">
        <f t="shared" ca="1" si="2"/>
        <v>3</v>
      </c>
      <c r="E42" s="1">
        <f t="shared" ca="1" si="3"/>
        <v>2100</v>
      </c>
      <c r="F42" s="1" t="str">
        <f t="shared" ca="1" si="4"/>
        <v>Commerce</v>
      </c>
      <c r="G42">
        <f t="shared" ca="1" si="5"/>
        <v>1</v>
      </c>
      <c r="H42">
        <f t="shared" ca="1" si="6"/>
        <v>72432</v>
      </c>
      <c r="I42" s="28">
        <f t="shared" ca="1" si="7"/>
        <v>72432</v>
      </c>
      <c r="J42">
        <f t="shared" ca="1" si="8"/>
        <v>420000</v>
      </c>
      <c r="P42">
        <f t="shared" ca="1" si="9"/>
        <v>5</v>
      </c>
      <c r="W42">
        <f t="shared" ca="1" si="10"/>
        <v>1</v>
      </c>
    </row>
    <row r="43" spans="1:23" x14ac:dyDescent="0.3">
      <c r="A43" s="1">
        <v>42</v>
      </c>
      <c r="B43" s="1" t="str">
        <f t="shared" ca="1" si="0"/>
        <v>Women</v>
      </c>
      <c r="C43" s="1">
        <f t="shared" ca="1" si="1"/>
        <v>36</v>
      </c>
      <c r="D43" s="1">
        <f t="shared" ca="1" si="2"/>
        <v>8</v>
      </c>
      <c r="E43" s="1">
        <f t="shared" ca="1" si="3"/>
        <v>5600</v>
      </c>
      <c r="F43" s="1" t="str">
        <f t="shared" ca="1" si="4"/>
        <v>other</v>
      </c>
      <c r="G43">
        <f t="shared" ca="1" si="5"/>
        <v>1</v>
      </c>
      <c r="H43">
        <f t="shared" ca="1" si="6"/>
        <v>64150</v>
      </c>
      <c r="I43" s="28">
        <f t="shared" ca="1" si="7"/>
        <v>64150</v>
      </c>
      <c r="J43">
        <f t="shared" ca="1" si="8"/>
        <v>1120000</v>
      </c>
      <c r="P43">
        <f t="shared" ca="1" si="9"/>
        <v>6</v>
      </c>
      <c r="W43">
        <f t="shared" ca="1" si="10"/>
        <v>2</v>
      </c>
    </row>
    <row r="44" spans="1:23" x14ac:dyDescent="0.3">
      <c r="A44" s="1">
        <v>43</v>
      </c>
      <c r="B44" s="1" t="str">
        <f t="shared" ca="1" si="0"/>
        <v>Men</v>
      </c>
      <c r="C44" s="1">
        <f t="shared" ca="1" si="1"/>
        <v>36</v>
      </c>
      <c r="D44" s="1">
        <f t="shared" ca="1" si="2"/>
        <v>3</v>
      </c>
      <c r="E44" s="1">
        <f t="shared" ca="1" si="3"/>
        <v>2100</v>
      </c>
      <c r="F44" s="1" t="str">
        <f t="shared" ca="1" si="4"/>
        <v>University</v>
      </c>
      <c r="G44">
        <f t="shared" ca="1" si="5"/>
        <v>1</v>
      </c>
      <c r="H44">
        <f t="shared" ca="1" si="6"/>
        <v>66850</v>
      </c>
      <c r="I44" s="28">
        <f t="shared" ca="1" si="7"/>
        <v>66850</v>
      </c>
      <c r="J44">
        <f t="shared" ca="1" si="8"/>
        <v>420000</v>
      </c>
      <c r="P44">
        <f t="shared" ca="1" si="9"/>
        <v>3</v>
      </c>
      <c r="W44">
        <f t="shared" ca="1" si="10"/>
        <v>1</v>
      </c>
    </row>
    <row r="45" spans="1:23" x14ac:dyDescent="0.3">
      <c r="A45" s="1">
        <v>44</v>
      </c>
      <c r="B45" s="1" t="str">
        <f t="shared" ca="1" si="0"/>
        <v>Men</v>
      </c>
      <c r="C45" s="1">
        <f t="shared" ca="1" si="1"/>
        <v>29</v>
      </c>
      <c r="D45" s="1">
        <f t="shared" ca="1" si="2"/>
        <v>3</v>
      </c>
      <c r="E45" s="1">
        <f t="shared" ca="1" si="3"/>
        <v>2100</v>
      </c>
      <c r="F45" s="1" t="str">
        <f t="shared" ca="1" si="4"/>
        <v>College</v>
      </c>
      <c r="G45">
        <f t="shared" ca="1" si="5"/>
        <v>3</v>
      </c>
      <c r="H45">
        <f t="shared" ca="1" si="6"/>
        <v>52638</v>
      </c>
      <c r="I45" s="28">
        <f t="shared" ca="1" si="7"/>
        <v>17546</v>
      </c>
      <c r="J45">
        <f t="shared" ca="1" si="8"/>
        <v>420000</v>
      </c>
      <c r="P45">
        <f t="shared" ca="1" si="9"/>
        <v>2</v>
      </c>
      <c r="W45">
        <f t="shared" ca="1" si="10"/>
        <v>1</v>
      </c>
    </row>
    <row r="46" spans="1:23" x14ac:dyDescent="0.3">
      <c r="A46" s="1">
        <v>45</v>
      </c>
      <c r="B46" s="1" t="str">
        <f t="shared" ca="1" si="0"/>
        <v>Women</v>
      </c>
      <c r="C46" s="1">
        <f t="shared" ca="1" si="1"/>
        <v>30</v>
      </c>
      <c r="D46" s="1">
        <f t="shared" ca="1" si="2"/>
        <v>6</v>
      </c>
      <c r="E46" s="1">
        <f t="shared" ca="1" si="3"/>
        <v>4200</v>
      </c>
      <c r="F46" s="1" t="str">
        <f t="shared" ca="1" si="4"/>
        <v>Commerce</v>
      </c>
      <c r="G46">
        <f t="shared" ca="1" si="5"/>
        <v>1</v>
      </c>
      <c r="H46">
        <f t="shared" ca="1" si="6"/>
        <v>48580</v>
      </c>
      <c r="I46" s="28">
        <f t="shared" ca="1" si="7"/>
        <v>48580</v>
      </c>
      <c r="J46">
        <f t="shared" ca="1" si="8"/>
        <v>840000</v>
      </c>
      <c r="P46">
        <f t="shared" ca="1" si="9"/>
        <v>5</v>
      </c>
      <c r="W46">
        <f t="shared" ca="1" si="10"/>
        <v>2</v>
      </c>
    </row>
    <row r="47" spans="1:23" x14ac:dyDescent="0.3">
      <c r="A47" s="1">
        <v>46</v>
      </c>
      <c r="B47" s="1" t="str">
        <f t="shared" ca="1" si="0"/>
        <v>Women</v>
      </c>
      <c r="C47" s="1">
        <f t="shared" ca="1" si="1"/>
        <v>37</v>
      </c>
      <c r="D47" s="1">
        <f t="shared" ca="1" si="2"/>
        <v>4</v>
      </c>
      <c r="E47" s="1">
        <f t="shared" ca="1" si="3"/>
        <v>2800</v>
      </c>
      <c r="F47" s="1" t="str">
        <f t="shared" ca="1" si="4"/>
        <v>Technical</v>
      </c>
      <c r="G47">
        <f t="shared" ca="1" si="5"/>
        <v>1</v>
      </c>
      <c r="H47">
        <f t="shared" ca="1" si="6"/>
        <v>81674</v>
      </c>
      <c r="I47" s="28">
        <f t="shared" ca="1" si="7"/>
        <v>81674</v>
      </c>
      <c r="J47">
        <f t="shared" ca="1" si="8"/>
        <v>560000</v>
      </c>
      <c r="P47">
        <f t="shared" ca="1" si="9"/>
        <v>4</v>
      </c>
      <c r="W47">
        <f t="shared" ca="1" si="10"/>
        <v>2</v>
      </c>
    </row>
    <row r="48" spans="1:23" x14ac:dyDescent="0.3">
      <c r="A48" s="1">
        <v>47</v>
      </c>
      <c r="B48" s="1" t="str">
        <f t="shared" ca="1" si="0"/>
        <v>Men</v>
      </c>
      <c r="C48" s="1">
        <f t="shared" ca="1" si="1"/>
        <v>34</v>
      </c>
      <c r="D48" s="1">
        <f t="shared" ca="1" si="2"/>
        <v>8</v>
      </c>
      <c r="E48" s="1">
        <f t="shared" ca="1" si="3"/>
        <v>5600</v>
      </c>
      <c r="F48" s="1" t="str">
        <f t="shared" ca="1" si="4"/>
        <v>Technical</v>
      </c>
      <c r="G48">
        <f t="shared" ca="1" si="5"/>
        <v>2</v>
      </c>
      <c r="H48">
        <f t="shared" ca="1" si="6"/>
        <v>45340</v>
      </c>
      <c r="I48" s="28">
        <f t="shared" ca="1" si="7"/>
        <v>22670</v>
      </c>
      <c r="J48">
        <f t="shared" ca="1" si="8"/>
        <v>1120000</v>
      </c>
      <c r="P48">
        <f t="shared" ca="1" si="9"/>
        <v>4</v>
      </c>
      <c r="W48">
        <f t="shared" ca="1" si="10"/>
        <v>1</v>
      </c>
    </row>
    <row r="49" spans="1:23" x14ac:dyDescent="0.3">
      <c r="A49" s="1">
        <v>48</v>
      </c>
      <c r="B49" s="1" t="str">
        <f t="shared" ca="1" si="0"/>
        <v>Women</v>
      </c>
      <c r="C49" s="1">
        <f t="shared" ca="1" si="1"/>
        <v>31</v>
      </c>
      <c r="D49" s="1">
        <f t="shared" ca="1" si="2"/>
        <v>8</v>
      </c>
      <c r="E49" s="1">
        <f t="shared" ca="1" si="3"/>
        <v>5600</v>
      </c>
      <c r="F49" s="1" t="str">
        <f t="shared" ca="1" si="4"/>
        <v>Technical</v>
      </c>
      <c r="G49">
        <f t="shared" ca="1" si="5"/>
        <v>2</v>
      </c>
      <c r="H49">
        <f t="shared" ca="1" si="6"/>
        <v>47598</v>
      </c>
      <c r="I49" s="28">
        <f t="shared" ca="1" si="7"/>
        <v>23799</v>
      </c>
      <c r="J49">
        <f t="shared" ca="1" si="8"/>
        <v>1120000</v>
      </c>
      <c r="P49">
        <f t="shared" ca="1" si="9"/>
        <v>4</v>
      </c>
      <c r="W49">
        <f t="shared" ca="1" si="10"/>
        <v>2</v>
      </c>
    </row>
    <row r="50" spans="1:23" x14ac:dyDescent="0.3">
      <c r="A50" s="1">
        <v>49</v>
      </c>
      <c r="B50" s="1" t="str">
        <f t="shared" ca="1" si="0"/>
        <v>Women</v>
      </c>
      <c r="C50" s="1">
        <f t="shared" ca="1" si="1"/>
        <v>44</v>
      </c>
      <c r="D50" s="1">
        <f t="shared" ca="1" si="2"/>
        <v>6</v>
      </c>
      <c r="E50" s="1">
        <f t="shared" ca="1" si="3"/>
        <v>4200</v>
      </c>
      <c r="F50" s="1" t="str">
        <f t="shared" ca="1" si="4"/>
        <v>High School</v>
      </c>
      <c r="G50">
        <f t="shared" ca="1" si="5"/>
        <v>1</v>
      </c>
      <c r="H50">
        <f t="shared" ca="1" si="6"/>
        <v>75494</v>
      </c>
      <c r="I50" s="28">
        <f t="shared" ca="1" si="7"/>
        <v>75494</v>
      </c>
      <c r="J50">
        <f t="shared" ca="1" si="8"/>
        <v>840000</v>
      </c>
      <c r="P50">
        <f t="shared" ca="1" si="9"/>
        <v>1</v>
      </c>
      <c r="W50">
        <f t="shared" ca="1" si="10"/>
        <v>2</v>
      </c>
    </row>
    <row r="51" spans="1:23" x14ac:dyDescent="0.3">
      <c r="A51" s="1">
        <v>50</v>
      </c>
      <c r="B51" s="1" t="str">
        <f t="shared" ca="1" si="0"/>
        <v>Men</v>
      </c>
      <c r="C51" s="1">
        <f t="shared" ca="1" si="1"/>
        <v>40</v>
      </c>
      <c r="D51" s="1">
        <f t="shared" ca="1" si="2"/>
        <v>8</v>
      </c>
      <c r="E51" s="1">
        <f t="shared" ca="1" si="3"/>
        <v>5600</v>
      </c>
      <c r="F51" s="1" t="str">
        <f t="shared" ca="1" si="4"/>
        <v>College</v>
      </c>
      <c r="G51">
        <f t="shared" ca="1" si="5"/>
        <v>2</v>
      </c>
      <c r="H51">
        <f t="shared" ca="1" si="6"/>
        <v>87823</v>
      </c>
      <c r="I51" s="28">
        <f t="shared" ca="1" si="7"/>
        <v>43911.5</v>
      </c>
      <c r="J51">
        <f t="shared" ca="1" si="8"/>
        <v>1120000</v>
      </c>
      <c r="P51">
        <f t="shared" ca="1" si="9"/>
        <v>2</v>
      </c>
      <c r="W51">
        <f t="shared" ca="1" si="10"/>
        <v>1</v>
      </c>
    </row>
    <row r="52" spans="1:23" x14ac:dyDescent="0.3">
      <c r="W52">
        <f t="shared" ca="1" si="10"/>
        <v>2</v>
      </c>
    </row>
  </sheetData>
  <mergeCells count="1">
    <mergeCell ref="P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selection activeCell="I20" sqref="I20"/>
    </sheetView>
  </sheetViews>
  <sheetFormatPr defaultRowHeight="14.4" x14ac:dyDescent="0.3"/>
  <cols>
    <col min="1" max="1" width="14.109375" customWidth="1"/>
    <col min="2" max="2" width="17.5546875" customWidth="1"/>
    <col min="5" max="5" width="8.33203125" customWidth="1"/>
    <col min="6" max="6" width="8.88671875" customWidth="1"/>
    <col min="7" max="7" width="11.21875" customWidth="1"/>
    <col min="8" max="8" width="12.109375" customWidth="1"/>
    <col min="9" max="9" width="10.88671875" customWidth="1"/>
    <col min="10" max="10" width="12.5546875" customWidth="1"/>
    <col min="11" max="11" width="14.6640625" customWidth="1"/>
    <col min="12" max="13" width="11" bestFit="1" customWidth="1"/>
    <col min="14" max="14" width="12.44140625" bestFit="1" customWidth="1"/>
    <col min="16" max="21" width="8.88671875" customWidth="1"/>
    <col min="22" max="22" width="12" customWidth="1"/>
    <col min="23" max="23" width="11.88671875" customWidth="1"/>
    <col min="24" max="24" width="10.88671875" customWidth="1"/>
    <col min="27" max="27" width="12.5546875" customWidth="1"/>
    <col min="28" max="28" width="9.33203125" customWidth="1"/>
    <col min="29" max="29" width="13.88671875" customWidth="1"/>
    <col min="30" max="30" width="10.21875" customWidth="1"/>
    <col min="31" max="31" width="11.5546875" customWidth="1"/>
    <col min="32" max="32" width="8.88671875" customWidth="1"/>
  </cols>
  <sheetData>
    <row r="1" spans="1:32" x14ac:dyDescent="0.3">
      <c r="A1" s="33" t="s">
        <v>17</v>
      </c>
      <c r="B1" s="33"/>
      <c r="C1" s="33"/>
      <c r="D1" s="33"/>
      <c r="E1" s="34" t="s">
        <v>31</v>
      </c>
      <c r="F1" s="34" t="s">
        <v>32</v>
      </c>
      <c r="G1" s="34"/>
      <c r="H1" s="34"/>
      <c r="I1" s="34"/>
      <c r="P1">
        <f ca="1">IF(Db!F2="High School",1,0)</f>
        <v>1</v>
      </c>
      <c r="Q1">
        <f ca="1">IF(Db!F2="College",1,0)</f>
        <v>0</v>
      </c>
      <c r="R1">
        <f ca="1">IF(Db!F2="University",1,0)</f>
        <v>0</v>
      </c>
      <c r="S1">
        <f ca="1">IF(Db!F2="Technical",1,0)</f>
        <v>0</v>
      </c>
      <c r="T1">
        <f ca="1">IF(Db!F2="Commerce",1,0)</f>
        <v>0</v>
      </c>
      <c r="U1">
        <f ca="1">IF(Db!F2="Other",1,0)</f>
        <v>0</v>
      </c>
      <c r="V1" t="s">
        <v>25</v>
      </c>
      <c r="W1" s="29"/>
      <c r="X1" s="30"/>
      <c r="AA1" t="s">
        <v>6</v>
      </c>
      <c r="AB1" t="s">
        <v>7</v>
      </c>
      <c r="AC1" t="s">
        <v>33</v>
      </c>
      <c r="AD1" t="s">
        <v>34</v>
      </c>
      <c r="AE1" t="s">
        <v>35</v>
      </c>
      <c r="AF1" t="s">
        <v>11</v>
      </c>
    </row>
    <row r="2" spans="1:32" x14ac:dyDescent="0.3">
      <c r="A2" s="9"/>
      <c r="B2" s="9"/>
      <c r="C2" s="9"/>
      <c r="D2" s="9"/>
      <c r="E2" s="9">
        <f ca="1">IF(Db!B2="Men",1,0)</f>
        <v>0</v>
      </c>
      <c r="F2" s="9">
        <f ca="1">IF(Db!B2="Women",1,0)</f>
        <v>1</v>
      </c>
      <c r="G2" s="9"/>
      <c r="H2" s="9"/>
      <c r="I2" s="9"/>
      <c r="P2">
        <f ca="1">IF(Db!F3="High School",1,0)</f>
        <v>0</v>
      </c>
      <c r="Q2">
        <f ca="1">IF(Db!F3="College",1,0)</f>
        <v>0</v>
      </c>
      <c r="R2">
        <f ca="1">IF(Db!F3="University",1,0)</f>
        <v>0</v>
      </c>
      <c r="S2">
        <f ca="1">IF(Db!F3="Technical",1,0)</f>
        <v>0</v>
      </c>
      <c r="T2">
        <f ca="1">IF(Db!F3="Commerce",1,0)</f>
        <v>1</v>
      </c>
      <c r="U2">
        <f ca="1">IF(Db!F3="Other",1,0)</f>
        <v>0</v>
      </c>
      <c r="V2">
        <f ca="1">IF(Db!J2&gt;analyse!$B$20,1,0)</f>
        <v>0</v>
      </c>
      <c r="AA2">
        <f ca="1">IF(Db!F2="High School",Db!J2,"0")</f>
        <v>560000</v>
      </c>
      <c r="AB2">
        <f ca="1">IF(Db!F2="College",Db!J2,0)</f>
        <v>0</v>
      </c>
      <c r="AC2">
        <f ca="1">IF(Db!F2="University",Db!J2,0)</f>
        <v>0</v>
      </c>
      <c r="AD2">
        <f ca="1">IF(Db!F2="Technical",Db!J2,0)</f>
        <v>0</v>
      </c>
      <c r="AE2">
        <f ca="1">IF(Db!F2="Commerce",Db!J2,0)</f>
        <v>0</v>
      </c>
      <c r="AF2">
        <f ca="1">IF(Db!F2="other",Db!J2,0)</f>
        <v>0</v>
      </c>
    </row>
    <row r="3" spans="1:32" x14ac:dyDescent="0.3">
      <c r="A3" s="10" t="s">
        <v>16</v>
      </c>
      <c r="B3" s="10"/>
      <c r="C3" s="10"/>
      <c r="D3" s="10"/>
      <c r="E3" s="9">
        <f ca="1">IF(Db!B3="Men",1,0)</f>
        <v>1</v>
      </c>
      <c r="F3" s="9">
        <f ca="1">IF(Db!B3="Women",1,0)</f>
        <v>0</v>
      </c>
      <c r="G3" s="9"/>
      <c r="H3" s="9"/>
      <c r="I3" s="9"/>
      <c r="P3">
        <f ca="1">IF(Db!F4="High School",1,0)</f>
        <v>1</v>
      </c>
      <c r="Q3">
        <f ca="1">IF(Db!F4="College",1,0)</f>
        <v>0</v>
      </c>
      <c r="R3">
        <f ca="1">IF(Db!F4="University",1,0)</f>
        <v>0</v>
      </c>
      <c r="S3">
        <f ca="1">IF(Db!F4="Technical",1,0)</f>
        <v>0</v>
      </c>
      <c r="T3">
        <f ca="1">IF(Db!F4="Commerce",1,0)</f>
        <v>0</v>
      </c>
      <c r="U3">
        <f ca="1">IF(Db!F4="Other",1,0)</f>
        <v>0</v>
      </c>
      <c r="V3">
        <f ca="1">IF(Db!J3&gt;analyse!$B$20,1,0)</f>
        <v>1</v>
      </c>
      <c r="AA3" t="str">
        <f ca="1">IF(Db!F3="High School",Db!J3,"0")</f>
        <v>0</v>
      </c>
      <c r="AB3">
        <f ca="1">IF(Db!F3="College",Db!J3,0)</f>
        <v>0</v>
      </c>
      <c r="AC3">
        <f ca="1">IF(Db!F3="University",Db!J3,0)</f>
        <v>0</v>
      </c>
      <c r="AD3">
        <f ca="1">IF(Db!F3="Technical",Db!J3,0)</f>
        <v>0</v>
      </c>
      <c r="AE3">
        <f ca="1">IF(Db!F3="Commerce",Db!J3,0)</f>
        <v>980000</v>
      </c>
      <c r="AF3">
        <f ca="1">IF(Db!F3="other",Db!J3,0)</f>
        <v>0</v>
      </c>
    </row>
    <row r="4" spans="1:32" x14ac:dyDescent="0.3">
      <c r="A4" s="11">
        <f ca="1">SUM(E2:E50)</f>
        <v>21</v>
      </c>
      <c r="B4" s="11"/>
      <c r="C4" s="11">
        <f ca="1">SUM(F2:F50)</f>
        <v>28</v>
      </c>
      <c r="D4" s="11"/>
      <c r="E4" s="9">
        <f ca="1">IF(Db!B4="Men",1,0)</f>
        <v>0</v>
      </c>
      <c r="F4" s="9">
        <f ca="1">IF(Db!B4="Women",1,0)</f>
        <v>1</v>
      </c>
      <c r="G4" s="9"/>
      <c r="H4" s="9"/>
      <c r="I4" s="9"/>
      <c r="P4">
        <f ca="1">IF(Db!F5="High School",1,0)</f>
        <v>0</v>
      </c>
      <c r="Q4">
        <f ca="1">IF(Db!F5="College",1,0)</f>
        <v>1</v>
      </c>
      <c r="R4">
        <f ca="1">IF(Db!F5="University",1,0)</f>
        <v>0</v>
      </c>
      <c r="S4">
        <f ca="1">IF(Db!F5="Technical",1,0)</f>
        <v>0</v>
      </c>
      <c r="T4">
        <f ca="1">IF(Db!F5="Commerce",1,0)</f>
        <v>0</v>
      </c>
      <c r="U4">
        <f ca="1">IF(Db!F5="Other",1,0)</f>
        <v>0</v>
      </c>
      <c r="V4">
        <f ca="1">IF(Db!J4&gt;analyse!$B$20,1,0)</f>
        <v>0</v>
      </c>
      <c r="AA4">
        <f ca="1">IF(Db!F4="High School",Db!J4,"0")</f>
        <v>560000</v>
      </c>
      <c r="AB4">
        <f ca="1">IF(Db!F4="College",Db!J4,0)</f>
        <v>0</v>
      </c>
      <c r="AC4">
        <f ca="1">IF(Db!F4="University",Db!J4,0)</f>
        <v>0</v>
      </c>
      <c r="AD4">
        <f ca="1">IF(Db!F4="Technical",Db!J4,0)</f>
        <v>0</v>
      </c>
      <c r="AE4">
        <f ca="1">IF(Db!F4="Commerce",Db!J4,0)</f>
        <v>0</v>
      </c>
      <c r="AF4">
        <f ca="1">IF(Db!F4="other",Db!J4,0)</f>
        <v>0</v>
      </c>
    </row>
    <row r="5" spans="1:32" ht="15" thickBot="1" x14ac:dyDescent="0.35">
      <c r="A5" s="9"/>
      <c r="B5" s="9"/>
      <c r="C5" s="9"/>
      <c r="D5" s="9"/>
      <c r="E5" s="9">
        <f ca="1">IF(Db!B5="Men",1,0)</f>
        <v>0</v>
      </c>
      <c r="F5" s="9">
        <f ca="1">IF(Db!B5="Women",1,0)</f>
        <v>1</v>
      </c>
      <c r="G5" s="9"/>
      <c r="H5" s="9"/>
      <c r="I5" s="9"/>
      <c r="P5">
        <f ca="1">IF(Db!F6="High School",1,0)</f>
        <v>0</v>
      </c>
      <c r="Q5">
        <f ca="1">IF(Db!F6="College",1,0)</f>
        <v>1</v>
      </c>
      <c r="R5">
        <f ca="1">IF(Db!F6="University",1,0)</f>
        <v>0</v>
      </c>
      <c r="S5">
        <f ca="1">IF(Db!F6="Technical",1,0)</f>
        <v>0</v>
      </c>
      <c r="T5">
        <f ca="1">IF(Db!F6="Commerce",1,0)</f>
        <v>0</v>
      </c>
      <c r="U5">
        <f ca="1">IF(Db!F6="Other",1,0)</f>
        <v>0</v>
      </c>
      <c r="V5">
        <f ca="1">IF(Db!J5&gt;analyse!$B$20,1,0)</f>
        <v>0</v>
      </c>
      <c r="AA5" t="str">
        <f ca="1">IF(Db!F5="High School",Db!J5,"0")</f>
        <v>0</v>
      </c>
      <c r="AB5">
        <f ca="1">IF(Db!F5="College",Db!J5,0)</f>
        <v>560000</v>
      </c>
      <c r="AC5">
        <f ca="1">IF(Db!F5="University",Db!J5,0)</f>
        <v>0</v>
      </c>
      <c r="AD5">
        <f ca="1">IF(Db!F5="Technical",Db!J5,0)</f>
        <v>0</v>
      </c>
      <c r="AE5">
        <f ca="1">IF(Db!F5="Commerce",Db!J5,0)</f>
        <v>0</v>
      </c>
      <c r="AF5">
        <f ca="1">IF(Db!F5="other",Db!J5,0)</f>
        <v>0</v>
      </c>
    </row>
    <row r="6" spans="1:32" x14ac:dyDescent="0.3">
      <c r="A6" s="9"/>
      <c r="B6" s="9"/>
      <c r="C6" s="9"/>
      <c r="D6" s="9"/>
      <c r="E6" s="9">
        <f ca="1">IF(Db!B6="Men",1,0)</f>
        <v>1</v>
      </c>
      <c r="F6" s="9">
        <f ca="1">IF(Db!B6="Women",1,0)</f>
        <v>0</v>
      </c>
      <c r="G6" s="9"/>
      <c r="H6" s="40" t="s">
        <v>19</v>
      </c>
      <c r="I6" s="41"/>
      <c r="J6" s="41"/>
      <c r="K6" s="41"/>
      <c r="L6" s="41"/>
      <c r="M6" s="42"/>
      <c r="N6" s="13"/>
      <c r="P6">
        <f ca="1">IF(Db!F7="High School",1,0)</f>
        <v>0</v>
      </c>
      <c r="Q6">
        <f ca="1">IF(Db!F7="College",1,0)</f>
        <v>0</v>
      </c>
      <c r="R6">
        <f ca="1">IF(Db!F7="University",1,0)</f>
        <v>1</v>
      </c>
      <c r="S6">
        <f ca="1">IF(Db!F7="Technical",1,0)</f>
        <v>0</v>
      </c>
      <c r="T6">
        <f ca="1">IF(Db!F7="Commerce",1,0)</f>
        <v>0</v>
      </c>
      <c r="U6">
        <f ca="1">IF(Db!F7="Other",1,0)</f>
        <v>0</v>
      </c>
      <c r="V6">
        <f ca="1">IF(Db!J6&gt;analyse!$B$20,1,0)</f>
        <v>1</v>
      </c>
      <c r="W6" t="s">
        <v>27</v>
      </c>
      <c r="AA6" t="str">
        <f ca="1">IF(Db!F6="High School",Db!J6,"0")</f>
        <v>0</v>
      </c>
      <c r="AB6">
        <f ca="1">IF(Db!F6="College",Db!J6,0)</f>
        <v>1120000</v>
      </c>
      <c r="AC6">
        <f ca="1">IF(Db!F6="University",Db!J6,0)</f>
        <v>0</v>
      </c>
      <c r="AD6">
        <f ca="1">IF(Db!F6="Technical",Db!J6,0)</f>
        <v>0</v>
      </c>
      <c r="AE6">
        <f ca="1">IF(Db!F6="Commerce",Db!J6,0)</f>
        <v>0</v>
      </c>
      <c r="AF6">
        <f ca="1">IF(Db!F6="other",Db!J6,0)</f>
        <v>0</v>
      </c>
    </row>
    <row r="7" spans="1:32" ht="15" thickBot="1" x14ac:dyDescent="0.35">
      <c r="A7" s="9"/>
      <c r="B7" s="9"/>
      <c r="C7" s="9"/>
      <c r="D7" s="9"/>
      <c r="E7" s="9">
        <f ca="1">IF(Db!B7="Men",1,0)</f>
        <v>1</v>
      </c>
      <c r="F7" s="9">
        <f ca="1">IF(Db!B7="Women",1,0)</f>
        <v>0</v>
      </c>
      <c r="G7" s="9"/>
      <c r="H7" s="43" t="s">
        <v>6</v>
      </c>
      <c r="I7" s="39" t="s">
        <v>7</v>
      </c>
      <c r="J7" s="39" t="s">
        <v>8</v>
      </c>
      <c r="K7" s="39" t="s">
        <v>9</v>
      </c>
      <c r="L7" s="39" t="s">
        <v>10</v>
      </c>
      <c r="M7" s="44" t="s">
        <v>20</v>
      </c>
      <c r="N7" s="13"/>
      <c r="P7">
        <f ca="1">IF(Db!F8="High School",1,0)</f>
        <v>0</v>
      </c>
      <c r="Q7">
        <f ca="1">IF(Db!F8="College",1,0)</f>
        <v>1</v>
      </c>
      <c r="R7">
        <f ca="1">IF(Db!F8="University",1,0)</f>
        <v>0</v>
      </c>
      <c r="S7">
        <f ca="1">IF(Db!F8="Technical",1,0)</f>
        <v>0</v>
      </c>
      <c r="T7">
        <f ca="1">IF(Db!F8="Commerce",1,0)</f>
        <v>0</v>
      </c>
      <c r="U7">
        <f ca="1">IF(Db!F8="Other",1,0)</f>
        <v>0</v>
      </c>
      <c r="V7">
        <f ca="1">IF(Db!J7&gt;analyse!$B$20,1,0)</f>
        <v>0</v>
      </c>
      <c r="AA7" t="str">
        <f ca="1">IF(Db!F7="High School",Db!J7,"0")</f>
        <v>0</v>
      </c>
      <c r="AB7">
        <f ca="1">IF(Db!F7="College",Db!J7,0)</f>
        <v>0</v>
      </c>
      <c r="AC7">
        <f ca="1">IF(Db!F7="University",Db!J7,0)</f>
        <v>700000</v>
      </c>
      <c r="AD7">
        <f ca="1">IF(Db!F7="Technical",Db!J7,0)</f>
        <v>0</v>
      </c>
      <c r="AE7">
        <f ca="1">IF(Db!F7="Commerce",Db!J7,0)</f>
        <v>0</v>
      </c>
      <c r="AF7">
        <f ca="1">IF(Db!F7="other",Db!J7,0)</f>
        <v>0</v>
      </c>
    </row>
    <row r="8" spans="1:32" ht="15" thickBot="1" x14ac:dyDescent="0.35">
      <c r="A8" s="6" t="s">
        <v>23</v>
      </c>
      <c r="B8" s="7"/>
      <c r="C8" s="7"/>
      <c r="D8" s="8"/>
      <c r="E8">
        <f ca="1">IF(Db!B8="Men",1,0)</f>
        <v>0</v>
      </c>
      <c r="F8">
        <f ca="1">IF(Db!B8="Women",1,0)</f>
        <v>1</v>
      </c>
      <c r="H8" s="23">
        <f ca="1">SUM(P1:P51)</f>
        <v>9</v>
      </c>
      <c r="I8" s="24">
        <f ca="1">SUM(Q1:Q51)</f>
        <v>8</v>
      </c>
      <c r="J8" s="24">
        <f ca="1">SUM(R1:R51)</f>
        <v>7</v>
      </c>
      <c r="K8" s="24">
        <f ca="1">SUM(S1:S51)</f>
        <v>13</v>
      </c>
      <c r="L8" s="24">
        <f ca="1">SUM(T1:T51)</f>
        <v>5</v>
      </c>
      <c r="M8" s="25">
        <f ca="1">SUM(U1:U51)</f>
        <v>8</v>
      </c>
      <c r="N8" s="24"/>
      <c r="P8">
        <f ca="1">IF(Db!F9="High School",1,0)</f>
        <v>0</v>
      </c>
      <c r="Q8">
        <f ca="1">IF(Db!F9="College",1,0)</f>
        <v>0</v>
      </c>
      <c r="R8">
        <f ca="1">IF(Db!F9="University",1,0)</f>
        <v>0</v>
      </c>
      <c r="S8">
        <f ca="1">IF(Db!F9="Technical",1,0)</f>
        <v>1</v>
      </c>
      <c r="T8">
        <f ca="1">IF(Db!F9="Commerce",1,0)</f>
        <v>0</v>
      </c>
      <c r="U8">
        <f ca="1">IF(Db!F9="Other",1,0)</f>
        <v>0</v>
      </c>
      <c r="V8">
        <f ca="1">IF(Db!J8&gt;analyse!$B$20,1,0)</f>
        <v>1</v>
      </c>
      <c r="AA8" t="str">
        <f ca="1">IF(Db!F8="High School",Db!J8,"0")</f>
        <v>0</v>
      </c>
      <c r="AB8">
        <f ca="1">IF(Db!F8="College",Db!J8,0)</f>
        <v>840000</v>
      </c>
      <c r="AC8">
        <f ca="1">IF(Db!F8="University",Db!J8,0)</f>
        <v>0</v>
      </c>
      <c r="AD8">
        <f ca="1">IF(Db!F8="Technical",Db!J8,0)</f>
        <v>0</v>
      </c>
      <c r="AE8">
        <f ca="1">IF(Db!F8="Commerce",Db!J8,0)</f>
        <v>0</v>
      </c>
      <c r="AF8">
        <f ca="1">IF(Db!F8="other",Db!J8,0)</f>
        <v>0</v>
      </c>
    </row>
    <row r="9" spans="1:32" ht="15.6" thickTop="1" thickBot="1" x14ac:dyDescent="0.35">
      <c r="A9" s="12"/>
      <c r="B9" s="32">
        <f ca="1">AVERAGE(Db!I2:I51)</f>
        <v>46760.623333333337</v>
      </c>
      <c r="C9" s="32"/>
      <c r="D9" s="14"/>
      <c r="E9">
        <f ca="1">IF(Db!B9="Men",1,0)</f>
        <v>1</v>
      </c>
      <c r="F9">
        <f ca="1">IF(Db!B9="Women",1,0)</f>
        <v>0</v>
      </c>
      <c r="H9" s="15"/>
      <c r="I9" s="16"/>
      <c r="J9" s="16"/>
      <c r="K9" s="16"/>
      <c r="L9" s="16"/>
      <c r="M9" s="17"/>
      <c r="N9" s="13"/>
      <c r="P9">
        <f ca="1">IF(Db!F10="High School",1,0)</f>
        <v>1</v>
      </c>
      <c r="Q9">
        <f ca="1">IF(Db!F10="College",1,0)</f>
        <v>0</v>
      </c>
      <c r="R9">
        <f ca="1">IF(Db!F10="University",1,0)</f>
        <v>0</v>
      </c>
      <c r="S9">
        <f ca="1">IF(Db!F10="Technical",1,0)</f>
        <v>0</v>
      </c>
      <c r="T9">
        <f ca="1">IF(Db!F10="Commerce",1,0)</f>
        <v>0</v>
      </c>
      <c r="U9">
        <f ca="1">IF(Db!F10="Other",1,0)</f>
        <v>0</v>
      </c>
      <c r="V9">
        <f ca="1">IF(Db!J9&gt;analyse!$B$20,1,0)</f>
        <v>0</v>
      </c>
      <c r="AA9" t="str">
        <f ca="1">IF(Db!F9="High School",Db!J9,"0")</f>
        <v>0</v>
      </c>
      <c r="AB9">
        <f ca="1">IF(Db!F9="College",Db!J9,0)</f>
        <v>0</v>
      </c>
      <c r="AC9">
        <f ca="1">IF(Db!F9="University",Db!J9,0)</f>
        <v>0</v>
      </c>
      <c r="AD9">
        <f ca="1">IF(Db!F9="Technical",Db!J9,0)</f>
        <v>420000</v>
      </c>
      <c r="AE9">
        <f ca="1">IF(Db!F9="Commerce",Db!J9,0)</f>
        <v>0</v>
      </c>
      <c r="AF9">
        <f ca="1">IF(Db!F9="other",Db!J9,0)</f>
        <v>0</v>
      </c>
    </row>
    <row r="10" spans="1:32" ht="15" thickBot="1" x14ac:dyDescent="0.35">
      <c r="A10" s="15"/>
      <c r="B10" s="16"/>
      <c r="C10" s="16"/>
      <c r="D10" s="17"/>
      <c r="E10">
        <f ca="1">IF(Db!B10="Men",1,0)</f>
        <v>0</v>
      </c>
      <c r="F10">
        <f ca="1">IF(Db!B10="Women",1,0)</f>
        <v>1</v>
      </c>
      <c r="P10">
        <f ca="1">IF(Db!F11="High School",1,0)</f>
        <v>0</v>
      </c>
      <c r="Q10">
        <f ca="1">IF(Db!F11="College",1,0)</f>
        <v>1</v>
      </c>
      <c r="R10">
        <f ca="1">IF(Db!F11="University",1,0)</f>
        <v>0</v>
      </c>
      <c r="S10">
        <f ca="1">IF(Db!F11="Technical",1,0)</f>
        <v>0</v>
      </c>
      <c r="T10">
        <f ca="1">IF(Db!F11="Commerce",1,0)</f>
        <v>0</v>
      </c>
      <c r="U10">
        <f ca="1">IF(Db!F11="Other",1,0)</f>
        <v>0</v>
      </c>
      <c r="V10">
        <f ca="1">IF(Db!J10&gt;analyse!$B$20,1,0)</f>
        <v>0</v>
      </c>
      <c r="AA10">
        <f ca="1">IF(Db!F10="High School",Db!J10,"0")</f>
        <v>420000</v>
      </c>
      <c r="AB10">
        <f ca="1">IF(Db!F10="College",Db!J10,0)</f>
        <v>0</v>
      </c>
      <c r="AC10">
        <f ca="1">IF(Db!F10="University",Db!J10,0)</f>
        <v>0</v>
      </c>
      <c r="AD10">
        <f ca="1">IF(Db!F10="Technical",Db!J10,0)</f>
        <v>0</v>
      </c>
      <c r="AE10">
        <f ca="1">IF(Db!F10="Commerce",Db!J10,0)</f>
        <v>0</v>
      </c>
      <c r="AF10">
        <f ca="1">IF(Db!F10="other",Db!J10,0)</f>
        <v>0</v>
      </c>
    </row>
    <row r="11" spans="1:32" ht="15" thickBot="1" x14ac:dyDescent="0.35">
      <c r="E11">
        <f ca="1">IF(Db!B11="Men",1,0)</f>
        <v>0</v>
      </c>
      <c r="F11">
        <f ca="1">IF(Db!B11="Women",1,0)</f>
        <v>1</v>
      </c>
      <c r="P11">
        <f ca="1">IF(Db!F12="High School",1,0)</f>
        <v>0</v>
      </c>
      <c r="Q11">
        <f ca="1">IF(Db!F12="College",1,0)</f>
        <v>0</v>
      </c>
      <c r="R11">
        <f ca="1">IF(Db!F12="University",1,0)</f>
        <v>0</v>
      </c>
      <c r="S11">
        <f ca="1">IF(Db!F12="Technical",1,0)</f>
        <v>1</v>
      </c>
      <c r="T11">
        <f ca="1">IF(Db!F12="Commerce",1,0)</f>
        <v>0</v>
      </c>
      <c r="U11">
        <f ca="1">IF(Db!F12="Other",1,0)</f>
        <v>0</v>
      </c>
      <c r="V11">
        <f ca="1">IF(Db!J11&gt;analyse!$B$20,1,0)</f>
        <v>1</v>
      </c>
      <c r="AA11" t="str">
        <f ca="1">IF(Db!F11="High School",Db!J11,"0")</f>
        <v>0</v>
      </c>
      <c r="AB11">
        <f ca="1">IF(Db!F11="College",Db!J11,0)</f>
        <v>1120000</v>
      </c>
      <c r="AC11">
        <f ca="1">IF(Db!F11="University",Db!J11,0)</f>
        <v>0</v>
      </c>
      <c r="AD11">
        <f ca="1">IF(Db!F11="Technical",Db!J11,0)</f>
        <v>0</v>
      </c>
      <c r="AE11">
        <f ca="1">IF(Db!F11="Commerce",Db!J11,0)</f>
        <v>0</v>
      </c>
      <c r="AF11">
        <f ca="1">IF(Db!F11="other",Db!J11,0)</f>
        <v>0</v>
      </c>
    </row>
    <row r="12" spans="1:32" ht="15.6" thickTop="1" thickBot="1" x14ac:dyDescent="0.35">
      <c r="E12">
        <f ca="1">IF(Db!B12="Men",1,0)</f>
        <v>0</v>
      </c>
      <c r="F12">
        <f ca="1">IF(Db!B12="Women",1,0)</f>
        <v>1</v>
      </c>
      <c r="H12" s="29"/>
      <c r="I12" s="35"/>
      <c r="J12" s="5" t="s">
        <v>36</v>
      </c>
      <c r="K12" s="5"/>
      <c r="L12" s="35"/>
      <c r="M12" s="30"/>
      <c r="P12">
        <f ca="1">IF(Db!F13="High School",1,0)</f>
        <v>0</v>
      </c>
      <c r="Q12">
        <f ca="1">IF(Db!F13="College",1,0)</f>
        <v>0</v>
      </c>
      <c r="R12">
        <f ca="1">IF(Db!F13="University",1,0)</f>
        <v>0</v>
      </c>
      <c r="S12">
        <f ca="1">IF(Db!F13="Technical",1,0)</f>
        <v>1</v>
      </c>
      <c r="T12">
        <f ca="1">IF(Db!F13="Commerce",1,0)</f>
        <v>0</v>
      </c>
      <c r="U12">
        <f ca="1">IF(Db!F13="Other",1,0)</f>
        <v>0</v>
      </c>
      <c r="V12">
        <f ca="1">IF(Db!J12&gt;analyse!$B$20,1,0)</f>
        <v>0</v>
      </c>
      <c r="AA12" t="str">
        <f ca="1">IF(Db!F12="High School",Db!J12,"0")</f>
        <v>0</v>
      </c>
      <c r="AB12">
        <f ca="1">IF(Db!F12="College",Db!J12,0)</f>
        <v>0</v>
      </c>
      <c r="AC12">
        <f ca="1">IF(Db!F12="University",Db!J12,0)</f>
        <v>0</v>
      </c>
      <c r="AD12">
        <f ca="1">IF(Db!F12="Technical",Db!J12,0)</f>
        <v>700000</v>
      </c>
      <c r="AE12">
        <f ca="1">IF(Db!F12="Commerce",Db!J12,0)</f>
        <v>0</v>
      </c>
      <c r="AF12">
        <f ca="1">IF(Db!F12="other",Db!J12,0)</f>
        <v>0</v>
      </c>
    </row>
    <row r="13" spans="1:32" ht="15.6" thickTop="1" thickBot="1" x14ac:dyDescent="0.35">
      <c r="E13">
        <f ca="1">IF(Db!B13="Men",1,0)</f>
        <v>1</v>
      </c>
      <c r="F13">
        <f ca="1">IF(Db!B13="Women",1,0)</f>
        <v>0</v>
      </c>
      <c r="H13" s="12"/>
      <c r="I13" s="13"/>
      <c r="J13" s="13"/>
      <c r="K13" s="13"/>
      <c r="L13" s="13"/>
      <c r="M13" s="14"/>
      <c r="P13">
        <f ca="1">IF(Db!F14="High School",1,0)</f>
        <v>0</v>
      </c>
      <c r="Q13">
        <f ca="1">IF(Db!F14="College",1,0)</f>
        <v>0</v>
      </c>
      <c r="R13">
        <f ca="1">IF(Db!F14="University",1,0)</f>
        <v>0</v>
      </c>
      <c r="S13">
        <f ca="1">IF(Db!F14="Technical",1,0)</f>
        <v>0</v>
      </c>
      <c r="T13">
        <f ca="1">IF(Db!F14="Commerce",1,0)</f>
        <v>1</v>
      </c>
      <c r="U13">
        <f ca="1">IF(Db!F14="Other",1,0)</f>
        <v>0</v>
      </c>
      <c r="V13">
        <f ca="1">IF(Db!J13&gt;analyse!$B$20,1,0)</f>
        <v>1</v>
      </c>
      <c r="AA13" t="str">
        <f ca="1">IF(Db!F13="High School",Db!J13,"0")</f>
        <v>0</v>
      </c>
      <c r="AB13">
        <f ca="1">IF(Db!F13="College",Db!J13,0)</f>
        <v>0</v>
      </c>
      <c r="AC13">
        <f ca="1">IF(Db!F13="University",Db!J13,0)</f>
        <v>0</v>
      </c>
      <c r="AD13">
        <f ca="1">IF(Db!F13="Technical",Db!J13,0)</f>
        <v>840000</v>
      </c>
      <c r="AE13">
        <f ca="1">IF(Db!F13="Commerce",Db!J13,0)</f>
        <v>0</v>
      </c>
      <c r="AF13">
        <f ca="1">IF(Db!F13="other",Db!J13,0)</f>
        <v>0</v>
      </c>
    </row>
    <row r="14" spans="1:32" ht="15" thickBot="1" x14ac:dyDescent="0.35">
      <c r="A14" s="6" t="s">
        <v>21</v>
      </c>
      <c r="B14" s="7"/>
      <c r="C14" s="7"/>
      <c r="D14" s="8"/>
      <c r="E14">
        <f ca="1">IF(Db!B14="Men",1,0)</f>
        <v>1</v>
      </c>
      <c r="F14">
        <f ca="1">IF(Db!B14="Women",1,0)</f>
        <v>0</v>
      </c>
      <c r="H14" s="18" t="s">
        <v>6</v>
      </c>
      <c r="I14" s="18" t="s">
        <v>7</v>
      </c>
      <c r="J14" s="18" t="s">
        <v>8</v>
      </c>
      <c r="K14" s="18" t="s">
        <v>9</v>
      </c>
      <c r="L14" s="18" t="s">
        <v>10</v>
      </c>
      <c r="M14" s="18" t="s">
        <v>20</v>
      </c>
      <c r="P14">
        <f ca="1">IF(Db!F15="High School",1,0)</f>
        <v>0</v>
      </c>
      <c r="Q14">
        <f ca="1">IF(Db!F15="College",1,0)</f>
        <v>0</v>
      </c>
      <c r="R14">
        <f ca="1">IF(Db!F15="University",1,0)</f>
        <v>1</v>
      </c>
      <c r="S14">
        <f ca="1">IF(Db!F15="Technical",1,0)</f>
        <v>0</v>
      </c>
      <c r="T14">
        <f ca="1">IF(Db!F15="Commerce",1,0)</f>
        <v>0</v>
      </c>
      <c r="U14">
        <f ca="1">IF(Db!F15="Other",1,0)</f>
        <v>0</v>
      </c>
      <c r="V14">
        <f ca="1">IF(Db!J14&gt;analyse!$B$20,1,0)</f>
        <v>0</v>
      </c>
      <c r="AA14" t="str">
        <f ca="1">IF(Db!F14="High School",Db!J14,"0")</f>
        <v>0</v>
      </c>
      <c r="AB14">
        <f ca="1">IF(Db!F14="College",Db!J14,0)</f>
        <v>0</v>
      </c>
      <c r="AC14">
        <f ca="1">IF(Db!F14="University",Db!J14,0)</f>
        <v>0</v>
      </c>
      <c r="AD14">
        <f ca="1">IF(Db!F14="Technical",Db!J14,0)</f>
        <v>0</v>
      </c>
      <c r="AE14">
        <f ca="1">IF(Db!F14="Commerce",Db!J14,0)</f>
        <v>700000</v>
      </c>
      <c r="AF14">
        <f ca="1">IF(Db!F14="other",Db!J14,0)</f>
        <v>0</v>
      </c>
    </row>
    <row r="15" spans="1:32" ht="15" thickTop="1" x14ac:dyDescent="0.3">
      <c r="A15" s="12"/>
      <c r="B15" s="26">
        <f ca="1">AVERAGE(Db!E2,Db!E2:E51)</f>
        <v>3719.6078431372548</v>
      </c>
      <c r="C15" s="26"/>
      <c r="D15" s="14"/>
      <c r="E15">
        <f ca="1">IF(Db!B15="Men",1,0)</f>
        <v>1</v>
      </c>
      <c r="F15">
        <f ca="1">IF(Db!B15="Women",1,0)</f>
        <v>0</v>
      </c>
      <c r="H15" s="12"/>
      <c r="I15" s="13"/>
      <c r="J15" s="13"/>
      <c r="K15" s="13"/>
      <c r="L15" s="13"/>
      <c r="M15" s="14"/>
      <c r="P15">
        <f ca="1">IF(Db!F16="High School",1,0)</f>
        <v>0</v>
      </c>
      <c r="Q15">
        <f ca="1">IF(Db!F16="College",1,0)</f>
        <v>0</v>
      </c>
      <c r="R15">
        <f ca="1">IF(Db!F16="University",1,0)</f>
        <v>0</v>
      </c>
      <c r="S15">
        <f ca="1">IF(Db!F16="Technical",1,0)</f>
        <v>1</v>
      </c>
      <c r="T15">
        <f ca="1">IF(Db!F16="Commerce",1,0)</f>
        <v>0</v>
      </c>
      <c r="U15">
        <f ca="1">IF(Db!F16="Other",1,0)</f>
        <v>0</v>
      </c>
      <c r="V15">
        <f ca="1">IF(Db!J15&gt;analyse!$B$20,1,0)</f>
        <v>0</v>
      </c>
      <c r="AA15" t="str">
        <f ca="1">IF(Db!F15="High School",Db!J15,"0")</f>
        <v>0</v>
      </c>
      <c r="AB15">
        <f ca="1">IF(Db!F15="College",Db!J15,0)</f>
        <v>0</v>
      </c>
      <c r="AC15">
        <f ca="1">IF(Db!F15="University",Db!J15,0)</f>
        <v>420000</v>
      </c>
      <c r="AD15">
        <f ca="1">IF(Db!F15="Technical",Db!J15,0)</f>
        <v>0</v>
      </c>
      <c r="AE15">
        <f ca="1">IF(Db!F15="Commerce",Db!J15,0)</f>
        <v>0</v>
      </c>
      <c r="AF15">
        <f ca="1">IF(Db!F15="other",Db!J15,0)</f>
        <v>0</v>
      </c>
    </row>
    <row r="16" spans="1:32" ht="15" thickBot="1" x14ac:dyDescent="0.35">
      <c r="A16" s="15"/>
      <c r="B16" s="16"/>
      <c r="C16" s="16"/>
      <c r="D16" s="17"/>
      <c r="E16">
        <f ca="1">IF(Db!B16="Men",1,0)</f>
        <v>0</v>
      </c>
      <c r="F16">
        <f ca="1">IF(Db!B16="Women",1,0)</f>
        <v>1</v>
      </c>
      <c r="H16" s="36">
        <f ca="1">AVERAGEIF(AA2:AA51,"&lt;&gt;0")</f>
        <v>715555.5555555555</v>
      </c>
      <c r="I16" s="37">
        <f ca="1">AVERAGEIF(AB2:AB51,"&lt;&gt;0")</f>
        <v>875000</v>
      </c>
      <c r="J16" s="37">
        <f ca="1">AVERAGEIF(AC2:AC51,"&lt;&gt;0")</f>
        <v>580000</v>
      </c>
      <c r="K16" s="37">
        <f ca="1">AVERAGEIF(AD2:AD51,"&lt;&gt;0")</f>
        <v>775384.61538461538</v>
      </c>
      <c r="L16" s="37">
        <f ca="1">AVERAGEIF(AE2:AE51,"&lt;&gt;0")</f>
        <v>812000</v>
      </c>
      <c r="M16" s="38">
        <f ca="1">AVERAGEIF(AF2:AF51,"&lt;&gt;0")</f>
        <v>717500</v>
      </c>
      <c r="P16">
        <f ca="1">IF(Db!F17="High School",1,0)</f>
        <v>0</v>
      </c>
      <c r="Q16">
        <f ca="1">IF(Db!F17="College",1,0)</f>
        <v>0</v>
      </c>
      <c r="R16">
        <f ca="1">IF(Db!F17="University",1,0)</f>
        <v>0</v>
      </c>
      <c r="S16">
        <f ca="1">IF(Db!F17="Technical",1,0)</f>
        <v>0</v>
      </c>
      <c r="T16">
        <f ca="1">IF(Db!F17="Commerce",1,0)</f>
        <v>0</v>
      </c>
      <c r="U16">
        <f ca="1">IF(Db!F17="Other",1,0)</f>
        <v>1</v>
      </c>
      <c r="V16">
        <f ca="1">IF(Db!J16&gt;analyse!$B$20,1,0)</f>
        <v>1</v>
      </c>
      <c r="AA16" t="str">
        <f ca="1">IF(Db!F16="High School",Db!J16,"0")</f>
        <v>0</v>
      </c>
      <c r="AB16">
        <f ca="1">IF(Db!F16="College",Db!J16,0)</f>
        <v>0</v>
      </c>
      <c r="AC16">
        <f ca="1">IF(Db!F16="University",Db!J16,0)</f>
        <v>0</v>
      </c>
      <c r="AD16">
        <f ca="1">IF(Db!F16="Technical",Db!J16,0)</f>
        <v>980000</v>
      </c>
      <c r="AE16">
        <f ca="1">IF(Db!F16="Commerce",Db!J16,0)</f>
        <v>0</v>
      </c>
      <c r="AF16">
        <f ca="1">IF(Db!F16="other",Db!J16,0)</f>
        <v>0</v>
      </c>
    </row>
    <row r="17" spans="1:32" ht="15" thickBot="1" x14ac:dyDescent="0.35">
      <c r="E17">
        <f ca="1">IF(Db!B17="Men",1,0)</f>
        <v>1</v>
      </c>
      <c r="F17">
        <f ca="1">IF(Db!B17="Women",1,0)</f>
        <v>0</v>
      </c>
      <c r="H17" s="15"/>
      <c r="I17" s="16"/>
      <c r="J17" s="16"/>
      <c r="K17" s="16"/>
      <c r="L17" s="16"/>
      <c r="M17" s="17"/>
      <c r="P17">
        <f ca="1">IF(Db!F18="High School",1,0)</f>
        <v>1</v>
      </c>
      <c r="Q17">
        <f ca="1">IF(Db!F18="College",1,0)</f>
        <v>0</v>
      </c>
      <c r="R17">
        <f ca="1">IF(Db!F18="University",1,0)</f>
        <v>0</v>
      </c>
      <c r="S17">
        <f ca="1">IF(Db!F18="Technical",1,0)</f>
        <v>0</v>
      </c>
      <c r="T17">
        <f ca="1">IF(Db!F18="Commerce",1,0)</f>
        <v>0</v>
      </c>
      <c r="U17">
        <f ca="1">IF(Db!F18="Other",1,0)</f>
        <v>0</v>
      </c>
      <c r="V17">
        <f ca="1">IF(Db!J17&gt;analyse!$B$20,1,0)</f>
        <v>0</v>
      </c>
      <c r="AA17" t="str">
        <f ca="1">IF(Db!F17="High School",Db!J17,"0")</f>
        <v>0</v>
      </c>
      <c r="AB17">
        <f ca="1">IF(Db!F17="College",Db!J17,0)</f>
        <v>0</v>
      </c>
      <c r="AC17">
        <f ca="1">IF(Db!F17="University",Db!J17,0)</f>
        <v>0</v>
      </c>
      <c r="AD17">
        <f ca="1">IF(Db!F17="Technical",Db!J17,0)</f>
        <v>0</v>
      </c>
      <c r="AE17">
        <f ca="1">IF(Db!F17="Commerce",Db!J17,0)</f>
        <v>0</v>
      </c>
      <c r="AF17">
        <f ca="1">IF(Db!F17="other",Db!J17,0)</f>
        <v>560000</v>
      </c>
    </row>
    <row r="18" spans="1:32" ht="15" thickBot="1" x14ac:dyDescent="0.35">
      <c r="E18">
        <f ca="1">IF(Db!B18="Men",1,0)</f>
        <v>0</v>
      </c>
      <c r="F18">
        <f ca="1">IF(Db!B18="Women",1,0)</f>
        <v>1</v>
      </c>
      <c r="P18">
        <f ca="1">IF(Db!F19="High School",1,0)</f>
        <v>0</v>
      </c>
      <c r="Q18">
        <f ca="1">IF(Db!F19="College",1,0)</f>
        <v>0</v>
      </c>
      <c r="R18">
        <f ca="1">IF(Db!F19="University",1,0)</f>
        <v>1</v>
      </c>
      <c r="S18">
        <f ca="1">IF(Db!F19="Technical",1,0)</f>
        <v>0</v>
      </c>
      <c r="T18">
        <f ca="1">IF(Db!F19="Commerce",1,0)</f>
        <v>0</v>
      </c>
      <c r="U18">
        <f ca="1">IF(Db!F19="Other",1,0)</f>
        <v>0</v>
      </c>
      <c r="V18">
        <f ca="1">IF(Db!J18&gt;analyse!$B$20,1,0)</f>
        <v>0</v>
      </c>
      <c r="AA18">
        <f ca="1">IF(Db!F18="High School",Db!J18,"0")</f>
        <v>420000</v>
      </c>
      <c r="AB18">
        <f ca="1">IF(Db!F18="College",Db!J18,0)</f>
        <v>0</v>
      </c>
      <c r="AC18">
        <f ca="1">IF(Db!F18="University",Db!J18,0)</f>
        <v>0</v>
      </c>
      <c r="AD18">
        <f ca="1">IF(Db!F18="Technical",Db!J18,0)</f>
        <v>0</v>
      </c>
      <c r="AE18">
        <f ca="1">IF(Db!F18="Commerce",Db!J18,0)</f>
        <v>0</v>
      </c>
      <c r="AF18">
        <f ca="1">IF(Db!F18="other",Db!J18,0)</f>
        <v>0</v>
      </c>
    </row>
    <row r="19" spans="1:32" ht="15.6" thickTop="1" thickBot="1" x14ac:dyDescent="0.35">
      <c r="A19" s="5" t="s">
        <v>26</v>
      </c>
      <c r="B19" s="5"/>
      <c r="C19" s="5"/>
      <c r="D19" s="5"/>
      <c r="E19">
        <f ca="1">IF(Db!B19="Men",1,0)</f>
        <v>0</v>
      </c>
      <c r="F19">
        <f ca="1">IF(Db!B19="Women",1,0)</f>
        <v>1</v>
      </c>
      <c r="P19">
        <f ca="1">IF(Db!F20="High School",1,0)</f>
        <v>0</v>
      </c>
      <c r="Q19">
        <f ca="1">IF(Db!F20="College",1,0)</f>
        <v>0</v>
      </c>
      <c r="R19">
        <f ca="1">IF(Db!F20="University",1,0)</f>
        <v>0</v>
      </c>
      <c r="S19">
        <f ca="1">IF(Db!F20="Technical",1,0)</f>
        <v>1</v>
      </c>
      <c r="T19">
        <f ca="1">IF(Db!F20="Commerce",1,0)</f>
        <v>0</v>
      </c>
      <c r="U19">
        <f ca="1">IF(Db!F20="Other",1,0)</f>
        <v>0</v>
      </c>
      <c r="V19">
        <f ca="1">IF(Db!J19&gt;analyse!$B$20,1,0)</f>
        <v>0</v>
      </c>
      <c r="AA19" t="str">
        <f ca="1">IF(Db!F19="High School",Db!J19,"0")</f>
        <v>0</v>
      </c>
      <c r="AB19">
        <f ca="1">IF(Db!F19="College",Db!J19,0)</f>
        <v>0</v>
      </c>
      <c r="AC19">
        <f ca="1">IF(Db!F19="University",Db!J19,0)</f>
        <v>420000</v>
      </c>
      <c r="AD19">
        <f ca="1">IF(Db!F19="Technical",Db!J19,0)</f>
        <v>0</v>
      </c>
      <c r="AE19">
        <f ca="1">IF(Db!F19="Commerce",Db!J19,0)</f>
        <v>0</v>
      </c>
      <c r="AF19">
        <f ca="1">IF(Db!F19="other",Db!J19,0)</f>
        <v>0</v>
      </c>
    </row>
    <row r="20" spans="1:32" ht="15" thickTop="1" x14ac:dyDescent="0.3">
      <c r="A20" s="12"/>
      <c r="B20" s="31">
        <f ca="1">AVERAGE(Db!J2:J51)</f>
        <v>747600</v>
      </c>
      <c r="C20" s="31"/>
      <c r="D20" s="14"/>
      <c r="E20">
        <f ca="1">IF(Db!B20="Men",1,0)</f>
        <v>0</v>
      </c>
      <c r="F20">
        <f ca="1">IF(Db!B20="Women",1,0)</f>
        <v>1</v>
      </c>
      <c r="P20">
        <f ca="1">IF(Db!F21="High School",1,0)</f>
        <v>1</v>
      </c>
      <c r="Q20">
        <f ca="1">IF(Db!F21="College",1,0)</f>
        <v>0</v>
      </c>
      <c r="R20">
        <f ca="1">IF(Db!F21="University",1,0)</f>
        <v>0</v>
      </c>
      <c r="S20">
        <f ca="1">IF(Db!F21="Technical",1,0)</f>
        <v>0</v>
      </c>
      <c r="T20">
        <f ca="1">IF(Db!F21="Commerce",1,0)</f>
        <v>0</v>
      </c>
      <c r="U20">
        <f ca="1">IF(Db!F21="Other",1,0)</f>
        <v>0</v>
      </c>
      <c r="V20">
        <f ca="1">IF(Db!J20&gt;analyse!$B$20,1,0)</f>
        <v>1</v>
      </c>
      <c r="AA20" t="str">
        <f ca="1">IF(Db!F20="High School",Db!J20,"0")</f>
        <v>0</v>
      </c>
      <c r="AB20">
        <f ca="1">IF(Db!F20="College",Db!J20,0)</f>
        <v>0</v>
      </c>
      <c r="AC20">
        <f ca="1">IF(Db!F20="University",Db!J20,0)</f>
        <v>0</v>
      </c>
      <c r="AD20">
        <f ca="1">IF(Db!F20="Technical",Db!J20,0)</f>
        <v>840000</v>
      </c>
      <c r="AE20">
        <f ca="1">IF(Db!F20="Commerce",Db!J20,0)</f>
        <v>0</v>
      </c>
      <c r="AF20">
        <f ca="1">IF(Db!F20="other",Db!J20,0)</f>
        <v>0</v>
      </c>
    </row>
    <row r="21" spans="1:32" ht="15" thickBot="1" x14ac:dyDescent="0.35">
      <c r="A21" s="15"/>
      <c r="B21" s="16"/>
      <c r="C21" s="16"/>
      <c r="D21" s="17"/>
      <c r="E21">
        <f ca="1">IF(Db!B21="Men",1,0)</f>
        <v>1</v>
      </c>
      <c r="F21">
        <f ca="1">IF(Db!B21="Women",1,0)</f>
        <v>0</v>
      </c>
      <c r="P21">
        <f ca="1">IF(Db!F22="High School",1,0)</f>
        <v>0</v>
      </c>
      <c r="Q21">
        <f ca="1">IF(Db!F22="College",1,0)</f>
        <v>0</v>
      </c>
      <c r="R21">
        <f ca="1">IF(Db!F22="University",1,0)</f>
        <v>0</v>
      </c>
      <c r="S21">
        <f ca="1">IF(Db!F22="Technical",1,0)</f>
        <v>1</v>
      </c>
      <c r="T21">
        <f ca="1">IF(Db!F22="Commerce",1,0)</f>
        <v>0</v>
      </c>
      <c r="U21">
        <f ca="1">IF(Db!F22="Other",1,0)</f>
        <v>0</v>
      </c>
      <c r="V21">
        <f ca="1">IF(Db!J21&gt;analyse!$B$20,1,0)</f>
        <v>1</v>
      </c>
      <c r="AA21">
        <f ca="1">IF(Db!F21="High School",Db!J21,"0")</f>
        <v>840000</v>
      </c>
      <c r="AB21">
        <f ca="1">IF(Db!F21="College",Db!J21,0)</f>
        <v>0</v>
      </c>
      <c r="AC21">
        <f ca="1">IF(Db!F21="University",Db!J21,0)</f>
        <v>0</v>
      </c>
      <c r="AD21">
        <f ca="1">IF(Db!F21="Technical",Db!J21,0)</f>
        <v>0</v>
      </c>
      <c r="AE21">
        <f ca="1">IF(Db!F21="Commerce",Db!J21,0)</f>
        <v>0</v>
      </c>
      <c r="AF21">
        <f ca="1">IF(Db!F21="other",Db!J21,0)</f>
        <v>0</v>
      </c>
    </row>
    <row r="22" spans="1:32" x14ac:dyDescent="0.3">
      <c r="E22">
        <f ca="1">IF(Db!B22="Men",1,0)</f>
        <v>1</v>
      </c>
      <c r="F22">
        <f ca="1">IF(Db!B22="Women",1,0)</f>
        <v>0</v>
      </c>
      <c r="P22">
        <f ca="1">IF(Db!F23="High School",1,0)</f>
        <v>0</v>
      </c>
      <c r="Q22">
        <f ca="1">IF(Db!F23="College",1,0)</f>
        <v>0</v>
      </c>
      <c r="R22">
        <f ca="1">IF(Db!F23="University",1,0)</f>
        <v>0</v>
      </c>
      <c r="S22">
        <f ca="1">IF(Db!F23="Technical",1,0)</f>
        <v>0</v>
      </c>
      <c r="T22">
        <f ca="1">IF(Db!F23="Commerce",1,0)</f>
        <v>0</v>
      </c>
      <c r="U22">
        <f ca="1">IF(Db!F23="Other",1,0)</f>
        <v>1</v>
      </c>
      <c r="V22">
        <f ca="1">IF(Db!J22&gt;analyse!$B$20,1,0)</f>
        <v>1</v>
      </c>
      <c r="AA22" t="str">
        <f ca="1">IF(Db!F22="High School",Db!J22,"0")</f>
        <v>0</v>
      </c>
      <c r="AB22">
        <f ca="1">IF(Db!F22="College",Db!J22,0)</f>
        <v>0</v>
      </c>
      <c r="AC22">
        <f ca="1">IF(Db!F22="University",Db!J22,0)</f>
        <v>0</v>
      </c>
      <c r="AD22">
        <f ca="1">IF(Db!F22="Technical",Db!J22,0)</f>
        <v>980000</v>
      </c>
      <c r="AE22">
        <f ca="1">IF(Db!F22="Commerce",Db!J22,0)</f>
        <v>0</v>
      </c>
      <c r="AF22">
        <f ca="1">IF(Db!F22="other",Db!J22,0)</f>
        <v>0</v>
      </c>
    </row>
    <row r="23" spans="1:32" ht="15" thickBot="1" x14ac:dyDescent="0.35">
      <c r="E23">
        <f ca="1">IF(Db!B23="Men",1,0)</f>
        <v>1</v>
      </c>
      <c r="F23">
        <f ca="1">IF(Db!B23="Women",1,0)</f>
        <v>0</v>
      </c>
      <c r="P23">
        <f ca="1">IF(Db!F24="High School",1,0)</f>
        <v>1</v>
      </c>
      <c r="Q23">
        <f ca="1">IF(Db!F24="College",1,0)</f>
        <v>0</v>
      </c>
      <c r="R23">
        <f ca="1">IF(Db!F24="University",1,0)</f>
        <v>0</v>
      </c>
      <c r="S23">
        <f ca="1">IF(Db!F24="Technical",1,0)</f>
        <v>0</v>
      </c>
      <c r="T23">
        <f ca="1">IF(Db!F24="Commerce",1,0)</f>
        <v>0</v>
      </c>
      <c r="U23">
        <f ca="1">IF(Db!F24="Other",1,0)</f>
        <v>0</v>
      </c>
      <c r="V23">
        <f ca="1">IF(Db!J23&gt;analyse!$B$20,1,0)</f>
        <v>0</v>
      </c>
      <c r="AA23" t="str">
        <f ca="1">IF(Db!F23="High School",Db!J23,"0")</f>
        <v>0</v>
      </c>
      <c r="AB23">
        <f ca="1">IF(Db!F23="College",Db!J23,0)</f>
        <v>0</v>
      </c>
      <c r="AC23">
        <f ca="1">IF(Db!F23="University",Db!J23,0)</f>
        <v>0</v>
      </c>
      <c r="AD23">
        <f ca="1">IF(Db!F23="Technical",Db!J23,0)</f>
        <v>0</v>
      </c>
      <c r="AE23">
        <f ca="1">IF(Db!F23="Commerce",Db!J23,0)</f>
        <v>0</v>
      </c>
      <c r="AF23">
        <f ca="1">IF(Db!F23="other",Db!J23,0)</f>
        <v>700000</v>
      </c>
    </row>
    <row r="24" spans="1:32" ht="15.6" thickTop="1" thickBot="1" x14ac:dyDescent="0.35">
      <c r="A24" s="45" t="s">
        <v>28</v>
      </c>
      <c r="B24" s="46"/>
      <c r="E24">
        <f ca="1">IF(Db!B24="Men",1,0)</f>
        <v>1</v>
      </c>
      <c r="F24">
        <f ca="1">IF(Db!B24="Women",1,0)</f>
        <v>0</v>
      </c>
      <c r="P24">
        <f ca="1">IF(Db!F25="High School",1,0)</f>
        <v>0</v>
      </c>
      <c r="Q24">
        <f ca="1">IF(Db!F25="College",1,0)</f>
        <v>0</v>
      </c>
      <c r="R24">
        <f ca="1">IF(Db!F25="University",1,0)</f>
        <v>1</v>
      </c>
      <c r="S24">
        <f ca="1">IF(Db!F25="Technical",1,0)</f>
        <v>0</v>
      </c>
      <c r="T24">
        <f ca="1">IF(Db!F25="Commerce",1,0)</f>
        <v>0</v>
      </c>
      <c r="U24">
        <f ca="1">IF(Db!F25="Other",1,0)</f>
        <v>0</v>
      </c>
      <c r="V24">
        <f ca="1">IF(Db!J24&gt;analyse!$B$20,1,0)</f>
        <v>1</v>
      </c>
      <c r="AA24">
        <f ca="1">IF(Db!F24="High School",Db!J24,"0")</f>
        <v>1120000</v>
      </c>
      <c r="AB24">
        <f ca="1">IF(Db!F24="College",Db!J24,0)</f>
        <v>0</v>
      </c>
      <c r="AC24">
        <f ca="1">IF(Db!F24="University",Db!J24,0)</f>
        <v>0</v>
      </c>
      <c r="AD24">
        <f ca="1">IF(Db!F24="Technical",Db!J24,0)</f>
        <v>0</v>
      </c>
      <c r="AE24">
        <f ca="1">IF(Db!F24="Commerce",Db!J24,0)</f>
        <v>0</v>
      </c>
      <c r="AF24">
        <f ca="1">IF(Db!F24="other",Db!J24,0)</f>
        <v>0</v>
      </c>
    </row>
    <row r="25" spans="1:32" ht="15" thickTop="1" x14ac:dyDescent="0.3">
      <c r="A25" s="12" t="s">
        <v>30</v>
      </c>
      <c r="B25" s="14" t="s">
        <v>29</v>
      </c>
      <c r="E25">
        <f ca="1">IF(Db!B25="Men",1,0)</f>
        <v>0</v>
      </c>
      <c r="F25">
        <f ca="1">IF(Db!B25="Women",1,0)</f>
        <v>1</v>
      </c>
      <c r="P25">
        <f ca="1">IF(Db!F26="High School",1,0)</f>
        <v>0</v>
      </c>
      <c r="Q25">
        <f ca="1">IF(Db!F26="College",1,0)</f>
        <v>1</v>
      </c>
      <c r="R25">
        <f ca="1">IF(Db!F26="University",1,0)</f>
        <v>0</v>
      </c>
      <c r="S25">
        <f ca="1">IF(Db!F26="Technical",1,0)</f>
        <v>0</v>
      </c>
      <c r="T25">
        <f ca="1">IF(Db!F26="Commerce",1,0)</f>
        <v>0</v>
      </c>
      <c r="U25">
        <f ca="1">IF(Db!F26="Other",1,0)</f>
        <v>0</v>
      </c>
      <c r="V25">
        <f ca="1">IF(Db!J25&gt;analyse!$B$20,1,0)</f>
        <v>0</v>
      </c>
      <c r="AA25" t="str">
        <f ca="1">IF(Db!F25="High School",Db!J25,"0")</f>
        <v>0</v>
      </c>
      <c r="AB25">
        <f ca="1">IF(Db!F25="College",Db!J25,0)</f>
        <v>0</v>
      </c>
      <c r="AC25">
        <f ca="1">IF(Db!F25="University",Db!J25,0)</f>
        <v>560000</v>
      </c>
      <c r="AD25">
        <f ca="1">IF(Db!F25="Technical",Db!J25,0)</f>
        <v>0</v>
      </c>
      <c r="AE25">
        <f ca="1">IF(Db!F25="Commerce",Db!J25,0)</f>
        <v>0</v>
      </c>
      <c r="AF25">
        <f ca="1">IF(Db!F25="other",Db!J25,0)</f>
        <v>0</v>
      </c>
    </row>
    <row r="26" spans="1:32" x14ac:dyDescent="0.3">
      <c r="A26" s="12">
        <f ca="1">SUM(V2:V52)</f>
        <v>24</v>
      </c>
      <c r="B26" s="14">
        <f ca="1">50-A26</f>
        <v>26</v>
      </c>
      <c r="E26">
        <f ca="1">IF(Db!B26="Men",1,0)</f>
        <v>1</v>
      </c>
      <c r="F26">
        <f ca="1">IF(Db!B26="Women",1,0)</f>
        <v>0</v>
      </c>
      <c r="P26">
        <f ca="1">IF(Db!F27="High School",1,0)</f>
        <v>0</v>
      </c>
      <c r="Q26">
        <f ca="1">IF(Db!F27="College",1,0)</f>
        <v>0</v>
      </c>
      <c r="R26">
        <f ca="1">IF(Db!F27="University",1,0)</f>
        <v>0</v>
      </c>
      <c r="S26">
        <f ca="1">IF(Db!F27="Technical",1,0)</f>
        <v>0</v>
      </c>
      <c r="T26">
        <f ca="1">IF(Db!F27="Commerce",1,0)</f>
        <v>0</v>
      </c>
      <c r="U26">
        <f ca="1">IF(Db!F27="Other",1,0)</f>
        <v>1</v>
      </c>
      <c r="V26">
        <f ca="1">IF(Db!J26&gt;analyse!$B$20,1,0)</f>
        <v>1</v>
      </c>
      <c r="AA26" t="str">
        <f ca="1">IF(Db!F26="High School",Db!J26,"0")</f>
        <v>0</v>
      </c>
      <c r="AB26">
        <f ca="1">IF(Db!F26="College",Db!J26,0)</f>
        <v>980000</v>
      </c>
      <c r="AC26">
        <f ca="1">IF(Db!F26="University",Db!J26,0)</f>
        <v>0</v>
      </c>
      <c r="AD26">
        <f ca="1">IF(Db!F26="Technical",Db!J26,0)</f>
        <v>0</v>
      </c>
      <c r="AE26">
        <f ca="1">IF(Db!F26="Commerce",Db!J26,0)</f>
        <v>0</v>
      </c>
      <c r="AF26">
        <f ca="1">IF(Db!F26="other",Db!J26,0)</f>
        <v>0</v>
      </c>
    </row>
    <row r="27" spans="1:32" ht="15" thickBot="1" x14ac:dyDescent="0.35">
      <c r="A27" s="15"/>
      <c r="B27" s="17"/>
      <c r="E27">
        <f ca="1">IF(Db!B27="Men",1,0)</f>
        <v>0</v>
      </c>
      <c r="F27">
        <f ca="1">IF(Db!B27="Women",1,0)</f>
        <v>1</v>
      </c>
      <c r="P27">
        <f ca="1">IF(Db!F28="High School",1,0)</f>
        <v>0</v>
      </c>
      <c r="Q27">
        <f ca="1">IF(Db!F28="College",1,0)</f>
        <v>0</v>
      </c>
      <c r="R27">
        <f ca="1">IF(Db!F28="University",1,0)</f>
        <v>0</v>
      </c>
      <c r="S27">
        <f ca="1">IF(Db!F28="Technical",1,0)</f>
        <v>1</v>
      </c>
      <c r="T27">
        <f ca="1">IF(Db!F28="Commerce",1,0)</f>
        <v>0</v>
      </c>
      <c r="U27">
        <f ca="1">IF(Db!F28="Other",1,0)</f>
        <v>0</v>
      </c>
      <c r="V27">
        <f ca="1">IF(Db!J27&gt;analyse!$B$20,1,0)</f>
        <v>1</v>
      </c>
      <c r="AA27" t="str">
        <f ca="1">IF(Db!F27="High School",Db!J27,"0")</f>
        <v>0</v>
      </c>
      <c r="AB27">
        <f ca="1">IF(Db!F27="College",Db!J27,0)</f>
        <v>0</v>
      </c>
      <c r="AC27">
        <f ca="1">IF(Db!F27="University",Db!J27,0)</f>
        <v>0</v>
      </c>
      <c r="AD27">
        <f ca="1">IF(Db!F27="Technical",Db!J27,0)</f>
        <v>0</v>
      </c>
      <c r="AE27">
        <f ca="1">IF(Db!F27="Commerce",Db!J27,0)</f>
        <v>0</v>
      </c>
      <c r="AF27">
        <f ca="1">IF(Db!F27="other",Db!J27,0)</f>
        <v>840000</v>
      </c>
    </row>
    <row r="28" spans="1:32" x14ac:dyDescent="0.3">
      <c r="E28">
        <f ca="1">IF(Db!B28="Men",1,0)</f>
        <v>0</v>
      </c>
      <c r="F28">
        <f ca="1">IF(Db!B28="Women",1,0)</f>
        <v>1</v>
      </c>
      <c r="P28">
        <f ca="1">IF(Db!F29="High School",1,0)</f>
        <v>0</v>
      </c>
      <c r="Q28">
        <f ca="1">IF(Db!F29="College",1,0)</f>
        <v>0</v>
      </c>
      <c r="R28">
        <f ca="1">IF(Db!F29="University",1,0)</f>
        <v>0</v>
      </c>
      <c r="S28">
        <f ca="1">IF(Db!F29="Technical",1,0)</f>
        <v>1</v>
      </c>
      <c r="T28">
        <f ca="1">IF(Db!F29="Commerce",1,0)</f>
        <v>0</v>
      </c>
      <c r="U28">
        <f ca="1">IF(Db!F29="Other",1,0)</f>
        <v>0</v>
      </c>
      <c r="V28">
        <f ca="1">IF(Db!J28&gt;analyse!$B$20,1,0)</f>
        <v>0</v>
      </c>
      <c r="AA28" t="str">
        <f ca="1">IF(Db!F28="High School",Db!J28,"0")</f>
        <v>0</v>
      </c>
      <c r="AB28">
        <f ca="1">IF(Db!F28="College",Db!J28,0)</f>
        <v>0</v>
      </c>
      <c r="AC28">
        <f ca="1">IF(Db!F28="University",Db!J28,0)</f>
        <v>0</v>
      </c>
      <c r="AD28">
        <f ca="1">IF(Db!F28="Technical",Db!J28,0)</f>
        <v>420000</v>
      </c>
      <c r="AE28">
        <f ca="1">IF(Db!F28="Commerce",Db!J28,0)</f>
        <v>0</v>
      </c>
      <c r="AF28">
        <f ca="1">IF(Db!F28="other",Db!J28,0)</f>
        <v>0</v>
      </c>
    </row>
    <row r="29" spans="1:32" ht="15" thickBot="1" x14ac:dyDescent="0.35">
      <c r="E29">
        <f ca="1">IF(Db!B29="Men",1,0)</f>
        <v>1</v>
      </c>
      <c r="F29">
        <f ca="1">IF(Db!B29="Women",1,0)</f>
        <v>0</v>
      </c>
      <c r="P29">
        <f ca="1">IF(Db!F30="High School",1,0)</f>
        <v>0</v>
      </c>
      <c r="Q29">
        <f ca="1">IF(Db!F30="College",1,0)</f>
        <v>0</v>
      </c>
      <c r="R29">
        <f ca="1">IF(Db!F30="University",1,0)</f>
        <v>1</v>
      </c>
      <c r="S29">
        <f ca="1">IF(Db!F30="Technical",1,0)</f>
        <v>0</v>
      </c>
      <c r="T29">
        <f ca="1">IF(Db!F30="Commerce",1,0)</f>
        <v>0</v>
      </c>
      <c r="U29">
        <f ca="1">IF(Db!F30="Other",1,0)</f>
        <v>0</v>
      </c>
      <c r="V29">
        <f ca="1">IF(Db!J29&gt;analyse!$B$20,1,0)</f>
        <v>1</v>
      </c>
      <c r="AA29" t="str">
        <f ca="1">IF(Db!F29="High School",Db!J29,"0")</f>
        <v>0</v>
      </c>
      <c r="AB29">
        <f ca="1">IF(Db!F29="College",Db!J29,0)</f>
        <v>0</v>
      </c>
      <c r="AC29">
        <f ca="1">IF(Db!F29="University",Db!J29,0)</f>
        <v>0</v>
      </c>
      <c r="AD29">
        <f ca="1">IF(Db!F29="Technical",Db!J29,0)</f>
        <v>1120000</v>
      </c>
      <c r="AE29">
        <f ca="1">IF(Db!F29="Commerce",Db!J29,0)</f>
        <v>0</v>
      </c>
      <c r="AF29">
        <f ca="1">IF(Db!F29="other",Db!J29,0)</f>
        <v>0</v>
      </c>
    </row>
    <row r="30" spans="1:32" ht="15.6" thickTop="1" thickBot="1" x14ac:dyDescent="0.35">
      <c r="A30" s="5" t="s">
        <v>18</v>
      </c>
      <c r="B30" s="5"/>
      <c r="C30" s="5"/>
      <c r="D30" s="5"/>
      <c r="E30">
        <f ca="1">IF(Db!B30="Men",1,0)</f>
        <v>1</v>
      </c>
      <c r="F30">
        <f ca="1">IF(Db!B30="Women",1,0)</f>
        <v>0</v>
      </c>
      <c r="P30">
        <f ca="1">IF(Db!F31="High School",1,0)</f>
        <v>0</v>
      </c>
      <c r="Q30">
        <f ca="1">IF(Db!F31="College",1,0)</f>
        <v>0</v>
      </c>
      <c r="R30">
        <f ca="1">IF(Db!F31="University",1,0)</f>
        <v>0</v>
      </c>
      <c r="S30">
        <f ca="1">IF(Db!F31="Technical",1,0)</f>
        <v>0</v>
      </c>
      <c r="T30">
        <f ca="1">IF(Db!F31="Commerce",1,0)</f>
        <v>0</v>
      </c>
      <c r="U30">
        <f ca="1">IF(Db!F31="Other",1,0)</f>
        <v>1</v>
      </c>
      <c r="V30">
        <f ca="1">IF(Db!J30&gt;analyse!$B$20,1,0)</f>
        <v>0</v>
      </c>
      <c r="AA30" t="str">
        <f ca="1">IF(Db!F30="High School",Db!J30,"0")</f>
        <v>0</v>
      </c>
      <c r="AB30">
        <f ca="1">IF(Db!F30="College",Db!J30,0)</f>
        <v>0</v>
      </c>
      <c r="AC30">
        <f ca="1">IF(Db!F30="University",Db!J30,0)</f>
        <v>560000</v>
      </c>
      <c r="AD30">
        <f ca="1">IF(Db!F30="Technical",Db!J30,0)</f>
        <v>0</v>
      </c>
      <c r="AE30">
        <f ca="1">IF(Db!F30="Commerce",Db!J30,0)</f>
        <v>0</v>
      </c>
      <c r="AF30">
        <f ca="1">IF(Db!F30="other",Db!J30,0)</f>
        <v>0</v>
      </c>
    </row>
    <row r="31" spans="1:32" ht="15" thickTop="1" x14ac:dyDescent="0.3">
      <c r="A31" s="12"/>
      <c r="B31" s="19">
        <f ca="1">AVERAGE(Db!C:C)</f>
        <v>35.36</v>
      </c>
      <c r="C31" s="13"/>
      <c r="D31" s="14"/>
      <c r="E31">
        <f ca="1">IF(Db!B31="Men",1,0)</f>
        <v>0</v>
      </c>
      <c r="F31">
        <f ca="1">IF(Db!B31="Women",1,0)</f>
        <v>1</v>
      </c>
      <c r="P31">
        <f ca="1">IF(Db!F32="High School",1,0)</f>
        <v>1</v>
      </c>
      <c r="Q31">
        <f ca="1">IF(Db!F32="College",1,0)</f>
        <v>0</v>
      </c>
      <c r="R31">
        <f ca="1">IF(Db!F32="University",1,0)</f>
        <v>0</v>
      </c>
      <c r="S31">
        <f ca="1">IF(Db!F32="Technical",1,0)</f>
        <v>0</v>
      </c>
      <c r="T31">
        <f ca="1">IF(Db!F32="Commerce",1,0)</f>
        <v>0</v>
      </c>
      <c r="U31">
        <f ca="1">IF(Db!F32="Other",1,0)</f>
        <v>0</v>
      </c>
      <c r="V31">
        <f ca="1">IF(Db!J31&gt;analyse!$B$20,1,0)</f>
        <v>0</v>
      </c>
      <c r="AA31" t="str">
        <f ca="1">IF(Db!F31="High School",Db!J31,"0")</f>
        <v>0</v>
      </c>
      <c r="AB31">
        <f ca="1">IF(Db!F31="College",Db!J31,0)</f>
        <v>0</v>
      </c>
      <c r="AC31">
        <f ca="1">IF(Db!F31="University",Db!J31,0)</f>
        <v>0</v>
      </c>
      <c r="AD31">
        <f ca="1">IF(Db!F31="Technical",Db!J31,0)</f>
        <v>0</v>
      </c>
      <c r="AE31">
        <f ca="1">IF(Db!F31="Commerce",Db!J31,0)</f>
        <v>0</v>
      </c>
      <c r="AF31">
        <f ca="1">IF(Db!F31="other",Db!J31,0)</f>
        <v>560000</v>
      </c>
    </row>
    <row r="32" spans="1:32" ht="15" thickBot="1" x14ac:dyDescent="0.35">
      <c r="A32" s="15"/>
      <c r="B32" s="16"/>
      <c r="C32" s="16"/>
      <c r="D32" s="17"/>
      <c r="E32">
        <f ca="1">IF(Db!B32="Men",1,0)</f>
        <v>0</v>
      </c>
      <c r="F32">
        <f ca="1">IF(Db!B32="Women",1,0)</f>
        <v>1</v>
      </c>
      <c r="P32">
        <f ca="1">IF(Db!F33="High School",1,0)</f>
        <v>0</v>
      </c>
      <c r="Q32">
        <f ca="1">IF(Db!F33="College",1,0)</f>
        <v>0</v>
      </c>
      <c r="R32">
        <f ca="1">IF(Db!F33="University",1,0)</f>
        <v>0</v>
      </c>
      <c r="S32">
        <f ca="1">IF(Db!F33="Technical",1,0)</f>
        <v>0</v>
      </c>
      <c r="T32">
        <f ca="1">IF(Db!F33="Commerce",1,0)</f>
        <v>1</v>
      </c>
      <c r="U32">
        <f ca="1">IF(Db!F33="Other",1,0)</f>
        <v>0</v>
      </c>
      <c r="V32">
        <f ca="1">IF(Db!J32&gt;analyse!$B$20,1,0)</f>
        <v>1</v>
      </c>
      <c r="AA32">
        <f ca="1">IF(Db!F32="High School",Db!J32,"0")</f>
        <v>980000</v>
      </c>
      <c r="AB32">
        <f ca="1">IF(Db!F32="College",Db!J32,0)</f>
        <v>0</v>
      </c>
      <c r="AC32">
        <f ca="1">IF(Db!F32="University",Db!J32,0)</f>
        <v>0</v>
      </c>
      <c r="AD32">
        <f ca="1">IF(Db!F32="Technical",Db!J32,0)</f>
        <v>0</v>
      </c>
      <c r="AE32">
        <f ca="1">IF(Db!F32="Commerce",Db!J32,0)</f>
        <v>0</v>
      </c>
      <c r="AF32">
        <f ca="1">IF(Db!F32="other",Db!J32,0)</f>
        <v>0</v>
      </c>
    </row>
    <row r="33" spans="5:32" x14ac:dyDescent="0.3">
      <c r="E33">
        <f ca="1">IF(Db!B33="Men",1,0)</f>
        <v>1</v>
      </c>
      <c r="F33">
        <f ca="1">IF(Db!B33="Women",1,0)</f>
        <v>0</v>
      </c>
      <c r="P33">
        <f ca="1">IF(Db!F34="High School",1,0)</f>
        <v>0</v>
      </c>
      <c r="Q33">
        <f ca="1">IF(Db!F34="College",1,0)</f>
        <v>0</v>
      </c>
      <c r="R33">
        <f ca="1">IF(Db!F34="University",1,0)</f>
        <v>0</v>
      </c>
      <c r="S33">
        <f ca="1">IF(Db!F34="Technical",1,0)</f>
        <v>0</v>
      </c>
      <c r="T33">
        <f ca="1">IF(Db!F34="Commerce",1,0)</f>
        <v>0</v>
      </c>
      <c r="U33">
        <f ca="1">IF(Db!F34="Other",1,0)</f>
        <v>1</v>
      </c>
      <c r="V33">
        <f ca="1">IF(Db!J33&gt;analyse!$B$20,1,0)</f>
        <v>1</v>
      </c>
      <c r="AA33" t="str">
        <f ca="1">IF(Db!F33="High School",Db!J33,"0")</f>
        <v>0</v>
      </c>
      <c r="AB33">
        <f ca="1">IF(Db!F33="College",Db!J33,0)</f>
        <v>0</v>
      </c>
      <c r="AC33">
        <f ca="1">IF(Db!F33="University",Db!J33,0)</f>
        <v>0</v>
      </c>
      <c r="AD33">
        <f ca="1">IF(Db!F33="Technical",Db!J33,0)</f>
        <v>0</v>
      </c>
      <c r="AE33">
        <f ca="1">IF(Db!F33="Commerce",Db!J33,0)</f>
        <v>1120000</v>
      </c>
      <c r="AF33">
        <f ca="1">IF(Db!F33="other",Db!J33,0)</f>
        <v>0</v>
      </c>
    </row>
    <row r="34" spans="5:32" x14ac:dyDescent="0.3">
      <c r="E34">
        <f ca="1">IF(Db!B34="Men",1,0)</f>
        <v>0</v>
      </c>
      <c r="F34">
        <f ca="1">IF(Db!B34="Women",1,0)</f>
        <v>1</v>
      </c>
      <c r="P34">
        <f ca="1">IF(Db!F35="High School",1,0)</f>
        <v>0</v>
      </c>
      <c r="Q34">
        <f ca="1">IF(Db!F35="College",1,0)</f>
        <v>0</v>
      </c>
      <c r="R34">
        <f ca="1">IF(Db!F35="University",1,0)</f>
        <v>0</v>
      </c>
      <c r="S34">
        <f ca="1">IF(Db!F35="Technical",1,0)</f>
        <v>0</v>
      </c>
      <c r="T34">
        <f ca="1">IF(Db!F35="Commerce",1,0)</f>
        <v>0</v>
      </c>
      <c r="U34">
        <f ca="1">IF(Db!F35="Other",1,0)</f>
        <v>1</v>
      </c>
      <c r="V34">
        <f ca="1">IF(Db!J34&gt;analyse!$B$20,1,0)</f>
        <v>0</v>
      </c>
      <c r="AA34" t="str">
        <f ca="1">IF(Db!F34="High School",Db!J34,"0")</f>
        <v>0</v>
      </c>
      <c r="AB34">
        <f ca="1">IF(Db!F34="College",Db!J34,0)</f>
        <v>0</v>
      </c>
      <c r="AC34">
        <f ca="1">IF(Db!F34="University",Db!J34,0)</f>
        <v>0</v>
      </c>
      <c r="AD34">
        <f ca="1">IF(Db!F34="Technical",Db!J34,0)</f>
        <v>0</v>
      </c>
      <c r="AE34">
        <f ca="1">IF(Db!F34="Commerce",Db!J34,0)</f>
        <v>0</v>
      </c>
      <c r="AF34">
        <f ca="1">IF(Db!F34="other",Db!J34,0)</f>
        <v>420000</v>
      </c>
    </row>
    <row r="35" spans="5:32" x14ac:dyDescent="0.3">
      <c r="E35">
        <f ca="1">IF(Db!B35="Men",1,0)</f>
        <v>0</v>
      </c>
      <c r="F35">
        <f ca="1">IF(Db!B35="Women",1,0)</f>
        <v>1</v>
      </c>
      <c r="P35">
        <f ca="1">IF(Db!F36="High School",1,0)</f>
        <v>0</v>
      </c>
      <c r="Q35">
        <f ca="1">IF(Db!F36="College",1,0)</f>
        <v>1</v>
      </c>
      <c r="R35">
        <f ca="1">IF(Db!F36="University",1,0)</f>
        <v>0</v>
      </c>
      <c r="S35">
        <f ca="1">IF(Db!F36="Technical",1,0)</f>
        <v>0</v>
      </c>
      <c r="T35">
        <f ca="1">IF(Db!F36="Commerce",1,0)</f>
        <v>0</v>
      </c>
      <c r="U35">
        <f ca="1">IF(Db!F36="Other",1,0)</f>
        <v>0</v>
      </c>
      <c r="V35">
        <f ca="1">IF(Db!J35&gt;analyse!$B$20,1,0)</f>
        <v>1</v>
      </c>
      <c r="AA35" t="str">
        <f ca="1">IF(Db!F35="High School",Db!J35,"0")</f>
        <v>0</v>
      </c>
      <c r="AB35">
        <f ca="1">IF(Db!F35="College",Db!J35,0)</f>
        <v>0</v>
      </c>
      <c r="AC35">
        <f ca="1">IF(Db!F35="University",Db!J35,0)</f>
        <v>0</v>
      </c>
      <c r="AD35">
        <f ca="1">IF(Db!F35="Technical",Db!J35,0)</f>
        <v>0</v>
      </c>
      <c r="AE35">
        <f ca="1">IF(Db!F35="Commerce",Db!J35,0)</f>
        <v>0</v>
      </c>
      <c r="AF35">
        <f ca="1">IF(Db!F35="other",Db!J35,0)</f>
        <v>980000</v>
      </c>
    </row>
    <row r="36" spans="5:32" x14ac:dyDescent="0.3">
      <c r="E36">
        <f ca="1">IF(Db!B36="Men",1,0)</f>
        <v>0</v>
      </c>
      <c r="F36">
        <f ca="1">IF(Db!B36="Women",1,0)</f>
        <v>1</v>
      </c>
      <c r="P36">
        <f ca="1">IF(Db!F37="High School",1,0)</f>
        <v>0</v>
      </c>
      <c r="Q36">
        <f ca="1">IF(Db!F37="College",1,0)</f>
        <v>0</v>
      </c>
      <c r="R36">
        <f ca="1">IF(Db!F37="University",1,0)</f>
        <v>0</v>
      </c>
      <c r="S36">
        <f ca="1">IF(Db!F37="Technical",1,0)</f>
        <v>1</v>
      </c>
      <c r="T36">
        <f ca="1">IF(Db!F37="Commerce",1,0)</f>
        <v>0</v>
      </c>
      <c r="U36">
        <f ca="1">IF(Db!F37="Other",1,0)</f>
        <v>0</v>
      </c>
      <c r="V36">
        <f ca="1">IF(Db!J36&gt;analyse!$B$20,1,0)</f>
        <v>1</v>
      </c>
      <c r="AA36" t="str">
        <f ca="1">IF(Db!F36="High School",Db!J36,"0")</f>
        <v>0</v>
      </c>
      <c r="AB36">
        <f ca="1">IF(Db!F36="College",Db!J36,0)</f>
        <v>840000</v>
      </c>
      <c r="AC36">
        <f ca="1">IF(Db!F36="University",Db!J36,0)</f>
        <v>0</v>
      </c>
      <c r="AD36">
        <f ca="1">IF(Db!F36="Technical",Db!J36,0)</f>
        <v>0</v>
      </c>
      <c r="AE36">
        <f ca="1">IF(Db!F36="Commerce",Db!J36,0)</f>
        <v>0</v>
      </c>
      <c r="AF36">
        <f ca="1">IF(Db!F36="other",Db!J36,0)</f>
        <v>0</v>
      </c>
    </row>
    <row r="37" spans="5:32" x14ac:dyDescent="0.3">
      <c r="E37">
        <f ca="1">IF(Db!B37="Men",1,0)</f>
        <v>0</v>
      </c>
      <c r="F37">
        <f ca="1">IF(Db!B37="Women",1,0)</f>
        <v>1</v>
      </c>
      <c r="P37">
        <f ca="1">IF(Db!F38="High School",1,0)</f>
        <v>0</v>
      </c>
      <c r="Q37">
        <f ca="1">IF(Db!F38="College",1,0)</f>
        <v>0</v>
      </c>
      <c r="R37">
        <f ca="1">IF(Db!F38="University",1,0)</f>
        <v>0</v>
      </c>
      <c r="S37">
        <f ca="1">IF(Db!F38="Technical",1,0)</f>
        <v>1</v>
      </c>
      <c r="T37">
        <f ca="1">IF(Db!F38="Commerce",1,0)</f>
        <v>0</v>
      </c>
      <c r="U37">
        <f ca="1">IF(Db!F38="Other",1,0)</f>
        <v>0</v>
      </c>
      <c r="V37">
        <f ca="1">IF(Db!J37&gt;analyse!$B$20,1,0)</f>
        <v>0</v>
      </c>
      <c r="AA37" t="str">
        <f ca="1">IF(Db!F37="High School",Db!J37,"0")</f>
        <v>0</v>
      </c>
      <c r="AB37">
        <f ca="1">IF(Db!F37="College",Db!J37,0)</f>
        <v>0</v>
      </c>
      <c r="AC37">
        <f ca="1">IF(Db!F37="University",Db!J37,0)</f>
        <v>0</v>
      </c>
      <c r="AD37">
        <f ca="1">IF(Db!F37="Technical",Db!J37,0)</f>
        <v>420000</v>
      </c>
      <c r="AE37">
        <f ca="1">IF(Db!F37="Commerce",Db!J37,0)</f>
        <v>0</v>
      </c>
      <c r="AF37">
        <f ca="1">IF(Db!F37="other",Db!J37,0)</f>
        <v>0</v>
      </c>
    </row>
    <row r="38" spans="5:32" x14ac:dyDescent="0.3">
      <c r="E38">
        <f ca="1">IF(Db!B38="Men",1,0)</f>
        <v>1</v>
      </c>
      <c r="F38">
        <f ca="1">IF(Db!B38="Women",1,0)</f>
        <v>0</v>
      </c>
      <c r="P38">
        <f ca="1">IF(Db!F39="High School",1,0)</f>
        <v>0</v>
      </c>
      <c r="Q38">
        <f ca="1">IF(Db!F39="College",1,0)</f>
        <v>0</v>
      </c>
      <c r="R38">
        <f ca="1">IF(Db!F39="University",1,0)</f>
        <v>0</v>
      </c>
      <c r="S38">
        <f ca="1">IF(Db!F39="Technical",1,0)</f>
        <v>0</v>
      </c>
      <c r="T38">
        <f ca="1">IF(Db!F39="Commerce",1,0)</f>
        <v>0</v>
      </c>
      <c r="U38">
        <f ca="1">IF(Db!F39="Other",1,0)</f>
        <v>1</v>
      </c>
      <c r="V38">
        <f ca="1">IF(Db!J38&gt;analyse!$B$20,1,0)</f>
        <v>0</v>
      </c>
      <c r="AA38" t="str">
        <f ca="1">IF(Db!F38="High School",Db!J38,"0")</f>
        <v>0</v>
      </c>
      <c r="AB38">
        <f ca="1">IF(Db!F38="College",Db!J38,0)</f>
        <v>0</v>
      </c>
      <c r="AC38">
        <f ca="1">IF(Db!F38="University",Db!J38,0)</f>
        <v>0</v>
      </c>
      <c r="AD38">
        <f ca="1">IF(Db!F38="Technical",Db!J38,0)</f>
        <v>560000</v>
      </c>
      <c r="AE38">
        <f ca="1">IF(Db!F38="Commerce",Db!J38,0)</f>
        <v>0</v>
      </c>
      <c r="AF38">
        <f ca="1">IF(Db!F38="other",Db!J38,0)</f>
        <v>0</v>
      </c>
    </row>
    <row r="39" spans="5:32" x14ac:dyDescent="0.3">
      <c r="E39">
        <f ca="1">IF(Db!B39="Men",1,0)</f>
        <v>0</v>
      </c>
      <c r="F39">
        <f ca="1">IF(Db!B39="Women",1,0)</f>
        <v>1</v>
      </c>
      <c r="P39">
        <f ca="1">IF(Db!F40="High School",1,0)</f>
        <v>1</v>
      </c>
      <c r="Q39">
        <f ca="1">IF(Db!F40="College",1,0)</f>
        <v>0</v>
      </c>
      <c r="R39">
        <f ca="1">IF(Db!F40="University",1,0)</f>
        <v>0</v>
      </c>
      <c r="S39">
        <f ca="1">IF(Db!F40="Technical",1,0)</f>
        <v>0</v>
      </c>
      <c r="T39">
        <f ca="1">IF(Db!F40="Commerce",1,0)</f>
        <v>0</v>
      </c>
      <c r="U39">
        <f ca="1">IF(Db!F40="Other",1,0)</f>
        <v>0</v>
      </c>
      <c r="V39">
        <f ca="1">IF(Db!J39&gt;analyse!$B$20,1,0)</f>
        <v>0</v>
      </c>
      <c r="AA39" t="str">
        <f ca="1">IF(Db!F39="High School",Db!J39,"0")</f>
        <v>0</v>
      </c>
      <c r="AB39">
        <f ca="1">IF(Db!F39="College",Db!J39,0)</f>
        <v>0</v>
      </c>
      <c r="AC39">
        <f ca="1">IF(Db!F39="University",Db!J39,0)</f>
        <v>0</v>
      </c>
      <c r="AD39">
        <f ca="1">IF(Db!F39="Technical",Db!J39,0)</f>
        <v>0</v>
      </c>
      <c r="AE39">
        <f ca="1">IF(Db!F39="Commerce",Db!J39,0)</f>
        <v>0</v>
      </c>
      <c r="AF39">
        <f ca="1">IF(Db!F39="other",Db!J39,0)</f>
        <v>560000</v>
      </c>
    </row>
    <row r="40" spans="5:32" x14ac:dyDescent="0.3">
      <c r="E40">
        <f ca="1">IF(Db!B40="Men",1,0)</f>
        <v>0</v>
      </c>
      <c r="F40">
        <f ca="1">IF(Db!B40="Women",1,0)</f>
        <v>1</v>
      </c>
      <c r="P40">
        <f ca="1">IF(Db!F41="High School",1,0)</f>
        <v>0</v>
      </c>
      <c r="Q40">
        <f ca="1">IF(Db!F41="College",1,0)</f>
        <v>0</v>
      </c>
      <c r="R40">
        <f ca="1">IF(Db!F41="University",1,0)</f>
        <v>1</v>
      </c>
      <c r="S40">
        <f ca="1">IF(Db!F41="Technical",1,0)</f>
        <v>0</v>
      </c>
      <c r="T40">
        <f ca="1">IF(Db!F41="Commerce",1,0)</f>
        <v>0</v>
      </c>
      <c r="U40">
        <f ca="1">IF(Db!F41="Other",1,0)</f>
        <v>0</v>
      </c>
      <c r="V40">
        <f ca="1">IF(Db!J40&gt;analyse!$B$20,1,0)</f>
        <v>0</v>
      </c>
      <c r="AA40">
        <f ca="1">IF(Db!F40="High School",Db!J40,"0")</f>
        <v>700000</v>
      </c>
      <c r="AB40">
        <f ca="1">IF(Db!F40="College",Db!J40,0)</f>
        <v>0</v>
      </c>
      <c r="AC40">
        <f ca="1">IF(Db!F40="University",Db!J40,0)</f>
        <v>0</v>
      </c>
      <c r="AD40">
        <f ca="1">IF(Db!F40="Technical",Db!J40,0)</f>
        <v>0</v>
      </c>
      <c r="AE40">
        <f ca="1">IF(Db!F40="Commerce",Db!J40,0)</f>
        <v>0</v>
      </c>
      <c r="AF40">
        <f ca="1">IF(Db!F40="other",Db!J40,0)</f>
        <v>0</v>
      </c>
    </row>
    <row r="41" spans="5:32" x14ac:dyDescent="0.3">
      <c r="E41">
        <f ca="1">IF(Db!B41="Men",1,0)</f>
        <v>0</v>
      </c>
      <c r="F41">
        <f ca="1">IF(Db!B41="Women",1,0)</f>
        <v>1</v>
      </c>
      <c r="P41">
        <f ca="1">IF(Db!F42="High School",1,0)</f>
        <v>0</v>
      </c>
      <c r="Q41">
        <f ca="1">IF(Db!F42="College",1,0)</f>
        <v>0</v>
      </c>
      <c r="R41">
        <f ca="1">IF(Db!F42="University",1,0)</f>
        <v>0</v>
      </c>
      <c r="S41">
        <f ca="1">IF(Db!F42="Technical",1,0)</f>
        <v>0</v>
      </c>
      <c r="T41">
        <f ca="1">IF(Db!F42="Commerce",1,0)</f>
        <v>1</v>
      </c>
      <c r="U41">
        <f ca="1">IF(Db!F42="Other",1,0)</f>
        <v>0</v>
      </c>
      <c r="V41">
        <f ca="1">IF(Db!J41&gt;analyse!$B$20,1,0)</f>
        <v>1</v>
      </c>
      <c r="AA41" t="str">
        <f ca="1">IF(Db!F41="High School",Db!J41,"0")</f>
        <v>0</v>
      </c>
      <c r="AB41">
        <f ca="1">IF(Db!F41="College",Db!J41,0)</f>
        <v>0</v>
      </c>
      <c r="AC41">
        <f ca="1">IF(Db!F41="University",Db!J41,0)</f>
        <v>980000</v>
      </c>
      <c r="AD41">
        <f ca="1">IF(Db!F41="Technical",Db!J41,0)</f>
        <v>0</v>
      </c>
      <c r="AE41">
        <f ca="1">IF(Db!F41="Commerce",Db!J41,0)</f>
        <v>0</v>
      </c>
      <c r="AF41">
        <f ca="1">IF(Db!F41="other",Db!J41,0)</f>
        <v>0</v>
      </c>
    </row>
    <row r="42" spans="5:32" x14ac:dyDescent="0.3">
      <c r="E42">
        <f ca="1">IF(Db!B42="Men",1,0)</f>
        <v>1</v>
      </c>
      <c r="F42">
        <f ca="1">IF(Db!B42="Women",1,0)</f>
        <v>0</v>
      </c>
      <c r="P42">
        <f ca="1">IF(Db!F43="High School",1,0)</f>
        <v>0</v>
      </c>
      <c r="Q42">
        <f ca="1">IF(Db!F43="College",1,0)</f>
        <v>0</v>
      </c>
      <c r="R42">
        <f ca="1">IF(Db!F43="University",1,0)</f>
        <v>0</v>
      </c>
      <c r="S42">
        <f ca="1">IF(Db!F43="Technical",1,0)</f>
        <v>0</v>
      </c>
      <c r="T42">
        <f ca="1">IF(Db!F43="Commerce",1,0)</f>
        <v>0</v>
      </c>
      <c r="U42">
        <f ca="1">IF(Db!F43="Other",1,0)</f>
        <v>1</v>
      </c>
      <c r="V42">
        <f ca="1">IF(Db!J42&gt;analyse!$B$20,1,0)</f>
        <v>0</v>
      </c>
      <c r="AA42" t="str">
        <f ca="1">IF(Db!F42="High School",Db!J42,"0")</f>
        <v>0</v>
      </c>
      <c r="AB42">
        <f ca="1">IF(Db!F42="College",Db!J42,0)</f>
        <v>0</v>
      </c>
      <c r="AC42">
        <f ca="1">IF(Db!F42="University",Db!J42,0)</f>
        <v>0</v>
      </c>
      <c r="AD42">
        <f ca="1">IF(Db!F42="Technical",Db!J42,0)</f>
        <v>0</v>
      </c>
      <c r="AE42">
        <f ca="1">IF(Db!F42="Commerce",Db!J42,0)</f>
        <v>420000</v>
      </c>
      <c r="AF42">
        <f ca="1">IF(Db!F42="other",Db!J42,0)</f>
        <v>0</v>
      </c>
    </row>
    <row r="43" spans="5:32" x14ac:dyDescent="0.3">
      <c r="E43">
        <f ca="1">IF(Db!B43="Men",1,0)</f>
        <v>0</v>
      </c>
      <c r="F43">
        <f ca="1">IF(Db!B43="Women",1,0)</f>
        <v>1</v>
      </c>
      <c r="P43">
        <f ca="1">IF(Db!F44="High School",1,0)</f>
        <v>0</v>
      </c>
      <c r="Q43">
        <f ca="1">IF(Db!F44="College",1,0)</f>
        <v>0</v>
      </c>
      <c r="R43">
        <f ca="1">IF(Db!F44="University",1,0)</f>
        <v>1</v>
      </c>
      <c r="S43">
        <f ca="1">IF(Db!F44="Technical",1,0)</f>
        <v>0</v>
      </c>
      <c r="T43">
        <f ca="1">IF(Db!F44="Commerce",1,0)</f>
        <v>0</v>
      </c>
      <c r="U43">
        <f ca="1">IF(Db!F44="Other",1,0)</f>
        <v>0</v>
      </c>
      <c r="V43">
        <f ca="1">IF(Db!J43&gt;analyse!$B$20,1,0)</f>
        <v>1</v>
      </c>
      <c r="AA43" t="str">
        <f ca="1">IF(Db!F43="High School",Db!J43,"0")</f>
        <v>0</v>
      </c>
      <c r="AB43">
        <f ca="1">IF(Db!F43="College",Db!J43,0)</f>
        <v>0</v>
      </c>
      <c r="AC43">
        <f ca="1">IF(Db!F43="University",Db!J43,0)</f>
        <v>0</v>
      </c>
      <c r="AD43">
        <f ca="1">IF(Db!F43="Technical",Db!J43,0)</f>
        <v>0</v>
      </c>
      <c r="AE43">
        <f ca="1">IF(Db!F43="Commerce",Db!J43,0)</f>
        <v>0</v>
      </c>
      <c r="AF43">
        <f ca="1">IF(Db!F43="other",Db!J43,0)</f>
        <v>1120000</v>
      </c>
    </row>
    <row r="44" spans="5:32" x14ac:dyDescent="0.3">
      <c r="E44">
        <f ca="1">IF(Db!B44="Men",1,0)</f>
        <v>1</v>
      </c>
      <c r="F44">
        <f ca="1">IF(Db!B44="Women",1,0)</f>
        <v>0</v>
      </c>
      <c r="P44">
        <f ca="1">IF(Db!F45="High School",1,0)</f>
        <v>0</v>
      </c>
      <c r="Q44">
        <f ca="1">IF(Db!F45="College",1,0)</f>
        <v>1</v>
      </c>
      <c r="R44">
        <f ca="1">IF(Db!F45="University",1,0)</f>
        <v>0</v>
      </c>
      <c r="S44">
        <f ca="1">IF(Db!F45="Technical",1,0)</f>
        <v>0</v>
      </c>
      <c r="T44">
        <f ca="1">IF(Db!F45="Commerce",1,0)</f>
        <v>0</v>
      </c>
      <c r="U44">
        <f ca="1">IF(Db!F45="Other",1,0)</f>
        <v>0</v>
      </c>
      <c r="V44">
        <f ca="1">IF(Db!J44&gt;analyse!$B$20,1,0)</f>
        <v>0</v>
      </c>
      <c r="AA44" t="str">
        <f ca="1">IF(Db!F44="High School",Db!J44,"0")</f>
        <v>0</v>
      </c>
      <c r="AB44">
        <f ca="1">IF(Db!F44="College",Db!J44,0)</f>
        <v>0</v>
      </c>
      <c r="AC44">
        <f ca="1">IF(Db!F44="University",Db!J44,0)</f>
        <v>420000</v>
      </c>
      <c r="AD44">
        <f ca="1">IF(Db!F44="Technical",Db!J44,0)</f>
        <v>0</v>
      </c>
      <c r="AE44">
        <f ca="1">IF(Db!F44="Commerce",Db!J44,0)</f>
        <v>0</v>
      </c>
      <c r="AF44">
        <f ca="1">IF(Db!F44="other",Db!J44,0)</f>
        <v>0</v>
      </c>
    </row>
    <row r="45" spans="5:32" x14ac:dyDescent="0.3">
      <c r="E45">
        <f ca="1">IF(Db!B45="Men",1,0)</f>
        <v>1</v>
      </c>
      <c r="F45">
        <f ca="1">IF(Db!B45="Women",1,0)</f>
        <v>0</v>
      </c>
      <c r="P45">
        <f ca="1">IF(Db!F46="High School",1,0)</f>
        <v>0</v>
      </c>
      <c r="Q45">
        <f ca="1">IF(Db!F46="College",1,0)</f>
        <v>0</v>
      </c>
      <c r="R45">
        <f ca="1">IF(Db!F46="University",1,0)</f>
        <v>0</v>
      </c>
      <c r="S45">
        <f ca="1">IF(Db!F46="Technical",1,0)</f>
        <v>0</v>
      </c>
      <c r="T45">
        <f ca="1">IF(Db!F46="Commerce",1,0)</f>
        <v>1</v>
      </c>
      <c r="U45">
        <f ca="1">IF(Db!F46="Other",1,0)</f>
        <v>0</v>
      </c>
      <c r="V45">
        <f ca="1">IF(Db!J45&gt;analyse!$B$20,1,0)</f>
        <v>0</v>
      </c>
      <c r="AA45" t="str">
        <f ca="1">IF(Db!F45="High School",Db!J45,"0")</f>
        <v>0</v>
      </c>
      <c r="AB45">
        <f ca="1">IF(Db!F45="College",Db!J45,0)</f>
        <v>420000</v>
      </c>
      <c r="AC45">
        <f ca="1">IF(Db!F45="University",Db!J45,0)</f>
        <v>0</v>
      </c>
      <c r="AD45">
        <f ca="1">IF(Db!F45="Technical",Db!J45,0)</f>
        <v>0</v>
      </c>
      <c r="AE45">
        <f ca="1">IF(Db!F45="Commerce",Db!J45,0)</f>
        <v>0</v>
      </c>
      <c r="AF45">
        <f ca="1">IF(Db!F45="other",Db!J45,0)</f>
        <v>0</v>
      </c>
    </row>
    <row r="46" spans="5:32" x14ac:dyDescent="0.3">
      <c r="E46">
        <f ca="1">IF(Db!B46="Men",1,0)</f>
        <v>0</v>
      </c>
      <c r="F46">
        <f ca="1">IF(Db!B46="Women",1,0)</f>
        <v>1</v>
      </c>
      <c r="P46">
        <f ca="1">IF(Db!F47="High School",1,0)</f>
        <v>0</v>
      </c>
      <c r="Q46">
        <f ca="1">IF(Db!F47="College",1,0)</f>
        <v>0</v>
      </c>
      <c r="R46">
        <f ca="1">IF(Db!F47="University",1,0)</f>
        <v>0</v>
      </c>
      <c r="S46">
        <f ca="1">IF(Db!F47="Technical",1,0)</f>
        <v>1</v>
      </c>
      <c r="T46">
        <f ca="1">IF(Db!F47="Commerce",1,0)</f>
        <v>0</v>
      </c>
      <c r="U46">
        <f ca="1">IF(Db!F47="Other",1,0)</f>
        <v>0</v>
      </c>
      <c r="V46">
        <f ca="1">IF(Db!J46&gt;analyse!$B$20,1,0)</f>
        <v>1</v>
      </c>
      <c r="AA46" t="str">
        <f ca="1">IF(Db!F46="High School",Db!J46,"0")</f>
        <v>0</v>
      </c>
      <c r="AB46">
        <f ca="1">IF(Db!F46="College",Db!J46,0)</f>
        <v>0</v>
      </c>
      <c r="AC46">
        <f ca="1">IF(Db!F46="University",Db!J46,0)</f>
        <v>0</v>
      </c>
      <c r="AD46">
        <f ca="1">IF(Db!F46="Technical",Db!J46,0)</f>
        <v>0</v>
      </c>
      <c r="AE46">
        <f ca="1">IF(Db!F46="Commerce",Db!J46,0)</f>
        <v>840000</v>
      </c>
      <c r="AF46">
        <f ca="1">IF(Db!F46="other",Db!J46,0)</f>
        <v>0</v>
      </c>
    </row>
    <row r="47" spans="5:32" x14ac:dyDescent="0.3">
      <c r="E47">
        <f ca="1">IF(Db!B47="Men",1,0)</f>
        <v>0</v>
      </c>
      <c r="F47">
        <f ca="1">IF(Db!B47="Women",1,0)</f>
        <v>1</v>
      </c>
      <c r="P47">
        <f ca="1">IF(Db!F48="High School",1,0)</f>
        <v>0</v>
      </c>
      <c r="Q47">
        <f ca="1">IF(Db!F48="College",1,0)</f>
        <v>0</v>
      </c>
      <c r="R47">
        <f ca="1">IF(Db!F48="University",1,0)</f>
        <v>0</v>
      </c>
      <c r="S47">
        <f ca="1">IF(Db!F48="Technical",1,0)</f>
        <v>1</v>
      </c>
      <c r="T47">
        <f ca="1">IF(Db!F48="Commerce",1,0)</f>
        <v>0</v>
      </c>
      <c r="U47">
        <f ca="1">IF(Db!F48="Other",1,0)</f>
        <v>0</v>
      </c>
      <c r="V47">
        <f ca="1">IF(Db!J47&gt;analyse!$B$20,1,0)</f>
        <v>0</v>
      </c>
      <c r="AA47" t="str">
        <f ca="1">IF(Db!F47="High School",Db!J47,"0")</f>
        <v>0</v>
      </c>
      <c r="AB47">
        <f ca="1">IF(Db!F47="College",Db!J47,0)</f>
        <v>0</v>
      </c>
      <c r="AC47">
        <f ca="1">IF(Db!F47="University",Db!J47,0)</f>
        <v>0</v>
      </c>
      <c r="AD47">
        <f ca="1">IF(Db!F47="Technical",Db!J47,0)</f>
        <v>560000</v>
      </c>
      <c r="AE47">
        <f ca="1">IF(Db!F47="Commerce",Db!J47,0)</f>
        <v>0</v>
      </c>
      <c r="AF47">
        <f ca="1">IF(Db!F47="other",Db!J47,0)</f>
        <v>0</v>
      </c>
    </row>
    <row r="48" spans="5:32" x14ac:dyDescent="0.3">
      <c r="E48">
        <f ca="1">IF(Db!B48="Men",1,0)</f>
        <v>1</v>
      </c>
      <c r="F48">
        <f ca="1">IF(Db!B48="Women",1,0)</f>
        <v>0</v>
      </c>
      <c r="P48">
        <f ca="1">IF(Db!F49="High School",1,0)</f>
        <v>0</v>
      </c>
      <c r="Q48">
        <f ca="1">IF(Db!F49="College",1,0)</f>
        <v>0</v>
      </c>
      <c r="R48">
        <f ca="1">IF(Db!F49="University",1,0)</f>
        <v>0</v>
      </c>
      <c r="S48">
        <f ca="1">IF(Db!F49="Technical",1,0)</f>
        <v>1</v>
      </c>
      <c r="T48">
        <f ca="1">IF(Db!F49="Commerce",1,0)</f>
        <v>0</v>
      </c>
      <c r="U48">
        <f ca="1">IF(Db!F49="Other",1,0)</f>
        <v>0</v>
      </c>
      <c r="V48">
        <f ca="1">IF(Db!J48&gt;analyse!$B$20,1,0)</f>
        <v>1</v>
      </c>
      <c r="AA48" t="str">
        <f ca="1">IF(Db!F48="High School",Db!J48,"0")</f>
        <v>0</v>
      </c>
      <c r="AB48">
        <f ca="1">IF(Db!F48="College",Db!J48,0)</f>
        <v>0</v>
      </c>
      <c r="AC48">
        <f ca="1">IF(Db!F48="University",Db!J48,0)</f>
        <v>0</v>
      </c>
      <c r="AD48">
        <f ca="1">IF(Db!F48="Technical",Db!J48,0)</f>
        <v>1120000</v>
      </c>
      <c r="AE48">
        <f ca="1">IF(Db!F48="Commerce",Db!J48,0)</f>
        <v>0</v>
      </c>
      <c r="AF48">
        <f ca="1">IF(Db!F48="other",Db!J48,0)</f>
        <v>0</v>
      </c>
    </row>
    <row r="49" spans="5:32" x14ac:dyDescent="0.3">
      <c r="E49">
        <f ca="1">IF(Db!B49="Men",1,0)</f>
        <v>0</v>
      </c>
      <c r="F49">
        <f ca="1">IF(Db!B49="Women",1,0)</f>
        <v>1</v>
      </c>
      <c r="P49">
        <f ca="1">IF(Db!F50="High School",1,0)</f>
        <v>1</v>
      </c>
      <c r="Q49">
        <f ca="1">IF(Db!F50="College",1,0)</f>
        <v>0</v>
      </c>
      <c r="R49">
        <f ca="1">IF(Db!F50="University",1,0)</f>
        <v>0</v>
      </c>
      <c r="S49">
        <f ca="1">IF(Db!F50="Technical",1,0)</f>
        <v>0</v>
      </c>
      <c r="T49">
        <f ca="1">IF(Db!F50="Commerce",1,0)</f>
        <v>0</v>
      </c>
      <c r="U49">
        <f ca="1">IF(Db!F50="Other",1,0)</f>
        <v>0</v>
      </c>
      <c r="V49">
        <f ca="1">IF(Db!J49&gt;analyse!$B$20,1,0)</f>
        <v>1</v>
      </c>
      <c r="AA49" t="str">
        <f ca="1">IF(Db!F49="High School",Db!J49,"0")</f>
        <v>0</v>
      </c>
      <c r="AB49">
        <f ca="1">IF(Db!F49="College",Db!J49,0)</f>
        <v>0</v>
      </c>
      <c r="AC49">
        <f ca="1">IF(Db!F49="University",Db!J49,0)</f>
        <v>0</v>
      </c>
      <c r="AD49">
        <f ca="1">IF(Db!F49="Technical",Db!J49,0)</f>
        <v>1120000</v>
      </c>
      <c r="AE49">
        <f ca="1">IF(Db!F49="Commerce",Db!J49,0)</f>
        <v>0</v>
      </c>
      <c r="AF49">
        <f ca="1">IF(Db!F49="other",Db!J49,0)</f>
        <v>0</v>
      </c>
    </row>
    <row r="50" spans="5:32" x14ac:dyDescent="0.3">
      <c r="E50">
        <f ca="1">IF(Db!B50="Men",1,0)</f>
        <v>0</v>
      </c>
      <c r="F50">
        <f ca="1">IF(Db!B50="Women",1,0)</f>
        <v>1</v>
      </c>
      <c r="P50">
        <f ca="1">IF(Db!F51="High School",1,0)</f>
        <v>0</v>
      </c>
      <c r="Q50">
        <f ca="1">IF(Db!F51="College",1,0)</f>
        <v>1</v>
      </c>
      <c r="R50">
        <f ca="1">IF(Db!F51="University",1,0)</f>
        <v>0</v>
      </c>
      <c r="S50">
        <f ca="1">IF(Db!F51="Technical",1,0)</f>
        <v>0</v>
      </c>
      <c r="T50">
        <f ca="1">IF(Db!F51="Commerce",1,0)</f>
        <v>0</v>
      </c>
      <c r="U50">
        <f ca="1">IF(Db!F51="Other",1,0)</f>
        <v>0</v>
      </c>
      <c r="V50">
        <f ca="1">IF(Db!J50&gt;analyse!$B$20,1,0)</f>
        <v>1</v>
      </c>
      <c r="AA50">
        <f ca="1">IF(Db!F50="High School",Db!J50,"0")</f>
        <v>840000</v>
      </c>
      <c r="AB50">
        <f ca="1">IF(Db!F50="College",Db!J50,0)</f>
        <v>0</v>
      </c>
      <c r="AC50">
        <f ca="1">IF(Db!F50="University",Db!J50,0)</f>
        <v>0</v>
      </c>
      <c r="AD50">
        <f ca="1">IF(Db!F50="Technical",Db!J50,0)</f>
        <v>0</v>
      </c>
      <c r="AE50">
        <f ca="1">IF(Db!F50="Commerce",Db!J50,0)</f>
        <v>0</v>
      </c>
      <c r="AF50">
        <f ca="1">IF(Db!F50="other",Db!J50,0)</f>
        <v>0</v>
      </c>
    </row>
    <row r="51" spans="5:32" x14ac:dyDescent="0.3">
      <c r="P51">
        <f>IF(Db!F52="High School",1,0)</f>
        <v>0</v>
      </c>
      <c r="Q51">
        <f>IF(Db!F52="College",1,0)</f>
        <v>0</v>
      </c>
      <c r="R51">
        <f>IF(Db!F52="University",1,0)</f>
        <v>0</v>
      </c>
      <c r="S51">
        <f>IF(Db!F52="Technical",1,0)</f>
        <v>0</v>
      </c>
      <c r="T51">
        <f>IF(Db!F52="Commerce",1,0)</f>
        <v>0</v>
      </c>
      <c r="U51">
        <f>IF(Db!F52="Other",1,0)</f>
        <v>0</v>
      </c>
      <c r="V51">
        <f ca="1">IF(Db!J51&gt;analyse!$B$20,1,0)</f>
        <v>1</v>
      </c>
      <c r="AA51" t="str">
        <f ca="1">IF(Db!F51="High School",Db!J51,"0")</f>
        <v>0</v>
      </c>
      <c r="AB51">
        <f ca="1">IF(Db!F51="College",Db!J51,0)</f>
        <v>1120000</v>
      </c>
      <c r="AC51">
        <f ca="1">IF(Db!F51="University",Db!J51,0)</f>
        <v>0</v>
      </c>
      <c r="AD51">
        <f ca="1">IF(Db!F51="Technical",Db!J51,0)</f>
        <v>0</v>
      </c>
      <c r="AE51">
        <f ca="1">IF(Db!F51="Commerce",Db!J51,0)</f>
        <v>0</v>
      </c>
      <c r="AF51">
        <f ca="1">IF(Db!F51="other",Db!J51,0)</f>
        <v>0</v>
      </c>
    </row>
    <row r="52" spans="5:32" x14ac:dyDescent="0.3">
      <c r="V52">
        <f ca="1">IF(Db!J52&gt;analyse!$B$20,1,0)</f>
        <v>0</v>
      </c>
    </row>
  </sheetData>
  <mergeCells count="13">
    <mergeCell ref="A1:D1"/>
    <mergeCell ref="J12:K12"/>
    <mergeCell ref="H6:M6"/>
    <mergeCell ref="A30:D30"/>
    <mergeCell ref="A14:D14"/>
    <mergeCell ref="B15:C15"/>
    <mergeCell ref="A8:D8"/>
    <mergeCell ref="B9:C9"/>
    <mergeCell ref="A19:D19"/>
    <mergeCell ref="B20:C20"/>
    <mergeCell ref="A3:D3"/>
    <mergeCell ref="A4:B4"/>
    <mergeCell ref="C4:D4"/>
  </mergeCells>
  <conditionalFormatting sqref="A3:D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C15">
    <cfRule type="colorScale" priority="2">
      <colorScale>
        <cfvo type="min"/>
        <cfvo type="max"/>
        <color rgb="FF63BE7B"/>
        <color rgb="FFFCFCFF"/>
      </colorScale>
    </cfRule>
  </conditionalFormatting>
  <conditionalFormatting sqref="A26:B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C1" workbookViewId="0">
      <selection activeCell="K24" sqref="K24"/>
    </sheetView>
  </sheetViews>
  <sheetFormatPr defaultRowHeight="14.4" x14ac:dyDescent="0.3"/>
  <cols>
    <col min="8" max="9" width="11.6640625" customWidth="1"/>
    <col min="11" max="11" width="11" bestFit="1" customWidth="1"/>
    <col min="15" max="15" width="15.33203125" customWidth="1"/>
    <col min="16" max="16" width="15" customWidth="1"/>
    <col min="17" max="17" width="13" customWidth="1"/>
    <col min="18" max="18" width="15.109375" customWidth="1"/>
    <col min="19" max="19" width="12.77734375" customWidth="1"/>
    <col min="20" max="20" width="15.5546875" customWidth="1"/>
  </cols>
  <sheetData>
    <row r="1" spans="3:20" x14ac:dyDescent="0.3">
      <c r="E1" s="58" t="s">
        <v>37</v>
      </c>
      <c r="F1" s="59"/>
      <c r="G1" s="62">
        <f ca="1">analyse!B31</f>
        <v>35.36</v>
      </c>
      <c r="I1" s="58" t="s">
        <v>36</v>
      </c>
      <c r="J1" s="59"/>
      <c r="K1" s="64">
        <f ca="1">analyse!B20</f>
        <v>747600</v>
      </c>
      <c r="M1" s="58" t="s">
        <v>38</v>
      </c>
      <c r="N1" s="59"/>
      <c r="O1" s="59"/>
      <c r="P1" s="66">
        <f ca="1">analyse!B9</f>
        <v>46760.623333333337</v>
      </c>
    </row>
    <row r="2" spans="3:20" ht="14.4" customHeight="1" thickBot="1" x14ac:dyDescent="0.35">
      <c r="E2" s="60"/>
      <c r="F2" s="61"/>
      <c r="G2" s="63"/>
      <c r="I2" s="60"/>
      <c r="J2" s="61"/>
      <c r="K2" s="65"/>
      <c r="M2" s="60"/>
      <c r="N2" s="61"/>
      <c r="O2" s="61"/>
      <c r="P2" s="67"/>
    </row>
    <row r="3" spans="3:20" ht="15" customHeight="1" thickBot="1" x14ac:dyDescent="0.5">
      <c r="E3" s="47"/>
    </row>
    <row r="4" spans="3:20" ht="15" thickBot="1" x14ac:dyDescent="0.35">
      <c r="C4" s="48" t="s">
        <v>16</v>
      </c>
      <c r="D4" s="49"/>
      <c r="E4" s="49"/>
      <c r="F4" s="50"/>
      <c r="H4" s="40" t="s">
        <v>19</v>
      </c>
      <c r="I4" s="41"/>
      <c r="J4" s="41"/>
      <c r="K4" s="41"/>
      <c r="L4" s="41"/>
      <c r="M4" s="42"/>
      <c r="O4" s="29"/>
      <c r="P4" s="35"/>
      <c r="Q4" s="7" t="s">
        <v>36</v>
      </c>
      <c r="R4" s="7"/>
      <c r="S4" s="35"/>
      <c r="T4" s="30"/>
    </row>
    <row r="5" spans="3:20" ht="15" thickTop="1" x14ac:dyDescent="0.3">
      <c r="C5" s="51"/>
      <c r="D5" s="52"/>
      <c r="E5" s="52"/>
      <c r="F5" s="53"/>
      <c r="H5" s="43" t="s">
        <v>6</v>
      </c>
      <c r="I5" s="39" t="s">
        <v>7</v>
      </c>
      <c r="J5" s="39" t="s">
        <v>8</v>
      </c>
      <c r="K5" s="39" t="s">
        <v>9</v>
      </c>
      <c r="L5" s="39" t="s">
        <v>10</v>
      </c>
      <c r="M5" s="44" t="s">
        <v>20</v>
      </c>
      <c r="O5" s="12"/>
      <c r="P5" s="13"/>
      <c r="Q5" s="13"/>
      <c r="R5" s="13"/>
      <c r="S5" s="13"/>
      <c r="T5" s="14"/>
    </row>
    <row r="6" spans="3:20" x14ac:dyDescent="0.3">
      <c r="C6" s="54" t="s">
        <v>14</v>
      </c>
      <c r="D6" s="55"/>
      <c r="E6" s="56" t="s">
        <v>15</v>
      </c>
      <c r="F6" s="57"/>
      <c r="H6" s="23">
        <f ca="1">analyse!H8</f>
        <v>9</v>
      </c>
      <c r="I6" s="24">
        <f ca="1">analyse!I8</f>
        <v>8</v>
      </c>
      <c r="J6" s="24">
        <f ca="1">analyse!J8</f>
        <v>7</v>
      </c>
      <c r="K6" s="24">
        <f ca="1">analyse!K8</f>
        <v>13</v>
      </c>
      <c r="L6" s="24">
        <f ca="1">analyse!L8</f>
        <v>5</v>
      </c>
      <c r="M6" s="25">
        <f ca="1">analyse!M8</f>
        <v>8</v>
      </c>
      <c r="O6" s="20" t="s">
        <v>6</v>
      </c>
      <c r="P6" s="21" t="s">
        <v>7</v>
      </c>
      <c r="Q6" s="21" t="s">
        <v>8</v>
      </c>
      <c r="R6" s="21" t="s">
        <v>9</v>
      </c>
      <c r="S6" s="21" t="s">
        <v>10</v>
      </c>
      <c r="T6" s="22" t="s">
        <v>20</v>
      </c>
    </row>
    <row r="7" spans="3:20" ht="15" thickBot="1" x14ac:dyDescent="0.35">
      <c r="C7" s="54">
        <f ca="1">analyse!A4</f>
        <v>21</v>
      </c>
      <c r="D7" s="55"/>
      <c r="E7" s="56">
        <f ca="1">analyse!C4</f>
        <v>28</v>
      </c>
      <c r="F7" s="57"/>
      <c r="H7" s="15"/>
      <c r="I7" s="16"/>
      <c r="J7" s="16"/>
      <c r="K7" s="16"/>
      <c r="L7" s="16"/>
      <c r="M7" s="17"/>
      <c r="O7" s="12"/>
      <c r="P7" s="13"/>
      <c r="Q7" s="13"/>
      <c r="R7" s="13"/>
      <c r="S7" s="13"/>
      <c r="T7" s="14"/>
    </row>
    <row r="8" spans="3:20" x14ac:dyDescent="0.3">
      <c r="C8" s="12"/>
      <c r="D8" s="13"/>
      <c r="E8" s="13"/>
      <c r="F8" s="14"/>
      <c r="O8" s="36">
        <f ca="1">analyse!H16</f>
        <v>715555.5555555555</v>
      </c>
      <c r="P8" s="36">
        <f ca="1">analyse!I16</f>
        <v>875000</v>
      </c>
      <c r="Q8" s="36">
        <f ca="1">analyse!J16</f>
        <v>580000</v>
      </c>
      <c r="R8" s="36">
        <f ca="1">analyse!K16</f>
        <v>775384.61538461538</v>
      </c>
      <c r="S8" s="36">
        <f ca="1">analyse!L16</f>
        <v>812000</v>
      </c>
      <c r="T8" s="68">
        <f ca="1">analyse!M16</f>
        <v>717500</v>
      </c>
    </row>
    <row r="9" spans="3:20" ht="15" thickBot="1" x14ac:dyDescent="0.35">
      <c r="C9" s="12"/>
      <c r="D9" s="13"/>
      <c r="E9" s="13"/>
      <c r="F9" s="14"/>
      <c r="O9" s="15"/>
      <c r="P9" s="16"/>
      <c r="Q9" s="16"/>
      <c r="R9" s="16"/>
      <c r="S9" s="16"/>
      <c r="T9" s="17"/>
    </row>
    <row r="10" spans="3:20" x14ac:dyDescent="0.3">
      <c r="C10" s="12"/>
      <c r="D10" s="13"/>
      <c r="E10" s="13"/>
      <c r="F10" s="14"/>
    </row>
    <row r="11" spans="3:20" x14ac:dyDescent="0.3">
      <c r="C11" s="12"/>
      <c r="D11" s="13"/>
      <c r="E11" s="13"/>
      <c r="F11" s="14"/>
    </row>
    <row r="12" spans="3:20" x14ac:dyDescent="0.3">
      <c r="C12" s="12"/>
      <c r="D12" s="13"/>
      <c r="E12" s="13"/>
      <c r="F12" s="14"/>
    </row>
    <row r="13" spans="3:20" x14ac:dyDescent="0.3">
      <c r="C13" s="12"/>
      <c r="D13" s="13"/>
      <c r="E13" s="13"/>
      <c r="F13" s="14"/>
    </row>
    <row r="14" spans="3:20" x14ac:dyDescent="0.3">
      <c r="C14" s="12"/>
      <c r="D14" s="13"/>
      <c r="E14" s="13"/>
      <c r="F14" s="14"/>
    </row>
    <row r="15" spans="3:20" x14ac:dyDescent="0.3">
      <c r="C15" s="12"/>
      <c r="D15" s="13"/>
      <c r="E15" s="13"/>
      <c r="F15" s="14"/>
    </row>
    <row r="16" spans="3:20" x14ac:dyDescent="0.3">
      <c r="C16" s="12"/>
      <c r="D16" s="13"/>
      <c r="E16" s="13"/>
      <c r="F16" s="14"/>
    </row>
    <row r="17" spans="1:6" x14ac:dyDescent="0.3">
      <c r="A17" s="13"/>
      <c r="B17" s="13"/>
      <c r="C17" s="12"/>
      <c r="D17" s="13"/>
      <c r="E17" s="13"/>
      <c r="F17" s="14"/>
    </row>
    <row r="18" spans="1:6" ht="15" thickBot="1" x14ac:dyDescent="0.35">
      <c r="A18" s="13"/>
      <c r="B18" s="13"/>
      <c r="C18" s="15"/>
      <c r="D18" s="16"/>
      <c r="E18" s="16"/>
      <c r="F18" s="17"/>
    </row>
  </sheetData>
  <mergeCells count="13">
    <mergeCell ref="M1:O2"/>
    <mergeCell ref="P1:P2"/>
    <mergeCell ref="Q4:R4"/>
    <mergeCell ref="C6:D6"/>
    <mergeCell ref="E6:F6"/>
    <mergeCell ref="C7:D7"/>
    <mergeCell ref="E7:F7"/>
    <mergeCell ref="H4:M4"/>
    <mergeCell ref="E1:F2"/>
    <mergeCell ref="G1:G2"/>
    <mergeCell ref="I1:J2"/>
    <mergeCell ref="K1:K2"/>
    <mergeCell ref="C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analyse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Sharma</dc:creator>
  <cp:lastModifiedBy>Parth Sharma</cp:lastModifiedBy>
  <dcterms:created xsi:type="dcterms:W3CDTF">2021-04-16T13:07:55Z</dcterms:created>
  <dcterms:modified xsi:type="dcterms:W3CDTF">2021-04-18T08:54:31Z</dcterms:modified>
</cp:coreProperties>
</file>