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 Files\My-WorkFiles-Backup\Documents\"/>
    </mc:Choice>
  </mc:AlternateContent>
  <xr:revisionPtr revIDLastSave="0" documentId="13_ncr:1_{95B893CF-C2F9-43E3-BE71-EB51FC33BABE}" xr6:coauthVersionLast="47" xr6:coauthVersionMax="47" xr10:uidLastSave="{00000000-0000-0000-0000-000000000000}"/>
  <bookViews>
    <workbookView xWindow="-120" yWindow="-120" windowWidth="29040" windowHeight="15720" activeTab="4" xr2:uid="{47E34C20-F3B6-4417-B647-E842E10E84EB}"/>
  </bookViews>
  <sheets>
    <sheet name="Tax Checker" sheetId="3" r:id="rId1"/>
    <sheet name="Tax Checker (4)" sheetId="9" r:id="rId2"/>
    <sheet name="Tax Checker (5)" sheetId="10" r:id="rId3"/>
    <sheet name="Tax Checker (finale)" sheetId="11" r:id="rId4"/>
    <sheet name="Tests" sheetId="8" r:id="rId5"/>
    <sheet name="Sheet2" sheetId="5" r:id="rId6"/>
    <sheet name="Sheet1" sheetId="4" r:id="rId7"/>
    <sheet name="Tax Checker (2)" sheetId="6" r:id="rId8"/>
    <sheet name="Tax Checker (3)" sheetId="7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1" l="1"/>
  <c r="AF4" i="11"/>
  <c r="AF2" i="11"/>
  <c r="AF3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0" i="11"/>
  <c r="AF121" i="11"/>
  <c r="AF122" i="11"/>
  <c r="AF123" i="11"/>
  <c r="AF124" i="11"/>
  <c r="AF125" i="11"/>
  <c r="AF126" i="11"/>
  <c r="AF127" i="11"/>
  <c r="AF128" i="11"/>
  <c r="AF129" i="11"/>
  <c r="AF130" i="11"/>
  <c r="AF131" i="11"/>
  <c r="AF132" i="11"/>
  <c r="AF133" i="11"/>
  <c r="AF134" i="11"/>
  <c r="AP14" i="8"/>
  <c r="AP68" i="8"/>
  <c r="AV69" i="8"/>
  <c r="AW69" i="8" s="1"/>
  <c r="AV15" i="8"/>
  <c r="AW15" i="8" s="1"/>
  <c r="AV6" i="8"/>
  <c r="AV105" i="8"/>
  <c r="AJ2" i="11"/>
  <c r="AW2" i="10"/>
  <c r="AS9" i="11"/>
  <c r="AS24" i="10"/>
  <c r="AU6" i="8"/>
  <c r="AU15" i="8"/>
  <c r="AI3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1" i="11"/>
  <c r="AI122" i="11"/>
  <c r="AI123" i="11"/>
  <c r="AI124" i="11"/>
  <c r="AI125" i="11"/>
  <c r="AI126" i="11"/>
  <c r="AI127" i="11"/>
  <c r="AI128" i="11"/>
  <c r="AI129" i="11"/>
  <c r="AI130" i="11"/>
  <c r="AI131" i="11"/>
  <c r="AI132" i="11"/>
  <c r="AI133" i="11"/>
  <c r="AI134" i="11"/>
  <c r="AI2" i="11"/>
  <c r="AJ3" i="11"/>
  <c r="AJ4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J46" i="11"/>
  <c r="AJ47" i="11"/>
  <c r="AJ48" i="11"/>
  <c r="AJ49" i="11"/>
  <c r="AJ50" i="11"/>
  <c r="AJ51" i="11"/>
  <c r="AJ52" i="11"/>
  <c r="AJ53" i="11"/>
  <c r="AJ54" i="11"/>
  <c r="AJ55" i="11"/>
  <c r="AJ56" i="11"/>
  <c r="AJ57" i="11"/>
  <c r="AJ58" i="11"/>
  <c r="AJ59" i="11"/>
  <c r="AJ60" i="11"/>
  <c r="AJ61" i="11"/>
  <c r="AJ62" i="11"/>
  <c r="AJ63" i="11"/>
  <c r="AJ64" i="11"/>
  <c r="AJ65" i="11"/>
  <c r="AJ66" i="11"/>
  <c r="AJ67" i="11"/>
  <c r="AJ68" i="11"/>
  <c r="AJ69" i="11"/>
  <c r="AJ70" i="11"/>
  <c r="AJ71" i="11"/>
  <c r="AJ72" i="11"/>
  <c r="AJ73" i="11"/>
  <c r="AJ74" i="11"/>
  <c r="AJ75" i="11"/>
  <c r="AJ76" i="11"/>
  <c r="AJ77" i="11"/>
  <c r="AJ78" i="11"/>
  <c r="AJ79" i="11"/>
  <c r="AJ80" i="11"/>
  <c r="AJ81" i="11"/>
  <c r="AJ82" i="11"/>
  <c r="AJ83" i="11"/>
  <c r="AJ84" i="11"/>
  <c r="AJ85" i="11"/>
  <c r="AJ86" i="11"/>
  <c r="AJ87" i="11"/>
  <c r="AJ88" i="11"/>
  <c r="AJ89" i="11"/>
  <c r="AJ90" i="11"/>
  <c r="AJ91" i="11"/>
  <c r="AJ92" i="11"/>
  <c r="AJ93" i="11"/>
  <c r="AJ94" i="11"/>
  <c r="AJ95" i="11"/>
  <c r="AJ96" i="11"/>
  <c r="AJ97" i="11"/>
  <c r="AJ98" i="11"/>
  <c r="AJ99" i="11"/>
  <c r="AJ100" i="11"/>
  <c r="AJ101" i="11"/>
  <c r="AJ102" i="11"/>
  <c r="AJ103" i="11"/>
  <c r="AJ104" i="11"/>
  <c r="AJ105" i="11"/>
  <c r="AJ106" i="11"/>
  <c r="AJ107" i="11"/>
  <c r="AJ108" i="11"/>
  <c r="AJ109" i="11"/>
  <c r="AJ110" i="11"/>
  <c r="AJ111" i="11"/>
  <c r="AJ112" i="11"/>
  <c r="AJ113" i="11"/>
  <c r="AJ114" i="11"/>
  <c r="AJ115" i="11"/>
  <c r="AJ116" i="11"/>
  <c r="AJ117" i="11"/>
  <c r="AJ118" i="11"/>
  <c r="AJ119" i="11"/>
  <c r="AJ120" i="11"/>
  <c r="AJ121" i="11"/>
  <c r="AJ122" i="11"/>
  <c r="AJ123" i="11"/>
  <c r="AJ124" i="11"/>
  <c r="AJ125" i="11"/>
  <c r="AJ126" i="11"/>
  <c r="AJ127" i="11"/>
  <c r="AJ128" i="11"/>
  <c r="AJ129" i="11"/>
  <c r="AJ130" i="11"/>
  <c r="AJ131" i="11"/>
  <c r="AJ132" i="11"/>
  <c r="AJ133" i="11"/>
  <c r="AJ134" i="11"/>
  <c r="AH2" i="11"/>
  <c r="AH134" i="11"/>
  <c r="AG134" i="11"/>
  <c r="AD134" i="11"/>
  <c r="AA134" i="11" s="1"/>
  <c r="AC134" i="11"/>
  <c r="AH133" i="11"/>
  <c r="AG133" i="11"/>
  <c r="AD133" i="11"/>
  <c r="AC133" i="11"/>
  <c r="AA133" i="11"/>
  <c r="AH132" i="11"/>
  <c r="AG132" i="11"/>
  <c r="AD132" i="11"/>
  <c r="AA132" i="11" s="1"/>
  <c r="AC132" i="11"/>
  <c r="AH131" i="11"/>
  <c r="AG131" i="11"/>
  <c r="AD131" i="11"/>
  <c r="AC131" i="11"/>
  <c r="AA131" i="11"/>
  <c r="AH130" i="11"/>
  <c r="AG130" i="11"/>
  <c r="AD130" i="11"/>
  <c r="AC130" i="11"/>
  <c r="AA130" i="11"/>
  <c r="AH129" i="11"/>
  <c r="AG129" i="11"/>
  <c r="AD129" i="11"/>
  <c r="AC129" i="11"/>
  <c r="AA129" i="11" s="1"/>
  <c r="AH128" i="11"/>
  <c r="AG128" i="11"/>
  <c r="AD128" i="11"/>
  <c r="AC128" i="11"/>
  <c r="AA128" i="11"/>
  <c r="AH127" i="11"/>
  <c r="AG127" i="11"/>
  <c r="AD127" i="11"/>
  <c r="AC127" i="11"/>
  <c r="AA127" i="11"/>
  <c r="AH126" i="11"/>
  <c r="AG126" i="11"/>
  <c r="AD126" i="11"/>
  <c r="AC126" i="11"/>
  <c r="AA126" i="11" s="1"/>
  <c r="AH125" i="11"/>
  <c r="AG125" i="11"/>
  <c r="AD125" i="11"/>
  <c r="AC125" i="11"/>
  <c r="AA125" i="11"/>
  <c r="AH124" i="11"/>
  <c r="AG124" i="11"/>
  <c r="AD124" i="11"/>
  <c r="AC124" i="11"/>
  <c r="AA124" i="11"/>
  <c r="AH123" i="11"/>
  <c r="AG123" i="11"/>
  <c r="AD123" i="11"/>
  <c r="AC123" i="11"/>
  <c r="AA123" i="11" s="1"/>
  <c r="AH122" i="11"/>
  <c r="AG122" i="11"/>
  <c r="AD122" i="11"/>
  <c r="AC122" i="11"/>
  <c r="AA122" i="11"/>
  <c r="AH121" i="11"/>
  <c r="AG121" i="11"/>
  <c r="AD121" i="11"/>
  <c r="AC121" i="11"/>
  <c r="AA121" i="11"/>
  <c r="AH120" i="11"/>
  <c r="AG120" i="11"/>
  <c r="AD120" i="11"/>
  <c r="AC120" i="11"/>
  <c r="AA120" i="11" s="1"/>
  <c r="AH119" i="11"/>
  <c r="AG119" i="11"/>
  <c r="AD119" i="11"/>
  <c r="AC119" i="11"/>
  <c r="AA119" i="11"/>
  <c r="AH118" i="11"/>
  <c r="AG118" i="11"/>
  <c r="AD118" i="11"/>
  <c r="AC118" i="11"/>
  <c r="AA118" i="11"/>
  <c r="AH117" i="11"/>
  <c r="AG117" i="11"/>
  <c r="AD117" i="11"/>
  <c r="AC117" i="11"/>
  <c r="AA117" i="11" s="1"/>
  <c r="AH116" i="11"/>
  <c r="AG116" i="11"/>
  <c r="AD116" i="11"/>
  <c r="AC116" i="11"/>
  <c r="AH115" i="11"/>
  <c r="AG115" i="11"/>
  <c r="AD115" i="11"/>
  <c r="AC115" i="11"/>
  <c r="AH114" i="11"/>
  <c r="AG114" i="11"/>
  <c r="AD114" i="11"/>
  <c r="AC114" i="11"/>
  <c r="AH113" i="11"/>
  <c r="AG113" i="11"/>
  <c r="AD113" i="11"/>
  <c r="AC113" i="11"/>
  <c r="AH112" i="11"/>
  <c r="AG112" i="11"/>
  <c r="AD112" i="11"/>
  <c r="AA112" i="11" s="1"/>
  <c r="AC112" i="11"/>
  <c r="AH111" i="11"/>
  <c r="AG111" i="11"/>
  <c r="AD111" i="11"/>
  <c r="AC111" i="11"/>
  <c r="AA111" i="11" s="1"/>
  <c r="AH110" i="11"/>
  <c r="AG110" i="11"/>
  <c r="AD110" i="11"/>
  <c r="AA110" i="11" s="1"/>
  <c r="AC110" i="11"/>
  <c r="AH109" i="11"/>
  <c r="AG109" i="11"/>
  <c r="AD109" i="11"/>
  <c r="AC109" i="11"/>
  <c r="AH108" i="11"/>
  <c r="AG108" i="11"/>
  <c r="AD108" i="11"/>
  <c r="AC108" i="11"/>
  <c r="AA108" i="11" s="1"/>
  <c r="AH107" i="11"/>
  <c r="AG107" i="11"/>
  <c r="AD107" i="11"/>
  <c r="AC107" i="11"/>
  <c r="AH106" i="11"/>
  <c r="AG106" i="11"/>
  <c r="AD106" i="11"/>
  <c r="AC106" i="11"/>
  <c r="AH105" i="11"/>
  <c r="AG105" i="11"/>
  <c r="AD105" i="11"/>
  <c r="AC105" i="11"/>
  <c r="AA105" i="11" s="1"/>
  <c r="AH104" i="11"/>
  <c r="AG104" i="11"/>
  <c r="AD104" i="11"/>
  <c r="AC104" i="11"/>
  <c r="AH103" i="11"/>
  <c r="AG103" i="11"/>
  <c r="AD103" i="11"/>
  <c r="AC103" i="11"/>
  <c r="AH102" i="11"/>
  <c r="AG102" i="11"/>
  <c r="AD102" i="11"/>
  <c r="AC102" i="11"/>
  <c r="AA102" i="11" s="1"/>
  <c r="AH101" i="11"/>
  <c r="AG101" i="11"/>
  <c r="AD101" i="11"/>
  <c r="AC101" i="11"/>
  <c r="AH100" i="11"/>
  <c r="AG100" i="11"/>
  <c r="AD100" i="11"/>
  <c r="AC100" i="11"/>
  <c r="AH99" i="11"/>
  <c r="AG99" i="11"/>
  <c r="AD99" i="11"/>
  <c r="AC99" i="11"/>
  <c r="AA99" i="11" s="1"/>
  <c r="AH98" i="11"/>
  <c r="AG98" i="11"/>
  <c r="AD98" i="11"/>
  <c r="AA98" i="11" s="1"/>
  <c r="AC98" i="11"/>
  <c r="AH97" i="11"/>
  <c r="AG97" i="11"/>
  <c r="AD97" i="11"/>
  <c r="AA97" i="11" s="1"/>
  <c r="AC97" i="11"/>
  <c r="AH96" i="11"/>
  <c r="AG96" i="11"/>
  <c r="AD96" i="11"/>
  <c r="AC96" i="11"/>
  <c r="AH95" i="11"/>
  <c r="AG95" i="11"/>
  <c r="AD95" i="11"/>
  <c r="AC95" i="11"/>
  <c r="AA95" i="11"/>
  <c r="AH94" i="11"/>
  <c r="AG94" i="11"/>
  <c r="AD94" i="11"/>
  <c r="AC94" i="11"/>
  <c r="AA94" i="11"/>
  <c r="AH93" i="11"/>
  <c r="AG93" i="11"/>
  <c r="AD93" i="11"/>
  <c r="AC93" i="11"/>
  <c r="AA93" i="11"/>
  <c r="AH92" i="11"/>
  <c r="AG92" i="11"/>
  <c r="AD92" i="11"/>
  <c r="AC92" i="11"/>
  <c r="AH91" i="11"/>
  <c r="AG91" i="11"/>
  <c r="AD91" i="11"/>
  <c r="AA91" i="11" s="1"/>
  <c r="AC91" i="11"/>
  <c r="AH90" i="11"/>
  <c r="AG90" i="11"/>
  <c r="AD90" i="11"/>
  <c r="AC90" i="11"/>
  <c r="AH89" i="11"/>
  <c r="AG89" i="11"/>
  <c r="AD89" i="11"/>
  <c r="AA89" i="11" s="1"/>
  <c r="AC89" i="11"/>
  <c r="AH88" i="11"/>
  <c r="AG88" i="11"/>
  <c r="AD88" i="11"/>
  <c r="AC88" i="11"/>
  <c r="AH87" i="11"/>
  <c r="AG87" i="11"/>
  <c r="AD87" i="11"/>
  <c r="AC87" i="11"/>
  <c r="AA87" i="11" s="1"/>
  <c r="AH86" i="11"/>
  <c r="AG86" i="11"/>
  <c r="AD86" i="11"/>
  <c r="AC86" i="11"/>
  <c r="AH85" i="11"/>
  <c r="AG85" i="11"/>
  <c r="AD85" i="11"/>
  <c r="AA85" i="11" s="1"/>
  <c r="AC85" i="11"/>
  <c r="AH84" i="11"/>
  <c r="AG84" i="11"/>
  <c r="AD84" i="11"/>
  <c r="AC84" i="11"/>
  <c r="AA84" i="11" s="1"/>
  <c r="AH83" i="11"/>
  <c r="AG83" i="11"/>
  <c r="AD83" i="11"/>
  <c r="AC83" i="11"/>
  <c r="AA83" i="11" s="1"/>
  <c r="AH82" i="11"/>
  <c r="AG82" i="11"/>
  <c r="AD82" i="11"/>
  <c r="AC82" i="11"/>
  <c r="AA82" i="11" s="1"/>
  <c r="AH81" i="11"/>
  <c r="AG81" i="11"/>
  <c r="AD81" i="11"/>
  <c r="AC81" i="11"/>
  <c r="AH80" i="11"/>
  <c r="AG80" i="11"/>
  <c r="AD80" i="11"/>
  <c r="AA80" i="11" s="1"/>
  <c r="AC80" i="11"/>
  <c r="AH79" i="11"/>
  <c r="AG79" i="11"/>
  <c r="AD79" i="11"/>
  <c r="AA79" i="11" s="1"/>
  <c r="AC79" i="11"/>
  <c r="AH78" i="11"/>
  <c r="AG78" i="11"/>
  <c r="AD78" i="11"/>
  <c r="AC78" i="11"/>
  <c r="AH77" i="11"/>
  <c r="AG77" i="11"/>
  <c r="AD77" i="11"/>
  <c r="AC77" i="11"/>
  <c r="AH76" i="11"/>
  <c r="AG76" i="11"/>
  <c r="AD76" i="11"/>
  <c r="AC76" i="11"/>
  <c r="AA76" i="11"/>
  <c r="AH75" i="11"/>
  <c r="AG75" i="11"/>
  <c r="AD75" i="11"/>
  <c r="AA75" i="11" s="1"/>
  <c r="AC75" i="11"/>
  <c r="AH74" i="11"/>
  <c r="AG74" i="11"/>
  <c r="AD74" i="11"/>
  <c r="AA74" i="11" s="1"/>
  <c r="AC74" i="11"/>
  <c r="AH73" i="11"/>
  <c r="AG73" i="11"/>
  <c r="AD73" i="11"/>
  <c r="AC73" i="11"/>
  <c r="AH72" i="11"/>
  <c r="AG72" i="11"/>
  <c r="AD72" i="11"/>
  <c r="AC72" i="11"/>
  <c r="AA72" i="11"/>
  <c r="AH71" i="11"/>
  <c r="AG71" i="11"/>
  <c r="AD71" i="11"/>
  <c r="AC71" i="11"/>
  <c r="AA71" i="11"/>
  <c r="AH70" i="11"/>
  <c r="AG70" i="11"/>
  <c r="AD70" i="11"/>
  <c r="AC70" i="11"/>
  <c r="AH69" i="11"/>
  <c r="AG69" i="11"/>
  <c r="AD69" i="11"/>
  <c r="AC69" i="11"/>
  <c r="AA69" i="11" s="1"/>
  <c r="AH68" i="11"/>
  <c r="AG68" i="11"/>
  <c r="AD68" i="11"/>
  <c r="AC68" i="11"/>
  <c r="AA68" i="11" s="1"/>
  <c r="AH67" i="11"/>
  <c r="AG67" i="11"/>
  <c r="AD67" i="11"/>
  <c r="AC67" i="11"/>
  <c r="AH66" i="11"/>
  <c r="AG66" i="11"/>
  <c r="AD66" i="11"/>
  <c r="AA66" i="11" s="1"/>
  <c r="AC66" i="11"/>
  <c r="AH65" i="11"/>
  <c r="AG65" i="11"/>
  <c r="AD65" i="11"/>
  <c r="AA65" i="11" s="1"/>
  <c r="AC65" i="11"/>
  <c r="AH64" i="11"/>
  <c r="AG64" i="11"/>
  <c r="AD64" i="11"/>
  <c r="AA64" i="11" s="1"/>
  <c r="AC64" i="11"/>
  <c r="AH63" i="11"/>
  <c r="AG63" i="11"/>
  <c r="AD63" i="11"/>
  <c r="AC63" i="11"/>
  <c r="AA63" i="11" s="1"/>
  <c r="AH62" i="11"/>
  <c r="AG62" i="11"/>
  <c r="AD62" i="11"/>
  <c r="AC62" i="11"/>
  <c r="AH61" i="11"/>
  <c r="AG61" i="11"/>
  <c r="AD61" i="11"/>
  <c r="AA61" i="11" s="1"/>
  <c r="AC61" i="11"/>
  <c r="AH60" i="11"/>
  <c r="AG60" i="11"/>
  <c r="AD60" i="11"/>
  <c r="AA60" i="11" s="1"/>
  <c r="AC60" i="11"/>
  <c r="AH59" i="11"/>
  <c r="AG59" i="11"/>
  <c r="AD59" i="11"/>
  <c r="AA59" i="11" s="1"/>
  <c r="AC59" i="11"/>
  <c r="AH58" i="11"/>
  <c r="AG58" i="11"/>
  <c r="AD58" i="11"/>
  <c r="AC58" i="11"/>
  <c r="AH57" i="11"/>
  <c r="AG57" i="11"/>
  <c r="AD57" i="11"/>
  <c r="AC57" i="11"/>
  <c r="AA57" i="11"/>
  <c r="AH56" i="11"/>
  <c r="AG56" i="11"/>
  <c r="AD56" i="11"/>
  <c r="AC56" i="11"/>
  <c r="AA56" i="11" s="1"/>
  <c r="AH55" i="11"/>
  <c r="AG55" i="11"/>
  <c r="AD55" i="11"/>
  <c r="AA55" i="11" s="1"/>
  <c r="AC55" i="11"/>
  <c r="AH54" i="11"/>
  <c r="AG54" i="11"/>
  <c r="AD54" i="11"/>
  <c r="AC54" i="11"/>
  <c r="AH53" i="11"/>
  <c r="AG53" i="11"/>
  <c r="AD53" i="11"/>
  <c r="AA53" i="11" s="1"/>
  <c r="AC53" i="11"/>
  <c r="AH52" i="11"/>
  <c r="AG52" i="11"/>
  <c r="AD52" i="11"/>
  <c r="AA52" i="11" s="1"/>
  <c r="AC52" i="11"/>
  <c r="AH51" i="11"/>
  <c r="AG51" i="11"/>
  <c r="AD51" i="11"/>
  <c r="AC51" i="11"/>
  <c r="AH50" i="11"/>
  <c r="AG50" i="11"/>
  <c r="AD50" i="11"/>
  <c r="AC50" i="11"/>
  <c r="AH49" i="11"/>
  <c r="AG49" i="11"/>
  <c r="AD49" i="11"/>
  <c r="AC49" i="11"/>
  <c r="AH48" i="11"/>
  <c r="AG48" i="11"/>
  <c r="AD48" i="11"/>
  <c r="AC48" i="11"/>
  <c r="AH47" i="11"/>
  <c r="AG47" i="11"/>
  <c r="AD47" i="11"/>
  <c r="AA47" i="11" s="1"/>
  <c r="AC47" i="11"/>
  <c r="AH46" i="11"/>
  <c r="AG46" i="11"/>
  <c r="AD46" i="11"/>
  <c r="AC46" i="11"/>
  <c r="AA46" i="11" s="1"/>
  <c r="AH45" i="11"/>
  <c r="AG45" i="11"/>
  <c r="AD45" i="11"/>
  <c r="AC45" i="11"/>
  <c r="AH44" i="11"/>
  <c r="AG44" i="11"/>
  <c r="AD44" i="11"/>
  <c r="AC44" i="11"/>
  <c r="AA44" i="11" s="1"/>
  <c r="AH43" i="11"/>
  <c r="AG43" i="11"/>
  <c r="AD43" i="11"/>
  <c r="AC43" i="11"/>
  <c r="AH42" i="11"/>
  <c r="AG42" i="11"/>
  <c r="AD42" i="11"/>
  <c r="AC42" i="11"/>
  <c r="AH41" i="11"/>
  <c r="AG41" i="11"/>
  <c r="AD41" i="11"/>
  <c r="AA41" i="11" s="1"/>
  <c r="AC41" i="11"/>
  <c r="AH40" i="11"/>
  <c r="AG40" i="11"/>
  <c r="AD40" i="11"/>
  <c r="AA40" i="11" s="1"/>
  <c r="AC40" i="11"/>
  <c r="AH39" i="11"/>
  <c r="AG39" i="11"/>
  <c r="AD39" i="11"/>
  <c r="AA39" i="11" s="1"/>
  <c r="AC39" i="11"/>
  <c r="AH38" i="11"/>
  <c r="AG38" i="11"/>
  <c r="AD38" i="11"/>
  <c r="AA38" i="11" s="1"/>
  <c r="AC38" i="11"/>
  <c r="AH37" i="11"/>
  <c r="AG37" i="11"/>
  <c r="AD37" i="11"/>
  <c r="AC37" i="11"/>
  <c r="AA37" i="11"/>
  <c r="AH36" i="11"/>
  <c r="AG36" i="11"/>
  <c r="AD36" i="11"/>
  <c r="AC36" i="11"/>
  <c r="AH35" i="11"/>
  <c r="AG35" i="11"/>
  <c r="AD35" i="11"/>
  <c r="AC35" i="11"/>
  <c r="AH34" i="11"/>
  <c r="AG34" i="11"/>
  <c r="AD34" i="11"/>
  <c r="AA34" i="11" s="1"/>
  <c r="AC34" i="11"/>
  <c r="AH33" i="11"/>
  <c r="AG33" i="11"/>
  <c r="AD33" i="11"/>
  <c r="AA33" i="11" s="1"/>
  <c r="AC33" i="11"/>
  <c r="AH32" i="11"/>
  <c r="AG32" i="11"/>
  <c r="AD32" i="11"/>
  <c r="AC32" i="11"/>
  <c r="AH31" i="11"/>
  <c r="AG31" i="11"/>
  <c r="AD31" i="11"/>
  <c r="AA31" i="11" s="1"/>
  <c r="AC31" i="11"/>
  <c r="AH30" i="11"/>
  <c r="AG30" i="11"/>
  <c r="AD30" i="11"/>
  <c r="AA30" i="11" s="1"/>
  <c r="AC30" i="11"/>
  <c r="AH29" i="11"/>
  <c r="AG29" i="11"/>
  <c r="AD29" i="11"/>
  <c r="AC29" i="11"/>
  <c r="AH28" i="11"/>
  <c r="AG28" i="11"/>
  <c r="AD28" i="11"/>
  <c r="AC28" i="11"/>
  <c r="AH27" i="11"/>
  <c r="AG27" i="11"/>
  <c r="AD27" i="11"/>
  <c r="AC27" i="11"/>
  <c r="AH26" i="11"/>
  <c r="AG26" i="11"/>
  <c r="AD26" i="11"/>
  <c r="AA26" i="11" s="1"/>
  <c r="AC26" i="11"/>
  <c r="AH25" i="11"/>
  <c r="AG25" i="11"/>
  <c r="AD25" i="11"/>
  <c r="AC25" i="11"/>
  <c r="AH24" i="11"/>
  <c r="AG24" i="11"/>
  <c r="AD24" i="11"/>
  <c r="AA24" i="11" s="1"/>
  <c r="AC24" i="11"/>
  <c r="AH23" i="11"/>
  <c r="AG23" i="11"/>
  <c r="AD23" i="11"/>
  <c r="AC23" i="11"/>
  <c r="AH22" i="11"/>
  <c r="AG22" i="11"/>
  <c r="AD22" i="11"/>
  <c r="AA22" i="11" s="1"/>
  <c r="AC22" i="11"/>
  <c r="AH21" i="11"/>
  <c r="AG21" i="11"/>
  <c r="AD21" i="11"/>
  <c r="AC21" i="11"/>
  <c r="AA21" i="11"/>
  <c r="AH20" i="11"/>
  <c r="AG20" i="11"/>
  <c r="AD20" i="11"/>
  <c r="AC20" i="11"/>
  <c r="AH19" i="11"/>
  <c r="AG19" i="11"/>
  <c r="AD19" i="11"/>
  <c r="AC19" i="11"/>
  <c r="AH18" i="11"/>
  <c r="AG18" i="11"/>
  <c r="AD18" i="11"/>
  <c r="AA18" i="11" s="1"/>
  <c r="AC18" i="11"/>
  <c r="AH17" i="11"/>
  <c r="AG17" i="11"/>
  <c r="AD17" i="11"/>
  <c r="AA17" i="11" s="1"/>
  <c r="AC17" i="11"/>
  <c r="AH16" i="11"/>
  <c r="AG16" i="11"/>
  <c r="AD16" i="11"/>
  <c r="AC16" i="11"/>
  <c r="AH15" i="11"/>
  <c r="AG15" i="11"/>
  <c r="AD15" i="11"/>
  <c r="AC15" i="11"/>
  <c r="AH14" i="11"/>
  <c r="AG14" i="11"/>
  <c r="AD14" i="11"/>
  <c r="AC14" i="11"/>
  <c r="AH13" i="11"/>
  <c r="AG13" i="11"/>
  <c r="AD13" i="11"/>
  <c r="AA13" i="11" s="1"/>
  <c r="AC13" i="11"/>
  <c r="AH12" i="11"/>
  <c r="AG12" i="11"/>
  <c r="AD12" i="11"/>
  <c r="AA12" i="11" s="1"/>
  <c r="AC12" i="11"/>
  <c r="AH11" i="11"/>
  <c r="AG11" i="11"/>
  <c r="AD11" i="11"/>
  <c r="AC11" i="11"/>
  <c r="AH10" i="11"/>
  <c r="AG10" i="11"/>
  <c r="AD10" i="11"/>
  <c r="AC10" i="11"/>
  <c r="AA10" i="11"/>
  <c r="AH9" i="11"/>
  <c r="AG9" i="11"/>
  <c r="AD9" i="11"/>
  <c r="AA9" i="11" s="1"/>
  <c r="AC9" i="11"/>
  <c r="AH8" i="11"/>
  <c r="AG8" i="11"/>
  <c r="AD8" i="11"/>
  <c r="AC8" i="11"/>
  <c r="AH7" i="11"/>
  <c r="AG7" i="11"/>
  <c r="AD7" i="11"/>
  <c r="AC7" i="11"/>
  <c r="AH6" i="11"/>
  <c r="AG6" i="11"/>
  <c r="AD6" i="11"/>
  <c r="AC6" i="11"/>
  <c r="AH5" i="11"/>
  <c r="AG5" i="11"/>
  <c r="AD5" i="11"/>
  <c r="AC5" i="11"/>
  <c r="AH4" i="11"/>
  <c r="AG4" i="11"/>
  <c r="AD4" i="11"/>
  <c r="AC4" i="11"/>
  <c r="AH3" i="11"/>
  <c r="AG3" i="11"/>
  <c r="AD3" i="11"/>
  <c r="AC3" i="11"/>
  <c r="AD2" i="11"/>
  <c r="AC2" i="11"/>
  <c r="AT114" i="8"/>
  <c r="AT96" i="8"/>
  <c r="AT87" i="8"/>
  <c r="AT78" i="8"/>
  <c r="AT60" i="8"/>
  <c r="AT51" i="8"/>
  <c r="AT42" i="8"/>
  <c r="AT33" i="8"/>
  <c r="AT24" i="8"/>
  <c r="AW114" i="8"/>
  <c r="AW105" i="8"/>
  <c r="AT105" i="8" s="1"/>
  <c r="AW96" i="8"/>
  <c r="AW87" i="8"/>
  <c r="AW78" i="8"/>
  <c r="AW60" i="8"/>
  <c r="AW51" i="8"/>
  <c r="AW42" i="8"/>
  <c r="AW33" i="8"/>
  <c r="AW24" i="8"/>
  <c r="AW6" i="8"/>
  <c r="AT6" i="8" s="1"/>
  <c r="AP117" i="8"/>
  <c r="AP116" i="8"/>
  <c r="AP115" i="8"/>
  <c r="AP114" i="8"/>
  <c r="AV114" i="8" s="1"/>
  <c r="AP113" i="8"/>
  <c r="AP108" i="8"/>
  <c r="AP107" i="8"/>
  <c r="AP106" i="8"/>
  <c r="AP105" i="8"/>
  <c r="AP104" i="8"/>
  <c r="AP99" i="8"/>
  <c r="AP98" i="8"/>
  <c r="AP97" i="8"/>
  <c r="AP96" i="8"/>
  <c r="AP95" i="8"/>
  <c r="AP90" i="8"/>
  <c r="AP89" i="8"/>
  <c r="AP88" i="8"/>
  <c r="AP87" i="8"/>
  <c r="AP86" i="8"/>
  <c r="AV87" i="8" s="1"/>
  <c r="AP81" i="8"/>
  <c r="AP80" i="8"/>
  <c r="AP79" i="8"/>
  <c r="AP78" i="8"/>
  <c r="AV78" i="8" s="1"/>
  <c r="AP77" i="8"/>
  <c r="AP72" i="8"/>
  <c r="AP71" i="8"/>
  <c r="AP70" i="8"/>
  <c r="AP69" i="8"/>
  <c r="AP63" i="8"/>
  <c r="AP62" i="8"/>
  <c r="AP61" i="8"/>
  <c r="AP60" i="8"/>
  <c r="AV60" i="8" s="1"/>
  <c r="AP59" i="8"/>
  <c r="AP54" i="8"/>
  <c r="AP53" i="8"/>
  <c r="AP52" i="8"/>
  <c r="AP51" i="8"/>
  <c r="AP50" i="8"/>
  <c r="AV51" i="8" s="1"/>
  <c r="AP45" i="8"/>
  <c r="AP44" i="8"/>
  <c r="AP43" i="8"/>
  <c r="AP42" i="8"/>
  <c r="AV42" i="8" s="1"/>
  <c r="AP41" i="8"/>
  <c r="AP36" i="8"/>
  <c r="AP35" i="8"/>
  <c r="AP34" i="8"/>
  <c r="AP33" i="8"/>
  <c r="AP32" i="8"/>
  <c r="AP27" i="8"/>
  <c r="AP26" i="8"/>
  <c r="AV24" i="8" s="1"/>
  <c r="AP25" i="8"/>
  <c r="AP24" i="8"/>
  <c r="AP23" i="8"/>
  <c r="AP18" i="8"/>
  <c r="AP17" i="8"/>
  <c r="AP16" i="8"/>
  <c r="AP15" i="8"/>
  <c r="AP6" i="8"/>
  <c r="AP7" i="8"/>
  <c r="AP8" i="8"/>
  <c r="AP9" i="8"/>
  <c r="AP5" i="8"/>
  <c r="AQ117" i="8"/>
  <c r="AQ116" i="8"/>
  <c r="AQ115" i="8"/>
  <c r="AQ114" i="8"/>
  <c r="AQ113" i="8"/>
  <c r="AQ108" i="8"/>
  <c r="AQ107" i="8"/>
  <c r="AQ106" i="8"/>
  <c r="AQ105" i="8"/>
  <c r="AQ104" i="8"/>
  <c r="AQ99" i="8"/>
  <c r="AQ98" i="8"/>
  <c r="AV96" i="8"/>
  <c r="AQ97" i="8"/>
  <c r="AQ96" i="8"/>
  <c r="AQ95" i="8"/>
  <c r="AQ90" i="8"/>
  <c r="AQ89" i="8"/>
  <c r="AQ88" i="8"/>
  <c r="AQ87" i="8"/>
  <c r="AQ86" i="8"/>
  <c r="AQ81" i="8"/>
  <c r="AQ80" i="8"/>
  <c r="AQ79" i="8"/>
  <c r="AQ78" i="8"/>
  <c r="AQ77" i="8"/>
  <c r="AQ72" i="8"/>
  <c r="AQ71" i="8"/>
  <c r="AQ70" i="8"/>
  <c r="AQ69" i="8"/>
  <c r="AQ68" i="8"/>
  <c r="AQ63" i="8"/>
  <c r="AQ62" i="8"/>
  <c r="AQ61" i="8"/>
  <c r="AQ60" i="8"/>
  <c r="AQ59" i="8"/>
  <c r="AQ54" i="8"/>
  <c r="AQ53" i="8"/>
  <c r="AQ52" i="8"/>
  <c r="AQ51" i="8"/>
  <c r="AQ50" i="8"/>
  <c r="AQ45" i="8"/>
  <c r="AQ44" i="8"/>
  <c r="AQ43" i="8"/>
  <c r="AQ42" i="8"/>
  <c r="AQ41" i="8"/>
  <c r="AQ36" i="8"/>
  <c r="AQ35" i="8"/>
  <c r="AQ34" i="8"/>
  <c r="AQ33" i="8"/>
  <c r="AQ32" i="8"/>
  <c r="AV33" i="8"/>
  <c r="AQ27" i="8"/>
  <c r="AQ26" i="8"/>
  <c r="AQ25" i="8"/>
  <c r="AQ24" i="8"/>
  <c r="AQ23" i="8"/>
  <c r="AQ18" i="8"/>
  <c r="AQ17" i="8"/>
  <c r="AQ16" i="8"/>
  <c r="AQ15" i="8"/>
  <c r="AQ14" i="8"/>
  <c r="AQ6" i="8"/>
  <c r="AQ7" i="8"/>
  <c r="AQ8" i="8"/>
  <c r="AQ9" i="8"/>
  <c r="AQ5" i="8"/>
  <c r="AX8" i="10"/>
  <c r="AX2" i="10"/>
  <c r="BB3" i="8"/>
  <c r="AR117" i="8"/>
  <c r="AR116" i="8"/>
  <c r="AR115" i="8"/>
  <c r="AR114" i="8"/>
  <c r="AR113" i="8"/>
  <c r="AR108" i="8"/>
  <c r="AR107" i="8"/>
  <c r="AR106" i="8"/>
  <c r="AR105" i="8"/>
  <c r="AR104" i="8"/>
  <c r="AR99" i="8"/>
  <c r="AR98" i="8"/>
  <c r="AR97" i="8"/>
  <c r="AR96" i="8"/>
  <c r="AR95" i="8"/>
  <c r="AR90" i="8"/>
  <c r="AR89" i="8"/>
  <c r="AR88" i="8"/>
  <c r="AR87" i="8"/>
  <c r="AR86" i="8"/>
  <c r="AR81" i="8"/>
  <c r="AR80" i="8"/>
  <c r="AR79" i="8"/>
  <c r="AR78" i="8"/>
  <c r="AU78" i="8" s="1"/>
  <c r="AR77" i="8"/>
  <c r="AR72" i="8"/>
  <c r="AR71" i="8"/>
  <c r="AR70" i="8"/>
  <c r="AR69" i="8"/>
  <c r="AR68" i="8"/>
  <c r="AR63" i="8"/>
  <c r="AR62" i="8"/>
  <c r="AR61" i="8"/>
  <c r="AR60" i="8"/>
  <c r="AR59" i="8"/>
  <c r="AR54" i="8"/>
  <c r="AR53" i="8"/>
  <c r="AR52" i="8"/>
  <c r="AR51" i="8"/>
  <c r="AR50" i="8"/>
  <c r="AR45" i="8"/>
  <c r="AR44" i="8"/>
  <c r="AR43" i="8"/>
  <c r="AR42" i="8"/>
  <c r="AR41" i="8"/>
  <c r="AR36" i="8"/>
  <c r="AR35" i="8"/>
  <c r="AR34" i="8"/>
  <c r="AR33" i="8"/>
  <c r="AR32" i="8"/>
  <c r="AR27" i="8"/>
  <c r="AR26" i="8"/>
  <c r="AR25" i="8"/>
  <c r="AR24" i="8"/>
  <c r="AR23" i="8"/>
  <c r="AR18" i="8"/>
  <c r="AR17" i="8"/>
  <c r="AR16" i="8"/>
  <c r="AR15" i="8"/>
  <c r="AR14" i="8"/>
  <c r="AR6" i="8"/>
  <c r="AR7" i="8"/>
  <c r="AR8" i="8"/>
  <c r="AR9" i="8"/>
  <c r="AR5" i="8"/>
  <c r="AU87" i="8"/>
  <c r="AS18" i="11" l="1"/>
  <c r="AW2" i="11" s="1"/>
  <c r="AS6" i="11"/>
  <c r="AS24" i="11" s="1"/>
  <c r="AX2" i="11" s="1"/>
  <c r="AT15" i="8"/>
  <c r="AA7" i="11"/>
  <c r="AA6" i="11"/>
  <c r="AA2" i="11"/>
  <c r="AA4" i="11"/>
  <c r="AA16" i="11"/>
  <c r="AA48" i="11"/>
  <c r="AA62" i="11"/>
  <c r="AA73" i="11"/>
  <c r="AA14" i="11"/>
  <c r="AA23" i="11"/>
  <c r="AA103" i="11"/>
  <c r="AA115" i="11"/>
  <c r="AA28" i="11"/>
  <c r="AA58" i="11"/>
  <c r="AA78" i="11"/>
  <c r="AA96" i="11"/>
  <c r="AA19" i="11"/>
  <c r="AA67" i="11"/>
  <c r="AA92" i="11"/>
  <c r="AA101" i="11"/>
  <c r="AA113" i="11"/>
  <c r="AA106" i="11"/>
  <c r="AA5" i="11"/>
  <c r="AA3" i="11"/>
  <c r="AA8" i="11"/>
  <c r="AA15" i="11"/>
  <c r="AA42" i="11"/>
  <c r="AA54" i="11"/>
  <c r="AA81" i="11"/>
  <c r="AA90" i="11"/>
  <c r="AA70" i="11"/>
  <c r="AA88" i="11"/>
  <c r="AA104" i="11"/>
  <c r="AA109" i="11"/>
  <c r="AA116" i="11"/>
  <c r="AA20" i="11"/>
  <c r="AA45" i="11"/>
  <c r="AA27" i="11"/>
  <c r="AA50" i="11"/>
  <c r="AA77" i="11"/>
  <c r="AA86" i="11"/>
  <c r="AA100" i="11"/>
  <c r="AA107" i="11"/>
  <c r="AA11" i="11"/>
  <c r="AA35" i="11"/>
  <c r="AS15" i="11"/>
  <c r="AV2" i="11" s="1"/>
  <c r="AS3" i="11"/>
  <c r="AA32" i="11"/>
  <c r="AA36" i="11"/>
  <c r="AA43" i="11"/>
  <c r="AA49" i="11"/>
  <c r="AS42" i="11"/>
  <c r="AA51" i="11"/>
  <c r="AA114" i="11"/>
  <c r="AS45" i="11"/>
  <c r="AA25" i="11"/>
  <c r="AA29" i="11"/>
  <c r="AS12" i="11"/>
  <c r="AU2" i="11" s="1"/>
  <c r="AS30" i="11"/>
  <c r="BD14" i="8"/>
  <c r="BD13" i="8"/>
  <c r="BD12" i="8"/>
  <c r="BD11" i="8"/>
  <c r="BD10" i="8"/>
  <c r="BD9" i="8"/>
  <c r="BD8" i="8"/>
  <c r="BD7" i="8"/>
  <c r="BD6" i="8"/>
  <c r="BD5" i="8"/>
  <c r="BD4" i="8"/>
  <c r="BD3" i="8"/>
  <c r="BD2" i="8"/>
  <c r="BB14" i="8"/>
  <c r="BB13" i="8"/>
  <c r="BB11" i="8"/>
  <c r="BB7" i="8"/>
  <c r="BB5" i="8"/>
  <c r="BB2" i="8"/>
  <c r="BB12" i="8"/>
  <c r="BB9" i="8"/>
  <c r="BB8" i="8"/>
  <c r="BB6" i="8"/>
  <c r="BB4" i="8"/>
  <c r="BB10" i="8"/>
  <c r="AZ2" i="8"/>
  <c r="AZ14" i="8"/>
  <c r="AZ13" i="8"/>
  <c r="AZ12" i="8"/>
  <c r="AZ11" i="8"/>
  <c r="AZ10" i="8"/>
  <c r="AZ9" i="8"/>
  <c r="AZ8" i="8"/>
  <c r="AZ7" i="8"/>
  <c r="AZ6" i="8"/>
  <c r="AZ5" i="8"/>
  <c r="AZ4" i="8"/>
  <c r="AY3" i="8"/>
  <c r="AY4" i="8" s="1"/>
  <c r="AY5" i="8" s="1"/>
  <c r="AY6" i="8" s="1"/>
  <c r="AY7" i="8" s="1"/>
  <c r="AY8" i="8" s="1"/>
  <c r="AY9" i="8" s="1"/>
  <c r="AY10" i="8" s="1"/>
  <c r="AY11" i="8" s="1"/>
  <c r="AY12" i="8" s="1"/>
  <c r="AY13" i="8" s="1"/>
  <c r="AY14" i="8" s="1"/>
  <c r="AZ3" i="8"/>
  <c r="AS27" i="11" l="1"/>
  <c r="AS54" i="11"/>
  <c r="AS39" i="11"/>
  <c r="AS51" i="11"/>
  <c r="AS33" i="11"/>
  <c r="AS36" i="11"/>
  <c r="AU105" i="8"/>
  <c r="AY2" i="11" l="1"/>
  <c r="AU69" i="8"/>
  <c r="AT69" i="8" s="1"/>
  <c r="AU51" i="8"/>
  <c r="AU96" i="8"/>
  <c r="AU24" i="8"/>
  <c r="AU114" i="8"/>
  <c r="AU42" i="8"/>
  <c r="AU60" i="8"/>
  <c r="AU33" i="8"/>
  <c r="AG2" i="10"/>
  <c r="AF2" i="10"/>
  <c r="AF4" i="10"/>
  <c r="AF3" i="10"/>
  <c r="AG3" i="10"/>
  <c r="AH3" i="10"/>
  <c r="AI3" i="10"/>
  <c r="AJ3" i="10"/>
  <c r="AG4" i="10"/>
  <c r="AH4" i="10"/>
  <c r="AI4" i="10"/>
  <c r="AJ4" i="10"/>
  <c r="AF5" i="10"/>
  <c r="AG5" i="10"/>
  <c r="AH5" i="10"/>
  <c r="AI5" i="10"/>
  <c r="AJ5" i="10"/>
  <c r="AF6" i="10"/>
  <c r="AG6" i="10"/>
  <c r="AH6" i="10"/>
  <c r="AI6" i="10"/>
  <c r="AJ6" i="10"/>
  <c r="AF7" i="10"/>
  <c r="AG7" i="10"/>
  <c r="AH7" i="10"/>
  <c r="AI7" i="10"/>
  <c r="AJ7" i="10"/>
  <c r="AF8" i="10"/>
  <c r="AG8" i="10"/>
  <c r="AH8" i="10"/>
  <c r="AI8" i="10"/>
  <c r="AJ8" i="10"/>
  <c r="AF9" i="10"/>
  <c r="AG9" i="10"/>
  <c r="AH9" i="10"/>
  <c r="AI9" i="10"/>
  <c r="AJ9" i="10"/>
  <c r="AF10" i="10"/>
  <c r="AG10" i="10"/>
  <c r="AH10" i="10"/>
  <c r="AI10" i="10"/>
  <c r="AJ10" i="10"/>
  <c r="AF11" i="10"/>
  <c r="AG11" i="10"/>
  <c r="AH11" i="10"/>
  <c r="AI11" i="10"/>
  <c r="AJ11" i="10"/>
  <c r="AF12" i="10"/>
  <c r="AG12" i="10"/>
  <c r="AH12" i="10"/>
  <c r="AI12" i="10"/>
  <c r="AJ12" i="10"/>
  <c r="AF13" i="10"/>
  <c r="AG13" i="10"/>
  <c r="AH13" i="10"/>
  <c r="AI13" i="10"/>
  <c r="AJ13" i="10"/>
  <c r="AF14" i="10"/>
  <c r="AG14" i="10"/>
  <c r="AH14" i="10"/>
  <c r="AI14" i="10"/>
  <c r="AJ14" i="10"/>
  <c r="AF15" i="10"/>
  <c r="AG15" i="10"/>
  <c r="AH15" i="10"/>
  <c r="AI15" i="10"/>
  <c r="AJ15" i="10"/>
  <c r="AF16" i="10"/>
  <c r="AG16" i="10"/>
  <c r="AH16" i="10"/>
  <c r="AI16" i="10"/>
  <c r="AJ16" i="10"/>
  <c r="AF17" i="10"/>
  <c r="AG17" i="10"/>
  <c r="AH17" i="10"/>
  <c r="AI17" i="10"/>
  <c r="AJ17" i="10"/>
  <c r="AF18" i="10"/>
  <c r="AG18" i="10"/>
  <c r="AH18" i="10"/>
  <c r="AI18" i="10"/>
  <c r="AJ18" i="10"/>
  <c r="AF19" i="10"/>
  <c r="AG19" i="10"/>
  <c r="AH19" i="10"/>
  <c r="AI19" i="10"/>
  <c r="AJ19" i="10"/>
  <c r="AF20" i="10"/>
  <c r="AG20" i="10"/>
  <c r="AH20" i="10"/>
  <c r="AI20" i="10"/>
  <c r="AJ20" i="10"/>
  <c r="AF21" i="10"/>
  <c r="AG21" i="10"/>
  <c r="AH21" i="10"/>
  <c r="AI21" i="10"/>
  <c r="AJ21" i="10"/>
  <c r="AF22" i="10"/>
  <c r="AG22" i="10"/>
  <c r="AH22" i="10"/>
  <c r="AI22" i="10"/>
  <c r="AJ22" i="10"/>
  <c r="AF23" i="10"/>
  <c r="AG23" i="10"/>
  <c r="AH23" i="10"/>
  <c r="AI23" i="10"/>
  <c r="AJ23" i="10"/>
  <c r="AF24" i="10"/>
  <c r="AG24" i="10"/>
  <c r="AH24" i="10"/>
  <c r="AI24" i="10"/>
  <c r="AJ24" i="10"/>
  <c r="AF25" i="10"/>
  <c r="AG25" i="10"/>
  <c r="AH25" i="10"/>
  <c r="AI25" i="10"/>
  <c r="AJ25" i="10"/>
  <c r="AF26" i="10"/>
  <c r="AG26" i="10"/>
  <c r="AH26" i="10"/>
  <c r="AI26" i="10"/>
  <c r="AJ26" i="10"/>
  <c r="AF27" i="10"/>
  <c r="AG27" i="10"/>
  <c r="AH27" i="10"/>
  <c r="AI27" i="10"/>
  <c r="AJ27" i="10"/>
  <c r="AF28" i="10"/>
  <c r="AG28" i="10"/>
  <c r="AH28" i="10"/>
  <c r="AI28" i="10"/>
  <c r="AJ28" i="10"/>
  <c r="AF29" i="10"/>
  <c r="AG29" i="10"/>
  <c r="AH29" i="10"/>
  <c r="AI29" i="10"/>
  <c r="AJ29" i="10"/>
  <c r="AF30" i="10"/>
  <c r="AG30" i="10"/>
  <c r="AH30" i="10"/>
  <c r="AI30" i="10"/>
  <c r="AJ30" i="10"/>
  <c r="AF31" i="10"/>
  <c r="AG31" i="10"/>
  <c r="AH31" i="10"/>
  <c r="AI31" i="10"/>
  <c r="AJ31" i="10"/>
  <c r="AF32" i="10"/>
  <c r="AG32" i="10"/>
  <c r="AH32" i="10"/>
  <c r="AI32" i="10"/>
  <c r="AJ32" i="10"/>
  <c r="AF33" i="10"/>
  <c r="AG33" i="10"/>
  <c r="AH33" i="10"/>
  <c r="AI33" i="10"/>
  <c r="AJ33" i="10"/>
  <c r="AF34" i="10"/>
  <c r="AG34" i="10"/>
  <c r="AH34" i="10"/>
  <c r="AI34" i="10"/>
  <c r="AJ34" i="10"/>
  <c r="AF35" i="10"/>
  <c r="AG35" i="10"/>
  <c r="AH35" i="10"/>
  <c r="AI35" i="10"/>
  <c r="AJ35" i="10"/>
  <c r="AF36" i="10"/>
  <c r="AG36" i="10"/>
  <c r="AH36" i="10"/>
  <c r="AI36" i="10"/>
  <c r="AJ36" i="10"/>
  <c r="AF37" i="10"/>
  <c r="AG37" i="10"/>
  <c r="AH37" i="10"/>
  <c r="AI37" i="10"/>
  <c r="AJ37" i="10"/>
  <c r="AF38" i="10"/>
  <c r="AG38" i="10"/>
  <c r="AH38" i="10"/>
  <c r="AI38" i="10"/>
  <c r="AJ38" i="10"/>
  <c r="AF39" i="10"/>
  <c r="AG39" i="10"/>
  <c r="AH39" i="10"/>
  <c r="AI39" i="10"/>
  <c r="AJ39" i="10"/>
  <c r="AF40" i="10"/>
  <c r="AG40" i="10"/>
  <c r="AH40" i="10"/>
  <c r="AI40" i="10"/>
  <c r="AJ40" i="10"/>
  <c r="AF41" i="10"/>
  <c r="AG41" i="10"/>
  <c r="AH41" i="10"/>
  <c r="AI41" i="10"/>
  <c r="AJ41" i="10"/>
  <c r="AF42" i="10"/>
  <c r="AG42" i="10"/>
  <c r="AH42" i="10"/>
  <c r="AI42" i="10"/>
  <c r="AJ42" i="10"/>
  <c r="AF43" i="10"/>
  <c r="AG43" i="10"/>
  <c r="AH43" i="10"/>
  <c r="AI43" i="10"/>
  <c r="AJ43" i="10"/>
  <c r="AF44" i="10"/>
  <c r="AG44" i="10"/>
  <c r="AH44" i="10"/>
  <c r="AI44" i="10"/>
  <c r="AJ44" i="10"/>
  <c r="AF45" i="10"/>
  <c r="AG45" i="10"/>
  <c r="AH45" i="10"/>
  <c r="AI45" i="10"/>
  <c r="AJ45" i="10"/>
  <c r="AF46" i="10"/>
  <c r="AG46" i="10"/>
  <c r="AH46" i="10"/>
  <c r="AI46" i="10"/>
  <c r="AJ46" i="10"/>
  <c r="AF47" i="10"/>
  <c r="AG47" i="10"/>
  <c r="AH47" i="10"/>
  <c r="AI47" i="10"/>
  <c r="AJ47" i="10"/>
  <c r="AF48" i="10"/>
  <c r="AG48" i="10"/>
  <c r="AH48" i="10"/>
  <c r="AI48" i="10"/>
  <c r="AJ48" i="10"/>
  <c r="AF49" i="10"/>
  <c r="AG49" i="10"/>
  <c r="AH49" i="10"/>
  <c r="AI49" i="10"/>
  <c r="AJ49" i="10"/>
  <c r="AF50" i="10"/>
  <c r="AG50" i="10"/>
  <c r="AH50" i="10"/>
  <c r="AI50" i="10"/>
  <c r="AJ50" i="10"/>
  <c r="AF51" i="10"/>
  <c r="AG51" i="10"/>
  <c r="AH51" i="10"/>
  <c r="AI51" i="10"/>
  <c r="AJ51" i="10"/>
  <c r="AF52" i="10"/>
  <c r="AG52" i="10"/>
  <c r="AH52" i="10"/>
  <c r="AI52" i="10"/>
  <c r="AJ52" i="10"/>
  <c r="AF53" i="10"/>
  <c r="AG53" i="10"/>
  <c r="AH53" i="10"/>
  <c r="AI53" i="10"/>
  <c r="AJ53" i="10"/>
  <c r="AF54" i="10"/>
  <c r="AG54" i="10"/>
  <c r="AH54" i="10"/>
  <c r="AI54" i="10"/>
  <c r="AJ54" i="10"/>
  <c r="AF55" i="10"/>
  <c r="AG55" i="10"/>
  <c r="AH55" i="10"/>
  <c r="AI55" i="10"/>
  <c r="AJ55" i="10"/>
  <c r="AF56" i="10"/>
  <c r="AG56" i="10"/>
  <c r="AH56" i="10"/>
  <c r="AI56" i="10"/>
  <c r="AJ56" i="10"/>
  <c r="AF57" i="10"/>
  <c r="AG57" i="10"/>
  <c r="AH57" i="10"/>
  <c r="AI57" i="10"/>
  <c r="AJ57" i="10"/>
  <c r="AF58" i="10"/>
  <c r="AG58" i="10"/>
  <c r="AH58" i="10"/>
  <c r="AI58" i="10"/>
  <c r="AJ58" i="10"/>
  <c r="AF59" i="10"/>
  <c r="AG59" i="10"/>
  <c r="AH59" i="10"/>
  <c r="AI59" i="10"/>
  <c r="AJ59" i="10"/>
  <c r="AF60" i="10"/>
  <c r="AG60" i="10"/>
  <c r="AH60" i="10"/>
  <c r="AI60" i="10"/>
  <c r="AJ60" i="10"/>
  <c r="AF61" i="10"/>
  <c r="AG61" i="10"/>
  <c r="AH61" i="10"/>
  <c r="AI61" i="10"/>
  <c r="AJ61" i="10"/>
  <c r="AF62" i="10"/>
  <c r="AG62" i="10"/>
  <c r="AH62" i="10"/>
  <c r="AI62" i="10"/>
  <c r="AJ62" i="10"/>
  <c r="AF63" i="10"/>
  <c r="AG63" i="10"/>
  <c r="AH63" i="10"/>
  <c r="AI63" i="10"/>
  <c r="AJ63" i="10"/>
  <c r="AF64" i="10"/>
  <c r="AG64" i="10"/>
  <c r="AH64" i="10"/>
  <c r="AI64" i="10"/>
  <c r="AJ64" i="10"/>
  <c r="AF65" i="10"/>
  <c r="AG65" i="10"/>
  <c r="AH65" i="10"/>
  <c r="AI65" i="10"/>
  <c r="AJ65" i="10"/>
  <c r="AF66" i="10"/>
  <c r="AG66" i="10"/>
  <c r="AH66" i="10"/>
  <c r="AI66" i="10"/>
  <c r="AJ66" i="10"/>
  <c r="AF67" i="10"/>
  <c r="AG67" i="10"/>
  <c r="AH67" i="10"/>
  <c r="AI67" i="10"/>
  <c r="AJ67" i="10"/>
  <c r="AF68" i="10"/>
  <c r="AG68" i="10"/>
  <c r="AH68" i="10"/>
  <c r="AI68" i="10"/>
  <c r="AJ68" i="10"/>
  <c r="AF69" i="10"/>
  <c r="AG69" i="10"/>
  <c r="AH69" i="10"/>
  <c r="AI69" i="10"/>
  <c r="AJ69" i="10"/>
  <c r="AF70" i="10"/>
  <c r="AG70" i="10"/>
  <c r="AH70" i="10"/>
  <c r="AI70" i="10"/>
  <c r="AJ70" i="10"/>
  <c r="AF71" i="10"/>
  <c r="AG71" i="10"/>
  <c r="AH71" i="10"/>
  <c r="AI71" i="10"/>
  <c r="AJ71" i="10"/>
  <c r="AF72" i="10"/>
  <c r="AG72" i="10"/>
  <c r="AH72" i="10"/>
  <c r="AI72" i="10"/>
  <c r="AJ72" i="10"/>
  <c r="AF73" i="10"/>
  <c r="AG73" i="10"/>
  <c r="AH73" i="10"/>
  <c r="AI73" i="10"/>
  <c r="AJ73" i="10"/>
  <c r="AF74" i="10"/>
  <c r="AG74" i="10"/>
  <c r="AH74" i="10"/>
  <c r="AI74" i="10"/>
  <c r="AJ74" i="10"/>
  <c r="AF75" i="10"/>
  <c r="AG75" i="10"/>
  <c r="AH75" i="10"/>
  <c r="AI75" i="10"/>
  <c r="AJ75" i="10"/>
  <c r="AF76" i="10"/>
  <c r="AG76" i="10"/>
  <c r="AH76" i="10"/>
  <c r="AI76" i="10"/>
  <c r="AJ76" i="10"/>
  <c r="AF77" i="10"/>
  <c r="AG77" i="10"/>
  <c r="AH77" i="10"/>
  <c r="AI77" i="10"/>
  <c r="AJ77" i="10"/>
  <c r="AF78" i="10"/>
  <c r="AG78" i="10"/>
  <c r="AH78" i="10"/>
  <c r="AI78" i="10"/>
  <c r="AJ78" i="10"/>
  <c r="AF79" i="10"/>
  <c r="AG79" i="10"/>
  <c r="AH79" i="10"/>
  <c r="AI79" i="10"/>
  <c r="AJ79" i="10"/>
  <c r="AF80" i="10"/>
  <c r="AG80" i="10"/>
  <c r="AH80" i="10"/>
  <c r="AI80" i="10"/>
  <c r="AJ80" i="10"/>
  <c r="AF81" i="10"/>
  <c r="AG81" i="10"/>
  <c r="AH81" i="10"/>
  <c r="AI81" i="10"/>
  <c r="AJ81" i="10"/>
  <c r="AF82" i="10"/>
  <c r="AG82" i="10"/>
  <c r="AH82" i="10"/>
  <c r="AI82" i="10"/>
  <c r="AJ82" i="10"/>
  <c r="AF83" i="10"/>
  <c r="AG83" i="10"/>
  <c r="AH83" i="10"/>
  <c r="AI83" i="10"/>
  <c r="AJ83" i="10"/>
  <c r="AF84" i="10"/>
  <c r="AG84" i="10"/>
  <c r="AH84" i="10"/>
  <c r="AI84" i="10"/>
  <c r="AJ84" i="10"/>
  <c r="AF85" i="10"/>
  <c r="AG85" i="10"/>
  <c r="AH85" i="10"/>
  <c r="AI85" i="10"/>
  <c r="AJ85" i="10"/>
  <c r="AF86" i="10"/>
  <c r="AG86" i="10"/>
  <c r="AH86" i="10"/>
  <c r="AI86" i="10"/>
  <c r="AJ86" i="10"/>
  <c r="AF87" i="10"/>
  <c r="AG87" i="10"/>
  <c r="AH87" i="10"/>
  <c r="AI87" i="10"/>
  <c r="AJ87" i="10"/>
  <c r="AF88" i="10"/>
  <c r="AG88" i="10"/>
  <c r="AH88" i="10"/>
  <c r="AI88" i="10"/>
  <c r="AJ88" i="10"/>
  <c r="AF89" i="10"/>
  <c r="AG89" i="10"/>
  <c r="AH89" i="10"/>
  <c r="AI89" i="10"/>
  <c r="AJ89" i="10"/>
  <c r="AF90" i="10"/>
  <c r="AG90" i="10"/>
  <c r="AH90" i="10"/>
  <c r="AI90" i="10"/>
  <c r="AJ90" i="10"/>
  <c r="AF91" i="10"/>
  <c r="AG91" i="10"/>
  <c r="AH91" i="10"/>
  <c r="AI91" i="10"/>
  <c r="AJ91" i="10"/>
  <c r="AF92" i="10"/>
  <c r="AG92" i="10"/>
  <c r="AH92" i="10"/>
  <c r="AI92" i="10"/>
  <c r="AJ92" i="10"/>
  <c r="AF93" i="10"/>
  <c r="AG93" i="10"/>
  <c r="AH93" i="10"/>
  <c r="AI93" i="10"/>
  <c r="AJ93" i="10"/>
  <c r="AF94" i="10"/>
  <c r="AG94" i="10"/>
  <c r="AH94" i="10"/>
  <c r="AI94" i="10"/>
  <c r="AJ94" i="10"/>
  <c r="AF95" i="10"/>
  <c r="AG95" i="10"/>
  <c r="AH95" i="10"/>
  <c r="AI95" i="10"/>
  <c r="AJ95" i="10"/>
  <c r="AF96" i="10"/>
  <c r="AG96" i="10"/>
  <c r="AH96" i="10"/>
  <c r="AI96" i="10"/>
  <c r="AJ96" i="10"/>
  <c r="AF97" i="10"/>
  <c r="AG97" i="10"/>
  <c r="AH97" i="10"/>
  <c r="AI97" i="10"/>
  <c r="AJ97" i="10"/>
  <c r="AF98" i="10"/>
  <c r="AG98" i="10"/>
  <c r="AH98" i="10"/>
  <c r="AI98" i="10"/>
  <c r="AJ98" i="10"/>
  <c r="AF99" i="10"/>
  <c r="AG99" i="10"/>
  <c r="AH99" i="10"/>
  <c r="AI99" i="10"/>
  <c r="AJ99" i="10"/>
  <c r="AF100" i="10"/>
  <c r="AG100" i="10"/>
  <c r="AH100" i="10"/>
  <c r="AI100" i="10"/>
  <c r="AJ100" i="10"/>
  <c r="AF101" i="10"/>
  <c r="AG101" i="10"/>
  <c r="AH101" i="10"/>
  <c r="AI101" i="10"/>
  <c r="AJ101" i="10"/>
  <c r="AF102" i="10"/>
  <c r="AG102" i="10"/>
  <c r="AH102" i="10"/>
  <c r="AI102" i="10"/>
  <c r="AJ102" i="10"/>
  <c r="AF103" i="10"/>
  <c r="AG103" i="10"/>
  <c r="AH103" i="10"/>
  <c r="AI103" i="10"/>
  <c r="AJ103" i="10"/>
  <c r="AF104" i="10"/>
  <c r="AG104" i="10"/>
  <c r="AH104" i="10"/>
  <c r="AI104" i="10"/>
  <c r="AJ104" i="10"/>
  <c r="AF105" i="10"/>
  <c r="AG105" i="10"/>
  <c r="AH105" i="10"/>
  <c r="AI105" i="10"/>
  <c r="AJ105" i="10"/>
  <c r="AF106" i="10"/>
  <c r="AG106" i="10"/>
  <c r="AH106" i="10"/>
  <c r="AI106" i="10"/>
  <c r="AJ106" i="10"/>
  <c r="AF107" i="10"/>
  <c r="AG107" i="10"/>
  <c r="AH107" i="10"/>
  <c r="AI107" i="10"/>
  <c r="AJ107" i="10"/>
  <c r="AF108" i="10"/>
  <c r="AG108" i="10"/>
  <c r="AH108" i="10"/>
  <c r="AI108" i="10"/>
  <c r="AJ108" i="10"/>
  <c r="AF109" i="10"/>
  <c r="AG109" i="10"/>
  <c r="AH109" i="10"/>
  <c r="AI109" i="10"/>
  <c r="AJ109" i="10"/>
  <c r="AF110" i="10"/>
  <c r="AG110" i="10"/>
  <c r="AH110" i="10"/>
  <c r="AI110" i="10"/>
  <c r="AJ110" i="10"/>
  <c r="AF111" i="10"/>
  <c r="AG111" i="10"/>
  <c r="AH111" i="10"/>
  <c r="AI111" i="10"/>
  <c r="AJ111" i="10"/>
  <c r="AF112" i="10"/>
  <c r="AG112" i="10"/>
  <c r="AH112" i="10"/>
  <c r="AI112" i="10"/>
  <c r="AJ112" i="10"/>
  <c r="AF113" i="10"/>
  <c r="AG113" i="10"/>
  <c r="AH113" i="10"/>
  <c r="AI113" i="10"/>
  <c r="AJ113" i="10"/>
  <c r="AF114" i="10"/>
  <c r="AG114" i="10"/>
  <c r="AH114" i="10"/>
  <c r="AI114" i="10"/>
  <c r="AJ114" i="10"/>
  <c r="AF115" i="10"/>
  <c r="AG115" i="10"/>
  <c r="AH115" i="10"/>
  <c r="AI115" i="10"/>
  <c r="AJ115" i="10"/>
  <c r="AF116" i="10"/>
  <c r="AG116" i="10"/>
  <c r="AH116" i="10"/>
  <c r="AI116" i="10"/>
  <c r="AJ116" i="10"/>
  <c r="AF117" i="10"/>
  <c r="AG117" i="10"/>
  <c r="AH117" i="10"/>
  <c r="AI117" i="10"/>
  <c r="AJ117" i="10"/>
  <c r="AF118" i="10"/>
  <c r="AG118" i="10"/>
  <c r="AH118" i="10"/>
  <c r="AI118" i="10"/>
  <c r="AJ118" i="10"/>
  <c r="AF119" i="10"/>
  <c r="AG119" i="10"/>
  <c r="AH119" i="10"/>
  <c r="AI119" i="10"/>
  <c r="AJ119" i="10"/>
  <c r="AF120" i="10"/>
  <c r="AG120" i="10"/>
  <c r="AH120" i="10"/>
  <c r="AI120" i="10"/>
  <c r="AJ120" i="10"/>
  <c r="AF121" i="10"/>
  <c r="AG121" i="10"/>
  <c r="AH121" i="10"/>
  <c r="AI121" i="10"/>
  <c r="AJ121" i="10"/>
  <c r="AF122" i="10"/>
  <c r="AG122" i="10"/>
  <c r="AH122" i="10"/>
  <c r="AI122" i="10"/>
  <c r="AJ122" i="10"/>
  <c r="AF123" i="10"/>
  <c r="AG123" i="10"/>
  <c r="AH123" i="10"/>
  <c r="AI123" i="10"/>
  <c r="AJ123" i="10"/>
  <c r="AF124" i="10"/>
  <c r="AG124" i="10"/>
  <c r="AH124" i="10"/>
  <c r="AI124" i="10"/>
  <c r="AJ124" i="10"/>
  <c r="AF125" i="10"/>
  <c r="AG125" i="10"/>
  <c r="AH125" i="10"/>
  <c r="AI125" i="10"/>
  <c r="AJ125" i="10"/>
  <c r="AF126" i="10"/>
  <c r="AG126" i="10"/>
  <c r="AH126" i="10"/>
  <c r="AI126" i="10"/>
  <c r="AJ126" i="10"/>
  <c r="AF127" i="10"/>
  <c r="AG127" i="10"/>
  <c r="AH127" i="10"/>
  <c r="AI127" i="10"/>
  <c r="AJ127" i="10"/>
  <c r="AF128" i="10"/>
  <c r="AG128" i="10"/>
  <c r="AH128" i="10"/>
  <c r="AI128" i="10"/>
  <c r="AJ128" i="10"/>
  <c r="AF129" i="10"/>
  <c r="AG129" i="10"/>
  <c r="AH129" i="10"/>
  <c r="AI129" i="10"/>
  <c r="AJ129" i="10"/>
  <c r="AF130" i="10"/>
  <c r="AG130" i="10"/>
  <c r="AH130" i="10"/>
  <c r="AI130" i="10"/>
  <c r="AJ130" i="10"/>
  <c r="AF131" i="10"/>
  <c r="AG131" i="10"/>
  <c r="AH131" i="10"/>
  <c r="AI131" i="10"/>
  <c r="AJ131" i="10"/>
  <c r="AF132" i="10"/>
  <c r="AG132" i="10"/>
  <c r="AH132" i="10"/>
  <c r="AI132" i="10"/>
  <c r="AJ132" i="10"/>
  <c r="AF133" i="10"/>
  <c r="AG133" i="10"/>
  <c r="AH133" i="10"/>
  <c r="AI133" i="10"/>
  <c r="AJ133" i="10"/>
  <c r="AF134" i="10"/>
  <c r="AG134" i="10"/>
  <c r="AH134" i="10"/>
  <c r="AI134" i="10"/>
  <c r="AJ134" i="10"/>
  <c r="AD3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J2" i="10"/>
  <c r="AS18" i="10" s="1"/>
  <c r="AI2" i="10"/>
  <c r="AH2" i="10"/>
  <c r="AD2" i="10"/>
  <c r="AS3" i="10" l="1"/>
  <c r="AS6" i="10"/>
  <c r="AC134" i="10" l="1"/>
  <c r="AC133" i="10"/>
  <c r="AC132" i="10"/>
  <c r="AC131" i="10"/>
  <c r="AC130" i="10"/>
  <c r="AC129" i="10"/>
  <c r="AC128" i="10"/>
  <c r="AC127" i="10"/>
  <c r="AC126" i="10"/>
  <c r="AC125" i="10"/>
  <c r="AC124" i="10"/>
  <c r="AC123" i="10"/>
  <c r="AC122" i="10"/>
  <c r="AC121" i="10"/>
  <c r="AC120" i="10"/>
  <c r="AC119" i="10"/>
  <c r="AC118" i="10"/>
  <c r="AC117" i="10"/>
  <c r="AC116" i="10"/>
  <c r="AC115" i="10"/>
  <c r="AC114" i="10"/>
  <c r="AC113" i="10"/>
  <c r="AC112" i="10"/>
  <c r="AC111" i="10"/>
  <c r="AC110" i="10"/>
  <c r="AC109" i="10"/>
  <c r="AC108" i="10"/>
  <c r="AC107" i="10"/>
  <c r="AC106" i="10"/>
  <c r="AC105" i="10"/>
  <c r="AC104" i="10"/>
  <c r="AC103" i="10"/>
  <c r="AC102" i="10"/>
  <c r="AC101" i="10"/>
  <c r="AC100" i="10"/>
  <c r="AC99" i="10"/>
  <c r="AC98" i="10"/>
  <c r="AC97" i="10"/>
  <c r="AC96" i="10"/>
  <c r="AC95" i="10"/>
  <c r="AC94" i="10"/>
  <c r="AC93" i="10"/>
  <c r="AC92" i="10"/>
  <c r="AC91" i="10"/>
  <c r="AC90" i="10"/>
  <c r="AC89" i="10"/>
  <c r="AC88" i="10"/>
  <c r="AC87" i="10"/>
  <c r="AC86" i="10"/>
  <c r="AC85" i="10"/>
  <c r="AC84" i="10"/>
  <c r="AC83" i="10"/>
  <c r="AC82" i="10"/>
  <c r="AC81" i="10"/>
  <c r="AC80" i="10"/>
  <c r="AC79" i="10"/>
  <c r="AC78" i="10"/>
  <c r="AC77" i="10"/>
  <c r="AC76" i="10"/>
  <c r="AC75" i="10"/>
  <c r="AC74" i="10"/>
  <c r="AC73" i="10"/>
  <c r="AC72" i="10"/>
  <c r="AC71" i="10"/>
  <c r="AC70" i="10"/>
  <c r="AC69" i="10"/>
  <c r="AC68" i="10"/>
  <c r="AC67" i="10"/>
  <c r="AC66" i="10"/>
  <c r="AC65" i="10"/>
  <c r="AC64" i="10"/>
  <c r="AC63" i="10"/>
  <c r="AC62" i="10"/>
  <c r="AC61" i="10"/>
  <c r="AC60" i="10"/>
  <c r="AC59" i="10"/>
  <c r="AC58" i="10"/>
  <c r="AC57" i="10"/>
  <c r="AC56" i="10"/>
  <c r="AC55" i="10"/>
  <c r="AC54" i="10"/>
  <c r="AC53" i="10"/>
  <c r="AC52" i="10"/>
  <c r="AC51" i="10"/>
  <c r="AC50" i="10"/>
  <c r="AC49" i="10"/>
  <c r="AC48" i="10"/>
  <c r="AC47" i="10"/>
  <c r="AC46" i="10"/>
  <c r="AC45" i="10"/>
  <c r="AC44" i="10"/>
  <c r="AC43" i="10"/>
  <c r="AC42" i="10"/>
  <c r="AC41" i="10"/>
  <c r="AC40" i="10"/>
  <c r="AC39" i="10"/>
  <c r="AC38" i="10"/>
  <c r="AC37" i="10"/>
  <c r="AC36" i="10"/>
  <c r="AC35" i="10"/>
  <c r="AC34" i="10"/>
  <c r="AC33" i="10"/>
  <c r="AC32" i="10"/>
  <c r="AM31" i="10" a="1"/>
  <c r="AM31" i="10" s="1"/>
  <c r="AC31" i="10"/>
  <c r="AC30" i="10"/>
  <c r="AC29" i="10"/>
  <c r="AM28" i="10" a="1"/>
  <c r="AM28" i="10" s="1"/>
  <c r="AC28" i="10"/>
  <c r="AC27" i="10"/>
  <c r="AC26" i="10"/>
  <c r="AM25" i="10" a="1"/>
  <c r="AM25" i="10" s="1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AC7" i="10"/>
  <c r="AC6" i="10"/>
  <c r="AC5" i="10"/>
  <c r="AC4" i="10"/>
  <c r="AC3" i="10"/>
  <c r="AC2" i="10"/>
  <c r="W2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T113" i="9" s="1"/>
  <c r="W114" i="9"/>
  <c r="W115" i="9"/>
  <c r="W116" i="9"/>
  <c r="W117" i="9"/>
  <c r="W118" i="9"/>
  <c r="W119" i="9"/>
  <c r="W120" i="9"/>
  <c r="W121" i="9"/>
  <c r="W122" i="9"/>
  <c r="W123" i="9"/>
  <c r="W124" i="9"/>
  <c r="T124" i="9" s="1"/>
  <c r="W125" i="9"/>
  <c r="W126" i="9"/>
  <c r="W127" i="9"/>
  <c r="W128" i="9"/>
  <c r="W129" i="9"/>
  <c r="T129" i="9" s="1"/>
  <c r="W130" i="9"/>
  <c r="W131" i="9"/>
  <c r="W132" i="9"/>
  <c r="W133" i="9"/>
  <c r="W134" i="9"/>
  <c r="Y3" i="9"/>
  <c r="Z3" i="9"/>
  <c r="AA3" i="9"/>
  <c r="AB3" i="9"/>
  <c r="AC3" i="9"/>
  <c r="Y4" i="9"/>
  <c r="Z4" i="9"/>
  <c r="AA4" i="9"/>
  <c r="AB4" i="9"/>
  <c r="AC4" i="9"/>
  <c r="Y5" i="9"/>
  <c r="Z5" i="9"/>
  <c r="AA5" i="9"/>
  <c r="AB5" i="9"/>
  <c r="AC5" i="9"/>
  <c r="Y6" i="9"/>
  <c r="Z6" i="9"/>
  <c r="AA6" i="9"/>
  <c r="AB6" i="9"/>
  <c r="AC6" i="9"/>
  <c r="Y7" i="9"/>
  <c r="Z7" i="9"/>
  <c r="AA7" i="9"/>
  <c r="AB7" i="9"/>
  <c r="AC7" i="9"/>
  <c r="Y8" i="9"/>
  <c r="Z8" i="9"/>
  <c r="AA8" i="9"/>
  <c r="AB8" i="9"/>
  <c r="AC8" i="9"/>
  <c r="Y9" i="9"/>
  <c r="Z9" i="9"/>
  <c r="AA9" i="9"/>
  <c r="AB9" i="9"/>
  <c r="AC9" i="9"/>
  <c r="Y10" i="9"/>
  <c r="Z10" i="9"/>
  <c r="AA10" i="9"/>
  <c r="AB10" i="9"/>
  <c r="AC10" i="9"/>
  <c r="Y11" i="9"/>
  <c r="Z11" i="9"/>
  <c r="AA11" i="9"/>
  <c r="AB11" i="9"/>
  <c r="AC11" i="9"/>
  <c r="Y12" i="9"/>
  <c r="Z12" i="9"/>
  <c r="AA12" i="9"/>
  <c r="AB12" i="9"/>
  <c r="AC12" i="9"/>
  <c r="Y13" i="9"/>
  <c r="Z13" i="9"/>
  <c r="AA13" i="9"/>
  <c r="AB13" i="9"/>
  <c r="AC13" i="9"/>
  <c r="Y14" i="9"/>
  <c r="Z14" i="9"/>
  <c r="AA14" i="9"/>
  <c r="AB14" i="9"/>
  <c r="AC14" i="9"/>
  <c r="Y15" i="9"/>
  <c r="Z15" i="9"/>
  <c r="AA15" i="9"/>
  <c r="AB15" i="9"/>
  <c r="AC15" i="9"/>
  <c r="Y16" i="9"/>
  <c r="Z16" i="9"/>
  <c r="AA16" i="9"/>
  <c r="AB16" i="9"/>
  <c r="AC16" i="9"/>
  <c r="Y17" i="9"/>
  <c r="Z17" i="9"/>
  <c r="AA17" i="9"/>
  <c r="AB17" i="9"/>
  <c r="AC17" i="9"/>
  <c r="Y18" i="9"/>
  <c r="Z18" i="9"/>
  <c r="AA18" i="9"/>
  <c r="AB18" i="9"/>
  <c r="AC18" i="9"/>
  <c r="Y19" i="9"/>
  <c r="Z19" i="9"/>
  <c r="AA19" i="9"/>
  <c r="AB19" i="9"/>
  <c r="AC19" i="9"/>
  <c r="Y20" i="9"/>
  <c r="Z20" i="9"/>
  <c r="AA20" i="9"/>
  <c r="AB20" i="9"/>
  <c r="AC20" i="9"/>
  <c r="Y21" i="9"/>
  <c r="Z21" i="9"/>
  <c r="AA21" i="9"/>
  <c r="AB21" i="9"/>
  <c r="AC21" i="9"/>
  <c r="Y22" i="9"/>
  <c r="Z22" i="9"/>
  <c r="AA22" i="9"/>
  <c r="AB22" i="9"/>
  <c r="AC22" i="9"/>
  <c r="Y23" i="9"/>
  <c r="Z23" i="9"/>
  <c r="AA23" i="9"/>
  <c r="AB23" i="9"/>
  <c r="AC23" i="9"/>
  <c r="Y24" i="9"/>
  <c r="Z24" i="9"/>
  <c r="AA24" i="9"/>
  <c r="AB24" i="9"/>
  <c r="AC24" i="9"/>
  <c r="Y25" i="9"/>
  <c r="Z25" i="9"/>
  <c r="AA25" i="9"/>
  <c r="AB25" i="9"/>
  <c r="AC25" i="9"/>
  <c r="Y26" i="9"/>
  <c r="Z26" i="9"/>
  <c r="AA26" i="9"/>
  <c r="AB26" i="9"/>
  <c r="AC26" i="9"/>
  <c r="Y27" i="9"/>
  <c r="Z27" i="9"/>
  <c r="AA27" i="9"/>
  <c r="AB27" i="9"/>
  <c r="AC27" i="9"/>
  <c r="Y28" i="9"/>
  <c r="Z28" i="9"/>
  <c r="AA28" i="9"/>
  <c r="AB28" i="9"/>
  <c r="AC28" i="9"/>
  <c r="Y29" i="9"/>
  <c r="Z29" i="9"/>
  <c r="AA29" i="9"/>
  <c r="AB29" i="9"/>
  <c r="AC29" i="9"/>
  <c r="Y30" i="9"/>
  <c r="Z30" i="9"/>
  <c r="AA30" i="9"/>
  <c r="AB30" i="9"/>
  <c r="AC30" i="9"/>
  <c r="Y31" i="9"/>
  <c r="Z31" i="9"/>
  <c r="AA31" i="9"/>
  <c r="AB31" i="9"/>
  <c r="AC31" i="9"/>
  <c r="Y32" i="9"/>
  <c r="Z32" i="9"/>
  <c r="AA32" i="9"/>
  <c r="AB32" i="9"/>
  <c r="AC32" i="9"/>
  <c r="Y33" i="9"/>
  <c r="Z33" i="9"/>
  <c r="AA33" i="9"/>
  <c r="AB33" i="9"/>
  <c r="AC33" i="9"/>
  <c r="Y34" i="9"/>
  <c r="Z34" i="9"/>
  <c r="AA34" i="9"/>
  <c r="AB34" i="9"/>
  <c r="AC34" i="9"/>
  <c r="Y35" i="9"/>
  <c r="Z35" i="9"/>
  <c r="AA35" i="9"/>
  <c r="AB35" i="9"/>
  <c r="AC35" i="9"/>
  <c r="Y36" i="9"/>
  <c r="Z36" i="9"/>
  <c r="AA36" i="9"/>
  <c r="AB36" i="9"/>
  <c r="AC36" i="9"/>
  <c r="Y37" i="9"/>
  <c r="Z37" i="9"/>
  <c r="AA37" i="9"/>
  <c r="AB37" i="9"/>
  <c r="AC37" i="9"/>
  <c r="Y38" i="9"/>
  <c r="Z38" i="9"/>
  <c r="AA38" i="9"/>
  <c r="AB38" i="9"/>
  <c r="AC38" i="9"/>
  <c r="Y39" i="9"/>
  <c r="Z39" i="9"/>
  <c r="AA39" i="9"/>
  <c r="AB39" i="9"/>
  <c r="AC39" i="9"/>
  <c r="Y40" i="9"/>
  <c r="Z40" i="9"/>
  <c r="AA40" i="9"/>
  <c r="AB40" i="9"/>
  <c r="AC40" i="9"/>
  <c r="Y41" i="9"/>
  <c r="Z41" i="9"/>
  <c r="AA41" i="9"/>
  <c r="AB41" i="9"/>
  <c r="AC41" i="9"/>
  <c r="Y42" i="9"/>
  <c r="Z42" i="9"/>
  <c r="AA42" i="9"/>
  <c r="AB42" i="9"/>
  <c r="AC42" i="9"/>
  <c r="Y43" i="9"/>
  <c r="Z43" i="9"/>
  <c r="AA43" i="9"/>
  <c r="AB43" i="9"/>
  <c r="AC43" i="9"/>
  <c r="Y44" i="9"/>
  <c r="Z44" i="9"/>
  <c r="AA44" i="9"/>
  <c r="AB44" i="9"/>
  <c r="AC44" i="9"/>
  <c r="Y45" i="9"/>
  <c r="Z45" i="9"/>
  <c r="AA45" i="9"/>
  <c r="AB45" i="9"/>
  <c r="AC45" i="9"/>
  <c r="Y46" i="9"/>
  <c r="Z46" i="9"/>
  <c r="AA46" i="9"/>
  <c r="AB46" i="9"/>
  <c r="AC46" i="9"/>
  <c r="Y47" i="9"/>
  <c r="Z47" i="9"/>
  <c r="AA47" i="9"/>
  <c r="AB47" i="9"/>
  <c r="AC47" i="9"/>
  <c r="Y48" i="9"/>
  <c r="Z48" i="9"/>
  <c r="AA48" i="9"/>
  <c r="AB48" i="9"/>
  <c r="AC48" i="9"/>
  <c r="Y49" i="9"/>
  <c r="Z49" i="9"/>
  <c r="AA49" i="9"/>
  <c r="AB49" i="9"/>
  <c r="AC49" i="9"/>
  <c r="Y50" i="9"/>
  <c r="Z50" i="9"/>
  <c r="AA50" i="9"/>
  <c r="AB50" i="9"/>
  <c r="AC50" i="9"/>
  <c r="Y51" i="9"/>
  <c r="Z51" i="9"/>
  <c r="AA51" i="9"/>
  <c r="AB51" i="9"/>
  <c r="AC51" i="9"/>
  <c r="Y52" i="9"/>
  <c r="Z52" i="9"/>
  <c r="AA52" i="9"/>
  <c r="AB52" i="9"/>
  <c r="AC52" i="9"/>
  <c r="Y53" i="9"/>
  <c r="Z53" i="9"/>
  <c r="AA53" i="9"/>
  <c r="AB53" i="9"/>
  <c r="AC53" i="9"/>
  <c r="Y54" i="9"/>
  <c r="Z54" i="9"/>
  <c r="AA54" i="9"/>
  <c r="AB54" i="9"/>
  <c r="AC54" i="9"/>
  <c r="Y55" i="9"/>
  <c r="Z55" i="9"/>
  <c r="AA55" i="9"/>
  <c r="AB55" i="9"/>
  <c r="AC55" i="9"/>
  <c r="Y56" i="9"/>
  <c r="Z56" i="9"/>
  <c r="AA56" i="9"/>
  <c r="AB56" i="9"/>
  <c r="AC56" i="9"/>
  <c r="Y57" i="9"/>
  <c r="Z57" i="9"/>
  <c r="AA57" i="9"/>
  <c r="AB57" i="9"/>
  <c r="AC57" i="9"/>
  <c r="Y58" i="9"/>
  <c r="Z58" i="9"/>
  <c r="AA58" i="9"/>
  <c r="AB58" i="9"/>
  <c r="AC58" i="9"/>
  <c r="Y59" i="9"/>
  <c r="Z59" i="9"/>
  <c r="AA59" i="9"/>
  <c r="AB59" i="9"/>
  <c r="AC59" i="9"/>
  <c r="Y60" i="9"/>
  <c r="Z60" i="9"/>
  <c r="AA60" i="9"/>
  <c r="AB60" i="9"/>
  <c r="AC60" i="9"/>
  <c r="Y61" i="9"/>
  <c r="Z61" i="9"/>
  <c r="AA61" i="9"/>
  <c r="AB61" i="9"/>
  <c r="AC61" i="9"/>
  <c r="Y62" i="9"/>
  <c r="Z62" i="9"/>
  <c r="AA62" i="9"/>
  <c r="AB62" i="9"/>
  <c r="AC62" i="9"/>
  <c r="Y63" i="9"/>
  <c r="Z63" i="9"/>
  <c r="AA63" i="9"/>
  <c r="AB63" i="9"/>
  <c r="AC63" i="9"/>
  <c r="Y64" i="9"/>
  <c r="Z64" i="9"/>
  <c r="AA64" i="9"/>
  <c r="AB64" i="9"/>
  <c r="AC64" i="9"/>
  <c r="Y65" i="9"/>
  <c r="Z65" i="9"/>
  <c r="AA65" i="9"/>
  <c r="AB65" i="9"/>
  <c r="AC65" i="9"/>
  <c r="Y66" i="9"/>
  <c r="Z66" i="9"/>
  <c r="AA66" i="9"/>
  <c r="AB66" i="9"/>
  <c r="AC66" i="9"/>
  <c r="Y67" i="9"/>
  <c r="Z67" i="9"/>
  <c r="AA67" i="9"/>
  <c r="AB67" i="9"/>
  <c r="AC67" i="9"/>
  <c r="Y68" i="9"/>
  <c r="Z68" i="9"/>
  <c r="AA68" i="9"/>
  <c r="AB68" i="9"/>
  <c r="AC68" i="9"/>
  <c r="Y69" i="9"/>
  <c r="Z69" i="9"/>
  <c r="AA69" i="9"/>
  <c r="AB69" i="9"/>
  <c r="AC69" i="9"/>
  <c r="Y70" i="9"/>
  <c r="Z70" i="9"/>
  <c r="AA70" i="9"/>
  <c r="AB70" i="9"/>
  <c r="AC70" i="9"/>
  <c r="Y71" i="9"/>
  <c r="Z71" i="9"/>
  <c r="AA71" i="9"/>
  <c r="AB71" i="9"/>
  <c r="AC71" i="9"/>
  <c r="Y72" i="9"/>
  <c r="Z72" i="9"/>
  <c r="AA72" i="9"/>
  <c r="AB72" i="9"/>
  <c r="AC72" i="9"/>
  <c r="Y73" i="9"/>
  <c r="Z73" i="9"/>
  <c r="AA73" i="9"/>
  <c r="AB73" i="9"/>
  <c r="AC73" i="9"/>
  <c r="Y74" i="9"/>
  <c r="Z74" i="9"/>
  <c r="AA74" i="9"/>
  <c r="AB74" i="9"/>
  <c r="AC74" i="9"/>
  <c r="Y75" i="9"/>
  <c r="Z75" i="9"/>
  <c r="AA75" i="9"/>
  <c r="AB75" i="9"/>
  <c r="AC75" i="9"/>
  <c r="Y76" i="9"/>
  <c r="Z76" i="9"/>
  <c r="AA76" i="9"/>
  <c r="AB76" i="9"/>
  <c r="AC76" i="9"/>
  <c r="Y77" i="9"/>
  <c r="Z77" i="9"/>
  <c r="AA77" i="9"/>
  <c r="AB77" i="9"/>
  <c r="AC77" i="9"/>
  <c r="Y78" i="9"/>
  <c r="Z78" i="9"/>
  <c r="AA78" i="9"/>
  <c r="AB78" i="9"/>
  <c r="AC78" i="9"/>
  <c r="Y79" i="9"/>
  <c r="Z79" i="9"/>
  <c r="AA79" i="9"/>
  <c r="AB79" i="9"/>
  <c r="AC79" i="9"/>
  <c r="Y80" i="9"/>
  <c r="Z80" i="9"/>
  <c r="AA80" i="9"/>
  <c r="AB80" i="9"/>
  <c r="AC80" i="9"/>
  <c r="Y81" i="9"/>
  <c r="Z81" i="9"/>
  <c r="AA81" i="9"/>
  <c r="AB81" i="9"/>
  <c r="AC81" i="9"/>
  <c r="Y82" i="9"/>
  <c r="Z82" i="9"/>
  <c r="AA82" i="9"/>
  <c r="AB82" i="9"/>
  <c r="AC82" i="9"/>
  <c r="Y83" i="9"/>
  <c r="Z83" i="9"/>
  <c r="AA83" i="9"/>
  <c r="AB83" i="9"/>
  <c r="AC83" i="9"/>
  <c r="Y84" i="9"/>
  <c r="Z84" i="9"/>
  <c r="AA84" i="9"/>
  <c r="AB84" i="9"/>
  <c r="AC84" i="9"/>
  <c r="Y85" i="9"/>
  <c r="Z85" i="9"/>
  <c r="AA85" i="9"/>
  <c r="AB85" i="9"/>
  <c r="AC85" i="9"/>
  <c r="Y86" i="9"/>
  <c r="Z86" i="9"/>
  <c r="AA86" i="9"/>
  <c r="AB86" i="9"/>
  <c r="AC86" i="9"/>
  <c r="Y87" i="9"/>
  <c r="Z87" i="9"/>
  <c r="AA87" i="9"/>
  <c r="AB87" i="9"/>
  <c r="AC87" i="9"/>
  <c r="Y88" i="9"/>
  <c r="Z88" i="9"/>
  <c r="AA88" i="9"/>
  <c r="AB88" i="9"/>
  <c r="AC88" i="9"/>
  <c r="Y89" i="9"/>
  <c r="Z89" i="9"/>
  <c r="AA89" i="9"/>
  <c r="AB89" i="9"/>
  <c r="AC89" i="9"/>
  <c r="Y90" i="9"/>
  <c r="Z90" i="9"/>
  <c r="AA90" i="9"/>
  <c r="AB90" i="9"/>
  <c r="AC90" i="9"/>
  <c r="Y91" i="9"/>
  <c r="Z91" i="9"/>
  <c r="AA91" i="9"/>
  <c r="AB91" i="9"/>
  <c r="AC91" i="9"/>
  <c r="Y92" i="9"/>
  <c r="Z92" i="9"/>
  <c r="AA92" i="9"/>
  <c r="AB92" i="9"/>
  <c r="AC92" i="9"/>
  <c r="Y93" i="9"/>
  <c r="Z93" i="9"/>
  <c r="AA93" i="9"/>
  <c r="AB93" i="9"/>
  <c r="AC93" i="9"/>
  <c r="Y94" i="9"/>
  <c r="Z94" i="9"/>
  <c r="AA94" i="9"/>
  <c r="AB94" i="9"/>
  <c r="AC94" i="9"/>
  <c r="Y95" i="9"/>
  <c r="Z95" i="9"/>
  <c r="AA95" i="9"/>
  <c r="AB95" i="9"/>
  <c r="AC95" i="9"/>
  <c r="Y96" i="9"/>
  <c r="Z96" i="9"/>
  <c r="AA96" i="9"/>
  <c r="AB96" i="9"/>
  <c r="AC96" i="9"/>
  <c r="Y97" i="9"/>
  <c r="Z97" i="9"/>
  <c r="AA97" i="9"/>
  <c r="AB97" i="9"/>
  <c r="AC97" i="9"/>
  <c r="Y98" i="9"/>
  <c r="Z98" i="9"/>
  <c r="AA98" i="9"/>
  <c r="AB98" i="9"/>
  <c r="AC98" i="9"/>
  <c r="Y99" i="9"/>
  <c r="Z99" i="9"/>
  <c r="AA99" i="9"/>
  <c r="AB99" i="9"/>
  <c r="AC99" i="9"/>
  <c r="Y100" i="9"/>
  <c r="Z100" i="9"/>
  <c r="AA100" i="9"/>
  <c r="AB100" i="9"/>
  <c r="AC100" i="9"/>
  <c r="Y101" i="9"/>
  <c r="Z101" i="9"/>
  <c r="AA101" i="9"/>
  <c r="AB101" i="9"/>
  <c r="AC101" i="9"/>
  <c r="Y102" i="9"/>
  <c r="Z102" i="9"/>
  <c r="AA102" i="9"/>
  <c r="AB102" i="9"/>
  <c r="AC102" i="9"/>
  <c r="Y103" i="9"/>
  <c r="Z103" i="9"/>
  <c r="AA103" i="9"/>
  <c r="AB103" i="9"/>
  <c r="AC103" i="9"/>
  <c r="Y104" i="9"/>
  <c r="Z104" i="9"/>
  <c r="AA104" i="9"/>
  <c r="AB104" i="9"/>
  <c r="AC104" i="9"/>
  <c r="Y105" i="9"/>
  <c r="Z105" i="9"/>
  <c r="AA105" i="9"/>
  <c r="AB105" i="9"/>
  <c r="AC105" i="9"/>
  <c r="Y106" i="9"/>
  <c r="Z106" i="9"/>
  <c r="AA106" i="9"/>
  <c r="AB106" i="9"/>
  <c r="AC106" i="9"/>
  <c r="Y107" i="9"/>
  <c r="Z107" i="9"/>
  <c r="AA107" i="9"/>
  <c r="AB107" i="9"/>
  <c r="AC107" i="9"/>
  <c r="Y108" i="9"/>
  <c r="Z108" i="9"/>
  <c r="AA108" i="9"/>
  <c r="AB108" i="9"/>
  <c r="AC108" i="9"/>
  <c r="Y109" i="9"/>
  <c r="Z109" i="9"/>
  <c r="AA109" i="9"/>
  <c r="AB109" i="9"/>
  <c r="AC109" i="9"/>
  <c r="Y110" i="9"/>
  <c r="Z110" i="9"/>
  <c r="AA110" i="9"/>
  <c r="AB110" i="9"/>
  <c r="AC110" i="9"/>
  <c r="Y111" i="9"/>
  <c r="Z111" i="9"/>
  <c r="AA111" i="9"/>
  <c r="AB111" i="9"/>
  <c r="AC111" i="9"/>
  <c r="Y112" i="9"/>
  <c r="Z112" i="9"/>
  <c r="AA112" i="9"/>
  <c r="AB112" i="9"/>
  <c r="AC112" i="9"/>
  <c r="Y113" i="9"/>
  <c r="Z113" i="9"/>
  <c r="AA113" i="9"/>
  <c r="AB113" i="9"/>
  <c r="AC113" i="9"/>
  <c r="Y114" i="9"/>
  <c r="Z114" i="9"/>
  <c r="AA114" i="9"/>
  <c r="AB114" i="9"/>
  <c r="AC114" i="9"/>
  <c r="Y115" i="9"/>
  <c r="Z115" i="9"/>
  <c r="AA115" i="9"/>
  <c r="AB115" i="9"/>
  <c r="AC115" i="9"/>
  <c r="Y116" i="9"/>
  <c r="Z116" i="9"/>
  <c r="AA116" i="9"/>
  <c r="AB116" i="9"/>
  <c r="AC116" i="9"/>
  <c r="Y117" i="9"/>
  <c r="Z117" i="9"/>
  <c r="AA117" i="9"/>
  <c r="AB117" i="9"/>
  <c r="AC117" i="9"/>
  <c r="Y118" i="9"/>
  <c r="Z118" i="9"/>
  <c r="AA118" i="9"/>
  <c r="AB118" i="9"/>
  <c r="AC118" i="9"/>
  <c r="Y119" i="9"/>
  <c r="Z119" i="9"/>
  <c r="AA119" i="9"/>
  <c r="AB119" i="9"/>
  <c r="AC119" i="9"/>
  <c r="Y120" i="9"/>
  <c r="Z120" i="9"/>
  <c r="AA120" i="9"/>
  <c r="AB120" i="9"/>
  <c r="AC120" i="9"/>
  <c r="Y121" i="9"/>
  <c r="Z121" i="9"/>
  <c r="AA121" i="9"/>
  <c r="AB121" i="9"/>
  <c r="AC121" i="9"/>
  <c r="Y122" i="9"/>
  <c r="Z122" i="9"/>
  <c r="AA122" i="9"/>
  <c r="AB122" i="9"/>
  <c r="AC122" i="9"/>
  <c r="Y123" i="9"/>
  <c r="Z123" i="9"/>
  <c r="AA123" i="9"/>
  <c r="AB123" i="9"/>
  <c r="AC123" i="9"/>
  <c r="Y124" i="9"/>
  <c r="Z124" i="9"/>
  <c r="AA124" i="9"/>
  <c r="AB124" i="9"/>
  <c r="AC124" i="9"/>
  <c r="Y125" i="9"/>
  <c r="Z125" i="9"/>
  <c r="AA125" i="9"/>
  <c r="AB125" i="9"/>
  <c r="AC125" i="9"/>
  <c r="Y126" i="9"/>
  <c r="Z126" i="9"/>
  <c r="AA126" i="9"/>
  <c r="AB126" i="9"/>
  <c r="AC126" i="9"/>
  <c r="Y127" i="9"/>
  <c r="Z127" i="9"/>
  <c r="AA127" i="9"/>
  <c r="AB127" i="9"/>
  <c r="AC127" i="9"/>
  <c r="Y128" i="9"/>
  <c r="Z128" i="9"/>
  <c r="AA128" i="9"/>
  <c r="AB128" i="9"/>
  <c r="AC128" i="9"/>
  <c r="Y129" i="9"/>
  <c r="Z129" i="9"/>
  <c r="AA129" i="9"/>
  <c r="AB129" i="9"/>
  <c r="AC129" i="9"/>
  <c r="Y130" i="9"/>
  <c r="Z130" i="9"/>
  <c r="AA130" i="9"/>
  <c r="AB130" i="9"/>
  <c r="AC130" i="9"/>
  <c r="Y131" i="9"/>
  <c r="Z131" i="9"/>
  <c r="AA131" i="9"/>
  <c r="AB131" i="9"/>
  <c r="AC131" i="9"/>
  <c r="Y132" i="9"/>
  <c r="Z132" i="9"/>
  <c r="AA132" i="9"/>
  <c r="AB132" i="9"/>
  <c r="AC132" i="9"/>
  <c r="Y133" i="9"/>
  <c r="Z133" i="9"/>
  <c r="AA133" i="9"/>
  <c r="AB133" i="9"/>
  <c r="AC133" i="9"/>
  <c r="Y134" i="9"/>
  <c r="Z134" i="9"/>
  <c r="AA134" i="9"/>
  <c r="AB134" i="9"/>
  <c r="AC134" i="9"/>
  <c r="AC2" i="9"/>
  <c r="AB2" i="9"/>
  <c r="AA2" i="9"/>
  <c r="Z2" i="9"/>
  <c r="Y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T76" i="9" s="1"/>
  <c r="V77" i="9"/>
  <c r="V78" i="9"/>
  <c r="V79" i="9"/>
  <c r="V80" i="9"/>
  <c r="V81" i="9"/>
  <c r="V82" i="9"/>
  <c r="V83" i="9"/>
  <c r="V84" i="9"/>
  <c r="V85" i="9"/>
  <c r="V86" i="9"/>
  <c r="V87" i="9"/>
  <c r="V88" i="9"/>
  <c r="T88" i="9" s="1"/>
  <c r="V89" i="9"/>
  <c r="V90" i="9"/>
  <c r="V91" i="9"/>
  <c r="V92" i="9"/>
  <c r="V93" i="9"/>
  <c r="V94" i="9"/>
  <c r="V95" i="9"/>
  <c r="V96" i="9"/>
  <c r="V97" i="9"/>
  <c r="V98" i="9"/>
  <c r="V99" i="9"/>
  <c r="V100" i="9"/>
  <c r="T100" i="9" s="1"/>
  <c r="V101" i="9"/>
  <c r="V102" i="9"/>
  <c r="T102" i="9" s="1"/>
  <c r="V103" i="9"/>
  <c r="T103" i="9" s="1"/>
  <c r="V104" i="9"/>
  <c r="V105" i="9"/>
  <c r="V106" i="9"/>
  <c r="T106" i="9" s="1"/>
  <c r="V107" i="9"/>
  <c r="T107" i="9" s="1"/>
  <c r="V108" i="9"/>
  <c r="V109" i="9"/>
  <c r="V110" i="9"/>
  <c r="V111" i="9"/>
  <c r="V112" i="9"/>
  <c r="V113" i="9"/>
  <c r="V114" i="9"/>
  <c r="T114" i="9" s="1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T130" i="9" s="1"/>
  <c r="V131" i="9"/>
  <c r="T131" i="9" s="1"/>
  <c r="V132" i="9"/>
  <c r="V133" i="9"/>
  <c r="V134" i="9"/>
  <c r="V2" i="9"/>
  <c r="T15" i="9"/>
  <c r="T25" i="9"/>
  <c r="T28" i="9"/>
  <c r="T36" i="9"/>
  <c r="T96" i="9"/>
  <c r="T120" i="9"/>
  <c r="T132" i="9"/>
  <c r="Y2" i="3" a="1"/>
  <c r="Y2" i="3" s="1"/>
  <c r="T133" i="9"/>
  <c r="T128" i="9"/>
  <c r="T127" i="9"/>
  <c r="T126" i="9"/>
  <c r="T125" i="9"/>
  <c r="T123" i="9"/>
  <c r="T121" i="9"/>
  <c r="T119" i="9"/>
  <c r="T118" i="9"/>
  <c r="T117" i="9"/>
  <c r="T116" i="9"/>
  <c r="T115" i="9"/>
  <c r="T111" i="9"/>
  <c r="T109" i="9"/>
  <c r="T108" i="9"/>
  <c r="T105" i="9"/>
  <c r="T104" i="9"/>
  <c r="T101" i="9"/>
  <c r="T99" i="9"/>
  <c r="T97" i="9"/>
  <c r="T95" i="9"/>
  <c r="T94" i="9"/>
  <c r="T93" i="9"/>
  <c r="T92" i="9"/>
  <c r="T91" i="9"/>
  <c r="T90" i="9"/>
  <c r="T87" i="9"/>
  <c r="T85" i="9"/>
  <c r="T84" i="9"/>
  <c r="T83" i="9"/>
  <c r="T82" i="9"/>
  <c r="T81" i="9"/>
  <c r="T80" i="9"/>
  <c r="T79" i="9"/>
  <c r="T78" i="9"/>
  <c r="T77" i="9"/>
  <c r="T75" i="9"/>
  <c r="T73" i="9"/>
  <c r="T72" i="9"/>
  <c r="T71" i="9"/>
  <c r="T70" i="9"/>
  <c r="T69" i="9"/>
  <c r="T68" i="9"/>
  <c r="T67" i="9"/>
  <c r="T66" i="9"/>
  <c r="T65" i="9"/>
  <c r="T64" i="9"/>
  <c r="T63" i="9"/>
  <c r="T61" i="9"/>
  <c r="T60" i="9"/>
  <c r="T59" i="9"/>
  <c r="T58" i="9"/>
  <c r="T57" i="9"/>
  <c r="T56" i="9"/>
  <c r="T55" i="9"/>
  <c r="T54" i="9"/>
  <c r="T53" i="9"/>
  <c r="T52" i="9"/>
  <c r="T49" i="9"/>
  <c r="T43" i="9"/>
  <c r="T35" i="9"/>
  <c r="T34" i="9"/>
  <c r="T33" i="9"/>
  <c r="AF31" i="9" a="1"/>
  <c r="AF31" i="9" s="1"/>
  <c r="T29" i="9"/>
  <c r="AF28" i="9" a="1"/>
  <c r="AF28" i="9" s="1"/>
  <c r="T27" i="9"/>
  <c r="AF25" i="9" a="1"/>
  <c r="AF25" i="9" s="1"/>
  <c r="T10" i="9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2" i="3"/>
  <c r="Y3" i="3" a="1"/>
  <c r="Y3" i="3" s="1"/>
  <c r="Z3" i="3" a="1"/>
  <c r="Z3" i="3" s="1"/>
  <c r="AA3" i="3" a="1"/>
  <c r="AA3" i="3" s="1"/>
  <c r="AB3" i="3" a="1"/>
  <c r="AB3" i="3" s="1"/>
  <c r="Y4" i="3" a="1"/>
  <c r="Y4" i="3" s="1"/>
  <c r="Z4" i="3" a="1"/>
  <c r="Z4" i="3" s="1"/>
  <c r="AA4" i="3" a="1"/>
  <c r="AA4" i="3" s="1"/>
  <c r="AB4" i="3" a="1"/>
  <c r="AB4" i="3" s="1"/>
  <c r="Y5" i="3" a="1"/>
  <c r="Y5" i="3" s="1"/>
  <c r="Z5" i="3" a="1"/>
  <c r="Z5" i="3" s="1"/>
  <c r="AA5" i="3" a="1"/>
  <c r="AA5" i="3" s="1"/>
  <c r="AB5" i="3" a="1"/>
  <c r="AB5" i="3" s="1"/>
  <c r="Y6" i="3" a="1"/>
  <c r="Y6" i="3" s="1"/>
  <c r="Z6" i="3" a="1"/>
  <c r="Z6" i="3" s="1"/>
  <c r="AA6" i="3" a="1"/>
  <c r="AA6" i="3" s="1"/>
  <c r="AB6" i="3" a="1"/>
  <c r="AB6" i="3" s="1"/>
  <c r="Y7" i="3" a="1"/>
  <c r="Y7" i="3" s="1"/>
  <c r="Z7" i="3" a="1"/>
  <c r="Z7" i="3" s="1"/>
  <c r="AA7" i="3" a="1"/>
  <c r="AA7" i="3" s="1"/>
  <c r="AB7" i="3" a="1"/>
  <c r="AB7" i="3" s="1"/>
  <c r="Y8" i="3" a="1"/>
  <c r="Y8" i="3" s="1"/>
  <c r="Z8" i="3" a="1"/>
  <c r="Z8" i="3" s="1"/>
  <c r="AA8" i="3" a="1"/>
  <c r="AA8" i="3" s="1"/>
  <c r="AB8" i="3" a="1"/>
  <c r="AB8" i="3" s="1"/>
  <c r="Y9" i="3" a="1"/>
  <c r="Y9" i="3" s="1"/>
  <c r="Z9" i="3" a="1"/>
  <c r="Z9" i="3" s="1"/>
  <c r="AA9" i="3" a="1"/>
  <c r="AA9" i="3" s="1"/>
  <c r="AB9" i="3" a="1"/>
  <c r="AB9" i="3" s="1"/>
  <c r="Y10" i="3" a="1"/>
  <c r="Y10" i="3" s="1"/>
  <c r="Z10" i="3" a="1"/>
  <c r="Z10" i="3" s="1"/>
  <c r="AA10" i="3" a="1"/>
  <c r="AA10" i="3" s="1"/>
  <c r="AB10" i="3" a="1"/>
  <c r="AB10" i="3" s="1"/>
  <c r="Y11" i="3" a="1"/>
  <c r="Y11" i="3" s="1"/>
  <c r="Z11" i="3" a="1"/>
  <c r="Z11" i="3" s="1"/>
  <c r="AA11" i="3" a="1"/>
  <c r="AA11" i="3" s="1"/>
  <c r="AB11" i="3" a="1"/>
  <c r="AB11" i="3" s="1"/>
  <c r="Y12" i="3" a="1"/>
  <c r="Y12" i="3" s="1"/>
  <c r="Z12" i="3" a="1"/>
  <c r="Z12" i="3" s="1"/>
  <c r="AA12" i="3" a="1"/>
  <c r="AA12" i="3" s="1"/>
  <c r="AB12" i="3" a="1"/>
  <c r="AB12" i="3" s="1"/>
  <c r="Y13" i="3" a="1"/>
  <c r="Y13" i="3" s="1"/>
  <c r="Z13" i="3" a="1"/>
  <c r="Z13" i="3" s="1"/>
  <c r="AA13" i="3" a="1"/>
  <c r="AA13" i="3" s="1"/>
  <c r="AB13" i="3" a="1"/>
  <c r="AB13" i="3"/>
  <c r="Y14" i="3" a="1"/>
  <c r="Y14" i="3" s="1"/>
  <c r="Z14" i="3" a="1"/>
  <c r="Z14" i="3" s="1"/>
  <c r="AA14" i="3" a="1"/>
  <c r="AA14" i="3" s="1"/>
  <c r="AB14" i="3" a="1"/>
  <c r="AB14" i="3" s="1"/>
  <c r="Y15" i="3" a="1"/>
  <c r="Y15" i="3" s="1"/>
  <c r="Z15" i="3" a="1"/>
  <c r="Z15" i="3" s="1"/>
  <c r="AA15" i="3" a="1"/>
  <c r="AA15" i="3" s="1"/>
  <c r="AB15" i="3" a="1"/>
  <c r="AB15" i="3" s="1"/>
  <c r="Y16" i="3" a="1"/>
  <c r="Y16" i="3" s="1"/>
  <c r="Z16" i="3" a="1"/>
  <c r="Z16" i="3" s="1"/>
  <c r="AA16" i="3" a="1"/>
  <c r="AA16" i="3" s="1"/>
  <c r="AB16" i="3" a="1"/>
  <c r="AB16" i="3" s="1"/>
  <c r="Y17" i="3" a="1"/>
  <c r="Y17" i="3" s="1"/>
  <c r="Z17" i="3" a="1"/>
  <c r="Z17" i="3" s="1"/>
  <c r="AA17" i="3" a="1"/>
  <c r="AA17" i="3" s="1"/>
  <c r="AB17" i="3" a="1"/>
  <c r="AB17" i="3" s="1"/>
  <c r="Y18" i="3" a="1"/>
  <c r="Y18" i="3" s="1"/>
  <c r="Z18" i="3" a="1"/>
  <c r="Z18" i="3" s="1"/>
  <c r="AA18" i="3" a="1"/>
  <c r="AA18" i="3" s="1"/>
  <c r="AB18" i="3" a="1"/>
  <c r="AB18" i="3" s="1"/>
  <c r="Y19" i="3" a="1"/>
  <c r="Y19" i="3" s="1"/>
  <c r="Z19" i="3" a="1"/>
  <c r="Z19" i="3" s="1"/>
  <c r="AA19" i="3" a="1"/>
  <c r="AA19" i="3" s="1"/>
  <c r="AB19" i="3" a="1"/>
  <c r="AB19" i="3" s="1"/>
  <c r="Y20" i="3" a="1"/>
  <c r="Y20" i="3" s="1"/>
  <c r="Z20" i="3" a="1"/>
  <c r="Z20" i="3" s="1"/>
  <c r="AA20" i="3" a="1"/>
  <c r="AA20" i="3" s="1"/>
  <c r="AB20" i="3" a="1"/>
  <c r="AB20" i="3" s="1"/>
  <c r="Y21" i="3" a="1"/>
  <c r="Y21" i="3" s="1"/>
  <c r="Z21" i="3" a="1"/>
  <c r="Z21" i="3" s="1"/>
  <c r="AA21" i="3" a="1"/>
  <c r="AA21" i="3" s="1"/>
  <c r="AB21" i="3" a="1"/>
  <c r="AB21" i="3" s="1"/>
  <c r="Y22" i="3" a="1"/>
  <c r="Y22" i="3" s="1"/>
  <c r="Z22" i="3" a="1"/>
  <c r="Z22" i="3" s="1"/>
  <c r="AA22" i="3" a="1"/>
  <c r="AA22" i="3" s="1"/>
  <c r="AB22" i="3" a="1"/>
  <c r="AB22" i="3" s="1"/>
  <c r="Y23" i="3" a="1"/>
  <c r="Y23" i="3" s="1"/>
  <c r="Z23" i="3" a="1"/>
  <c r="Z23" i="3"/>
  <c r="AA23" i="3" a="1"/>
  <c r="AA23" i="3" s="1"/>
  <c r="AB23" i="3" a="1"/>
  <c r="AB23" i="3" s="1"/>
  <c r="Y24" i="3" a="1"/>
  <c r="Y24" i="3" s="1"/>
  <c r="Z24" i="3" a="1"/>
  <c r="Z24" i="3" s="1"/>
  <c r="AA24" i="3" a="1"/>
  <c r="AA24" i="3" s="1"/>
  <c r="AB24" i="3" a="1"/>
  <c r="AB24" i="3" s="1"/>
  <c r="Y25" i="3" a="1"/>
  <c r="Y25" i="3" s="1"/>
  <c r="Z25" i="3" a="1"/>
  <c r="Z25" i="3" s="1"/>
  <c r="AA25" i="3" a="1"/>
  <c r="AA25" i="3" s="1"/>
  <c r="AB25" i="3" a="1"/>
  <c r="AB25" i="3" s="1"/>
  <c r="Y26" i="3" a="1"/>
  <c r="Y26" i="3" s="1"/>
  <c r="Z26" i="3" a="1"/>
  <c r="Z26" i="3" s="1"/>
  <c r="AA26" i="3" a="1"/>
  <c r="AA26" i="3" s="1"/>
  <c r="AB26" i="3" a="1"/>
  <c r="AB26" i="3" s="1"/>
  <c r="Y27" i="3" a="1"/>
  <c r="Y27" i="3" s="1"/>
  <c r="Z27" i="3" a="1"/>
  <c r="Z27" i="3" s="1"/>
  <c r="AA27" i="3" a="1"/>
  <c r="AA27" i="3" s="1"/>
  <c r="AB27" i="3" a="1"/>
  <c r="AB27" i="3" s="1"/>
  <c r="Y28" i="3" a="1"/>
  <c r="Y28" i="3"/>
  <c r="Z28" i="3" a="1"/>
  <c r="Z28" i="3" s="1"/>
  <c r="AA28" i="3" a="1"/>
  <c r="AA28" i="3" s="1"/>
  <c r="AB28" i="3" a="1"/>
  <c r="AB28" i="3" s="1"/>
  <c r="Y29" i="3" a="1"/>
  <c r="Y29" i="3" s="1"/>
  <c r="Z29" i="3" a="1"/>
  <c r="Z29" i="3" s="1"/>
  <c r="AA29" i="3" a="1"/>
  <c r="AA29" i="3" s="1"/>
  <c r="AB29" i="3" a="1"/>
  <c r="AB29" i="3" s="1"/>
  <c r="Y30" i="3" a="1"/>
  <c r="Y30" i="3" s="1"/>
  <c r="Z30" i="3" a="1"/>
  <c r="Z30" i="3" s="1"/>
  <c r="AA30" i="3" a="1"/>
  <c r="AA30" i="3" s="1"/>
  <c r="AB30" i="3" a="1"/>
  <c r="AB30" i="3" s="1"/>
  <c r="Y31" i="3" a="1"/>
  <c r="Y31" i="3" s="1"/>
  <c r="Z31" i="3" a="1"/>
  <c r="Z31" i="3" s="1"/>
  <c r="AA31" i="3" a="1"/>
  <c r="AA31" i="3" s="1"/>
  <c r="AB31" i="3" a="1"/>
  <c r="AB31" i="3"/>
  <c r="Y32" i="3" a="1"/>
  <c r="Y32" i="3" s="1"/>
  <c r="Z32" i="3" a="1"/>
  <c r="Z32" i="3" s="1"/>
  <c r="AA32" i="3" a="1"/>
  <c r="AA32" i="3" s="1"/>
  <c r="AB32" i="3" a="1"/>
  <c r="AB32" i="3" s="1"/>
  <c r="Y33" i="3" a="1"/>
  <c r="Y33" i="3" s="1"/>
  <c r="Z33" i="3" a="1"/>
  <c r="Z33" i="3" s="1"/>
  <c r="AA33" i="3" a="1"/>
  <c r="AA33" i="3" s="1"/>
  <c r="AB33" i="3" a="1"/>
  <c r="AB33" i="3" s="1"/>
  <c r="Y34" i="3" a="1"/>
  <c r="Y34" i="3" s="1"/>
  <c r="Z34" i="3" a="1"/>
  <c r="Z34" i="3" s="1"/>
  <c r="AA34" i="3" a="1"/>
  <c r="AA34" i="3" s="1"/>
  <c r="AB34" i="3" a="1"/>
  <c r="AB34" i="3" s="1"/>
  <c r="Y35" i="3" a="1"/>
  <c r="Y35" i="3" s="1"/>
  <c r="Z35" i="3" a="1"/>
  <c r="Z35" i="3" s="1"/>
  <c r="AA35" i="3" a="1"/>
  <c r="AA35" i="3" s="1"/>
  <c r="AB35" i="3" a="1"/>
  <c r="AB35" i="3" s="1"/>
  <c r="Y36" i="3" a="1"/>
  <c r="Y36" i="3" s="1"/>
  <c r="Z36" i="3" a="1"/>
  <c r="Z36" i="3" s="1"/>
  <c r="AA36" i="3" a="1"/>
  <c r="AA36" i="3" s="1"/>
  <c r="AB36" i="3" a="1"/>
  <c r="AB36" i="3" s="1"/>
  <c r="Y37" i="3" a="1"/>
  <c r="Y37" i="3" s="1"/>
  <c r="Z37" i="3" a="1"/>
  <c r="Z37" i="3" s="1"/>
  <c r="AA37" i="3" a="1"/>
  <c r="AA37" i="3" s="1"/>
  <c r="AB37" i="3" a="1"/>
  <c r="AB37" i="3" s="1"/>
  <c r="Y38" i="3" a="1"/>
  <c r="Y38" i="3" s="1"/>
  <c r="Z38" i="3" a="1"/>
  <c r="Z38" i="3" s="1"/>
  <c r="AA38" i="3" a="1"/>
  <c r="AA38" i="3" s="1"/>
  <c r="AB38" i="3" a="1"/>
  <c r="AB38" i="3" s="1"/>
  <c r="Y39" i="3" a="1"/>
  <c r="Y39" i="3" s="1"/>
  <c r="Z39" i="3" a="1"/>
  <c r="Z39" i="3" s="1"/>
  <c r="AA39" i="3" a="1"/>
  <c r="AA39" i="3" s="1"/>
  <c r="AB39" i="3" a="1"/>
  <c r="AB39" i="3" s="1"/>
  <c r="Y40" i="3" a="1"/>
  <c r="Y40" i="3" s="1"/>
  <c r="Z40" i="3" a="1"/>
  <c r="Z40" i="3" s="1"/>
  <c r="AA40" i="3" a="1"/>
  <c r="AA40" i="3" s="1"/>
  <c r="AB40" i="3" a="1"/>
  <c r="AB40" i="3" s="1"/>
  <c r="Y41" i="3" a="1"/>
  <c r="Y41" i="3" s="1"/>
  <c r="Z41" i="3" a="1"/>
  <c r="Z41" i="3" s="1"/>
  <c r="AA41" i="3" a="1"/>
  <c r="AA41" i="3" s="1"/>
  <c r="AB41" i="3" a="1"/>
  <c r="AB41" i="3" s="1"/>
  <c r="Y42" i="3" a="1"/>
  <c r="Y42" i="3" s="1"/>
  <c r="Z42" i="3" a="1"/>
  <c r="Z42" i="3" s="1"/>
  <c r="AA42" i="3" a="1"/>
  <c r="AA42" i="3" s="1"/>
  <c r="AB42" i="3" a="1"/>
  <c r="AB42" i="3" s="1"/>
  <c r="Y43" i="3" a="1"/>
  <c r="Y43" i="3" s="1"/>
  <c r="Z43" i="3" a="1"/>
  <c r="Z43" i="3" s="1"/>
  <c r="AA43" i="3" a="1"/>
  <c r="AA43" i="3" s="1"/>
  <c r="AB43" i="3" a="1"/>
  <c r="AB43" i="3" s="1"/>
  <c r="Y44" i="3" a="1"/>
  <c r="Y44" i="3" s="1"/>
  <c r="Z44" i="3" a="1"/>
  <c r="Z44" i="3" s="1"/>
  <c r="AA44" i="3" a="1"/>
  <c r="AA44" i="3" s="1"/>
  <c r="AB44" i="3" a="1"/>
  <c r="AB44" i="3" s="1"/>
  <c r="Y45" i="3" a="1"/>
  <c r="Y45" i="3" s="1"/>
  <c r="Z45" i="3" a="1"/>
  <c r="Z45" i="3" s="1"/>
  <c r="AA45" i="3" a="1"/>
  <c r="AA45" i="3" s="1"/>
  <c r="AB45" i="3" a="1"/>
  <c r="AB45" i="3" s="1"/>
  <c r="Y46" i="3" a="1"/>
  <c r="Y46" i="3" s="1"/>
  <c r="Z46" i="3" a="1"/>
  <c r="Z46" i="3" s="1"/>
  <c r="AA46" i="3" a="1"/>
  <c r="AA46" i="3" s="1"/>
  <c r="AB46" i="3" a="1"/>
  <c r="AB46" i="3" s="1"/>
  <c r="Y47" i="3" a="1"/>
  <c r="Y47" i="3" s="1"/>
  <c r="Z47" i="3" a="1"/>
  <c r="Z47" i="3" s="1"/>
  <c r="AA47" i="3" a="1"/>
  <c r="AA47" i="3" s="1"/>
  <c r="AB47" i="3" a="1"/>
  <c r="AB47" i="3" s="1"/>
  <c r="Y48" i="3" a="1"/>
  <c r="Y48" i="3" s="1"/>
  <c r="Z48" i="3" a="1"/>
  <c r="Z48" i="3" s="1"/>
  <c r="AA48" i="3" a="1"/>
  <c r="AA48" i="3" s="1"/>
  <c r="AB48" i="3" a="1"/>
  <c r="AB48" i="3" s="1"/>
  <c r="Y49" i="3" a="1"/>
  <c r="Y49" i="3" s="1"/>
  <c r="Z49" i="3" a="1"/>
  <c r="Z49" i="3" s="1"/>
  <c r="AA49" i="3" a="1"/>
  <c r="AA49" i="3" s="1"/>
  <c r="AB49" i="3" a="1"/>
  <c r="AB49" i="3" s="1"/>
  <c r="Y50" i="3" a="1"/>
  <c r="Y50" i="3" s="1"/>
  <c r="Z50" i="3" a="1"/>
  <c r="Z50" i="3" s="1"/>
  <c r="AA50" i="3" a="1"/>
  <c r="AA50" i="3" s="1"/>
  <c r="AB50" i="3" a="1"/>
  <c r="AB50" i="3" s="1"/>
  <c r="Y51" i="3" a="1"/>
  <c r="Y51" i="3" s="1"/>
  <c r="Z51" i="3" a="1"/>
  <c r="Z51" i="3" s="1"/>
  <c r="AA51" i="3" a="1"/>
  <c r="AA51" i="3" s="1"/>
  <c r="AB51" i="3" a="1"/>
  <c r="AB51" i="3" s="1"/>
  <c r="Y52" i="3" a="1"/>
  <c r="Y52" i="3" s="1"/>
  <c r="Z52" i="3" a="1"/>
  <c r="Z52" i="3" s="1"/>
  <c r="AA52" i="3" a="1"/>
  <c r="AA52" i="3" s="1"/>
  <c r="AB52" i="3" a="1"/>
  <c r="AB52" i="3" s="1"/>
  <c r="Y53" i="3" a="1"/>
  <c r="Y53" i="3" s="1"/>
  <c r="Z53" i="3" a="1"/>
  <c r="Z53" i="3"/>
  <c r="AA53" i="3" a="1"/>
  <c r="AA53" i="3" s="1"/>
  <c r="AB53" i="3" a="1"/>
  <c r="AB53" i="3" s="1"/>
  <c r="Y54" i="3" a="1"/>
  <c r="Y54" i="3" s="1"/>
  <c r="Z54" i="3" a="1"/>
  <c r="Z54" i="3" s="1"/>
  <c r="AA54" i="3" a="1"/>
  <c r="AA54" i="3" s="1"/>
  <c r="AB54" i="3" a="1"/>
  <c r="AB54" i="3" s="1"/>
  <c r="Y55" i="3" a="1"/>
  <c r="Y55" i="3" s="1"/>
  <c r="Z55" i="3" a="1"/>
  <c r="Z55" i="3" s="1"/>
  <c r="AA55" i="3" a="1"/>
  <c r="AA55" i="3" s="1"/>
  <c r="AB55" i="3" a="1"/>
  <c r="AB55" i="3" s="1"/>
  <c r="Y56" i="3" a="1"/>
  <c r="Y56" i="3" s="1"/>
  <c r="Z56" i="3" a="1"/>
  <c r="Z56" i="3" s="1"/>
  <c r="AA56" i="3" a="1"/>
  <c r="AA56" i="3" s="1"/>
  <c r="AB56" i="3" a="1"/>
  <c r="AB56" i="3" s="1"/>
  <c r="Y57" i="3" a="1"/>
  <c r="Y57" i="3" s="1"/>
  <c r="Z57" i="3" a="1"/>
  <c r="Z57" i="3" s="1"/>
  <c r="AA57" i="3" a="1"/>
  <c r="AA57" i="3" s="1"/>
  <c r="AB57" i="3" a="1"/>
  <c r="AB57" i="3" s="1"/>
  <c r="Y58" i="3" a="1"/>
  <c r="Y58" i="3" s="1"/>
  <c r="Z58" i="3" a="1"/>
  <c r="Z58" i="3" s="1"/>
  <c r="AA58" i="3" a="1"/>
  <c r="AA58" i="3" s="1"/>
  <c r="AB58" i="3" a="1"/>
  <c r="AB58" i="3" s="1"/>
  <c r="Y59" i="3" a="1"/>
  <c r="Y59" i="3" s="1"/>
  <c r="Z59" i="3" a="1"/>
  <c r="Z59" i="3" s="1"/>
  <c r="AA59" i="3" a="1"/>
  <c r="AA59" i="3" s="1"/>
  <c r="AB59" i="3" a="1"/>
  <c r="AB59" i="3" s="1"/>
  <c r="Y60" i="3" a="1"/>
  <c r="Y60" i="3" s="1"/>
  <c r="Z60" i="3" a="1"/>
  <c r="Z60" i="3" s="1"/>
  <c r="AA60" i="3" a="1"/>
  <c r="AA60" i="3" s="1"/>
  <c r="AB60" i="3" a="1"/>
  <c r="AB60" i="3" s="1"/>
  <c r="Y61" i="3" a="1"/>
  <c r="Y61" i="3" s="1"/>
  <c r="Z61" i="3" a="1"/>
  <c r="Z61" i="3" s="1"/>
  <c r="AA61" i="3" a="1"/>
  <c r="AA61" i="3" s="1"/>
  <c r="AB61" i="3" a="1"/>
  <c r="AB61" i="3" s="1"/>
  <c r="Y62" i="3" a="1"/>
  <c r="Y62" i="3" s="1"/>
  <c r="Z62" i="3" a="1"/>
  <c r="Z62" i="3" s="1"/>
  <c r="AA62" i="3" a="1"/>
  <c r="AA62" i="3" s="1"/>
  <c r="AB62" i="3" a="1"/>
  <c r="AB62" i="3" s="1"/>
  <c r="Y63" i="3" a="1"/>
  <c r="Y63" i="3" s="1"/>
  <c r="Z63" i="3" a="1"/>
  <c r="Z63" i="3" s="1"/>
  <c r="AA63" i="3" a="1"/>
  <c r="AA63" i="3" s="1"/>
  <c r="AB63" i="3" a="1"/>
  <c r="AB63" i="3" s="1"/>
  <c r="Y64" i="3" a="1"/>
  <c r="Y64" i="3" s="1"/>
  <c r="Z64" i="3" a="1"/>
  <c r="Z64" i="3" s="1"/>
  <c r="AA64" i="3" a="1"/>
  <c r="AA64" i="3" s="1"/>
  <c r="AB64" i="3" a="1"/>
  <c r="AB64" i="3" s="1"/>
  <c r="Y65" i="3" a="1"/>
  <c r="Y65" i="3" s="1"/>
  <c r="Z65" i="3" a="1"/>
  <c r="Z65" i="3" s="1"/>
  <c r="AA65" i="3" a="1"/>
  <c r="AA65" i="3" s="1"/>
  <c r="AB65" i="3" a="1"/>
  <c r="AB65" i="3" s="1"/>
  <c r="Y66" i="3" a="1"/>
  <c r="Y66" i="3" s="1"/>
  <c r="Z66" i="3" a="1"/>
  <c r="Z66" i="3" s="1"/>
  <c r="AA66" i="3" a="1"/>
  <c r="AA66" i="3" s="1"/>
  <c r="AB66" i="3" a="1"/>
  <c r="AB66" i="3" s="1"/>
  <c r="Y67" i="3" a="1"/>
  <c r="Y67" i="3" s="1"/>
  <c r="Z67" i="3" a="1"/>
  <c r="Z67" i="3" s="1"/>
  <c r="AA67" i="3" a="1"/>
  <c r="AA67" i="3" s="1"/>
  <c r="AB67" i="3" a="1"/>
  <c r="AB67" i="3" s="1"/>
  <c r="Y68" i="3" a="1"/>
  <c r="Y68" i="3" s="1"/>
  <c r="Z68" i="3" a="1"/>
  <c r="Z68" i="3" s="1"/>
  <c r="AA68" i="3" a="1"/>
  <c r="AA68" i="3" s="1"/>
  <c r="AB68" i="3" a="1"/>
  <c r="AB68" i="3" s="1"/>
  <c r="Y69" i="3" a="1"/>
  <c r="Y69" i="3" s="1"/>
  <c r="Z69" i="3" a="1"/>
  <c r="Z69" i="3" s="1"/>
  <c r="AA69" i="3" a="1"/>
  <c r="AA69" i="3" s="1"/>
  <c r="AB69" i="3" a="1"/>
  <c r="AB69" i="3" s="1"/>
  <c r="Y70" i="3" a="1"/>
  <c r="Y70" i="3"/>
  <c r="Z70" i="3" a="1"/>
  <c r="Z70" i="3" s="1"/>
  <c r="AA70" i="3" a="1"/>
  <c r="AA70" i="3" s="1"/>
  <c r="AB70" i="3" a="1"/>
  <c r="AB70" i="3" s="1"/>
  <c r="Y71" i="3" a="1"/>
  <c r="Y71" i="3" s="1"/>
  <c r="Z71" i="3" a="1"/>
  <c r="Z71" i="3" s="1"/>
  <c r="AA71" i="3" a="1"/>
  <c r="AA71" i="3" s="1"/>
  <c r="AB71" i="3" a="1"/>
  <c r="AB71" i="3" s="1"/>
  <c r="Y72" i="3" a="1"/>
  <c r="Y72" i="3" s="1"/>
  <c r="Z72" i="3" a="1"/>
  <c r="Z72" i="3" s="1"/>
  <c r="AA72" i="3" a="1"/>
  <c r="AA72" i="3" s="1"/>
  <c r="AB72" i="3" a="1"/>
  <c r="AB72" i="3" s="1"/>
  <c r="Y73" i="3" a="1"/>
  <c r="Y73" i="3" s="1"/>
  <c r="Z73" i="3" a="1"/>
  <c r="Z73" i="3" s="1"/>
  <c r="AA73" i="3" a="1"/>
  <c r="AA73" i="3" s="1"/>
  <c r="AB73" i="3" a="1"/>
  <c r="AB73" i="3" s="1"/>
  <c r="Y74" i="3" a="1"/>
  <c r="Y74" i="3" s="1"/>
  <c r="Z74" i="3" a="1"/>
  <c r="Z74" i="3" s="1"/>
  <c r="AA74" i="3" a="1"/>
  <c r="AA74" i="3" s="1"/>
  <c r="AB74" i="3" a="1"/>
  <c r="AB74" i="3" s="1"/>
  <c r="Y75" i="3" a="1"/>
  <c r="Y75" i="3" s="1"/>
  <c r="Z75" i="3" a="1"/>
  <c r="Z75" i="3" s="1"/>
  <c r="AA75" i="3" a="1"/>
  <c r="AA75" i="3" s="1"/>
  <c r="AB75" i="3" a="1"/>
  <c r="AB75" i="3" s="1"/>
  <c r="Y76" i="3" a="1"/>
  <c r="Y76" i="3" s="1"/>
  <c r="Z76" i="3" a="1"/>
  <c r="Z76" i="3" s="1"/>
  <c r="AA76" i="3" a="1"/>
  <c r="AA76" i="3" s="1"/>
  <c r="AB76" i="3" a="1"/>
  <c r="AB76" i="3" s="1"/>
  <c r="Y77" i="3" a="1"/>
  <c r="Y77" i="3" s="1"/>
  <c r="Z77" i="3" a="1"/>
  <c r="Z77" i="3" s="1"/>
  <c r="AA77" i="3" a="1"/>
  <c r="AA77" i="3" s="1"/>
  <c r="AB77" i="3" a="1"/>
  <c r="AB77" i="3" s="1"/>
  <c r="Y78" i="3" a="1"/>
  <c r="Y78" i="3" s="1"/>
  <c r="Z78" i="3" a="1"/>
  <c r="Z78" i="3" s="1"/>
  <c r="AA78" i="3" a="1"/>
  <c r="AA78" i="3" s="1"/>
  <c r="AB78" i="3" a="1"/>
  <c r="AB78" i="3" s="1"/>
  <c r="Y79" i="3" a="1"/>
  <c r="Y79" i="3" s="1"/>
  <c r="Z79" i="3" a="1"/>
  <c r="Z79" i="3" s="1"/>
  <c r="AA79" i="3" a="1"/>
  <c r="AA79" i="3" s="1"/>
  <c r="AB79" i="3" a="1"/>
  <c r="AB79" i="3" s="1"/>
  <c r="Y80" i="3" a="1"/>
  <c r="Y80" i="3" s="1"/>
  <c r="Z80" i="3" a="1"/>
  <c r="Z80" i="3" s="1"/>
  <c r="AA80" i="3" a="1"/>
  <c r="AA80" i="3" s="1"/>
  <c r="AB80" i="3" a="1"/>
  <c r="AB80" i="3" s="1"/>
  <c r="Y81" i="3" a="1"/>
  <c r="Y81" i="3" s="1"/>
  <c r="Z81" i="3" a="1"/>
  <c r="Z81" i="3" s="1"/>
  <c r="AA81" i="3" a="1"/>
  <c r="AA81" i="3" s="1"/>
  <c r="AB81" i="3" a="1"/>
  <c r="AB81" i="3" s="1"/>
  <c r="Y82" i="3" a="1"/>
  <c r="Y82" i="3"/>
  <c r="Z82" i="3" a="1"/>
  <c r="Z82" i="3" s="1"/>
  <c r="AA82" i="3" a="1"/>
  <c r="AA82" i="3" s="1"/>
  <c r="AB82" i="3" a="1"/>
  <c r="AB82" i="3" s="1"/>
  <c r="Y83" i="3" a="1"/>
  <c r="Y83" i="3" s="1"/>
  <c r="Z83" i="3" a="1"/>
  <c r="Z83" i="3" s="1"/>
  <c r="AA83" i="3" a="1"/>
  <c r="AA83" i="3" s="1"/>
  <c r="AB83" i="3" a="1"/>
  <c r="AB83" i="3" s="1"/>
  <c r="Y84" i="3" a="1"/>
  <c r="Y84" i="3" s="1"/>
  <c r="Z84" i="3" a="1"/>
  <c r="Z84" i="3" s="1"/>
  <c r="AA84" i="3" a="1"/>
  <c r="AA84" i="3"/>
  <c r="AB84" i="3" a="1"/>
  <c r="AB84" i="3" s="1"/>
  <c r="Y85" i="3" a="1"/>
  <c r="Y85" i="3" s="1"/>
  <c r="Z85" i="3" a="1"/>
  <c r="Z85" i="3" s="1"/>
  <c r="AA85" i="3" a="1"/>
  <c r="AA85" i="3" s="1"/>
  <c r="AB85" i="3" a="1"/>
  <c r="AB85" i="3" s="1"/>
  <c r="Y86" i="3" a="1"/>
  <c r="Y86" i="3" s="1"/>
  <c r="Z86" i="3" a="1"/>
  <c r="Z86" i="3" s="1"/>
  <c r="AA86" i="3" a="1"/>
  <c r="AA86" i="3" s="1"/>
  <c r="AB86" i="3" a="1"/>
  <c r="AB86" i="3" s="1"/>
  <c r="Y87" i="3" a="1"/>
  <c r="Y87" i="3" s="1"/>
  <c r="Z87" i="3" a="1"/>
  <c r="Z87" i="3" s="1"/>
  <c r="AA87" i="3" a="1"/>
  <c r="AA87" i="3" s="1"/>
  <c r="AB87" i="3" a="1"/>
  <c r="AB87" i="3" s="1"/>
  <c r="Y88" i="3" a="1"/>
  <c r="Y88" i="3" s="1"/>
  <c r="Z88" i="3" a="1"/>
  <c r="Z88" i="3" s="1"/>
  <c r="AA88" i="3" a="1"/>
  <c r="AA88" i="3" s="1"/>
  <c r="AB88" i="3" a="1"/>
  <c r="AB88" i="3" s="1"/>
  <c r="Y89" i="3" a="1"/>
  <c r="Y89" i="3" s="1"/>
  <c r="Z89" i="3" a="1"/>
  <c r="Z89" i="3" s="1"/>
  <c r="AA89" i="3" a="1"/>
  <c r="AA89" i="3" s="1"/>
  <c r="AB89" i="3" a="1"/>
  <c r="AB89" i="3" s="1"/>
  <c r="Y90" i="3" a="1"/>
  <c r="Y90" i="3" s="1"/>
  <c r="Z90" i="3" a="1"/>
  <c r="Z90" i="3" s="1"/>
  <c r="AA90" i="3" a="1"/>
  <c r="AA90" i="3" s="1"/>
  <c r="AB90" i="3" a="1"/>
  <c r="AB90" i="3" s="1"/>
  <c r="Y91" i="3" a="1"/>
  <c r="Y91" i="3" s="1"/>
  <c r="Z91" i="3" a="1"/>
  <c r="Z91" i="3" s="1"/>
  <c r="AA91" i="3" a="1"/>
  <c r="AA91" i="3" s="1"/>
  <c r="AB91" i="3" a="1"/>
  <c r="AB91" i="3" s="1"/>
  <c r="Y92" i="3" a="1"/>
  <c r="Y92" i="3" s="1"/>
  <c r="Z92" i="3" a="1"/>
  <c r="Z92" i="3" s="1"/>
  <c r="AA92" i="3" a="1"/>
  <c r="AA92" i="3" s="1"/>
  <c r="AB92" i="3" a="1"/>
  <c r="AB92" i="3" s="1"/>
  <c r="Y93" i="3" a="1"/>
  <c r="Y93" i="3" s="1"/>
  <c r="Z93" i="3" a="1"/>
  <c r="Z93" i="3" s="1"/>
  <c r="AA93" i="3" a="1"/>
  <c r="AA93" i="3" s="1"/>
  <c r="AB93" i="3" a="1"/>
  <c r="AB93" i="3" s="1"/>
  <c r="Y94" i="3" a="1"/>
  <c r="Y94" i="3" s="1"/>
  <c r="Z94" i="3" a="1"/>
  <c r="Z94" i="3" s="1"/>
  <c r="AA94" i="3" a="1"/>
  <c r="AA94" i="3" s="1"/>
  <c r="AB94" i="3" a="1"/>
  <c r="AB94" i="3" s="1"/>
  <c r="Y95" i="3" a="1"/>
  <c r="Y95" i="3" s="1"/>
  <c r="Z95" i="3" a="1"/>
  <c r="Z95" i="3" s="1"/>
  <c r="AA95" i="3" a="1"/>
  <c r="AA95" i="3" s="1"/>
  <c r="AB95" i="3" a="1"/>
  <c r="AB95" i="3" s="1"/>
  <c r="Y96" i="3" a="1"/>
  <c r="Y96" i="3" s="1"/>
  <c r="Z96" i="3" a="1"/>
  <c r="Z96" i="3" s="1"/>
  <c r="AA96" i="3" a="1"/>
  <c r="AA96" i="3"/>
  <c r="AB96" i="3" a="1"/>
  <c r="AB96" i="3" s="1"/>
  <c r="Y97" i="3" a="1"/>
  <c r="Y97" i="3" s="1"/>
  <c r="Z97" i="3" a="1"/>
  <c r="Z97" i="3" s="1"/>
  <c r="AA97" i="3" a="1"/>
  <c r="AA97" i="3" s="1"/>
  <c r="AB97" i="3" a="1"/>
  <c r="AB97" i="3" s="1"/>
  <c r="Y98" i="3" a="1"/>
  <c r="Y98" i="3" s="1"/>
  <c r="Z98" i="3" a="1"/>
  <c r="Z98" i="3" s="1"/>
  <c r="AA98" i="3" a="1"/>
  <c r="AA98" i="3" s="1"/>
  <c r="AB98" i="3" a="1"/>
  <c r="AB98" i="3" s="1"/>
  <c r="Y99" i="3" a="1"/>
  <c r="Y99" i="3" s="1"/>
  <c r="Z99" i="3" a="1"/>
  <c r="Z99" i="3" s="1"/>
  <c r="AA99" i="3" a="1"/>
  <c r="AA99" i="3" s="1"/>
  <c r="AB99" i="3" a="1"/>
  <c r="AB99" i="3" s="1"/>
  <c r="Y100" i="3" a="1"/>
  <c r="Y100" i="3" s="1"/>
  <c r="Z100" i="3" a="1"/>
  <c r="Z100" i="3" s="1"/>
  <c r="AA100" i="3" a="1"/>
  <c r="AA100" i="3" s="1"/>
  <c r="AB100" i="3" a="1"/>
  <c r="AB100" i="3" s="1"/>
  <c r="Y101" i="3" a="1"/>
  <c r="Y101" i="3" s="1"/>
  <c r="Z101" i="3" a="1"/>
  <c r="Z101" i="3" s="1"/>
  <c r="AA101" i="3" a="1"/>
  <c r="AA101" i="3" s="1"/>
  <c r="AB101" i="3" a="1"/>
  <c r="AB101" i="3" s="1"/>
  <c r="Y102" i="3" a="1"/>
  <c r="Y102" i="3" s="1"/>
  <c r="Z102" i="3" a="1"/>
  <c r="Z102" i="3" s="1"/>
  <c r="AA102" i="3" a="1"/>
  <c r="AA102" i="3" s="1"/>
  <c r="AB102" i="3" a="1"/>
  <c r="AB102" i="3" s="1"/>
  <c r="Y103" i="3" a="1"/>
  <c r="Y103" i="3" s="1"/>
  <c r="Z103" i="3" a="1"/>
  <c r="Z103" i="3" s="1"/>
  <c r="AA103" i="3" a="1"/>
  <c r="AA103" i="3" s="1"/>
  <c r="AB103" i="3" a="1"/>
  <c r="AB103" i="3" s="1"/>
  <c r="Y104" i="3" a="1"/>
  <c r="Y104" i="3" s="1"/>
  <c r="Z104" i="3" a="1"/>
  <c r="Z104" i="3" s="1"/>
  <c r="AA104" i="3" a="1"/>
  <c r="AA104" i="3" s="1"/>
  <c r="AB104" i="3" a="1"/>
  <c r="AB104" i="3" s="1"/>
  <c r="Y105" i="3" a="1"/>
  <c r="Y105" i="3" s="1"/>
  <c r="Z105" i="3" a="1"/>
  <c r="Z105" i="3"/>
  <c r="AA105" i="3" a="1"/>
  <c r="AA105" i="3" s="1"/>
  <c r="AB105" i="3" a="1"/>
  <c r="AB105" i="3" s="1"/>
  <c r="Y106" i="3" a="1"/>
  <c r="Y106" i="3" s="1"/>
  <c r="Z106" i="3" a="1"/>
  <c r="Z106" i="3" s="1"/>
  <c r="AA106" i="3" a="1"/>
  <c r="AA106" i="3"/>
  <c r="AB106" i="3" a="1"/>
  <c r="AB106" i="3" s="1"/>
  <c r="Y107" i="3" a="1"/>
  <c r="Y107" i="3" s="1"/>
  <c r="Z107" i="3" a="1"/>
  <c r="Z107" i="3" s="1"/>
  <c r="AA107" i="3" a="1"/>
  <c r="AA107" i="3" s="1"/>
  <c r="AB107" i="3" a="1"/>
  <c r="AB107" i="3" s="1"/>
  <c r="Y108" i="3" a="1"/>
  <c r="Y108" i="3" s="1"/>
  <c r="Z108" i="3" a="1"/>
  <c r="Z108" i="3" s="1"/>
  <c r="AA108" i="3" a="1"/>
  <c r="AA108" i="3" s="1"/>
  <c r="AB108" i="3" a="1"/>
  <c r="AB108" i="3" s="1"/>
  <c r="Y109" i="3" a="1"/>
  <c r="Y109" i="3" s="1"/>
  <c r="Z109" i="3" a="1"/>
  <c r="Z109" i="3" s="1"/>
  <c r="AA109" i="3" a="1"/>
  <c r="AA109" i="3" s="1"/>
  <c r="AB109" i="3" a="1"/>
  <c r="AB109" i="3" s="1"/>
  <c r="Y110" i="3" a="1"/>
  <c r="Y110" i="3" s="1"/>
  <c r="Z110" i="3" a="1"/>
  <c r="Z110" i="3" s="1"/>
  <c r="AA110" i="3" a="1"/>
  <c r="AA110" i="3" s="1"/>
  <c r="AB110" i="3" a="1"/>
  <c r="AB110" i="3" s="1"/>
  <c r="Y111" i="3" a="1"/>
  <c r="Y111" i="3" s="1"/>
  <c r="Z111" i="3" a="1"/>
  <c r="Z111" i="3" s="1"/>
  <c r="AA111" i="3" a="1"/>
  <c r="AA111" i="3" s="1"/>
  <c r="AB111" i="3" a="1"/>
  <c r="AB111" i="3" s="1"/>
  <c r="Y112" i="3" a="1"/>
  <c r="Y112" i="3" s="1"/>
  <c r="Z112" i="3" a="1"/>
  <c r="Z112" i="3" s="1"/>
  <c r="AA112" i="3" a="1"/>
  <c r="AA112" i="3" s="1"/>
  <c r="AB112" i="3" a="1"/>
  <c r="AB112" i="3" s="1"/>
  <c r="Y113" i="3" a="1"/>
  <c r="Y113" i="3" s="1"/>
  <c r="Z113" i="3" a="1"/>
  <c r="Z113" i="3" s="1"/>
  <c r="AA113" i="3" a="1"/>
  <c r="AA113" i="3" s="1"/>
  <c r="AB113" i="3" a="1"/>
  <c r="AB113" i="3" s="1"/>
  <c r="Y114" i="3" a="1"/>
  <c r="Y114" i="3" s="1"/>
  <c r="Z114" i="3" a="1"/>
  <c r="Z114" i="3" s="1"/>
  <c r="AA114" i="3" a="1"/>
  <c r="AA114" i="3" s="1"/>
  <c r="AB114" i="3" a="1"/>
  <c r="AB114" i="3" s="1"/>
  <c r="Y115" i="3" a="1"/>
  <c r="Y115" i="3" s="1"/>
  <c r="Z115" i="3" a="1"/>
  <c r="Z115" i="3" s="1"/>
  <c r="AA115" i="3" a="1"/>
  <c r="AA115" i="3" s="1"/>
  <c r="AB115" i="3" a="1"/>
  <c r="AB115" i="3" s="1"/>
  <c r="Y116" i="3" a="1"/>
  <c r="Y116" i="3" s="1"/>
  <c r="Z116" i="3" a="1"/>
  <c r="Z116" i="3" s="1"/>
  <c r="AA116" i="3" a="1"/>
  <c r="AA116" i="3" s="1"/>
  <c r="AB116" i="3" a="1"/>
  <c r="AB116" i="3" s="1"/>
  <c r="Y117" i="3" a="1"/>
  <c r="Y117" i="3" s="1"/>
  <c r="Z117" i="3" a="1"/>
  <c r="Z117" i="3" s="1"/>
  <c r="AA117" i="3" a="1"/>
  <c r="AA117" i="3" s="1"/>
  <c r="AB117" i="3" a="1"/>
  <c r="AB117" i="3" s="1"/>
  <c r="Y118" i="3" a="1"/>
  <c r="Y118" i="3" s="1"/>
  <c r="Z118" i="3" a="1"/>
  <c r="Z118" i="3" s="1"/>
  <c r="AA118" i="3" a="1"/>
  <c r="AA118" i="3" s="1"/>
  <c r="AB118" i="3" a="1"/>
  <c r="AB118" i="3" s="1"/>
  <c r="Y119" i="3" a="1"/>
  <c r="Y119" i="3" s="1"/>
  <c r="Z119" i="3" a="1"/>
  <c r="Z119" i="3" s="1"/>
  <c r="AA119" i="3" a="1"/>
  <c r="AA119" i="3" s="1"/>
  <c r="AB119" i="3" a="1"/>
  <c r="AB119" i="3" s="1"/>
  <c r="Y120" i="3" a="1"/>
  <c r="Y120" i="3" s="1"/>
  <c r="Z120" i="3" a="1"/>
  <c r="Z120" i="3" s="1"/>
  <c r="AA120" i="3" a="1"/>
  <c r="AA120" i="3" s="1"/>
  <c r="AB120" i="3" a="1"/>
  <c r="AB120" i="3" s="1"/>
  <c r="Y121" i="3" a="1"/>
  <c r="Y121" i="3" s="1"/>
  <c r="Z121" i="3" a="1"/>
  <c r="Z121" i="3" s="1"/>
  <c r="AA121" i="3" a="1"/>
  <c r="AA121" i="3" s="1"/>
  <c r="AB121" i="3" a="1"/>
  <c r="AB121" i="3" s="1"/>
  <c r="Y122" i="3" a="1"/>
  <c r="Y122" i="3" s="1"/>
  <c r="Z122" i="3" a="1"/>
  <c r="Z122" i="3" s="1"/>
  <c r="AA122" i="3" a="1"/>
  <c r="AA122" i="3" s="1"/>
  <c r="AB122" i="3" a="1"/>
  <c r="AB122" i="3" s="1"/>
  <c r="Y123" i="3" a="1"/>
  <c r="Y123" i="3" s="1"/>
  <c r="Z123" i="3" a="1"/>
  <c r="Z123" i="3" s="1"/>
  <c r="AA123" i="3" a="1"/>
  <c r="AA123" i="3" s="1"/>
  <c r="AB123" i="3" a="1"/>
  <c r="AB123" i="3" s="1"/>
  <c r="Y124" i="3" a="1"/>
  <c r="Y124" i="3" s="1"/>
  <c r="Z124" i="3" a="1"/>
  <c r="Z124" i="3" s="1"/>
  <c r="AA124" i="3" a="1"/>
  <c r="AA124" i="3" s="1"/>
  <c r="AB124" i="3" a="1"/>
  <c r="AB124" i="3" s="1"/>
  <c r="Y125" i="3" a="1"/>
  <c r="Y125" i="3" s="1"/>
  <c r="Z125" i="3" a="1"/>
  <c r="Z125" i="3" s="1"/>
  <c r="AA125" i="3" a="1"/>
  <c r="AA125" i="3" s="1"/>
  <c r="AB125" i="3" a="1"/>
  <c r="AB125" i="3" s="1"/>
  <c r="Y126" i="3" a="1"/>
  <c r="Y126" i="3" s="1"/>
  <c r="Z126" i="3" a="1"/>
  <c r="Z126" i="3" s="1"/>
  <c r="AA126" i="3" a="1"/>
  <c r="AA126" i="3" s="1"/>
  <c r="AB126" i="3" a="1"/>
  <c r="AB126" i="3" s="1"/>
  <c r="Y127" i="3" a="1"/>
  <c r="Y127" i="3" s="1"/>
  <c r="Z127" i="3" a="1"/>
  <c r="Z127" i="3" s="1"/>
  <c r="AA127" i="3" a="1"/>
  <c r="AA127" i="3" s="1"/>
  <c r="AB127" i="3" a="1"/>
  <c r="AB127" i="3" s="1"/>
  <c r="Y128" i="3" a="1"/>
  <c r="Y128" i="3" s="1"/>
  <c r="Z128" i="3" a="1"/>
  <c r="Z128" i="3" s="1"/>
  <c r="AA128" i="3" a="1"/>
  <c r="AA128" i="3" s="1"/>
  <c r="AB128" i="3" a="1"/>
  <c r="AB128" i="3" s="1"/>
  <c r="Y129" i="3" a="1"/>
  <c r="Y129" i="3" s="1"/>
  <c r="Z129" i="3" a="1"/>
  <c r="Z129" i="3" s="1"/>
  <c r="AA129" i="3" a="1"/>
  <c r="AA129" i="3" s="1"/>
  <c r="AB129" i="3" a="1"/>
  <c r="AB129" i="3" s="1"/>
  <c r="Y130" i="3" a="1"/>
  <c r="Y130" i="3" s="1"/>
  <c r="Z130" i="3" a="1"/>
  <c r="Z130" i="3" s="1"/>
  <c r="AA130" i="3" a="1"/>
  <c r="AA130" i="3" s="1"/>
  <c r="AB130" i="3" a="1"/>
  <c r="AB130" i="3" s="1"/>
  <c r="Y131" i="3" a="1"/>
  <c r="Y131" i="3" s="1"/>
  <c r="Z131" i="3" a="1"/>
  <c r="Z131" i="3" s="1"/>
  <c r="AA131" i="3" a="1"/>
  <c r="AA131" i="3" s="1"/>
  <c r="AB131" i="3" a="1"/>
  <c r="AB131" i="3" s="1"/>
  <c r="Y132" i="3" a="1"/>
  <c r="Y132" i="3" s="1"/>
  <c r="Z132" i="3" a="1"/>
  <c r="Z132" i="3" s="1"/>
  <c r="AA132" i="3" a="1"/>
  <c r="AA132" i="3" s="1"/>
  <c r="AB132" i="3" a="1"/>
  <c r="AB132" i="3" s="1"/>
  <c r="Y133" i="3" a="1"/>
  <c r="Y133" i="3" s="1"/>
  <c r="Z133" i="3" a="1"/>
  <c r="Z133" i="3" s="1"/>
  <c r="AA133" i="3" a="1"/>
  <c r="AA133" i="3" s="1"/>
  <c r="AB133" i="3" a="1"/>
  <c r="AB133" i="3" s="1"/>
  <c r="Y134" i="3" a="1"/>
  <c r="Y134" i="3" s="1"/>
  <c r="Z134" i="3" a="1"/>
  <c r="Z134" i="3" s="1"/>
  <c r="AA134" i="3" a="1"/>
  <c r="AA134" i="3" s="1"/>
  <c r="AB134" i="3" a="1"/>
  <c r="AB134" i="3" s="1"/>
  <c r="AB2" i="3" a="1"/>
  <c r="AB2" i="3" s="1"/>
  <c r="AA2" i="3" a="1"/>
  <c r="AA2" i="3" s="1"/>
  <c r="Z2" i="3" a="1"/>
  <c r="Z2" i="3" s="1"/>
  <c r="W2" i="3"/>
  <c r="AA33" i="10" l="1"/>
  <c r="AA57" i="10"/>
  <c r="AA69" i="10"/>
  <c r="AA75" i="10"/>
  <c r="AA78" i="10"/>
  <c r="AA90" i="10"/>
  <c r="AA97" i="10"/>
  <c r="AA109" i="10"/>
  <c r="AA121" i="10"/>
  <c r="AA77" i="10"/>
  <c r="AA84" i="10"/>
  <c r="AA96" i="10"/>
  <c r="AA112" i="10"/>
  <c r="AA124" i="10"/>
  <c r="AA73" i="10"/>
  <c r="AA94" i="10"/>
  <c r="AA106" i="10"/>
  <c r="AA118" i="10"/>
  <c r="AA130" i="10"/>
  <c r="AA72" i="10"/>
  <c r="AA39" i="10"/>
  <c r="AA43" i="10"/>
  <c r="AA67" i="10"/>
  <c r="AA34" i="10"/>
  <c r="AA91" i="10"/>
  <c r="AA93" i="10"/>
  <c r="AA105" i="10"/>
  <c r="AA117" i="10"/>
  <c r="AA129" i="10"/>
  <c r="AA76" i="10"/>
  <c r="AA100" i="10"/>
  <c r="AA54" i="10"/>
  <c r="AA49" i="10"/>
  <c r="AA80" i="10"/>
  <c r="AA9" i="10"/>
  <c r="AA31" i="10"/>
  <c r="AA41" i="10"/>
  <c r="AA36" i="10"/>
  <c r="AA65" i="10"/>
  <c r="AA89" i="10"/>
  <c r="AA113" i="10"/>
  <c r="AA125" i="10"/>
  <c r="AA38" i="10"/>
  <c r="AA62" i="10"/>
  <c r="AA74" i="10"/>
  <c r="AA4" i="10"/>
  <c r="AA20" i="10"/>
  <c r="AA6" i="10"/>
  <c r="AA11" i="10"/>
  <c r="AA23" i="10"/>
  <c r="AA28" i="10"/>
  <c r="AA8" i="10"/>
  <c r="AA25" i="10"/>
  <c r="AA16" i="10"/>
  <c r="AA22" i="10"/>
  <c r="AA27" i="10"/>
  <c r="AA82" i="10"/>
  <c r="AA10" i="10"/>
  <c r="AA35" i="10"/>
  <c r="AA50" i="10"/>
  <c r="AA55" i="10"/>
  <c r="AA60" i="10"/>
  <c r="AA99" i="10"/>
  <c r="AA12" i="10"/>
  <c r="AA47" i="10"/>
  <c r="AA52" i="10"/>
  <c r="AA79" i="10"/>
  <c r="AA86" i="10"/>
  <c r="AA14" i="10"/>
  <c r="AA59" i="10"/>
  <c r="AA64" i="10"/>
  <c r="AA71" i="10"/>
  <c r="AA81" i="10"/>
  <c r="AA98" i="10"/>
  <c r="AA110" i="10"/>
  <c r="AA122" i="10"/>
  <c r="AA134" i="10"/>
  <c r="AA66" i="10"/>
  <c r="AA83" i="10"/>
  <c r="AA46" i="10"/>
  <c r="AA56" i="10"/>
  <c r="AA18" i="10"/>
  <c r="AA68" i="10"/>
  <c r="AA95" i="10"/>
  <c r="AA107" i="10"/>
  <c r="AA119" i="10"/>
  <c r="AA131" i="10"/>
  <c r="AA53" i="10"/>
  <c r="AA63" i="10"/>
  <c r="AA87" i="10"/>
  <c r="AA92" i="10"/>
  <c r="AA102" i="10"/>
  <c r="AA114" i="10"/>
  <c r="AA126" i="10"/>
  <c r="AA2" i="10"/>
  <c r="AA19" i="10"/>
  <c r="AA3" i="10"/>
  <c r="AA15" i="10"/>
  <c r="AA7" i="10"/>
  <c r="AA42" i="10"/>
  <c r="AA101" i="10"/>
  <c r="AA111" i="10"/>
  <c r="AA123" i="10"/>
  <c r="AA120" i="10"/>
  <c r="AA30" i="10"/>
  <c r="AA103" i="10"/>
  <c r="AA115" i="10"/>
  <c r="AA127" i="10"/>
  <c r="AA17" i="10"/>
  <c r="AA108" i="10"/>
  <c r="AA132" i="10"/>
  <c r="AA85" i="10"/>
  <c r="AS15" i="10"/>
  <c r="AV2" i="10" s="1"/>
  <c r="AA88" i="10"/>
  <c r="AS42" i="10"/>
  <c r="AA24" i="10"/>
  <c r="AA51" i="10"/>
  <c r="AS45" i="10"/>
  <c r="AS12" i="10"/>
  <c r="AU2" i="10" s="1"/>
  <c r="AA21" i="10"/>
  <c r="AA29" i="10"/>
  <c r="AA32" i="10"/>
  <c r="AA40" i="10"/>
  <c r="AA48" i="10"/>
  <c r="AA61" i="10"/>
  <c r="AA44" i="10"/>
  <c r="AA70" i="10"/>
  <c r="AS9" i="10"/>
  <c r="AS30" i="10" s="1"/>
  <c r="AA5" i="10"/>
  <c r="AA13" i="10"/>
  <c r="AA26" i="10"/>
  <c r="AA37" i="10"/>
  <c r="AA45" i="10"/>
  <c r="AA58" i="10"/>
  <c r="AA104" i="10"/>
  <c r="AA116" i="10"/>
  <c r="AA128" i="10"/>
  <c r="AA133" i="10"/>
  <c r="T89" i="9"/>
  <c r="T134" i="9"/>
  <c r="T122" i="9"/>
  <c r="T110" i="9"/>
  <c r="T98" i="9"/>
  <c r="T86" i="9"/>
  <c r="T74" i="9"/>
  <c r="T62" i="9"/>
  <c r="T50" i="9"/>
  <c r="T26" i="9"/>
  <c r="T4" i="9"/>
  <c r="T9" i="9"/>
  <c r="T19" i="9"/>
  <c r="T46" i="9"/>
  <c r="T112" i="9"/>
  <c r="T40" i="9"/>
  <c r="T44" i="9"/>
  <c r="T30" i="9"/>
  <c r="T37" i="9"/>
  <c r="T7" i="9"/>
  <c r="T21" i="9"/>
  <c r="T45" i="9"/>
  <c r="T42" i="9"/>
  <c r="T48" i="9"/>
  <c r="T11" i="9"/>
  <c r="T14" i="9"/>
  <c r="T47" i="9"/>
  <c r="T32" i="9"/>
  <c r="T31" i="9"/>
  <c r="T6" i="9"/>
  <c r="T3" i="9"/>
  <c r="T2" i="9"/>
  <c r="T39" i="9"/>
  <c r="T38" i="9"/>
  <c r="T41" i="9"/>
  <c r="T5" i="9"/>
  <c r="T17" i="9"/>
  <c r="T8" i="9"/>
  <c r="T13" i="9"/>
  <c r="T16" i="9"/>
  <c r="T24" i="9"/>
  <c r="T12" i="9"/>
  <c r="T20" i="9"/>
  <c r="AL18" i="9"/>
  <c r="AP8" i="9" s="1"/>
  <c r="T23" i="9"/>
  <c r="T18" i="9"/>
  <c r="T22" i="9"/>
  <c r="AL12" i="9"/>
  <c r="AN2" i="9" s="1"/>
  <c r="AL15" i="9"/>
  <c r="AO2" i="9" s="1"/>
  <c r="AL6" i="9"/>
  <c r="AL9" i="9"/>
  <c r="AL30" i="9" s="1"/>
  <c r="AL45" i="9"/>
  <c r="AL3" i="9"/>
  <c r="AL42" i="9"/>
  <c r="T51" i="9"/>
  <c r="AF31" i="3" a="1"/>
  <c r="AF31" i="3" s="1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T27" i="3" s="1"/>
  <c r="W28" i="3"/>
  <c r="W29" i="3"/>
  <c r="T29" i="3" s="1"/>
  <c r="W30" i="3"/>
  <c r="W31" i="3"/>
  <c r="W32" i="3"/>
  <c r="W33" i="3"/>
  <c r="W34" i="3"/>
  <c r="W35" i="3"/>
  <c r="W36" i="3"/>
  <c r="T36" i="3" s="1"/>
  <c r="W37" i="3"/>
  <c r="W38" i="3"/>
  <c r="W39" i="3"/>
  <c r="T39" i="3" s="1"/>
  <c r="W40" i="3"/>
  <c r="W41" i="3"/>
  <c r="T41" i="3" s="1"/>
  <c r="W42" i="3"/>
  <c r="W43" i="3"/>
  <c r="W44" i="3"/>
  <c r="W45" i="3"/>
  <c r="W46" i="3"/>
  <c r="W47" i="3"/>
  <c r="W48" i="3"/>
  <c r="T48" i="3" s="1"/>
  <c r="W49" i="3"/>
  <c r="W50" i="3"/>
  <c r="W51" i="3"/>
  <c r="T51" i="3" s="1"/>
  <c r="W52" i="3"/>
  <c r="W53" i="3"/>
  <c r="T53" i="3" s="1"/>
  <c r="W54" i="3"/>
  <c r="W55" i="3"/>
  <c r="W56" i="3"/>
  <c r="W57" i="3"/>
  <c r="W58" i="3"/>
  <c r="W59" i="3"/>
  <c r="W60" i="3"/>
  <c r="T60" i="3" s="1"/>
  <c r="W61" i="3"/>
  <c r="W62" i="3"/>
  <c r="W63" i="3"/>
  <c r="T63" i="3" s="1"/>
  <c r="W64" i="3"/>
  <c r="W65" i="3"/>
  <c r="T65" i="3" s="1"/>
  <c r="W66" i="3"/>
  <c r="W67" i="3"/>
  <c r="W68" i="3"/>
  <c r="W69" i="3"/>
  <c r="W70" i="3"/>
  <c r="W71" i="3"/>
  <c r="W72" i="3"/>
  <c r="W73" i="3"/>
  <c r="W74" i="3"/>
  <c r="W75" i="3"/>
  <c r="T75" i="3" s="1"/>
  <c r="W76" i="3"/>
  <c r="T76" i="3" s="1"/>
  <c r="W77" i="3"/>
  <c r="T77" i="3" s="1"/>
  <c r="W78" i="3"/>
  <c r="W79" i="3"/>
  <c r="W80" i="3"/>
  <c r="W81" i="3"/>
  <c r="W82" i="3"/>
  <c r="W83" i="3"/>
  <c r="W84" i="3"/>
  <c r="W85" i="3"/>
  <c r="W86" i="3"/>
  <c r="W87" i="3"/>
  <c r="T87" i="3" s="1"/>
  <c r="W88" i="3"/>
  <c r="T88" i="3" s="1"/>
  <c r="W89" i="3"/>
  <c r="W90" i="3"/>
  <c r="W91" i="3"/>
  <c r="W92" i="3"/>
  <c r="W93" i="3"/>
  <c r="W94" i="3"/>
  <c r="W95" i="3"/>
  <c r="W96" i="3"/>
  <c r="W97" i="3"/>
  <c r="W98" i="3"/>
  <c r="W99" i="3"/>
  <c r="T99" i="3" s="1"/>
  <c r="W100" i="3"/>
  <c r="W101" i="3"/>
  <c r="T101" i="3" s="1"/>
  <c r="W102" i="3"/>
  <c r="W103" i="3"/>
  <c r="W104" i="3"/>
  <c r="W105" i="3"/>
  <c r="W106" i="3"/>
  <c r="W107" i="3"/>
  <c r="W108" i="3"/>
  <c r="W109" i="3"/>
  <c r="W110" i="3"/>
  <c r="W111" i="3"/>
  <c r="W112" i="3"/>
  <c r="W113" i="3"/>
  <c r="T113" i="3" s="1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T15" i="3"/>
  <c r="T17" i="3"/>
  <c r="T40" i="3"/>
  <c r="T89" i="3"/>
  <c r="T111" i="3"/>
  <c r="T123" i="3"/>
  <c r="T124" i="3"/>
  <c r="X134" i="7" a="1"/>
  <c r="X134" i="7" s="1"/>
  <c r="W134" i="7" a="1"/>
  <c r="W134" i="7" s="1"/>
  <c r="V134" i="7"/>
  <c r="V134" i="7" a="1"/>
  <c r="U134" i="7" a="1"/>
  <c r="U134" i="7" s="1"/>
  <c r="T134" i="7" a="1"/>
  <c r="T134" i="7" s="1"/>
  <c r="S134" i="7" a="1"/>
  <c r="S134" i="7" s="1"/>
  <c r="Q134" i="7" s="1"/>
  <c r="X133" i="7"/>
  <c r="X133" i="7" a="1"/>
  <c r="W133" i="7" a="1"/>
  <c r="W133" i="7" s="1"/>
  <c r="V133" i="7" a="1"/>
  <c r="V133" i="7" s="1"/>
  <c r="U133" i="7" a="1"/>
  <c r="U133" i="7" s="1"/>
  <c r="T133" i="7" a="1"/>
  <c r="T133" i="7" s="1"/>
  <c r="S133" i="7"/>
  <c r="Q133" i="7" s="1"/>
  <c r="S133" i="7" a="1"/>
  <c r="X132" i="7" a="1"/>
  <c r="X132" i="7" s="1"/>
  <c r="W132" i="7" a="1"/>
  <c r="W132" i="7" s="1"/>
  <c r="V132" i="7"/>
  <c r="V132" i="7" a="1"/>
  <c r="U132" i="7" a="1"/>
  <c r="U132" i="7" s="1"/>
  <c r="T132" i="7" a="1"/>
  <c r="T132" i="7" s="1"/>
  <c r="S132" i="7" a="1"/>
  <c r="S132" i="7" s="1"/>
  <c r="Q132" i="7" s="1"/>
  <c r="X131" i="7" a="1"/>
  <c r="X131" i="7" s="1"/>
  <c r="W131" i="7" a="1"/>
  <c r="W131" i="7" s="1"/>
  <c r="V131" i="7" a="1"/>
  <c r="V131" i="7" s="1"/>
  <c r="U131" i="7"/>
  <c r="U131" i="7" a="1"/>
  <c r="T131" i="7"/>
  <c r="T131" i="7" a="1"/>
  <c r="S131" i="7"/>
  <c r="Q131" i="7" s="1"/>
  <c r="S131" i="7" a="1"/>
  <c r="X130" i="7" a="1"/>
  <c r="X130" i="7" s="1"/>
  <c r="W130" i="7"/>
  <c r="W130" i="7" a="1"/>
  <c r="V130" i="7" a="1"/>
  <c r="V130" i="7" s="1"/>
  <c r="U130" i="7" a="1"/>
  <c r="U130" i="7" s="1"/>
  <c r="T130" i="7" a="1"/>
  <c r="T130" i="7" s="1"/>
  <c r="S130" i="7" a="1"/>
  <c r="S130" i="7" s="1"/>
  <c r="Q130" i="7" s="1"/>
  <c r="X129" i="7" a="1"/>
  <c r="X129" i="7" s="1"/>
  <c r="W129" i="7" a="1"/>
  <c r="W129" i="7" s="1"/>
  <c r="V129" i="7"/>
  <c r="V129" i="7" a="1"/>
  <c r="U129" i="7"/>
  <c r="U129" i="7" a="1"/>
  <c r="T129" i="7"/>
  <c r="T129" i="7" a="1"/>
  <c r="S129" i="7" a="1"/>
  <c r="S129" i="7" s="1"/>
  <c r="Q129" i="7" s="1"/>
  <c r="X128" i="7"/>
  <c r="X128" i="7" a="1"/>
  <c r="W128" i="7" a="1"/>
  <c r="W128" i="7" s="1"/>
  <c r="V128" i="7" a="1"/>
  <c r="V128" i="7" s="1"/>
  <c r="U128" i="7" a="1"/>
  <c r="U128" i="7" s="1"/>
  <c r="T128" i="7" a="1"/>
  <c r="T128" i="7" s="1"/>
  <c r="S128" i="7" a="1"/>
  <c r="S128" i="7" s="1"/>
  <c r="Q128" i="7" s="1"/>
  <c r="X127" i="7" a="1"/>
  <c r="X127" i="7" s="1"/>
  <c r="W127" i="7"/>
  <c r="W127" i="7" a="1"/>
  <c r="V127" i="7"/>
  <c r="V127" i="7" a="1"/>
  <c r="U127" i="7"/>
  <c r="U127" i="7" a="1"/>
  <c r="T127" i="7" a="1"/>
  <c r="T127" i="7" s="1"/>
  <c r="S127" i="7" a="1"/>
  <c r="S127" i="7" s="1"/>
  <c r="Q127" i="7" s="1"/>
  <c r="X126" i="7" a="1"/>
  <c r="X126" i="7" s="1"/>
  <c r="W126" i="7" a="1"/>
  <c r="W126" i="7" s="1"/>
  <c r="V126" i="7" a="1"/>
  <c r="V126" i="7" s="1"/>
  <c r="U126" i="7" a="1"/>
  <c r="U126" i="7" s="1"/>
  <c r="T126" i="7" a="1"/>
  <c r="T126" i="7" s="1"/>
  <c r="S126" i="7"/>
  <c r="Q126" i="7" s="1"/>
  <c r="S126" i="7" a="1"/>
  <c r="X125" i="7"/>
  <c r="X125" i="7" a="1"/>
  <c r="W125" i="7"/>
  <c r="W125" i="7" a="1"/>
  <c r="V125" i="7"/>
  <c r="V125" i="7" a="1"/>
  <c r="U125" i="7" a="1"/>
  <c r="U125" i="7" s="1"/>
  <c r="T125" i="7" a="1"/>
  <c r="T125" i="7" s="1"/>
  <c r="S125" i="7" a="1"/>
  <c r="S125" i="7" s="1"/>
  <c r="Q125" i="7" s="1"/>
  <c r="X124" i="7" a="1"/>
  <c r="X124" i="7" s="1"/>
  <c r="W124" i="7" a="1"/>
  <c r="W124" i="7" s="1"/>
  <c r="V124" i="7" a="1"/>
  <c r="V124" i="7" s="1"/>
  <c r="U124" i="7" a="1"/>
  <c r="U124" i="7" s="1"/>
  <c r="T124" i="7"/>
  <c r="T124" i="7" a="1"/>
  <c r="S124" i="7" a="1"/>
  <c r="S124" i="7" s="1"/>
  <c r="Q124" i="7" s="1"/>
  <c r="X123" i="7"/>
  <c r="X123" i="7" a="1"/>
  <c r="W123" i="7" a="1"/>
  <c r="W123" i="7" s="1"/>
  <c r="V123" i="7" a="1"/>
  <c r="V123" i="7" s="1"/>
  <c r="U123" i="7" a="1"/>
  <c r="U123" i="7" s="1"/>
  <c r="T123" i="7" a="1"/>
  <c r="T123" i="7" s="1"/>
  <c r="S123" i="7"/>
  <c r="Q123" i="7" s="1"/>
  <c r="S123" i="7" a="1"/>
  <c r="X122" i="7" a="1"/>
  <c r="X122" i="7" s="1"/>
  <c r="W122" i="7" a="1"/>
  <c r="W122" i="7" s="1"/>
  <c r="V122" i="7" a="1"/>
  <c r="V122" i="7" s="1"/>
  <c r="U122" i="7"/>
  <c r="U122" i="7" a="1"/>
  <c r="T122" i="7" a="1"/>
  <c r="T122" i="7" s="1"/>
  <c r="S122" i="7" a="1"/>
  <c r="S122" i="7" s="1"/>
  <c r="Q122" i="7" s="1"/>
  <c r="X121" i="7" a="1"/>
  <c r="X121" i="7" s="1"/>
  <c r="W121" i="7" a="1"/>
  <c r="W121" i="7" s="1"/>
  <c r="V121" i="7" a="1"/>
  <c r="V121" i="7" s="1"/>
  <c r="U121" i="7" a="1"/>
  <c r="U121" i="7" s="1"/>
  <c r="T121" i="7"/>
  <c r="T121" i="7" a="1"/>
  <c r="S121" i="7"/>
  <c r="Q121" i="7" s="1"/>
  <c r="S121" i="7" a="1"/>
  <c r="X120" i="7" a="1"/>
  <c r="X120" i="7" s="1"/>
  <c r="W120" i="7" a="1"/>
  <c r="W120" i="7" s="1"/>
  <c r="V120" i="7"/>
  <c r="V120" i="7" a="1"/>
  <c r="U120" i="7" a="1"/>
  <c r="U120" i="7" s="1"/>
  <c r="T120" i="7" a="1"/>
  <c r="T120" i="7" s="1"/>
  <c r="S120" i="7" a="1"/>
  <c r="S120" i="7" s="1"/>
  <c r="Q120" i="7" s="1"/>
  <c r="X119" i="7" a="1"/>
  <c r="X119" i="7" s="1"/>
  <c r="W119" i="7" a="1"/>
  <c r="W119" i="7" s="1"/>
  <c r="V119" i="7" a="1"/>
  <c r="V119" i="7" s="1"/>
  <c r="U119" i="7"/>
  <c r="U119" i="7" a="1"/>
  <c r="T119" i="7"/>
  <c r="T119" i="7" a="1"/>
  <c r="S119" i="7" a="1"/>
  <c r="S119" i="7" s="1"/>
  <c r="Q119" i="7" s="1"/>
  <c r="X118" i="7" a="1"/>
  <c r="X118" i="7" s="1"/>
  <c r="W118" i="7"/>
  <c r="W118" i="7" a="1"/>
  <c r="V118" i="7" a="1"/>
  <c r="V118" i="7" s="1"/>
  <c r="U118" i="7" a="1"/>
  <c r="U118" i="7" s="1"/>
  <c r="T118" i="7" a="1"/>
  <c r="T118" i="7" s="1"/>
  <c r="S118" i="7" a="1"/>
  <c r="S118" i="7" s="1"/>
  <c r="Q118" i="7" s="1"/>
  <c r="X117" i="7" a="1"/>
  <c r="X117" i="7" s="1"/>
  <c r="W117" i="7" a="1"/>
  <c r="W117" i="7" s="1"/>
  <c r="V117" i="7"/>
  <c r="V117" i="7" a="1"/>
  <c r="U117" i="7"/>
  <c r="U117" i="7" a="1"/>
  <c r="T117" i="7" a="1"/>
  <c r="T117" i="7" s="1"/>
  <c r="S117" i="7" a="1"/>
  <c r="S117" i="7" s="1"/>
  <c r="Q117" i="7" s="1"/>
  <c r="X116" i="7"/>
  <c r="X116" i="7" a="1"/>
  <c r="W116" i="7" a="1"/>
  <c r="W116" i="7" s="1"/>
  <c r="V116" i="7" a="1"/>
  <c r="V116" i="7" s="1"/>
  <c r="U116" i="7" a="1"/>
  <c r="U116" i="7" s="1"/>
  <c r="T116" i="7" a="1"/>
  <c r="T116" i="7" s="1"/>
  <c r="S116" i="7" a="1"/>
  <c r="S116" i="7" s="1"/>
  <c r="Q116" i="7" s="1"/>
  <c r="X115" i="7" a="1"/>
  <c r="X115" i="7" s="1"/>
  <c r="W115" i="7"/>
  <c r="W115" i="7" a="1"/>
  <c r="V115" i="7"/>
  <c r="V115" i="7" a="1"/>
  <c r="U115" i="7" a="1"/>
  <c r="U115" i="7" s="1"/>
  <c r="T115" i="7" a="1"/>
  <c r="T115" i="7" s="1"/>
  <c r="S115" i="7" a="1"/>
  <c r="S115" i="7" s="1"/>
  <c r="Q115" i="7" s="1"/>
  <c r="X114" i="7" a="1"/>
  <c r="X114" i="7" s="1"/>
  <c r="W114" i="7" a="1"/>
  <c r="W114" i="7" s="1"/>
  <c r="V114" i="7" a="1"/>
  <c r="V114" i="7" s="1"/>
  <c r="U114" i="7" a="1"/>
  <c r="U114" i="7" s="1"/>
  <c r="T114" i="7" a="1"/>
  <c r="T114" i="7" s="1"/>
  <c r="S114" i="7"/>
  <c r="Q114" i="7" s="1"/>
  <c r="S114" i="7" a="1"/>
  <c r="X113" i="7"/>
  <c r="X113" i="7" a="1"/>
  <c r="W113" i="7"/>
  <c r="W113" i="7" a="1"/>
  <c r="V113" i="7" a="1"/>
  <c r="V113" i="7" s="1"/>
  <c r="U113" i="7" a="1"/>
  <c r="U113" i="7" s="1"/>
  <c r="T113" i="7" a="1"/>
  <c r="T113" i="7" s="1"/>
  <c r="S113" i="7" a="1"/>
  <c r="S113" i="7" s="1"/>
  <c r="Q113" i="7" s="1"/>
  <c r="X112" i="7" a="1"/>
  <c r="X112" i="7" s="1"/>
  <c r="W112" i="7" a="1"/>
  <c r="W112" i="7" s="1"/>
  <c r="V112" i="7" a="1"/>
  <c r="V112" i="7" s="1"/>
  <c r="U112" i="7" a="1"/>
  <c r="U112" i="7" s="1"/>
  <c r="T112" i="7"/>
  <c r="T112" i="7" a="1"/>
  <c r="S112" i="7" a="1"/>
  <c r="S112" i="7" s="1"/>
  <c r="Q112" i="7" s="1"/>
  <c r="X111" i="7"/>
  <c r="X111" i="7" a="1"/>
  <c r="W111" i="7" a="1"/>
  <c r="W111" i="7" s="1"/>
  <c r="V111" i="7" a="1"/>
  <c r="V111" i="7" s="1"/>
  <c r="U111" i="7" a="1"/>
  <c r="U111" i="7" s="1"/>
  <c r="T111" i="7" a="1"/>
  <c r="T111" i="7" s="1"/>
  <c r="S111" i="7"/>
  <c r="Q111" i="7" s="1"/>
  <c r="S111" i="7" a="1"/>
  <c r="X110" i="7" a="1"/>
  <c r="X110" i="7" s="1"/>
  <c r="W110" i="7" a="1"/>
  <c r="W110" i="7" s="1"/>
  <c r="V110" i="7" a="1"/>
  <c r="V110" i="7" s="1"/>
  <c r="U110" i="7"/>
  <c r="U110" i="7" a="1"/>
  <c r="T110" i="7" a="1"/>
  <c r="T110" i="7" s="1"/>
  <c r="S110" i="7" a="1"/>
  <c r="S110" i="7" s="1"/>
  <c r="Q110" i="7" s="1"/>
  <c r="X109" i="7" a="1"/>
  <c r="X109" i="7" s="1"/>
  <c r="W109" i="7" a="1"/>
  <c r="W109" i="7" s="1"/>
  <c r="V109" i="7" a="1"/>
  <c r="V109" i="7" s="1"/>
  <c r="U109" i="7" a="1"/>
  <c r="U109" i="7" s="1"/>
  <c r="T109" i="7"/>
  <c r="T109" i="7" a="1"/>
  <c r="S109" i="7"/>
  <c r="Q109" i="7" s="1"/>
  <c r="S109" i="7" a="1"/>
  <c r="X108" i="7" a="1"/>
  <c r="X108" i="7" s="1"/>
  <c r="W108" i="7" a="1"/>
  <c r="W108" i="7" s="1"/>
  <c r="V108" i="7"/>
  <c r="V108" i="7" a="1"/>
  <c r="U108" i="7" a="1"/>
  <c r="U108" i="7" s="1"/>
  <c r="T108" i="7" a="1"/>
  <c r="T108" i="7" s="1"/>
  <c r="S108" i="7" a="1"/>
  <c r="S108" i="7" s="1"/>
  <c r="Q108" i="7" s="1"/>
  <c r="X107" i="7" a="1"/>
  <c r="X107" i="7" s="1"/>
  <c r="W107" i="7" a="1"/>
  <c r="W107" i="7" s="1"/>
  <c r="V107" i="7" a="1"/>
  <c r="V107" i="7" s="1"/>
  <c r="U107" i="7"/>
  <c r="U107" i="7" a="1"/>
  <c r="T107" i="7"/>
  <c r="T107" i="7" a="1"/>
  <c r="S107" i="7" a="1"/>
  <c r="S107" i="7" s="1"/>
  <c r="Q107" i="7" s="1"/>
  <c r="X106" i="7" a="1"/>
  <c r="X106" i="7" s="1"/>
  <c r="W106" i="7"/>
  <c r="W106" i="7" a="1"/>
  <c r="V106" i="7" a="1"/>
  <c r="V106" i="7" s="1"/>
  <c r="U106" i="7" a="1"/>
  <c r="U106" i="7" s="1"/>
  <c r="T106" i="7" a="1"/>
  <c r="T106" i="7" s="1"/>
  <c r="S106" i="7" a="1"/>
  <c r="S106" i="7" s="1"/>
  <c r="Q106" i="7" s="1"/>
  <c r="X105" i="7" a="1"/>
  <c r="X105" i="7" s="1"/>
  <c r="W105" i="7" a="1"/>
  <c r="W105" i="7" s="1"/>
  <c r="V105" i="7"/>
  <c r="V105" i="7" a="1"/>
  <c r="U105" i="7"/>
  <c r="U105" i="7" a="1"/>
  <c r="T105" i="7" a="1"/>
  <c r="T105" i="7" s="1"/>
  <c r="S105" i="7" a="1"/>
  <c r="S105" i="7" s="1"/>
  <c r="Q105" i="7" s="1"/>
  <c r="X104" i="7"/>
  <c r="X104" i="7" a="1"/>
  <c r="W104" i="7" a="1"/>
  <c r="W104" i="7" s="1"/>
  <c r="V104" i="7" a="1"/>
  <c r="V104" i="7" s="1"/>
  <c r="U104" i="7" a="1"/>
  <c r="U104" i="7" s="1"/>
  <c r="T104" i="7" a="1"/>
  <c r="T104" i="7" s="1"/>
  <c r="S104" i="7" a="1"/>
  <c r="S104" i="7" s="1"/>
  <c r="Q104" i="7" s="1"/>
  <c r="X103" i="7" a="1"/>
  <c r="X103" i="7" s="1"/>
  <c r="W103" i="7"/>
  <c r="W103" i="7" a="1"/>
  <c r="V103" i="7"/>
  <c r="V103" i="7" a="1"/>
  <c r="U103" i="7" a="1"/>
  <c r="U103" i="7" s="1"/>
  <c r="T103" i="7" a="1"/>
  <c r="T103" i="7" s="1"/>
  <c r="S103" i="7" a="1"/>
  <c r="S103" i="7" s="1"/>
  <c r="Q103" i="7" s="1"/>
  <c r="X102" i="7" a="1"/>
  <c r="X102" i="7" s="1"/>
  <c r="W102" i="7" a="1"/>
  <c r="W102" i="7" s="1"/>
  <c r="V102" i="7" a="1"/>
  <c r="V102" i="7" s="1"/>
  <c r="U102" i="7" a="1"/>
  <c r="U102" i="7" s="1"/>
  <c r="T102" i="7" a="1"/>
  <c r="T102" i="7" s="1"/>
  <c r="S102" i="7"/>
  <c r="Q102" i="7" s="1"/>
  <c r="S102" i="7" a="1"/>
  <c r="X101" i="7"/>
  <c r="X101" i="7" a="1"/>
  <c r="W101" i="7"/>
  <c r="W101" i="7" a="1"/>
  <c r="V101" i="7" a="1"/>
  <c r="V101" i="7" s="1"/>
  <c r="U101" i="7" a="1"/>
  <c r="U101" i="7" s="1"/>
  <c r="T101" i="7" a="1"/>
  <c r="T101" i="7" s="1"/>
  <c r="S101" i="7" a="1"/>
  <c r="S101" i="7" s="1"/>
  <c r="Q101" i="7" s="1"/>
  <c r="X100" i="7" a="1"/>
  <c r="X100" i="7" s="1"/>
  <c r="W100" i="7" a="1"/>
  <c r="W100" i="7" s="1"/>
  <c r="V100" i="7" a="1"/>
  <c r="V100" i="7" s="1"/>
  <c r="U100" i="7" a="1"/>
  <c r="U100" i="7" s="1"/>
  <c r="T100" i="7"/>
  <c r="T100" i="7" a="1"/>
  <c r="S100" i="7" a="1"/>
  <c r="S100" i="7" s="1"/>
  <c r="Q100" i="7" s="1"/>
  <c r="X99" i="7"/>
  <c r="X99" i="7" a="1"/>
  <c r="W99" i="7" a="1"/>
  <c r="W99" i="7" s="1"/>
  <c r="V99" i="7" a="1"/>
  <c r="V99" i="7" s="1"/>
  <c r="U99" i="7" a="1"/>
  <c r="U99" i="7" s="1"/>
  <c r="T99" i="7" a="1"/>
  <c r="T99" i="7" s="1"/>
  <c r="S99" i="7"/>
  <c r="Q99" i="7" s="1"/>
  <c r="S99" i="7" a="1"/>
  <c r="X98" i="7" a="1"/>
  <c r="X98" i="7" s="1"/>
  <c r="W98" i="7" a="1"/>
  <c r="W98" i="7" s="1"/>
  <c r="V98" i="7" a="1"/>
  <c r="V98" i="7" s="1"/>
  <c r="U98" i="7"/>
  <c r="U98" i="7" a="1"/>
  <c r="T98" i="7" a="1"/>
  <c r="T98" i="7" s="1"/>
  <c r="S98" i="7" a="1"/>
  <c r="S98" i="7" s="1"/>
  <c r="Q98" i="7" s="1"/>
  <c r="X97" i="7" a="1"/>
  <c r="X97" i="7" s="1"/>
  <c r="W97" i="7" a="1"/>
  <c r="W97" i="7" s="1"/>
  <c r="V97" i="7" a="1"/>
  <c r="V97" i="7" s="1"/>
  <c r="U97" i="7" a="1"/>
  <c r="U97" i="7" s="1"/>
  <c r="T97" i="7"/>
  <c r="T97" i="7" a="1"/>
  <c r="S97" i="7"/>
  <c r="Q97" i="7" s="1"/>
  <c r="S97" i="7" a="1"/>
  <c r="X96" i="7" a="1"/>
  <c r="X96" i="7" s="1"/>
  <c r="W96" i="7" a="1"/>
  <c r="W96" i="7" s="1"/>
  <c r="V96" i="7"/>
  <c r="V96" i="7" a="1"/>
  <c r="U96" i="7" a="1"/>
  <c r="U96" i="7" s="1"/>
  <c r="T96" i="7" a="1"/>
  <c r="T96" i="7" s="1"/>
  <c r="S96" i="7" a="1"/>
  <c r="S96" i="7" s="1"/>
  <c r="Q96" i="7" s="1"/>
  <c r="X95" i="7" a="1"/>
  <c r="X95" i="7" s="1"/>
  <c r="W95" i="7" a="1"/>
  <c r="W95" i="7" s="1"/>
  <c r="V95" i="7" a="1"/>
  <c r="V95" i="7" s="1"/>
  <c r="U95" i="7"/>
  <c r="U95" i="7" a="1"/>
  <c r="T95" i="7"/>
  <c r="T95" i="7" a="1"/>
  <c r="S95" i="7" a="1"/>
  <c r="S95" i="7" s="1"/>
  <c r="Q95" i="7" s="1"/>
  <c r="X94" i="7" a="1"/>
  <c r="X94" i="7" s="1"/>
  <c r="W94" i="7"/>
  <c r="W94" i="7" a="1"/>
  <c r="V94" i="7" a="1"/>
  <c r="V94" i="7" s="1"/>
  <c r="U94" i="7" a="1"/>
  <c r="U94" i="7" s="1"/>
  <c r="T94" i="7" a="1"/>
  <c r="T94" i="7" s="1"/>
  <c r="S94" i="7" a="1"/>
  <c r="S94" i="7" s="1"/>
  <c r="Q94" i="7" s="1"/>
  <c r="X93" i="7" a="1"/>
  <c r="X93" i="7" s="1"/>
  <c r="W93" i="7" a="1"/>
  <c r="W93" i="7" s="1"/>
  <c r="V93" i="7"/>
  <c r="V93" i="7" a="1"/>
  <c r="U93" i="7"/>
  <c r="U93" i="7" a="1"/>
  <c r="T93" i="7" a="1"/>
  <c r="T93" i="7" s="1"/>
  <c r="S93" i="7" a="1"/>
  <c r="S93" i="7" s="1"/>
  <c r="Q93" i="7" s="1"/>
  <c r="X92" i="7"/>
  <c r="X92" i="7" a="1"/>
  <c r="W92" i="7" a="1"/>
  <c r="W92" i="7" s="1"/>
  <c r="V92" i="7" a="1"/>
  <c r="V92" i="7" s="1"/>
  <c r="U92" i="7" a="1"/>
  <c r="U92" i="7" s="1"/>
  <c r="T92" i="7" a="1"/>
  <c r="T92" i="7" s="1"/>
  <c r="S92" i="7" a="1"/>
  <c r="S92" i="7" s="1"/>
  <c r="Q92" i="7" s="1"/>
  <c r="X91" i="7" a="1"/>
  <c r="X91" i="7" s="1"/>
  <c r="W91" i="7"/>
  <c r="W91" i="7" a="1"/>
  <c r="V91" i="7"/>
  <c r="V91" i="7" a="1"/>
  <c r="U91" i="7" a="1"/>
  <c r="U91" i="7" s="1"/>
  <c r="T91" i="7" a="1"/>
  <c r="T91" i="7" s="1"/>
  <c r="S91" i="7" a="1"/>
  <c r="S91" i="7" s="1"/>
  <c r="Q91" i="7" s="1"/>
  <c r="X90" i="7" a="1"/>
  <c r="X90" i="7" s="1"/>
  <c r="W90" i="7" a="1"/>
  <c r="W90" i="7" s="1"/>
  <c r="V90" i="7" a="1"/>
  <c r="V90" i="7" s="1"/>
  <c r="U90" i="7" a="1"/>
  <c r="U90" i="7" s="1"/>
  <c r="T90" i="7" a="1"/>
  <c r="T90" i="7" s="1"/>
  <c r="S90" i="7"/>
  <c r="Q90" i="7" s="1"/>
  <c r="S90" i="7" a="1"/>
  <c r="X89" i="7"/>
  <c r="X89" i="7" a="1"/>
  <c r="W89" i="7"/>
  <c r="W89" i="7" a="1"/>
  <c r="V89" i="7" a="1"/>
  <c r="V89" i="7" s="1"/>
  <c r="U89" i="7" a="1"/>
  <c r="U89" i="7" s="1"/>
  <c r="T89" i="7" a="1"/>
  <c r="T89" i="7" s="1"/>
  <c r="S89" i="7" a="1"/>
  <c r="S89" i="7" s="1"/>
  <c r="Q89" i="7" s="1"/>
  <c r="X88" i="7" a="1"/>
  <c r="X88" i="7" s="1"/>
  <c r="W88" i="7" a="1"/>
  <c r="W88" i="7" s="1"/>
  <c r="V88" i="7" a="1"/>
  <c r="V88" i="7" s="1"/>
  <c r="U88" i="7" a="1"/>
  <c r="U88" i="7" s="1"/>
  <c r="T88" i="7"/>
  <c r="T88" i="7" a="1"/>
  <c r="S88" i="7" a="1"/>
  <c r="S88" i="7" s="1"/>
  <c r="Q88" i="7" s="1"/>
  <c r="X87" i="7"/>
  <c r="X87" i="7" a="1"/>
  <c r="W87" i="7" a="1"/>
  <c r="W87" i="7" s="1"/>
  <c r="V87" i="7" a="1"/>
  <c r="V87" i="7" s="1"/>
  <c r="U87" i="7" a="1"/>
  <c r="U87" i="7" s="1"/>
  <c r="T87" i="7" a="1"/>
  <c r="T87" i="7" s="1"/>
  <c r="S87" i="7"/>
  <c r="Q87" i="7" s="1"/>
  <c r="S87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S86" i="7" a="1"/>
  <c r="S86" i="7" s="1"/>
  <c r="Q86" i="7" s="1"/>
  <c r="X85" i="7" a="1"/>
  <c r="X85" i="7" s="1"/>
  <c r="W85" i="7" a="1"/>
  <c r="W85" i="7" s="1"/>
  <c r="V85" i="7" a="1"/>
  <c r="V85" i="7" s="1"/>
  <c r="U85" i="7" a="1"/>
  <c r="U85" i="7" s="1"/>
  <c r="T85" i="7"/>
  <c r="T85" i="7" a="1"/>
  <c r="S85" i="7"/>
  <c r="Q85" i="7" s="1"/>
  <c r="S85" i="7" a="1"/>
  <c r="X84" i="7" a="1"/>
  <c r="X84" i="7" s="1"/>
  <c r="W84" i="7" a="1"/>
  <c r="W84" i="7" s="1"/>
  <c r="V84" i="7"/>
  <c r="V84" i="7" a="1"/>
  <c r="U84" i="7" a="1"/>
  <c r="U84" i="7" s="1"/>
  <c r="T84" i="7" a="1"/>
  <c r="T84" i="7" s="1"/>
  <c r="S84" i="7" a="1"/>
  <c r="S84" i="7" s="1"/>
  <c r="Q84" i="7" s="1"/>
  <c r="X83" i="7" a="1"/>
  <c r="X83" i="7" s="1"/>
  <c r="W83" i="7" a="1"/>
  <c r="W83" i="7" s="1"/>
  <c r="V83" i="7" a="1"/>
  <c r="V83" i="7" s="1"/>
  <c r="U83" i="7"/>
  <c r="U83" i="7" a="1"/>
  <c r="T83" i="7"/>
  <c r="T83" i="7" a="1"/>
  <c r="S83" i="7" a="1"/>
  <c r="S83" i="7" s="1"/>
  <c r="Q83" i="7" s="1"/>
  <c r="X82" i="7" a="1"/>
  <c r="X82" i="7" s="1"/>
  <c r="W82" i="7"/>
  <c r="W82" i="7" a="1"/>
  <c r="V82" i="7" a="1"/>
  <c r="V82" i="7" s="1"/>
  <c r="U82" i="7" a="1"/>
  <c r="U82" i="7" s="1"/>
  <c r="T82" i="7" a="1"/>
  <c r="T82" i="7" s="1"/>
  <c r="S82" i="7" a="1"/>
  <c r="S82" i="7" s="1"/>
  <c r="Q82" i="7" s="1"/>
  <c r="X81" i="7" a="1"/>
  <c r="X81" i="7" s="1"/>
  <c r="W81" i="7" a="1"/>
  <c r="W81" i="7" s="1"/>
  <c r="V81" i="7"/>
  <c r="V81" i="7" a="1"/>
  <c r="U81" i="7"/>
  <c r="U81" i="7" a="1"/>
  <c r="T81" i="7" a="1"/>
  <c r="T81" i="7" s="1"/>
  <c r="S81" i="7" a="1"/>
  <c r="S81" i="7" s="1"/>
  <c r="Q81" i="7" s="1"/>
  <c r="X80" i="7"/>
  <c r="X80" i="7" a="1"/>
  <c r="W80" i="7" a="1"/>
  <c r="W80" i="7" s="1"/>
  <c r="V80" i="7" a="1"/>
  <c r="V80" i="7" s="1"/>
  <c r="U80" i="7" a="1"/>
  <c r="U80" i="7" s="1"/>
  <c r="T80" i="7" a="1"/>
  <c r="T80" i="7" s="1"/>
  <c r="S80" i="7" a="1"/>
  <c r="S80" i="7" s="1"/>
  <c r="Q80" i="7"/>
  <c r="X79" i="7" a="1"/>
  <c r="X79" i="7" s="1"/>
  <c r="W79" i="7"/>
  <c r="W79" i="7" a="1"/>
  <c r="V79" i="7"/>
  <c r="V79" i="7" a="1"/>
  <c r="U79" i="7" a="1"/>
  <c r="U79" i="7" s="1"/>
  <c r="T79" i="7" a="1"/>
  <c r="T79" i="7" s="1"/>
  <c r="S79" i="7" a="1"/>
  <c r="S79" i="7" s="1"/>
  <c r="Q79" i="7" s="1"/>
  <c r="X78" i="7" a="1"/>
  <c r="X78" i="7" s="1"/>
  <c r="W78" i="7" a="1"/>
  <c r="W78" i="7" s="1"/>
  <c r="V78" i="7" a="1"/>
  <c r="V78" i="7" s="1"/>
  <c r="U78" i="7" a="1"/>
  <c r="U78" i="7" s="1"/>
  <c r="T78" i="7" a="1"/>
  <c r="T78" i="7" s="1"/>
  <c r="S78" i="7"/>
  <c r="Q78" i="7" s="1"/>
  <c r="S78" i="7" a="1"/>
  <c r="X77" i="7"/>
  <c r="X77" i="7" a="1"/>
  <c r="W77" i="7"/>
  <c r="W77" i="7" a="1"/>
  <c r="V77" i="7" a="1"/>
  <c r="V77" i="7" s="1"/>
  <c r="U77" i="7" a="1"/>
  <c r="U77" i="7" s="1"/>
  <c r="T77" i="7" a="1"/>
  <c r="T77" i="7" s="1"/>
  <c r="S77" i="7" a="1"/>
  <c r="S77" i="7" s="1"/>
  <c r="Q77" i="7" s="1"/>
  <c r="X76" i="7" a="1"/>
  <c r="X76" i="7" s="1"/>
  <c r="W76" i="7" a="1"/>
  <c r="W76" i="7" s="1"/>
  <c r="V76" i="7" a="1"/>
  <c r="V76" i="7" s="1"/>
  <c r="U76" i="7" a="1"/>
  <c r="U76" i="7" s="1"/>
  <c r="T76" i="7"/>
  <c r="T76" i="7" a="1"/>
  <c r="S76" i="7" a="1"/>
  <c r="S76" i="7" s="1"/>
  <c r="Q76" i="7" s="1"/>
  <c r="X75" i="7"/>
  <c r="X75" i="7" a="1"/>
  <c r="W75" i="7" a="1"/>
  <c r="W75" i="7" s="1"/>
  <c r="V75" i="7" a="1"/>
  <c r="V75" i="7" s="1"/>
  <c r="U75" i="7" a="1"/>
  <c r="U75" i="7" s="1"/>
  <c r="T75" i="7" a="1"/>
  <c r="T75" i="7" s="1"/>
  <c r="S75" i="7"/>
  <c r="Q75" i="7" s="1"/>
  <c r="S75" i="7" a="1"/>
  <c r="X74" i="7" a="1"/>
  <c r="X74" i="7" s="1"/>
  <c r="W74" i="7" a="1"/>
  <c r="W74" i="7" s="1"/>
  <c r="V74" i="7" a="1"/>
  <c r="V74" i="7" s="1"/>
  <c r="U74" i="7"/>
  <c r="U74" i="7" a="1"/>
  <c r="T74" i="7" a="1"/>
  <c r="T74" i="7" s="1"/>
  <c r="S74" i="7" a="1"/>
  <c r="S74" i="7" s="1"/>
  <c r="Q74" i="7" s="1"/>
  <c r="X73" i="7" a="1"/>
  <c r="X73" i="7" s="1"/>
  <c r="W73" i="7" a="1"/>
  <c r="W73" i="7" s="1"/>
  <c r="V73" i="7" a="1"/>
  <c r="V73" i="7" s="1"/>
  <c r="U73" i="7" a="1"/>
  <c r="U73" i="7" s="1"/>
  <c r="T73" i="7"/>
  <c r="T73" i="7" a="1"/>
  <c r="S73" i="7"/>
  <c r="Q73" i="7" s="1"/>
  <c r="S73" i="7" a="1"/>
  <c r="X72" i="7" a="1"/>
  <c r="X72" i="7" s="1"/>
  <c r="W72" i="7" a="1"/>
  <c r="W72" i="7" s="1"/>
  <c r="V72" i="7"/>
  <c r="V72" i="7" a="1"/>
  <c r="U72" i="7" a="1"/>
  <c r="U72" i="7" s="1"/>
  <c r="T72" i="7" a="1"/>
  <c r="T72" i="7" s="1"/>
  <c r="S72" i="7" a="1"/>
  <c r="S72" i="7" s="1"/>
  <c r="Q72" i="7" s="1"/>
  <c r="X71" i="7" a="1"/>
  <c r="X71" i="7" s="1"/>
  <c r="W71" i="7" a="1"/>
  <c r="W71" i="7" s="1"/>
  <c r="V71" i="7" a="1"/>
  <c r="V71" i="7" s="1"/>
  <c r="U71" i="7"/>
  <c r="U71" i="7" a="1"/>
  <c r="T71" i="7"/>
  <c r="T71" i="7" a="1"/>
  <c r="S71" i="7" a="1"/>
  <c r="S71" i="7" s="1"/>
  <c r="Q71" i="7" s="1"/>
  <c r="X70" i="7" a="1"/>
  <c r="X70" i="7" s="1"/>
  <c r="W70" i="7"/>
  <c r="W70" i="7" a="1"/>
  <c r="V70" i="7" a="1"/>
  <c r="V70" i="7" s="1"/>
  <c r="U70" i="7" a="1"/>
  <c r="U70" i="7" s="1"/>
  <c r="T70" i="7" a="1"/>
  <c r="T70" i="7" s="1"/>
  <c r="S70" i="7"/>
  <c r="Q70" i="7" s="1"/>
  <c r="S70" i="7" a="1"/>
  <c r="X69" i="7" a="1"/>
  <c r="X69" i="7" s="1"/>
  <c r="W69" i="7" a="1"/>
  <c r="W69" i="7" s="1"/>
  <c r="V69" i="7"/>
  <c r="V69" i="7" a="1"/>
  <c r="U69" i="7"/>
  <c r="U69" i="7" a="1"/>
  <c r="T69" i="7" a="1"/>
  <c r="T69" i="7" s="1"/>
  <c r="S69" i="7" a="1"/>
  <c r="S69" i="7" s="1"/>
  <c r="Q69" i="7" s="1"/>
  <c r="X68" i="7"/>
  <c r="X68" i="7" a="1"/>
  <c r="W68" i="7" a="1"/>
  <c r="W68" i="7" s="1"/>
  <c r="V68" i="7" a="1"/>
  <c r="V68" i="7" s="1"/>
  <c r="U68" i="7" a="1"/>
  <c r="U68" i="7" s="1"/>
  <c r="T68" i="7"/>
  <c r="T68" i="7" a="1"/>
  <c r="S68" i="7" a="1"/>
  <c r="S68" i="7" s="1"/>
  <c r="Q68" i="7"/>
  <c r="X67" i="7" a="1"/>
  <c r="X67" i="7" s="1"/>
  <c r="W67" i="7"/>
  <c r="W67" i="7" a="1"/>
  <c r="V67" i="7"/>
  <c r="V67" i="7" a="1"/>
  <c r="U67" i="7" a="1"/>
  <c r="U67" i="7" s="1"/>
  <c r="T67" i="7" a="1"/>
  <c r="T67" i="7" s="1"/>
  <c r="S67" i="7" a="1"/>
  <c r="S67" i="7" s="1"/>
  <c r="Q67" i="7" s="1"/>
  <c r="X66" i="7" a="1"/>
  <c r="X66" i="7" s="1"/>
  <c r="W66" i="7" a="1"/>
  <c r="W66" i="7" s="1"/>
  <c r="V66" i="7" a="1"/>
  <c r="V66" i="7" s="1"/>
  <c r="U66" i="7"/>
  <c r="U66" i="7" a="1"/>
  <c r="T66" i="7" a="1"/>
  <c r="T66" i="7" s="1"/>
  <c r="S66" i="7"/>
  <c r="Q66" i="7" s="1"/>
  <c r="S66" i="7" a="1"/>
  <c r="X65" i="7"/>
  <c r="X65" i="7" a="1"/>
  <c r="W65" i="7"/>
  <c r="W65" i="7" a="1"/>
  <c r="V65" i="7" a="1"/>
  <c r="V65" i="7" s="1"/>
  <c r="U65" i="7" a="1"/>
  <c r="U65" i="7" s="1"/>
  <c r="T65" i="7" a="1"/>
  <c r="T65" i="7" s="1"/>
  <c r="S65" i="7" a="1"/>
  <c r="S65" i="7" s="1"/>
  <c r="Q65" i="7" s="1"/>
  <c r="X64" i="7" a="1"/>
  <c r="X64" i="7" s="1"/>
  <c r="W64" i="7" a="1"/>
  <c r="W64" i="7" s="1"/>
  <c r="V64" i="7"/>
  <c r="V64" i="7" a="1"/>
  <c r="U64" i="7" a="1"/>
  <c r="U64" i="7" s="1"/>
  <c r="T64" i="7"/>
  <c r="T64" i="7" a="1"/>
  <c r="S64" i="7" a="1"/>
  <c r="S64" i="7" s="1"/>
  <c r="Q64" i="7" s="1"/>
  <c r="X63" i="7"/>
  <c r="X63" i="7" a="1"/>
  <c r="W63" i="7" a="1"/>
  <c r="W63" i="7" s="1"/>
  <c r="V63" i="7" a="1"/>
  <c r="V63" i="7" s="1"/>
  <c r="U63" i="7" a="1"/>
  <c r="U63" i="7" s="1"/>
  <c r="T63" i="7" a="1"/>
  <c r="T63" i="7" s="1"/>
  <c r="S63" i="7"/>
  <c r="Q63" i="7" s="1"/>
  <c r="S63" i="7" a="1"/>
  <c r="X62" i="7" a="1"/>
  <c r="X62" i="7" s="1"/>
  <c r="W62" i="7"/>
  <c r="W62" i="7" a="1"/>
  <c r="V62" i="7" a="1"/>
  <c r="V62" i="7" s="1"/>
  <c r="U62" i="7"/>
  <c r="U62" i="7" a="1"/>
  <c r="T62" i="7" a="1"/>
  <c r="T62" i="7" s="1"/>
  <c r="S62" i="7" a="1"/>
  <c r="S62" i="7" s="1"/>
  <c r="Q62" i="7" s="1"/>
  <c r="X61" i="7" a="1"/>
  <c r="X61" i="7" s="1"/>
  <c r="W61" i="7" a="1"/>
  <c r="W61" i="7" s="1"/>
  <c r="V61" i="7" a="1"/>
  <c r="V61" i="7" s="1"/>
  <c r="U61" i="7" a="1"/>
  <c r="U61" i="7" s="1"/>
  <c r="T61" i="7"/>
  <c r="T61" i="7" a="1"/>
  <c r="S61" i="7"/>
  <c r="Q61" i="7" s="1"/>
  <c r="S61" i="7" a="1"/>
  <c r="X60" i="7"/>
  <c r="X60" i="7" a="1"/>
  <c r="W60" i="7" a="1"/>
  <c r="W60" i="7" s="1"/>
  <c r="V60" i="7"/>
  <c r="V60" i="7" a="1"/>
  <c r="U60" i="7" a="1"/>
  <c r="U60" i="7" s="1"/>
  <c r="T60" i="7" a="1"/>
  <c r="T60" i="7" s="1"/>
  <c r="S60" i="7" a="1"/>
  <c r="S60" i="7" s="1"/>
  <c r="Q60" i="7" s="1"/>
  <c r="X59" i="7" a="1"/>
  <c r="X59" i="7" s="1"/>
  <c r="W59" i="7" a="1"/>
  <c r="W59" i="7" s="1"/>
  <c r="V59" i="7" a="1"/>
  <c r="V59" i="7" s="1"/>
  <c r="U59" i="7"/>
  <c r="U59" i="7" a="1"/>
  <c r="T59" i="7"/>
  <c r="T59" i="7" a="1"/>
  <c r="S59" i="7" a="1"/>
  <c r="S59" i="7" s="1"/>
  <c r="Q59" i="7" s="1"/>
  <c r="X58" i="7" a="1"/>
  <c r="X58" i="7" s="1"/>
  <c r="W58" i="7"/>
  <c r="W58" i="7" a="1"/>
  <c r="V58" i="7" a="1"/>
  <c r="V58" i="7" s="1"/>
  <c r="U58" i="7" a="1"/>
  <c r="U58" i="7" s="1"/>
  <c r="T58" i="7" a="1"/>
  <c r="T58" i="7" s="1"/>
  <c r="S58" i="7"/>
  <c r="Q58" i="7" s="1"/>
  <c r="S58" i="7" a="1"/>
  <c r="X57" i="7" a="1"/>
  <c r="X57" i="7" s="1"/>
  <c r="W57" i="7" a="1"/>
  <c r="W57" i="7" s="1"/>
  <c r="V57" i="7"/>
  <c r="V57" i="7" a="1"/>
  <c r="U57" i="7"/>
  <c r="U57" i="7" a="1"/>
  <c r="T57" i="7" a="1"/>
  <c r="T57" i="7" s="1"/>
  <c r="S57" i="7" a="1"/>
  <c r="S57" i="7" s="1"/>
  <c r="Q57" i="7" s="1"/>
  <c r="X56" i="7"/>
  <c r="X56" i="7" a="1"/>
  <c r="W56" i="7" a="1"/>
  <c r="W56" i="7" s="1"/>
  <c r="V56" i="7" a="1"/>
  <c r="V56" i="7" s="1"/>
  <c r="U56" i="7" a="1"/>
  <c r="U56" i="7" s="1"/>
  <c r="T56" i="7"/>
  <c r="T56" i="7" a="1"/>
  <c r="S56" i="7" a="1"/>
  <c r="S56" i="7" s="1"/>
  <c r="Q56" i="7"/>
  <c r="X55" i="7" a="1"/>
  <c r="X55" i="7" s="1"/>
  <c r="W55" i="7"/>
  <c r="W55" i="7" a="1"/>
  <c r="V55" i="7"/>
  <c r="V55" i="7" a="1"/>
  <c r="U55" i="7" a="1"/>
  <c r="U55" i="7" s="1"/>
  <c r="T55" i="7" a="1"/>
  <c r="T55" i="7" s="1"/>
  <c r="S55" i="7" a="1"/>
  <c r="S55" i="7" s="1"/>
  <c r="Q55" i="7" s="1"/>
  <c r="X54" i="7" a="1"/>
  <c r="X54" i="7" s="1"/>
  <c r="W54" i="7" a="1"/>
  <c r="W54" i="7" s="1"/>
  <c r="V54" i="7" a="1"/>
  <c r="V54" i="7" s="1"/>
  <c r="U54" i="7"/>
  <c r="U54" i="7" a="1"/>
  <c r="T54" i="7" a="1"/>
  <c r="T54" i="7" s="1"/>
  <c r="S54" i="7"/>
  <c r="Q54" i="7" s="1"/>
  <c r="S54" i="7" a="1"/>
  <c r="X53" i="7"/>
  <c r="X53" i="7" a="1"/>
  <c r="W53" i="7"/>
  <c r="W53" i="7" a="1"/>
  <c r="V53" i="7" a="1"/>
  <c r="V53" i="7" s="1"/>
  <c r="U53" i="7" a="1"/>
  <c r="U53" i="7" s="1"/>
  <c r="T53" i="7" a="1"/>
  <c r="T53" i="7" s="1"/>
  <c r="S53" i="7" a="1"/>
  <c r="S53" i="7" s="1"/>
  <c r="Q53" i="7" s="1"/>
  <c r="X52" i="7" a="1"/>
  <c r="X52" i="7" s="1"/>
  <c r="W52" i="7" a="1"/>
  <c r="W52" i="7" s="1"/>
  <c r="V52" i="7"/>
  <c r="V52" i="7" a="1"/>
  <c r="U52" i="7" a="1"/>
  <c r="U52" i="7" s="1"/>
  <c r="T52" i="7"/>
  <c r="T52" i="7" a="1"/>
  <c r="S52" i="7" a="1"/>
  <c r="S52" i="7" s="1"/>
  <c r="Q52" i="7" s="1"/>
  <c r="X51" i="7"/>
  <c r="X51" i="7" a="1"/>
  <c r="W51" i="7" a="1"/>
  <c r="W51" i="7" s="1"/>
  <c r="V51" i="7" a="1"/>
  <c r="V51" i="7" s="1"/>
  <c r="U51" i="7" a="1"/>
  <c r="U51" i="7" s="1"/>
  <c r="T51" i="7"/>
  <c r="T51" i="7" a="1"/>
  <c r="S51" i="7"/>
  <c r="Q51" i="7" s="1"/>
  <c r="S51" i="7" a="1"/>
  <c r="X50" i="7" a="1"/>
  <c r="X50" i="7" s="1"/>
  <c r="W50" i="7"/>
  <c r="W50" i="7" a="1"/>
  <c r="V50" i="7" a="1"/>
  <c r="V50" i="7" s="1"/>
  <c r="U50" i="7"/>
  <c r="U50" i="7" a="1"/>
  <c r="T50" i="7" a="1"/>
  <c r="T50" i="7" s="1"/>
  <c r="S50" i="7" a="1"/>
  <c r="S50" i="7" s="1"/>
  <c r="Q50" i="7" s="1"/>
  <c r="X49" i="7" a="1"/>
  <c r="X49" i="7" s="1"/>
  <c r="W49" i="7" a="1"/>
  <c r="W49" i="7" s="1"/>
  <c r="V49" i="7" a="1"/>
  <c r="V49" i="7" s="1"/>
  <c r="U49" i="7" a="1"/>
  <c r="U49" i="7" s="1"/>
  <c r="T49" i="7"/>
  <c r="T49" i="7" a="1"/>
  <c r="S49" i="7"/>
  <c r="Q49" i="7" s="1"/>
  <c r="S49" i="7" a="1"/>
  <c r="AG48" i="7" a="1"/>
  <c r="AG48" i="7" s="1"/>
  <c r="X48" i="7" a="1"/>
  <c r="X48" i="7" s="1"/>
  <c r="W48" i="7"/>
  <c r="W48" i="7" a="1"/>
  <c r="V48" i="7" a="1"/>
  <c r="V48" i="7" s="1"/>
  <c r="U48" i="7" a="1"/>
  <c r="U48" i="7" s="1"/>
  <c r="T48" i="7" a="1"/>
  <c r="T48" i="7" s="1"/>
  <c r="S48" i="7" a="1"/>
  <c r="S48" i="7" s="1"/>
  <c r="Q48" i="7" s="1"/>
  <c r="X47" i="7" a="1"/>
  <c r="X47" i="7" s="1"/>
  <c r="W47" i="7" a="1"/>
  <c r="W47" i="7" s="1"/>
  <c r="V47" i="7"/>
  <c r="V47" i="7" a="1"/>
  <c r="U47" i="7"/>
  <c r="U47" i="7" a="1"/>
  <c r="T47" i="7" a="1"/>
  <c r="T47" i="7" s="1"/>
  <c r="S47" i="7"/>
  <c r="Q47" i="7" s="1"/>
  <c r="S47" i="7" a="1"/>
  <c r="X46" i="7"/>
  <c r="X46" i="7" a="1"/>
  <c r="W46" i="7" a="1"/>
  <c r="W46" i="7" s="1"/>
  <c r="V46" i="7" a="1"/>
  <c r="V46" i="7" s="1"/>
  <c r="U46" i="7"/>
  <c r="U46" i="7" a="1"/>
  <c r="T46" i="7" a="1"/>
  <c r="T46" i="7" s="1"/>
  <c r="S46" i="7" a="1"/>
  <c r="S46" i="7" s="1"/>
  <c r="Q46" i="7"/>
  <c r="X45" i="7" a="1"/>
  <c r="X45" i="7" s="1"/>
  <c r="W45" i="7" a="1"/>
  <c r="W45" i="7" s="1"/>
  <c r="V45" i="7" a="1"/>
  <c r="V45" i="7" s="1"/>
  <c r="U45" i="7" a="1"/>
  <c r="U45" i="7" s="1"/>
  <c r="T45" i="7" a="1"/>
  <c r="T45" i="7" s="1"/>
  <c r="S45" i="7"/>
  <c r="Q45" i="7" s="1"/>
  <c r="S45" i="7" a="1"/>
  <c r="X44" i="7"/>
  <c r="X44" i="7" a="1"/>
  <c r="W44" i="7"/>
  <c r="W44" i="7" a="1"/>
  <c r="V44" i="7" a="1"/>
  <c r="V44" i="7" s="1"/>
  <c r="U44" i="7"/>
  <c r="U44" i="7" a="1"/>
  <c r="T44" i="7" a="1"/>
  <c r="T44" i="7" s="1"/>
  <c r="S44" i="7"/>
  <c r="S44" i="7" a="1"/>
  <c r="Q44" i="7"/>
  <c r="X43" i="7" a="1"/>
  <c r="X43" i="7" s="1"/>
  <c r="W43" i="7" a="1"/>
  <c r="W43" i="7" s="1"/>
  <c r="V43" i="7" a="1"/>
  <c r="V43" i="7" s="1"/>
  <c r="U43" i="7" a="1"/>
  <c r="U43" i="7" s="1"/>
  <c r="T43" i="7"/>
  <c r="T43" i="7" a="1"/>
  <c r="S43" i="7" a="1"/>
  <c r="S43" i="7" s="1"/>
  <c r="Q43" i="7" s="1"/>
  <c r="X42" i="7" a="1"/>
  <c r="X42" i="7" s="1"/>
  <c r="W42" i="7" a="1"/>
  <c r="W42" i="7" s="1"/>
  <c r="V42" i="7" a="1"/>
  <c r="V42" i="7" s="1"/>
  <c r="U42" i="7"/>
  <c r="U42" i="7" a="1"/>
  <c r="T42" i="7" a="1"/>
  <c r="T42" i="7" s="1"/>
  <c r="S42" i="7" a="1"/>
  <c r="S42" i="7" s="1"/>
  <c r="Q42" i="7" s="1"/>
  <c r="X41" i="7" a="1"/>
  <c r="X41" i="7" s="1"/>
  <c r="W41" i="7"/>
  <c r="W41" i="7" a="1"/>
  <c r="V41" i="7" a="1"/>
  <c r="V41" i="7" s="1"/>
  <c r="U41" i="7"/>
  <c r="U41" i="7" a="1"/>
  <c r="T41" i="7"/>
  <c r="T41" i="7" a="1"/>
  <c r="S41" i="7"/>
  <c r="Q41" i="7" s="1"/>
  <c r="S41" i="7" a="1"/>
  <c r="X40" i="7" a="1"/>
  <c r="X40" i="7" s="1"/>
  <c r="W40" i="7" a="1"/>
  <c r="W40" i="7" s="1"/>
  <c r="V40" i="7"/>
  <c r="V40" i="7" a="1"/>
  <c r="U40" i="7" a="1"/>
  <c r="U40" i="7" s="1"/>
  <c r="T40" i="7" a="1"/>
  <c r="T40" i="7" s="1"/>
  <c r="S40" i="7" a="1"/>
  <c r="S40" i="7" s="1"/>
  <c r="Q40" i="7" s="1"/>
  <c r="X39" i="7" a="1"/>
  <c r="X39" i="7" s="1"/>
  <c r="W39" i="7"/>
  <c r="W39" i="7" a="1"/>
  <c r="V39" i="7" a="1"/>
  <c r="V39" i="7" s="1"/>
  <c r="U39" i="7" a="1"/>
  <c r="U39" i="7" s="1"/>
  <c r="T39" i="7" a="1"/>
  <c r="T39" i="7" s="1"/>
  <c r="S39" i="7" a="1"/>
  <c r="S39" i="7" s="1"/>
  <c r="Q39" i="7" s="1"/>
  <c r="X38" i="7" a="1"/>
  <c r="X38" i="7" s="1"/>
  <c r="W38" i="7"/>
  <c r="W38" i="7" a="1"/>
  <c r="V38" i="7"/>
  <c r="V38" i="7" a="1"/>
  <c r="U38" i="7"/>
  <c r="U38" i="7" a="1"/>
  <c r="T38" i="7" a="1"/>
  <c r="T38" i="7" s="1"/>
  <c r="S38" i="7"/>
  <c r="Q38" i="7" s="1"/>
  <c r="S38" i="7" a="1"/>
  <c r="X37" i="7"/>
  <c r="X37" i="7" a="1"/>
  <c r="W37" i="7" a="1"/>
  <c r="W37" i="7" s="1"/>
  <c r="V37" i="7" a="1"/>
  <c r="V37" i="7" s="1"/>
  <c r="U37" i="7" a="1"/>
  <c r="U37" i="7" s="1"/>
  <c r="T37" i="7" a="1"/>
  <c r="T37" i="7" s="1"/>
  <c r="S37" i="7" a="1"/>
  <c r="S37" i="7" s="1"/>
  <c r="Q37" i="7" s="1"/>
  <c r="X36" i="7" a="1"/>
  <c r="X36" i="7" s="1"/>
  <c r="W36" i="7" a="1"/>
  <c r="W36" i="7" s="1"/>
  <c r="V36" i="7" a="1"/>
  <c r="V36" i="7" s="1"/>
  <c r="U36" i="7" a="1"/>
  <c r="U36" i="7" s="1"/>
  <c r="T36" i="7" a="1"/>
  <c r="T36" i="7" s="1"/>
  <c r="S36" i="7"/>
  <c r="Q36" i="7" s="1"/>
  <c r="S36" i="7" a="1"/>
  <c r="X35" i="7"/>
  <c r="X35" i="7" a="1"/>
  <c r="W35" i="7"/>
  <c r="W35" i="7" a="1"/>
  <c r="V35" i="7" a="1"/>
  <c r="V35" i="7" s="1"/>
  <c r="U35" i="7"/>
  <c r="U35" i="7" a="1"/>
  <c r="T35" i="7" a="1"/>
  <c r="T35" i="7" s="1"/>
  <c r="S35" i="7"/>
  <c r="S35" i="7" a="1"/>
  <c r="Q35" i="7"/>
  <c r="X34" i="7"/>
  <c r="X34" i="7" a="1"/>
  <c r="W34" i="7" a="1"/>
  <c r="W34" i="7" s="1"/>
  <c r="V34" i="7"/>
  <c r="V34" i="7" a="1"/>
  <c r="U34" i="7" a="1"/>
  <c r="U34" i="7" s="1"/>
  <c r="T34" i="7"/>
  <c r="T34" i="7" a="1"/>
  <c r="S34" i="7"/>
  <c r="Q34" i="7" s="1"/>
  <c r="S34" i="7" a="1"/>
  <c r="X33" i="7" a="1"/>
  <c r="X33" i="7" s="1"/>
  <c r="W33" i="7"/>
  <c r="W33" i="7" a="1"/>
  <c r="V33" i="7" a="1"/>
  <c r="V33" i="7" s="1"/>
  <c r="U33" i="7" a="1"/>
  <c r="U33" i="7" s="1"/>
  <c r="T33" i="7"/>
  <c r="T33" i="7" a="1"/>
  <c r="S33" i="7"/>
  <c r="Q33" i="7" s="1"/>
  <c r="S33" i="7" a="1"/>
  <c r="X32" i="7" a="1"/>
  <c r="X32" i="7" s="1"/>
  <c r="W32" i="7" a="1"/>
  <c r="W32" i="7" s="1"/>
  <c r="V32" i="7"/>
  <c r="V32" i="7" a="1"/>
  <c r="U32" i="7" a="1"/>
  <c r="U32" i="7" s="1"/>
  <c r="T32" i="7" a="1"/>
  <c r="T32" i="7" s="1"/>
  <c r="S32" i="7" a="1"/>
  <c r="S32" i="7" s="1"/>
  <c r="Q32" i="7" s="1"/>
  <c r="X31" i="7"/>
  <c r="X31" i="7" a="1"/>
  <c r="W31" i="7" a="1"/>
  <c r="W31" i="7" s="1"/>
  <c r="V31" i="7" a="1"/>
  <c r="V31" i="7" s="1"/>
  <c r="U31" i="7"/>
  <c r="U31" i="7" a="1"/>
  <c r="T31" i="7"/>
  <c r="T31" i="7" a="1"/>
  <c r="S31" i="7" a="1"/>
  <c r="S31" i="7" s="1"/>
  <c r="Q31" i="7"/>
  <c r="X30" i="7" a="1"/>
  <c r="X30" i="7" s="1"/>
  <c r="W30" i="7" a="1"/>
  <c r="W30" i="7" s="1"/>
  <c r="V30" i="7"/>
  <c r="V30" i="7" a="1"/>
  <c r="U30" i="7"/>
  <c r="U30" i="7" a="1"/>
  <c r="T30" i="7" a="1"/>
  <c r="T30" i="7" s="1"/>
  <c r="S30" i="7"/>
  <c r="Q30" i="7" s="1"/>
  <c r="S30" i="7" a="1"/>
  <c r="X29" i="7"/>
  <c r="X29" i="7" a="1"/>
  <c r="W29" i="7" a="1"/>
  <c r="W29" i="7" s="1"/>
  <c r="V29" i="7" a="1"/>
  <c r="V29" i="7" s="1"/>
  <c r="U29" i="7" a="1"/>
  <c r="U29" i="7" s="1"/>
  <c r="T29" i="7" a="1"/>
  <c r="T29" i="7" s="1"/>
  <c r="S29" i="7" a="1"/>
  <c r="S29" i="7" s="1"/>
  <c r="Q29" i="7"/>
  <c r="AA28" i="7" a="1"/>
  <c r="AA28" i="7" s="1"/>
  <c r="X28" i="7"/>
  <c r="X28" i="7" a="1"/>
  <c r="W28" i="7"/>
  <c r="W28" i="7" a="1"/>
  <c r="V28" i="7" a="1"/>
  <c r="V28" i="7" s="1"/>
  <c r="U28" i="7"/>
  <c r="U28" i="7" a="1"/>
  <c r="T28" i="7" a="1"/>
  <c r="T28" i="7" s="1"/>
  <c r="S28" i="7" a="1"/>
  <c r="S28" i="7" s="1"/>
  <c r="Q28" i="7" s="1"/>
  <c r="X27" i="7"/>
  <c r="X27" i="7" a="1"/>
  <c r="W27" i="7" a="1"/>
  <c r="W27" i="7" s="1"/>
  <c r="V27" i="7"/>
  <c r="V27" i="7" a="1"/>
  <c r="U27" i="7" a="1"/>
  <c r="U27" i="7" s="1"/>
  <c r="T27" i="7" a="1"/>
  <c r="T27" i="7" s="1"/>
  <c r="S27" i="7"/>
  <c r="Q27" i="7" s="1"/>
  <c r="S27" i="7" a="1"/>
  <c r="X26" i="7" a="1"/>
  <c r="X26" i="7" s="1"/>
  <c r="W26" i="7" a="1"/>
  <c r="W26" i="7" s="1"/>
  <c r="V26" i="7" a="1"/>
  <c r="V26" i="7" s="1"/>
  <c r="U26" i="7"/>
  <c r="U26" i="7" a="1"/>
  <c r="T26" i="7" a="1"/>
  <c r="T26" i="7" s="1"/>
  <c r="S26" i="7" a="1"/>
  <c r="S26" i="7" s="1"/>
  <c r="Q26" i="7" s="1"/>
  <c r="AA25" i="7" a="1"/>
  <c r="AA25" i="7" s="1"/>
  <c r="X25" i="7"/>
  <c r="X25" i="7" a="1"/>
  <c r="W25" i="7" a="1"/>
  <c r="W25" i="7" s="1"/>
  <c r="V25" i="7" a="1"/>
  <c r="V25" i="7" s="1"/>
  <c r="U25" i="7"/>
  <c r="U25" i="7" a="1"/>
  <c r="T25" i="7"/>
  <c r="T25" i="7" a="1"/>
  <c r="S25" i="7" a="1"/>
  <c r="S25" i="7" s="1"/>
  <c r="Q25" i="7"/>
  <c r="X24" i="7" a="1"/>
  <c r="X24" i="7" s="1"/>
  <c r="W24" i="7" a="1"/>
  <c r="W24" i="7" s="1"/>
  <c r="V24" i="7"/>
  <c r="V24" i="7" a="1"/>
  <c r="U24" i="7"/>
  <c r="U24" i="7" a="1"/>
  <c r="T24" i="7" a="1"/>
  <c r="T24" i="7" s="1"/>
  <c r="S24" i="7"/>
  <c r="Q24" i="7" s="1"/>
  <c r="S24" i="7" a="1"/>
  <c r="X23" i="7"/>
  <c r="X23" i="7" a="1"/>
  <c r="W23" i="7" a="1"/>
  <c r="W23" i="7" s="1"/>
  <c r="V23" i="7" a="1"/>
  <c r="V23" i="7" s="1"/>
  <c r="U23" i="7"/>
  <c r="U23" i="7" a="1"/>
  <c r="T23" i="7" a="1"/>
  <c r="T23" i="7" s="1"/>
  <c r="S23" i="7" a="1"/>
  <c r="S23" i="7" s="1"/>
  <c r="Q23" i="7"/>
  <c r="X22" i="7" a="1"/>
  <c r="X22" i="7" s="1"/>
  <c r="W22" i="7"/>
  <c r="W22" i="7" a="1"/>
  <c r="V22" i="7"/>
  <c r="V22" i="7" a="1"/>
  <c r="U22" i="7" a="1"/>
  <c r="U22" i="7" s="1"/>
  <c r="T22" i="7"/>
  <c r="T22" i="7" a="1"/>
  <c r="S22" i="7" a="1"/>
  <c r="S22" i="7" s="1"/>
  <c r="Q22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S21" i="7"/>
  <c r="Q21" i="7" s="1"/>
  <c r="S21" i="7" a="1"/>
  <c r="X20" i="7"/>
  <c r="X20" i="7" a="1"/>
  <c r="W20" i="7"/>
  <c r="W20" i="7" a="1"/>
  <c r="V20" i="7" a="1"/>
  <c r="V20" i="7" s="1"/>
  <c r="U20" i="7"/>
  <c r="U20" i="7" a="1"/>
  <c r="T20" i="7" a="1"/>
  <c r="T20" i="7" s="1"/>
  <c r="S20" i="7" a="1"/>
  <c r="S20" i="7" s="1"/>
  <c r="Q20" i="7" s="1"/>
  <c r="X19" i="7" a="1"/>
  <c r="X19" i="7" s="1"/>
  <c r="W19" i="7" a="1"/>
  <c r="W19" i="7" s="1"/>
  <c r="V19" i="7" a="1"/>
  <c r="V19" i="7" s="1"/>
  <c r="U19" i="7" a="1"/>
  <c r="U19" i="7" s="1"/>
  <c r="T19" i="7"/>
  <c r="T19" i="7" a="1"/>
  <c r="S19" i="7" a="1"/>
  <c r="S19" i="7" s="1"/>
  <c r="Q19" i="7" s="1"/>
  <c r="X18" i="7" a="1"/>
  <c r="X18" i="7" s="1"/>
  <c r="W18" i="7" a="1"/>
  <c r="W18" i="7" s="1"/>
  <c r="V18" i="7" a="1"/>
  <c r="V18" i="7" s="1"/>
  <c r="U18" i="7"/>
  <c r="U18" i="7" a="1"/>
  <c r="T18" i="7" a="1"/>
  <c r="T18" i="7" s="1"/>
  <c r="S18" i="7" a="1"/>
  <c r="S18" i="7" s="1"/>
  <c r="Q18" i="7" s="1"/>
  <c r="X17" i="7" a="1"/>
  <c r="X17" i="7" s="1"/>
  <c r="W17" i="7"/>
  <c r="W17" i="7" a="1"/>
  <c r="V17" i="7" a="1"/>
  <c r="V17" i="7" s="1"/>
  <c r="U17" i="7" a="1"/>
  <c r="U17" i="7" s="1"/>
  <c r="T17" i="7"/>
  <c r="T17" i="7" a="1"/>
  <c r="S17" i="7"/>
  <c r="Q17" i="7" s="1"/>
  <c r="S17" i="7" a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Q16" i="7" s="1"/>
  <c r="X15" i="7" a="1"/>
  <c r="X15" i="7" s="1"/>
  <c r="W15" i="7"/>
  <c r="W15" i="7" a="1"/>
  <c r="V15" i="7" a="1"/>
  <c r="V15" i="7" s="1"/>
  <c r="U15" i="7" a="1"/>
  <c r="U15" i="7" s="1"/>
  <c r="T15" i="7" a="1"/>
  <c r="T15" i="7" s="1"/>
  <c r="S15" i="7" a="1"/>
  <c r="S15" i="7" s="1"/>
  <c r="Q15" i="7" s="1"/>
  <c r="X14" i="7" a="1"/>
  <c r="X14" i="7" s="1"/>
  <c r="W14" i="7" a="1"/>
  <c r="W14" i="7" s="1"/>
  <c r="V14" i="7"/>
  <c r="V14" i="7" a="1"/>
  <c r="U14" i="7"/>
  <c r="U14" i="7" a="1"/>
  <c r="T14" i="7" a="1"/>
  <c r="T14" i="7" s="1"/>
  <c r="S14" i="7"/>
  <c r="Q14" i="7" s="1"/>
  <c r="S14" i="7" a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Q13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Q12" i="7" s="1"/>
  <c r="X11" i="7"/>
  <c r="X11" i="7" a="1"/>
  <c r="W11" i="7"/>
  <c r="W11" i="7" a="1"/>
  <c r="V11" i="7" a="1"/>
  <c r="V11" i="7" s="1"/>
  <c r="U11" i="7"/>
  <c r="U11" i="7" a="1"/>
  <c r="T11" i="7" a="1"/>
  <c r="T11" i="7" s="1"/>
  <c r="S11" i="7"/>
  <c r="Q11" i="7" s="1"/>
  <c r="S11" i="7" a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Q10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Q9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Q8" i="7"/>
  <c r="X7" i="7"/>
  <c r="X7" i="7" a="1"/>
  <c r="W7" i="7" a="1"/>
  <c r="W7" i="7" s="1"/>
  <c r="V7" i="7"/>
  <c r="V7" i="7" a="1"/>
  <c r="U7" i="7"/>
  <c r="U7" i="7" a="1"/>
  <c r="T7" i="7"/>
  <c r="T7" i="7" a="1"/>
  <c r="S7" i="7" a="1"/>
  <c r="S7" i="7" s="1"/>
  <c r="Q7" i="7" s="1"/>
  <c r="X6" i="7"/>
  <c r="X6" i="7" a="1"/>
  <c r="W6" i="7"/>
  <c r="W6" i="7" a="1"/>
  <c r="V6" i="7"/>
  <c r="V6" i="7" a="1"/>
  <c r="U6" i="7" a="1"/>
  <c r="U6" i="7" s="1"/>
  <c r="T6" i="7"/>
  <c r="T6" i="7" a="1"/>
  <c r="S6" i="7" a="1"/>
  <c r="S6" i="7" s="1"/>
  <c r="Q6" i="7" s="1"/>
  <c r="X5" i="7"/>
  <c r="X5" i="7" a="1"/>
  <c r="W5" i="7"/>
  <c r="W5" i="7" a="1"/>
  <c r="V5" i="7" a="1"/>
  <c r="V5" i="7" s="1"/>
  <c r="U5" i="7"/>
  <c r="U5" i="7" a="1"/>
  <c r="T5" i="7" a="1"/>
  <c r="T5" i="7" s="1"/>
  <c r="S5" i="7"/>
  <c r="S5" i="7" a="1"/>
  <c r="Q5" i="7"/>
  <c r="X4" i="7" a="1"/>
  <c r="X4" i="7" s="1"/>
  <c r="W4" i="7"/>
  <c r="W4" i="7" a="1"/>
  <c r="V4" i="7" a="1"/>
  <c r="V4" i="7" s="1"/>
  <c r="U4" i="7"/>
  <c r="U4" i="7" a="1"/>
  <c r="T4" i="7"/>
  <c r="T4" i="7" a="1"/>
  <c r="S4" i="7"/>
  <c r="Q4" i="7" s="1"/>
  <c r="S4" i="7" a="1"/>
  <c r="X3" i="7"/>
  <c r="X3" i="7" a="1"/>
  <c r="W3" i="7" a="1"/>
  <c r="W3" i="7" s="1"/>
  <c r="V3" i="7"/>
  <c r="V3" i="7" a="1"/>
  <c r="U3" i="7"/>
  <c r="U3" i="7" a="1"/>
  <c r="T3" i="7"/>
  <c r="T3" i="7" a="1"/>
  <c r="S3" i="7" a="1"/>
  <c r="S3" i="7" s="1"/>
  <c r="Q3" i="7" s="1"/>
  <c r="X2" i="7"/>
  <c r="X2" i="7" a="1"/>
  <c r="W2" i="7"/>
  <c r="W2" i="7" a="1"/>
  <c r="V2" i="7" a="1"/>
  <c r="V2" i="7" s="1"/>
  <c r="AG12" i="7" s="1"/>
  <c r="AI2" i="7" s="1"/>
  <c r="U2" i="7"/>
  <c r="U2" i="7" a="1"/>
  <c r="T2" i="7" a="1"/>
  <c r="T2" i="7" s="1"/>
  <c r="S2" i="7"/>
  <c r="S2" i="7" a="1"/>
  <c r="X134" i="6" a="1"/>
  <c r="X134" i="6" s="1"/>
  <c r="W134" i="6"/>
  <c r="V134" i="6" a="1"/>
  <c r="V134" i="6" s="1"/>
  <c r="U134" i="6" a="1"/>
  <c r="U134" i="6" s="1"/>
  <c r="T134" i="6"/>
  <c r="T134" i="6" a="1"/>
  <c r="S134" i="6" a="1"/>
  <c r="S134" i="6" s="1"/>
  <c r="Q134" i="6"/>
  <c r="X133" i="6"/>
  <c r="X133" i="6" a="1"/>
  <c r="W133" i="6"/>
  <c r="V133" i="6"/>
  <c r="V133" i="6" a="1"/>
  <c r="U133" i="6" a="1"/>
  <c r="U133" i="6" s="1"/>
  <c r="T133" i="6" a="1"/>
  <c r="T133" i="6" s="1"/>
  <c r="S133" i="6"/>
  <c r="S133" i="6" a="1"/>
  <c r="Q133" i="6"/>
  <c r="X132" i="6"/>
  <c r="X132" i="6" a="1"/>
  <c r="W132" i="6"/>
  <c r="V132" i="6"/>
  <c r="V132" i="6" a="1"/>
  <c r="U132" i="6" a="1"/>
  <c r="U132" i="6" s="1"/>
  <c r="T132" i="6" a="1"/>
  <c r="T132" i="6" s="1"/>
  <c r="S132" i="6"/>
  <c r="S132" i="6" a="1"/>
  <c r="Q132" i="6"/>
  <c r="X131" i="6"/>
  <c r="X131" i="6" a="1"/>
  <c r="W131" i="6"/>
  <c r="V131" i="6"/>
  <c r="V131" i="6" a="1"/>
  <c r="U131" i="6" a="1"/>
  <c r="U131" i="6" s="1"/>
  <c r="T131" i="6" a="1"/>
  <c r="T131" i="6" s="1"/>
  <c r="S131" i="6"/>
  <c r="S131" i="6" a="1"/>
  <c r="Q131" i="6"/>
  <c r="X130" i="6"/>
  <c r="X130" i="6" a="1"/>
  <c r="W130" i="6"/>
  <c r="V130" i="6"/>
  <c r="V130" i="6" a="1"/>
  <c r="U130" i="6" a="1"/>
  <c r="U130" i="6" s="1"/>
  <c r="T130" i="6" a="1"/>
  <c r="T130" i="6" s="1"/>
  <c r="S130" i="6"/>
  <c r="S130" i="6" a="1"/>
  <c r="Q130" i="6"/>
  <c r="X129" i="6"/>
  <c r="X129" i="6" a="1"/>
  <c r="W129" i="6"/>
  <c r="V129" i="6"/>
  <c r="V129" i="6" a="1"/>
  <c r="U129" i="6" a="1"/>
  <c r="U129" i="6" s="1"/>
  <c r="T129" i="6" a="1"/>
  <c r="T129" i="6" s="1"/>
  <c r="S129" i="6"/>
  <c r="S129" i="6" a="1"/>
  <c r="Q129" i="6"/>
  <c r="X128" i="6"/>
  <c r="X128" i="6" a="1"/>
  <c r="W128" i="6"/>
  <c r="V128" i="6"/>
  <c r="V128" i="6" a="1"/>
  <c r="U128" i="6" a="1"/>
  <c r="U128" i="6" s="1"/>
  <c r="T128" i="6" a="1"/>
  <c r="T128" i="6" s="1"/>
  <c r="S128" i="6"/>
  <c r="S128" i="6" a="1"/>
  <c r="Q128" i="6"/>
  <c r="X127" i="6"/>
  <c r="X127" i="6" a="1"/>
  <c r="W127" i="6"/>
  <c r="V127" i="6"/>
  <c r="V127" i="6" a="1"/>
  <c r="U127" i="6" a="1"/>
  <c r="U127" i="6" s="1"/>
  <c r="T127" i="6" a="1"/>
  <c r="T127" i="6" s="1"/>
  <c r="S127" i="6"/>
  <c r="S127" i="6" a="1"/>
  <c r="Q127" i="6"/>
  <c r="X126" i="6"/>
  <c r="X126" i="6" a="1"/>
  <c r="W126" i="6"/>
  <c r="V126" i="6"/>
  <c r="V126" i="6" a="1"/>
  <c r="U126" i="6" a="1"/>
  <c r="U126" i="6" s="1"/>
  <c r="T126" i="6" a="1"/>
  <c r="T126" i="6" s="1"/>
  <c r="S126" i="6"/>
  <c r="S126" i="6" a="1"/>
  <c r="Q126" i="6"/>
  <c r="X125" i="6"/>
  <c r="X125" i="6" a="1"/>
  <c r="W125" i="6"/>
  <c r="V125" i="6"/>
  <c r="V125" i="6" a="1"/>
  <c r="U125" i="6" a="1"/>
  <c r="U125" i="6" s="1"/>
  <c r="T125" i="6" a="1"/>
  <c r="T125" i="6" s="1"/>
  <c r="S125" i="6"/>
  <c r="S125" i="6" a="1"/>
  <c r="Q125" i="6"/>
  <c r="X124" i="6"/>
  <c r="X124" i="6" a="1"/>
  <c r="W124" i="6"/>
  <c r="V124" i="6"/>
  <c r="V124" i="6" a="1"/>
  <c r="U124" i="6" a="1"/>
  <c r="U124" i="6" s="1"/>
  <c r="T124" i="6" a="1"/>
  <c r="T124" i="6" s="1"/>
  <c r="S124" i="6"/>
  <c r="S124" i="6" a="1"/>
  <c r="Q124" i="6"/>
  <c r="X123" i="6"/>
  <c r="X123" i="6" a="1"/>
  <c r="W123" i="6"/>
  <c r="V123" i="6"/>
  <c r="V123" i="6" a="1"/>
  <c r="U123" i="6" a="1"/>
  <c r="U123" i="6" s="1"/>
  <c r="T123" i="6" a="1"/>
  <c r="T123" i="6" s="1"/>
  <c r="S123" i="6"/>
  <c r="S123" i="6" a="1"/>
  <c r="Q123" i="6"/>
  <c r="X122" i="6"/>
  <c r="X122" i="6" a="1"/>
  <c r="W122" i="6"/>
  <c r="V122" i="6"/>
  <c r="V122" i="6" a="1"/>
  <c r="U122" i="6" a="1"/>
  <c r="U122" i="6" s="1"/>
  <c r="T122" i="6" a="1"/>
  <c r="T122" i="6" s="1"/>
  <c r="S122" i="6"/>
  <c r="S122" i="6" a="1"/>
  <c r="Q122" i="6"/>
  <c r="X121" i="6"/>
  <c r="X121" i="6" a="1"/>
  <c r="W121" i="6"/>
  <c r="V121" i="6"/>
  <c r="V121" i="6" a="1"/>
  <c r="U121" i="6" a="1"/>
  <c r="U121" i="6" s="1"/>
  <c r="T121" i="6" a="1"/>
  <c r="T121" i="6" s="1"/>
  <c r="S121" i="6"/>
  <c r="S121" i="6" a="1"/>
  <c r="Q121" i="6"/>
  <c r="X120" i="6"/>
  <c r="X120" i="6" a="1"/>
  <c r="W120" i="6"/>
  <c r="V120" i="6"/>
  <c r="V120" i="6" a="1"/>
  <c r="U120" i="6" a="1"/>
  <c r="U120" i="6" s="1"/>
  <c r="T120" i="6" a="1"/>
  <c r="T120" i="6" s="1"/>
  <c r="S120" i="6"/>
  <c r="S120" i="6" a="1"/>
  <c r="Q120" i="6"/>
  <c r="X119" i="6"/>
  <c r="X119" i="6" a="1"/>
  <c r="W119" i="6"/>
  <c r="V119" i="6"/>
  <c r="V119" i="6" a="1"/>
  <c r="U119" i="6" a="1"/>
  <c r="U119" i="6" s="1"/>
  <c r="T119" i="6" a="1"/>
  <c r="T119" i="6" s="1"/>
  <c r="S119" i="6"/>
  <c r="S119" i="6" a="1"/>
  <c r="Q119" i="6"/>
  <c r="X118" i="6"/>
  <c r="X118" i="6" a="1"/>
  <c r="W118" i="6"/>
  <c r="V118" i="6" a="1"/>
  <c r="V118" i="6" s="1"/>
  <c r="U118" i="6" a="1"/>
  <c r="U118" i="6" s="1"/>
  <c r="T118" i="6" a="1"/>
  <c r="T118" i="6" s="1"/>
  <c r="S118" i="6"/>
  <c r="S118" i="6" a="1"/>
  <c r="Q118" i="6"/>
  <c r="X117" i="6"/>
  <c r="X117" i="6" a="1"/>
  <c r="W117" i="6"/>
  <c r="V117" i="6" a="1"/>
  <c r="V117" i="6" s="1"/>
  <c r="U117" i="6" a="1"/>
  <c r="U117" i="6" s="1"/>
  <c r="T117" i="6" a="1"/>
  <c r="T117" i="6" s="1"/>
  <c r="S117" i="6"/>
  <c r="S117" i="6" a="1"/>
  <c r="Q117" i="6"/>
  <c r="X116" i="6" a="1"/>
  <c r="X116" i="6" s="1"/>
  <c r="W116" i="6"/>
  <c r="V116" i="6" a="1"/>
  <c r="V116" i="6" s="1"/>
  <c r="U116" i="6" a="1"/>
  <c r="U116" i="6" s="1"/>
  <c r="T116" i="6" a="1"/>
  <c r="T116" i="6" s="1"/>
  <c r="S116" i="6"/>
  <c r="S116" i="6" a="1"/>
  <c r="Q116" i="6"/>
  <c r="X115" i="6" a="1"/>
  <c r="X115" i="6" s="1"/>
  <c r="W115" i="6"/>
  <c r="V115" i="6" a="1"/>
  <c r="V115" i="6" s="1"/>
  <c r="U115" i="6" a="1"/>
  <c r="U115" i="6" s="1"/>
  <c r="T115" i="6" a="1"/>
  <c r="T115" i="6" s="1"/>
  <c r="S115" i="6"/>
  <c r="S115" i="6" a="1"/>
  <c r="Q115" i="6"/>
  <c r="X114" i="6" a="1"/>
  <c r="X114" i="6" s="1"/>
  <c r="W114" i="6"/>
  <c r="V114" i="6" a="1"/>
  <c r="V114" i="6" s="1"/>
  <c r="U114" i="6" a="1"/>
  <c r="U114" i="6" s="1"/>
  <c r="T114" i="6" a="1"/>
  <c r="T114" i="6" s="1"/>
  <c r="S114" i="6"/>
  <c r="S114" i="6" a="1"/>
  <c r="Q114" i="6"/>
  <c r="X113" i="6" a="1"/>
  <c r="X113" i="6" s="1"/>
  <c r="W113" i="6"/>
  <c r="V113" i="6" a="1"/>
  <c r="V113" i="6" s="1"/>
  <c r="U113" i="6" a="1"/>
  <c r="U113" i="6" s="1"/>
  <c r="T113" i="6" a="1"/>
  <c r="T113" i="6" s="1"/>
  <c r="S113" i="6" a="1"/>
  <c r="S113" i="6" s="1"/>
  <c r="Q113" i="6" s="1"/>
  <c r="X112" i="6" a="1"/>
  <c r="X112" i="6" s="1"/>
  <c r="W112" i="6"/>
  <c r="V112" i="6" a="1"/>
  <c r="V112" i="6" s="1"/>
  <c r="U112" i="6" a="1"/>
  <c r="U112" i="6" s="1"/>
  <c r="T112" i="6" a="1"/>
  <c r="T112" i="6" s="1"/>
  <c r="S112" i="6" a="1"/>
  <c r="S112" i="6" s="1"/>
  <c r="Q112" i="6" s="1"/>
  <c r="X111" i="6" a="1"/>
  <c r="X111" i="6" s="1"/>
  <c r="W111" i="6"/>
  <c r="V111" i="6" a="1"/>
  <c r="V111" i="6" s="1"/>
  <c r="U111" i="6" a="1"/>
  <c r="U111" i="6" s="1"/>
  <c r="T111" i="6" a="1"/>
  <c r="T111" i="6" s="1"/>
  <c r="S111" i="6" a="1"/>
  <c r="S111" i="6" s="1"/>
  <c r="Q111" i="6" s="1"/>
  <c r="X110" i="6" a="1"/>
  <c r="X110" i="6" s="1"/>
  <c r="W110" i="6"/>
  <c r="V110" i="6" a="1"/>
  <c r="V110" i="6" s="1"/>
  <c r="U110" i="6" a="1"/>
  <c r="U110" i="6" s="1"/>
  <c r="T110" i="6" a="1"/>
  <c r="T110" i="6" s="1"/>
  <c r="S110" i="6" a="1"/>
  <c r="S110" i="6" s="1"/>
  <c r="Q110" i="6"/>
  <c r="X109" i="6" a="1"/>
  <c r="X109" i="6" s="1"/>
  <c r="W109" i="6"/>
  <c r="V109" i="6" a="1"/>
  <c r="V109" i="6" s="1"/>
  <c r="U109" i="6" a="1"/>
  <c r="U109" i="6" s="1"/>
  <c r="T109" i="6" a="1"/>
  <c r="T109" i="6" s="1"/>
  <c r="S109" i="6" a="1"/>
  <c r="S109" i="6" s="1"/>
  <c r="Q109" i="6" s="1"/>
  <c r="X108" i="6" a="1"/>
  <c r="X108" i="6" s="1"/>
  <c r="W108" i="6"/>
  <c r="V108" i="6" a="1"/>
  <c r="V108" i="6" s="1"/>
  <c r="U108" i="6" a="1"/>
  <c r="U108" i="6" s="1"/>
  <c r="T108" i="6" a="1"/>
  <c r="T108" i="6" s="1"/>
  <c r="S108" i="6" a="1"/>
  <c r="S108" i="6" s="1"/>
  <c r="Q108" i="6"/>
  <c r="X107" i="6" a="1"/>
  <c r="X107" i="6" s="1"/>
  <c r="W107" i="6"/>
  <c r="V107" i="6" a="1"/>
  <c r="V107" i="6" s="1"/>
  <c r="U107" i="6" a="1"/>
  <c r="U107" i="6" s="1"/>
  <c r="T107" i="6" a="1"/>
  <c r="T107" i="6" s="1"/>
  <c r="S107" i="6" a="1"/>
  <c r="S107" i="6" s="1"/>
  <c r="Q107" i="6"/>
  <c r="X106" i="6" a="1"/>
  <c r="X106" i="6" s="1"/>
  <c r="W106" i="6"/>
  <c r="V106" i="6" a="1"/>
  <c r="V106" i="6" s="1"/>
  <c r="U106" i="6" a="1"/>
  <c r="U106" i="6" s="1"/>
  <c r="T106" i="6" a="1"/>
  <c r="T106" i="6" s="1"/>
  <c r="S106" i="6" a="1"/>
  <c r="S106" i="6" s="1"/>
  <c r="Q106" i="6"/>
  <c r="X105" i="6" a="1"/>
  <c r="X105" i="6" s="1"/>
  <c r="W105" i="6"/>
  <c r="V105" i="6" a="1"/>
  <c r="V105" i="6" s="1"/>
  <c r="U105" i="6" a="1"/>
  <c r="U105" i="6" s="1"/>
  <c r="T105" i="6" a="1"/>
  <c r="T105" i="6" s="1"/>
  <c r="S105" i="6" a="1"/>
  <c r="S105" i="6" s="1"/>
  <c r="Q105" i="6" s="1"/>
  <c r="X104" i="6" a="1"/>
  <c r="X104" i="6" s="1"/>
  <c r="W104" i="6"/>
  <c r="V104" i="6" a="1"/>
  <c r="V104" i="6" s="1"/>
  <c r="U104" i="6" a="1"/>
  <c r="U104" i="6" s="1"/>
  <c r="T104" i="6" a="1"/>
  <c r="T104" i="6" s="1"/>
  <c r="S104" i="6" a="1"/>
  <c r="S104" i="6" s="1"/>
  <c r="Q104" i="6"/>
  <c r="X103" i="6" a="1"/>
  <c r="X103" i="6" s="1"/>
  <c r="W103" i="6"/>
  <c r="V103" i="6" a="1"/>
  <c r="V103" i="6" s="1"/>
  <c r="U103" i="6" a="1"/>
  <c r="U103" i="6" s="1"/>
  <c r="T103" i="6" a="1"/>
  <c r="T103" i="6" s="1"/>
  <c r="S103" i="6" a="1"/>
  <c r="S103" i="6" s="1"/>
  <c r="Q103" i="6" s="1"/>
  <c r="X102" i="6" a="1"/>
  <c r="X102" i="6" s="1"/>
  <c r="W102" i="6"/>
  <c r="V102" i="6" a="1"/>
  <c r="V102" i="6" s="1"/>
  <c r="U102" i="6" a="1"/>
  <c r="U102" i="6" s="1"/>
  <c r="T102" i="6" a="1"/>
  <c r="T102" i="6" s="1"/>
  <c r="S102" i="6" a="1"/>
  <c r="S102" i="6" s="1"/>
  <c r="Q102" i="6"/>
  <c r="X101" i="6" a="1"/>
  <c r="X101" i="6" s="1"/>
  <c r="W101" i="6"/>
  <c r="V101" i="6" a="1"/>
  <c r="V101" i="6" s="1"/>
  <c r="U101" i="6" a="1"/>
  <c r="U101" i="6" s="1"/>
  <c r="T101" i="6" a="1"/>
  <c r="T101" i="6" s="1"/>
  <c r="S101" i="6" a="1"/>
  <c r="S101" i="6" s="1"/>
  <c r="Q101" i="6"/>
  <c r="X100" i="6" a="1"/>
  <c r="X100" i="6" s="1"/>
  <c r="W100" i="6"/>
  <c r="V100" i="6" a="1"/>
  <c r="V100" i="6" s="1"/>
  <c r="U100" i="6" a="1"/>
  <c r="U100" i="6" s="1"/>
  <c r="T100" i="6" a="1"/>
  <c r="T100" i="6" s="1"/>
  <c r="S100" i="6" a="1"/>
  <c r="S100" i="6" s="1"/>
  <c r="Q100" i="6" s="1"/>
  <c r="X99" i="6" a="1"/>
  <c r="X99" i="6" s="1"/>
  <c r="W99" i="6"/>
  <c r="V99" i="6" a="1"/>
  <c r="V99" i="6" s="1"/>
  <c r="U99" i="6" a="1"/>
  <c r="U99" i="6" s="1"/>
  <c r="T99" i="6" a="1"/>
  <c r="T99" i="6" s="1"/>
  <c r="S99" i="6" a="1"/>
  <c r="S99" i="6" s="1"/>
  <c r="Q99" i="6" s="1"/>
  <c r="X98" i="6" a="1"/>
  <c r="X98" i="6" s="1"/>
  <c r="W98" i="6"/>
  <c r="V98" i="6" a="1"/>
  <c r="V98" i="6" s="1"/>
  <c r="U98" i="6" a="1"/>
  <c r="U98" i="6" s="1"/>
  <c r="T98" i="6" a="1"/>
  <c r="T98" i="6" s="1"/>
  <c r="S98" i="6" a="1"/>
  <c r="S98" i="6" s="1"/>
  <c r="Q98" i="6"/>
  <c r="X97" i="6" a="1"/>
  <c r="X97" i="6" s="1"/>
  <c r="W97" i="6"/>
  <c r="V97" i="6" a="1"/>
  <c r="V97" i="6" s="1"/>
  <c r="U97" i="6" a="1"/>
  <c r="U97" i="6" s="1"/>
  <c r="T97" i="6" a="1"/>
  <c r="T97" i="6" s="1"/>
  <c r="S97" i="6" a="1"/>
  <c r="S97" i="6" s="1"/>
  <c r="Q97" i="6" s="1"/>
  <c r="X96" i="6" a="1"/>
  <c r="X96" i="6" s="1"/>
  <c r="W96" i="6"/>
  <c r="V96" i="6" a="1"/>
  <c r="V96" i="6" s="1"/>
  <c r="U96" i="6" a="1"/>
  <c r="U96" i="6" s="1"/>
  <c r="T96" i="6" a="1"/>
  <c r="T96" i="6" s="1"/>
  <c r="S96" i="6" a="1"/>
  <c r="S96" i="6" s="1"/>
  <c r="Q96" i="6"/>
  <c r="X95" i="6" a="1"/>
  <c r="X95" i="6" s="1"/>
  <c r="W95" i="6"/>
  <c r="V95" i="6" a="1"/>
  <c r="V95" i="6" s="1"/>
  <c r="U95" i="6" a="1"/>
  <c r="U95" i="6" s="1"/>
  <c r="T95" i="6" a="1"/>
  <c r="T95" i="6" s="1"/>
  <c r="S95" i="6" a="1"/>
  <c r="S95" i="6" s="1"/>
  <c r="Q95" i="6"/>
  <c r="X94" i="6" a="1"/>
  <c r="X94" i="6" s="1"/>
  <c r="W94" i="6"/>
  <c r="V94" i="6" a="1"/>
  <c r="V94" i="6" s="1"/>
  <c r="U94" i="6" a="1"/>
  <c r="U94" i="6" s="1"/>
  <c r="T94" i="6" a="1"/>
  <c r="T94" i="6" s="1"/>
  <c r="S94" i="6" a="1"/>
  <c r="S94" i="6" s="1"/>
  <c r="Q94" i="6" s="1"/>
  <c r="X93" i="6" a="1"/>
  <c r="X93" i="6" s="1"/>
  <c r="W93" i="6"/>
  <c r="V93" i="6" a="1"/>
  <c r="V93" i="6" s="1"/>
  <c r="U93" i="6" a="1"/>
  <c r="U93" i="6" s="1"/>
  <c r="T93" i="6" a="1"/>
  <c r="T93" i="6" s="1"/>
  <c r="S93" i="6" a="1"/>
  <c r="S93" i="6" s="1"/>
  <c r="Q93" i="6" s="1"/>
  <c r="X92" i="6" a="1"/>
  <c r="X92" i="6" s="1"/>
  <c r="W92" i="6"/>
  <c r="V92" i="6" a="1"/>
  <c r="V92" i="6" s="1"/>
  <c r="U92" i="6" a="1"/>
  <c r="U92" i="6" s="1"/>
  <c r="T92" i="6" a="1"/>
  <c r="T92" i="6" s="1"/>
  <c r="S92" i="6" a="1"/>
  <c r="S92" i="6" s="1"/>
  <c r="Q92" i="6"/>
  <c r="X91" i="6" a="1"/>
  <c r="X91" i="6" s="1"/>
  <c r="W91" i="6"/>
  <c r="V91" i="6" a="1"/>
  <c r="V91" i="6" s="1"/>
  <c r="U91" i="6" a="1"/>
  <c r="U91" i="6" s="1"/>
  <c r="T91" i="6" a="1"/>
  <c r="T91" i="6" s="1"/>
  <c r="S91" i="6" a="1"/>
  <c r="S91" i="6" s="1"/>
  <c r="Q91" i="6" s="1"/>
  <c r="X90" i="6" a="1"/>
  <c r="X90" i="6" s="1"/>
  <c r="W90" i="6"/>
  <c r="V90" i="6" a="1"/>
  <c r="V90" i="6" s="1"/>
  <c r="U90" i="6" a="1"/>
  <c r="U90" i="6" s="1"/>
  <c r="T90" i="6" a="1"/>
  <c r="T90" i="6" s="1"/>
  <c r="S90" i="6" a="1"/>
  <c r="S90" i="6" s="1"/>
  <c r="Q90" i="6"/>
  <c r="X89" i="6" a="1"/>
  <c r="X89" i="6" s="1"/>
  <c r="W89" i="6"/>
  <c r="V89" i="6" a="1"/>
  <c r="V89" i="6" s="1"/>
  <c r="U89" i="6" a="1"/>
  <c r="U89" i="6" s="1"/>
  <c r="T89" i="6" a="1"/>
  <c r="T89" i="6" s="1"/>
  <c r="S89" i="6" a="1"/>
  <c r="S89" i="6" s="1"/>
  <c r="Q89" i="6"/>
  <c r="X88" i="6" a="1"/>
  <c r="X88" i="6" s="1"/>
  <c r="W88" i="6"/>
  <c r="V88" i="6" a="1"/>
  <c r="V88" i="6" s="1"/>
  <c r="U88" i="6" a="1"/>
  <c r="U88" i="6" s="1"/>
  <c r="T88" i="6" a="1"/>
  <c r="T88" i="6" s="1"/>
  <c r="S88" i="6" a="1"/>
  <c r="S88" i="6" s="1"/>
  <c r="Q88" i="6" s="1"/>
  <c r="X87" i="6" a="1"/>
  <c r="X87" i="6" s="1"/>
  <c r="W87" i="6"/>
  <c r="V87" i="6" a="1"/>
  <c r="V87" i="6" s="1"/>
  <c r="U87" i="6" a="1"/>
  <c r="U87" i="6" s="1"/>
  <c r="T87" i="6" a="1"/>
  <c r="T87" i="6" s="1"/>
  <c r="S87" i="6" a="1"/>
  <c r="S87" i="6" s="1"/>
  <c r="Q87" i="6" s="1"/>
  <c r="X86" i="6" a="1"/>
  <c r="X86" i="6" s="1"/>
  <c r="W86" i="6"/>
  <c r="V86" i="6" a="1"/>
  <c r="V86" i="6" s="1"/>
  <c r="U86" i="6" a="1"/>
  <c r="U86" i="6" s="1"/>
  <c r="T86" i="6" a="1"/>
  <c r="T86" i="6" s="1"/>
  <c r="S86" i="6" a="1"/>
  <c r="S86" i="6" s="1"/>
  <c r="Q86" i="6"/>
  <c r="X85" i="6" a="1"/>
  <c r="X85" i="6" s="1"/>
  <c r="W85" i="6"/>
  <c r="V85" i="6" a="1"/>
  <c r="V85" i="6" s="1"/>
  <c r="U85" i="6" a="1"/>
  <c r="U85" i="6" s="1"/>
  <c r="T85" i="6" a="1"/>
  <c r="T85" i="6" s="1"/>
  <c r="S85" i="6" a="1"/>
  <c r="S85" i="6" s="1"/>
  <c r="Q85" i="6" s="1"/>
  <c r="X84" i="6" a="1"/>
  <c r="X84" i="6" s="1"/>
  <c r="W84" i="6"/>
  <c r="V84" i="6" a="1"/>
  <c r="V84" i="6" s="1"/>
  <c r="U84" i="6" a="1"/>
  <c r="U84" i="6" s="1"/>
  <c r="T84" i="6" a="1"/>
  <c r="T84" i="6" s="1"/>
  <c r="S84" i="6" a="1"/>
  <c r="S84" i="6" s="1"/>
  <c r="Q84" i="6"/>
  <c r="X83" i="6" a="1"/>
  <c r="X83" i="6" s="1"/>
  <c r="W83" i="6"/>
  <c r="V83" i="6" a="1"/>
  <c r="V83" i="6" s="1"/>
  <c r="U83" i="6" a="1"/>
  <c r="U83" i="6" s="1"/>
  <c r="T83" i="6" a="1"/>
  <c r="T83" i="6" s="1"/>
  <c r="S83" i="6" a="1"/>
  <c r="S83" i="6" s="1"/>
  <c r="Q83" i="6"/>
  <c r="X82" i="6" a="1"/>
  <c r="X82" i="6" s="1"/>
  <c r="W82" i="6"/>
  <c r="V82" i="6" a="1"/>
  <c r="V82" i="6" s="1"/>
  <c r="U82" i="6" a="1"/>
  <c r="U82" i="6" s="1"/>
  <c r="T82" i="6" a="1"/>
  <c r="T82" i="6" s="1"/>
  <c r="S82" i="6" a="1"/>
  <c r="S82" i="6" s="1"/>
  <c r="Q82" i="6" s="1"/>
  <c r="X81" i="6" a="1"/>
  <c r="X81" i="6" s="1"/>
  <c r="W81" i="6"/>
  <c r="V81" i="6" a="1"/>
  <c r="V81" i="6" s="1"/>
  <c r="U81" i="6" a="1"/>
  <c r="U81" i="6" s="1"/>
  <c r="T81" i="6" a="1"/>
  <c r="T81" i="6" s="1"/>
  <c r="S81" i="6" a="1"/>
  <c r="S81" i="6" s="1"/>
  <c r="Q81" i="6" s="1"/>
  <c r="X80" i="6" a="1"/>
  <c r="X80" i="6" s="1"/>
  <c r="W80" i="6"/>
  <c r="V80" i="6" a="1"/>
  <c r="V80" i="6" s="1"/>
  <c r="U80" i="6" a="1"/>
  <c r="U80" i="6" s="1"/>
  <c r="T80" i="6" a="1"/>
  <c r="T80" i="6" s="1"/>
  <c r="S80" i="6" a="1"/>
  <c r="S80" i="6" s="1"/>
  <c r="Q80" i="6" s="1"/>
  <c r="X79" i="6" a="1"/>
  <c r="X79" i="6" s="1"/>
  <c r="W79" i="6"/>
  <c r="V79" i="6" a="1"/>
  <c r="V79" i="6" s="1"/>
  <c r="U79" i="6" a="1"/>
  <c r="U79" i="6" s="1"/>
  <c r="T79" i="6" a="1"/>
  <c r="T79" i="6" s="1"/>
  <c r="S79" i="6" a="1"/>
  <c r="S79" i="6" s="1"/>
  <c r="Q79" i="6" s="1"/>
  <c r="X78" i="6" a="1"/>
  <c r="X78" i="6" s="1"/>
  <c r="W78" i="6"/>
  <c r="V78" i="6" a="1"/>
  <c r="V78" i="6" s="1"/>
  <c r="U78" i="6" a="1"/>
  <c r="U78" i="6" s="1"/>
  <c r="T78" i="6" a="1"/>
  <c r="T78" i="6" s="1"/>
  <c r="S78" i="6" a="1"/>
  <c r="S78" i="6" s="1"/>
  <c r="Q78" i="6"/>
  <c r="X77" i="6" a="1"/>
  <c r="X77" i="6" s="1"/>
  <c r="W77" i="6"/>
  <c r="V77" i="6" a="1"/>
  <c r="V77" i="6" s="1"/>
  <c r="U77" i="6" a="1"/>
  <c r="U77" i="6" s="1"/>
  <c r="T77" i="6" a="1"/>
  <c r="T77" i="6" s="1"/>
  <c r="S77" i="6" a="1"/>
  <c r="S77" i="6" s="1"/>
  <c r="Q77" i="6"/>
  <c r="X76" i="6" a="1"/>
  <c r="X76" i="6" s="1"/>
  <c r="W76" i="6"/>
  <c r="V76" i="6" a="1"/>
  <c r="V76" i="6" s="1"/>
  <c r="U76" i="6" a="1"/>
  <c r="U76" i="6" s="1"/>
  <c r="T76" i="6" a="1"/>
  <c r="T76" i="6" s="1"/>
  <c r="S76" i="6" a="1"/>
  <c r="S76" i="6" s="1"/>
  <c r="Q76" i="6" s="1"/>
  <c r="X75" i="6" a="1"/>
  <c r="X75" i="6" s="1"/>
  <c r="W75" i="6"/>
  <c r="V75" i="6" a="1"/>
  <c r="V75" i="6" s="1"/>
  <c r="U75" i="6" a="1"/>
  <c r="U75" i="6" s="1"/>
  <c r="T75" i="6" a="1"/>
  <c r="T75" i="6" s="1"/>
  <c r="S75" i="6" a="1"/>
  <c r="S75" i="6" s="1"/>
  <c r="Q75" i="6" s="1"/>
  <c r="X74" i="6" a="1"/>
  <c r="X74" i="6" s="1"/>
  <c r="W74" i="6"/>
  <c r="V74" i="6" a="1"/>
  <c r="V74" i="6" s="1"/>
  <c r="U74" i="6" a="1"/>
  <c r="U74" i="6" s="1"/>
  <c r="T74" i="6" a="1"/>
  <c r="T74" i="6" s="1"/>
  <c r="S74" i="6" a="1"/>
  <c r="S74" i="6" s="1"/>
  <c r="Q74" i="6"/>
  <c r="X73" i="6" a="1"/>
  <c r="X73" i="6" s="1"/>
  <c r="W73" i="6"/>
  <c r="V73" i="6" a="1"/>
  <c r="V73" i="6" s="1"/>
  <c r="U73" i="6" a="1"/>
  <c r="U73" i="6" s="1"/>
  <c r="T73" i="6" a="1"/>
  <c r="T73" i="6" s="1"/>
  <c r="S73" i="6" a="1"/>
  <c r="S73" i="6" s="1"/>
  <c r="Q73" i="6" s="1"/>
  <c r="X72" i="6" a="1"/>
  <c r="X72" i="6" s="1"/>
  <c r="W72" i="6"/>
  <c r="V72" i="6" a="1"/>
  <c r="V72" i="6" s="1"/>
  <c r="U72" i="6" a="1"/>
  <c r="U72" i="6" s="1"/>
  <c r="T72" i="6" a="1"/>
  <c r="T72" i="6" s="1"/>
  <c r="S72" i="6" a="1"/>
  <c r="S72" i="6" s="1"/>
  <c r="Q72" i="6"/>
  <c r="X71" i="6" a="1"/>
  <c r="X71" i="6" s="1"/>
  <c r="W71" i="6"/>
  <c r="V71" i="6" a="1"/>
  <c r="V71" i="6" s="1"/>
  <c r="U71" i="6" a="1"/>
  <c r="U71" i="6" s="1"/>
  <c r="T71" i="6" a="1"/>
  <c r="T71" i="6" s="1"/>
  <c r="S71" i="6" a="1"/>
  <c r="S71" i="6" s="1"/>
  <c r="Q71" i="6"/>
  <c r="X70" i="6" a="1"/>
  <c r="X70" i="6" s="1"/>
  <c r="W70" i="6"/>
  <c r="V70" i="6" a="1"/>
  <c r="V70" i="6" s="1"/>
  <c r="U70" i="6" a="1"/>
  <c r="U70" i="6" s="1"/>
  <c r="T70" i="6" a="1"/>
  <c r="T70" i="6" s="1"/>
  <c r="S70" i="6" a="1"/>
  <c r="S70" i="6" s="1"/>
  <c r="Q70" i="6" s="1"/>
  <c r="X69" i="6" a="1"/>
  <c r="X69" i="6" s="1"/>
  <c r="W69" i="6"/>
  <c r="V69" i="6" a="1"/>
  <c r="V69" i="6" s="1"/>
  <c r="U69" i="6" a="1"/>
  <c r="U69" i="6" s="1"/>
  <c r="T69" i="6" a="1"/>
  <c r="T69" i="6" s="1"/>
  <c r="S69" i="6" a="1"/>
  <c r="S69" i="6" s="1"/>
  <c r="Q69" i="6" s="1"/>
  <c r="X68" i="6" a="1"/>
  <c r="X68" i="6" s="1"/>
  <c r="W68" i="6"/>
  <c r="V68" i="6" a="1"/>
  <c r="V68" i="6" s="1"/>
  <c r="U68" i="6" a="1"/>
  <c r="U68" i="6" s="1"/>
  <c r="T68" i="6" a="1"/>
  <c r="T68" i="6" s="1"/>
  <c r="S68" i="6" a="1"/>
  <c r="S68" i="6" s="1"/>
  <c r="Q68" i="6" s="1"/>
  <c r="X67" i="6" a="1"/>
  <c r="X67" i="6" s="1"/>
  <c r="W67" i="6"/>
  <c r="V67" i="6" a="1"/>
  <c r="V67" i="6" s="1"/>
  <c r="U67" i="6" a="1"/>
  <c r="U67" i="6" s="1"/>
  <c r="T67" i="6" a="1"/>
  <c r="T67" i="6" s="1"/>
  <c r="S67" i="6" a="1"/>
  <c r="S67" i="6" s="1"/>
  <c r="Q67" i="6" s="1"/>
  <c r="X66" i="6" a="1"/>
  <c r="X66" i="6" s="1"/>
  <c r="W66" i="6"/>
  <c r="V66" i="6" a="1"/>
  <c r="V66" i="6" s="1"/>
  <c r="U66" i="6" a="1"/>
  <c r="U66" i="6" s="1"/>
  <c r="T66" i="6" a="1"/>
  <c r="T66" i="6" s="1"/>
  <c r="S66" i="6" a="1"/>
  <c r="S66" i="6" s="1"/>
  <c r="Q66" i="6"/>
  <c r="X65" i="6" a="1"/>
  <c r="X65" i="6" s="1"/>
  <c r="W65" i="6"/>
  <c r="V65" i="6" a="1"/>
  <c r="V65" i="6" s="1"/>
  <c r="U65" i="6" a="1"/>
  <c r="U65" i="6" s="1"/>
  <c r="T65" i="6" a="1"/>
  <c r="T65" i="6" s="1"/>
  <c r="S65" i="6" a="1"/>
  <c r="S65" i="6" s="1"/>
  <c r="Q65" i="6"/>
  <c r="X64" i="6" a="1"/>
  <c r="X64" i="6" s="1"/>
  <c r="W64" i="6"/>
  <c r="V64" i="6" a="1"/>
  <c r="V64" i="6" s="1"/>
  <c r="U64" i="6" a="1"/>
  <c r="U64" i="6" s="1"/>
  <c r="T64" i="6" a="1"/>
  <c r="T64" i="6" s="1"/>
  <c r="S64" i="6" a="1"/>
  <c r="S64" i="6" s="1"/>
  <c r="Q64" i="6" s="1"/>
  <c r="X63" i="6" a="1"/>
  <c r="X63" i="6" s="1"/>
  <c r="W63" i="6"/>
  <c r="V63" i="6" a="1"/>
  <c r="V63" i="6" s="1"/>
  <c r="U63" i="6" a="1"/>
  <c r="U63" i="6" s="1"/>
  <c r="T63" i="6" a="1"/>
  <c r="T63" i="6" s="1"/>
  <c r="S63" i="6" a="1"/>
  <c r="S63" i="6" s="1"/>
  <c r="Q63" i="6" s="1"/>
  <c r="X62" i="6" a="1"/>
  <c r="X62" i="6" s="1"/>
  <c r="W62" i="6"/>
  <c r="V62" i="6" a="1"/>
  <c r="V62" i="6" s="1"/>
  <c r="U62" i="6" a="1"/>
  <c r="U62" i="6" s="1"/>
  <c r="T62" i="6" a="1"/>
  <c r="T62" i="6" s="1"/>
  <c r="S62" i="6" a="1"/>
  <c r="S62" i="6" s="1"/>
  <c r="Q62" i="6"/>
  <c r="X61" i="6" a="1"/>
  <c r="X61" i="6" s="1"/>
  <c r="W61" i="6"/>
  <c r="V61" i="6" a="1"/>
  <c r="V61" i="6" s="1"/>
  <c r="U61" i="6" a="1"/>
  <c r="U61" i="6" s="1"/>
  <c r="T61" i="6" a="1"/>
  <c r="T61" i="6" s="1"/>
  <c r="S61" i="6" a="1"/>
  <c r="S61" i="6" s="1"/>
  <c r="Q61" i="6" s="1"/>
  <c r="X60" i="6" a="1"/>
  <c r="X60" i="6" s="1"/>
  <c r="W60" i="6"/>
  <c r="V60" i="6" a="1"/>
  <c r="V60" i="6" s="1"/>
  <c r="U60" i="6" a="1"/>
  <c r="U60" i="6" s="1"/>
  <c r="T60" i="6" a="1"/>
  <c r="T60" i="6" s="1"/>
  <c r="S60" i="6" a="1"/>
  <c r="S60" i="6" s="1"/>
  <c r="Q60" i="6"/>
  <c r="X59" i="6" a="1"/>
  <c r="X59" i="6" s="1"/>
  <c r="W59" i="6"/>
  <c r="V59" i="6" a="1"/>
  <c r="V59" i="6" s="1"/>
  <c r="U59" i="6" a="1"/>
  <c r="U59" i="6" s="1"/>
  <c r="T59" i="6" a="1"/>
  <c r="T59" i="6" s="1"/>
  <c r="S59" i="6" a="1"/>
  <c r="S59" i="6" s="1"/>
  <c r="Q59" i="6"/>
  <c r="X58" i="6" a="1"/>
  <c r="X58" i="6" s="1"/>
  <c r="W58" i="6"/>
  <c r="V58" i="6" a="1"/>
  <c r="V58" i="6" s="1"/>
  <c r="U58" i="6" a="1"/>
  <c r="U58" i="6" s="1"/>
  <c r="T58" i="6" a="1"/>
  <c r="T58" i="6" s="1"/>
  <c r="S58" i="6" a="1"/>
  <c r="S58" i="6" s="1"/>
  <c r="Q58" i="6" s="1"/>
  <c r="X57" i="6" a="1"/>
  <c r="X57" i="6" s="1"/>
  <c r="W57" i="6"/>
  <c r="V57" i="6" a="1"/>
  <c r="V57" i="6" s="1"/>
  <c r="U57" i="6" a="1"/>
  <c r="U57" i="6" s="1"/>
  <c r="T57" i="6" a="1"/>
  <c r="T57" i="6" s="1"/>
  <c r="S57" i="6" a="1"/>
  <c r="S57" i="6" s="1"/>
  <c r="Q57" i="6" s="1"/>
  <c r="X56" i="6" a="1"/>
  <c r="X56" i="6" s="1"/>
  <c r="W56" i="6"/>
  <c r="V56" i="6" a="1"/>
  <c r="V56" i="6" s="1"/>
  <c r="U56" i="6" a="1"/>
  <c r="U56" i="6" s="1"/>
  <c r="T56" i="6" a="1"/>
  <c r="T56" i="6" s="1"/>
  <c r="S56" i="6" a="1"/>
  <c r="S56" i="6" s="1"/>
  <c r="Q56" i="6" s="1"/>
  <c r="X55" i="6" a="1"/>
  <c r="X55" i="6" s="1"/>
  <c r="W55" i="6"/>
  <c r="V55" i="6" a="1"/>
  <c r="V55" i="6" s="1"/>
  <c r="U55" i="6" a="1"/>
  <c r="U55" i="6" s="1"/>
  <c r="T55" i="6" a="1"/>
  <c r="T55" i="6" s="1"/>
  <c r="S55" i="6" a="1"/>
  <c r="S55" i="6" s="1"/>
  <c r="Q55" i="6" s="1"/>
  <c r="X54" i="6" a="1"/>
  <c r="X54" i="6" s="1"/>
  <c r="W54" i="6"/>
  <c r="V54" i="6" a="1"/>
  <c r="V54" i="6" s="1"/>
  <c r="U54" i="6" a="1"/>
  <c r="U54" i="6" s="1"/>
  <c r="T54" i="6" a="1"/>
  <c r="T54" i="6" s="1"/>
  <c r="S54" i="6" a="1"/>
  <c r="S54" i="6" s="1"/>
  <c r="Q54" i="6"/>
  <c r="X53" i="6" a="1"/>
  <c r="X53" i="6" s="1"/>
  <c r="W53" i="6"/>
  <c r="V53" i="6" a="1"/>
  <c r="V53" i="6" s="1"/>
  <c r="U53" i="6" a="1"/>
  <c r="U53" i="6" s="1"/>
  <c r="T53" i="6" a="1"/>
  <c r="T53" i="6" s="1"/>
  <c r="S53" i="6" a="1"/>
  <c r="S53" i="6" s="1"/>
  <c r="Q53" i="6"/>
  <c r="X52" i="6" a="1"/>
  <c r="X52" i="6" s="1"/>
  <c r="W52" i="6"/>
  <c r="V52" i="6" a="1"/>
  <c r="V52" i="6" s="1"/>
  <c r="U52" i="6" a="1"/>
  <c r="U52" i="6" s="1"/>
  <c r="T52" i="6" a="1"/>
  <c r="T52" i="6" s="1"/>
  <c r="S52" i="6" a="1"/>
  <c r="S52" i="6" s="1"/>
  <c r="Q52" i="6" s="1"/>
  <c r="X51" i="6" a="1"/>
  <c r="X51" i="6" s="1"/>
  <c r="W51" i="6"/>
  <c r="V51" i="6" a="1"/>
  <c r="V51" i="6" s="1"/>
  <c r="U51" i="6" a="1"/>
  <c r="U51" i="6" s="1"/>
  <c r="T51" i="6" a="1"/>
  <c r="T51" i="6" s="1"/>
  <c r="S51" i="6" a="1"/>
  <c r="S51" i="6" s="1"/>
  <c r="Q51" i="6" s="1"/>
  <c r="X50" i="6" a="1"/>
  <c r="X50" i="6" s="1"/>
  <c r="W50" i="6"/>
  <c r="V50" i="6" a="1"/>
  <c r="V50" i="6" s="1"/>
  <c r="U50" i="6" a="1"/>
  <c r="U50" i="6" s="1"/>
  <c r="T50" i="6" a="1"/>
  <c r="T50" i="6" s="1"/>
  <c r="S50" i="6" a="1"/>
  <c r="S50" i="6" s="1"/>
  <c r="Q50" i="6"/>
  <c r="X49" i="6" a="1"/>
  <c r="X49" i="6" s="1"/>
  <c r="W49" i="6"/>
  <c r="V49" i="6" a="1"/>
  <c r="V49" i="6" s="1"/>
  <c r="U49" i="6" a="1"/>
  <c r="U49" i="6" s="1"/>
  <c r="T49" i="6"/>
  <c r="T49" i="6" a="1"/>
  <c r="S49" i="6" a="1"/>
  <c r="S49" i="6" s="1"/>
  <c r="Q49" i="6" s="1"/>
  <c r="AG48" i="6" a="1"/>
  <c r="AG48" i="6" s="1"/>
  <c r="X48" i="6" a="1"/>
  <c r="X48" i="6" s="1"/>
  <c r="W48" i="6"/>
  <c r="V48" i="6" a="1"/>
  <c r="V48" i="6" s="1"/>
  <c r="U48" i="6"/>
  <c r="U48" i="6" a="1"/>
  <c r="T48" i="6" a="1"/>
  <c r="T48" i="6" s="1"/>
  <c r="S48" i="6"/>
  <c r="S48" i="6" a="1"/>
  <c r="Q48" i="6"/>
  <c r="X47" i="6" a="1"/>
  <c r="X47" i="6" s="1"/>
  <c r="W47" i="6"/>
  <c r="V47" i="6" a="1"/>
  <c r="V47" i="6" s="1"/>
  <c r="U47" i="6"/>
  <c r="U47" i="6" a="1"/>
  <c r="T47" i="6" a="1"/>
  <c r="T47" i="6" s="1"/>
  <c r="S47" i="6"/>
  <c r="S47" i="6" a="1"/>
  <c r="Q47" i="6"/>
  <c r="X46" i="6" a="1"/>
  <c r="X46" i="6" s="1"/>
  <c r="W46" i="6"/>
  <c r="V46" i="6" a="1"/>
  <c r="V46" i="6" s="1"/>
  <c r="U46" i="6"/>
  <c r="U46" i="6" a="1"/>
  <c r="T46" i="6" a="1"/>
  <c r="T46" i="6" s="1"/>
  <c r="S46" i="6"/>
  <c r="S46" i="6" a="1"/>
  <c r="Q46" i="6"/>
  <c r="X45" i="6" a="1"/>
  <c r="X45" i="6" s="1"/>
  <c r="W45" i="6"/>
  <c r="V45" i="6"/>
  <c r="V45" i="6" a="1"/>
  <c r="U45" i="6" a="1"/>
  <c r="U45" i="6" s="1"/>
  <c r="T45" i="6"/>
  <c r="T45" i="6" a="1"/>
  <c r="S45" i="6" a="1"/>
  <c r="S45" i="6" s="1"/>
  <c r="Q45" i="6" s="1"/>
  <c r="X44" i="6" a="1"/>
  <c r="X44" i="6" s="1"/>
  <c r="W44" i="6"/>
  <c r="V44" i="6"/>
  <c r="V44" i="6" a="1"/>
  <c r="U44" i="6" a="1"/>
  <c r="U44" i="6" s="1"/>
  <c r="T44" i="6"/>
  <c r="T44" i="6" a="1"/>
  <c r="S44" i="6" a="1"/>
  <c r="S44" i="6" s="1"/>
  <c r="Q44" i="6" s="1"/>
  <c r="X43" i="6" a="1"/>
  <c r="X43" i="6" s="1"/>
  <c r="W43" i="6"/>
  <c r="V43" i="6"/>
  <c r="V43" i="6" a="1"/>
  <c r="U43" i="6" a="1"/>
  <c r="U43" i="6" s="1"/>
  <c r="T43" i="6"/>
  <c r="T43" i="6" a="1"/>
  <c r="S43" i="6" a="1"/>
  <c r="S43" i="6" s="1"/>
  <c r="Q43" i="6" s="1"/>
  <c r="X42" i="6"/>
  <c r="X42" i="6" a="1"/>
  <c r="W42" i="6"/>
  <c r="V42" i="6"/>
  <c r="V42" i="6" a="1"/>
  <c r="U42" i="6" a="1"/>
  <c r="U42" i="6" s="1"/>
  <c r="T42" i="6"/>
  <c r="T42" i="6" a="1"/>
  <c r="S42" i="6"/>
  <c r="Q42" i="6" s="1"/>
  <c r="S42" i="6" a="1"/>
  <c r="X41" i="6"/>
  <c r="X41" i="6" a="1"/>
  <c r="W41" i="6"/>
  <c r="V41" i="6"/>
  <c r="V41" i="6" a="1"/>
  <c r="U41" i="6" a="1"/>
  <c r="U41" i="6" s="1"/>
  <c r="T41" i="6"/>
  <c r="T41" i="6" a="1"/>
  <c r="S41" i="6"/>
  <c r="Q41" i="6" s="1"/>
  <c r="S41" i="6" a="1"/>
  <c r="X40" i="6"/>
  <c r="X40" i="6" a="1"/>
  <c r="W40" i="6"/>
  <c r="V40" i="6"/>
  <c r="V40" i="6" a="1"/>
  <c r="U40" i="6" a="1"/>
  <c r="U40" i="6" s="1"/>
  <c r="T40" i="6"/>
  <c r="T40" i="6" a="1"/>
  <c r="S40" i="6"/>
  <c r="Q40" i="6" s="1"/>
  <c r="S40" i="6" a="1"/>
  <c r="X39" i="6" a="1"/>
  <c r="X39" i="6" s="1"/>
  <c r="W39" i="6"/>
  <c r="V39" i="6" a="1"/>
  <c r="V39" i="6" s="1"/>
  <c r="U39" i="6"/>
  <c r="U39" i="6" a="1"/>
  <c r="T39" i="6" a="1"/>
  <c r="T39" i="6" s="1"/>
  <c r="S39" i="6" a="1"/>
  <c r="S39" i="6" s="1"/>
  <c r="Q39" i="6" s="1"/>
  <c r="X38" i="6" a="1"/>
  <c r="X38" i="6" s="1"/>
  <c r="W38" i="6"/>
  <c r="V38" i="6" a="1"/>
  <c r="V38" i="6" s="1"/>
  <c r="U38" i="6"/>
  <c r="U38" i="6" a="1"/>
  <c r="T38" i="6" a="1"/>
  <c r="T38" i="6" s="1"/>
  <c r="S38" i="6" a="1"/>
  <c r="S38" i="6" s="1"/>
  <c r="Q38" i="6" s="1"/>
  <c r="X37" i="6" a="1"/>
  <c r="X37" i="6" s="1"/>
  <c r="W37" i="6"/>
  <c r="V37" i="6" a="1"/>
  <c r="V37" i="6" s="1"/>
  <c r="U37" i="6"/>
  <c r="U37" i="6" a="1"/>
  <c r="T37" i="6" a="1"/>
  <c r="T37" i="6" s="1"/>
  <c r="S37" i="6" a="1"/>
  <c r="S37" i="6" s="1"/>
  <c r="Q37" i="6" s="1"/>
  <c r="X36" i="6"/>
  <c r="X36" i="6" a="1"/>
  <c r="W36" i="6"/>
  <c r="V36" i="6" a="1"/>
  <c r="V36" i="6" s="1"/>
  <c r="U36" i="6"/>
  <c r="U36" i="6" a="1"/>
  <c r="T36" i="6"/>
  <c r="T36" i="6" a="1"/>
  <c r="S36" i="6" a="1"/>
  <c r="S36" i="6" s="1"/>
  <c r="Q36" i="6" s="1"/>
  <c r="X35" i="6"/>
  <c r="X35" i="6" a="1"/>
  <c r="W35" i="6"/>
  <c r="V35" i="6" a="1"/>
  <c r="V35" i="6" s="1"/>
  <c r="U35" i="6"/>
  <c r="U35" i="6" a="1"/>
  <c r="T35" i="6"/>
  <c r="T35" i="6" a="1"/>
  <c r="S35" i="6" a="1"/>
  <c r="S35" i="6" s="1"/>
  <c r="Q35" i="6" s="1"/>
  <c r="X34" i="6"/>
  <c r="X34" i="6" a="1"/>
  <c r="W34" i="6"/>
  <c r="V34" i="6"/>
  <c r="V34" i="6" a="1"/>
  <c r="U34" i="6" a="1"/>
  <c r="U34" i="6" s="1"/>
  <c r="T34" i="6" a="1"/>
  <c r="T34" i="6" s="1"/>
  <c r="S34" i="6"/>
  <c r="S34" i="6" a="1"/>
  <c r="Q34" i="6"/>
  <c r="X33" i="6" a="1"/>
  <c r="X33" i="6" s="1"/>
  <c r="W33" i="6"/>
  <c r="V33" i="6"/>
  <c r="V33" i="6" a="1"/>
  <c r="U33" i="6"/>
  <c r="U33" i="6" a="1"/>
  <c r="T33" i="6" a="1"/>
  <c r="T33" i="6" s="1"/>
  <c r="S33" i="6" a="1"/>
  <c r="S33" i="6" s="1"/>
  <c r="Q33" i="6" s="1"/>
  <c r="X32" i="6" a="1"/>
  <c r="X32" i="6" s="1"/>
  <c r="W32" i="6"/>
  <c r="V32" i="6" a="1"/>
  <c r="V32" i="6" s="1"/>
  <c r="U32" i="6"/>
  <c r="U32" i="6" a="1"/>
  <c r="T32" i="6" a="1"/>
  <c r="T32" i="6" s="1"/>
  <c r="S32" i="6" a="1"/>
  <c r="S32" i="6" s="1"/>
  <c r="Q32" i="6" s="1"/>
  <c r="X31" i="6" a="1"/>
  <c r="X31" i="6" s="1"/>
  <c r="W31" i="6"/>
  <c r="V31" i="6" a="1"/>
  <c r="V31" i="6" s="1"/>
  <c r="U31" i="6"/>
  <c r="U31" i="6" a="1"/>
  <c r="T31" i="6" a="1"/>
  <c r="T31" i="6" s="1"/>
  <c r="S31" i="6" a="1"/>
  <c r="S31" i="6" s="1"/>
  <c r="Q31" i="6" s="1"/>
  <c r="X30" i="6" a="1"/>
  <c r="X30" i="6" s="1"/>
  <c r="W30" i="6"/>
  <c r="V30" i="6" a="1"/>
  <c r="V30" i="6" s="1"/>
  <c r="U30" i="6" a="1"/>
  <c r="U30" i="6" s="1"/>
  <c r="T30" i="6"/>
  <c r="T30" i="6" a="1"/>
  <c r="S30" i="6"/>
  <c r="Q30" i="6" s="1"/>
  <c r="S30" i="6" a="1"/>
  <c r="X29" i="6" a="1"/>
  <c r="X29" i="6" s="1"/>
  <c r="W29" i="6"/>
  <c r="V29" i="6" a="1"/>
  <c r="V29" i="6" s="1"/>
  <c r="U29" i="6" a="1"/>
  <c r="U29" i="6" s="1"/>
  <c r="T29" i="6"/>
  <c r="T29" i="6" a="1"/>
  <c r="S29" i="6"/>
  <c r="Q29" i="6" s="1"/>
  <c r="S29" i="6" a="1"/>
  <c r="AA28" i="6" a="1"/>
  <c r="AA28" i="6" s="1"/>
  <c r="X28" i="6" a="1"/>
  <c r="X28" i="6" s="1"/>
  <c r="W28" i="6"/>
  <c r="V28" i="6" a="1"/>
  <c r="V28" i="6" s="1"/>
  <c r="U28" i="6"/>
  <c r="U28" i="6" a="1"/>
  <c r="T28" i="6"/>
  <c r="T28" i="6" a="1"/>
  <c r="S28" i="6" a="1"/>
  <c r="S28" i="6" s="1"/>
  <c r="Q28" i="6" s="1"/>
  <c r="X27" i="6" a="1"/>
  <c r="X27" i="6" s="1"/>
  <c r="W27" i="6"/>
  <c r="V27" i="6" a="1"/>
  <c r="V27" i="6" s="1"/>
  <c r="U27" i="6" a="1"/>
  <c r="U27" i="6" s="1"/>
  <c r="T27" i="6"/>
  <c r="T27" i="6" a="1"/>
  <c r="S27" i="6" a="1"/>
  <c r="S27" i="6" s="1"/>
  <c r="Q27" i="6" s="1"/>
  <c r="X26" i="6" a="1"/>
  <c r="X26" i="6" s="1"/>
  <c r="W26" i="6"/>
  <c r="V26" i="6" a="1"/>
  <c r="V26" i="6" s="1"/>
  <c r="U26" i="6" a="1"/>
  <c r="U26" i="6" s="1"/>
  <c r="T26" i="6"/>
  <c r="T26" i="6" a="1"/>
  <c r="S26" i="6" a="1"/>
  <c r="S26" i="6" s="1"/>
  <c r="Q26" i="6" s="1"/>
  <c r="AA25" i="6" a="1"/>
  <c r="AA25" i="6" s="1"/>
  <c r="X25" i="6" a="1"/>
  <c r="X25" i="6" s="1"/>
  <c r="W25" i="6"/>
  <c r="V25" i="6" a="1"/>
  <c r="V25" i="6" s="1"/>
  <c r="U25" i="6"/>
  <c r="U25" i="6" a="1"/>
  <c r="T25" i="6" a="1"/>
  <c r="T25" i="6" s="1"/>
  <c r="S25" i="6" a="1"/>
  <c r="S25" i="6" s="1"/>
  <c r="Q25" i="6" s="1"/>
  <c r="X24" i="6" a="1"/>
  <c r="X24" i="6" s="1"/>
  <c r="W24" i="6"/>
  <c r="V24" i="6"/>
  <c r="V24" i="6" a="1"/>
  <c r="U24" i="6"/>
  <c r="U24" i="6" a="1"/>
  <c r="T24" i="6"/>
  <c r="T24" i="6" a="1"/>
  <c r="S24" i="6" a="1"/>
  <c r="S24" i="6" s="1"/>
  <c r="Q24" i="6" s="1"/>
  <c r="X23" i="6" a="1"/>
  <c r="X23" i="6" s="1"/>
  <c r="W23" i="6"/>
  <c r="V23" i="6"/>
  <c r="V23" i="6" a="1"/>
  <c r="U23" i="6" a="1"/>
  <c r="U23" i="6" s="1"/>
  <c r="T23" i="6"/>
  <c r="T23" i="6" a="1"/>
  <c r="S23" i="6" a="1"/>
  <c r="S23" i="6" s="1"/>
  <c r="Q23" i="6" s="1"/>
  <c r="X22" i="6" a="1"/>
  <c r="X22" i="6" s="1"/>
  <c r="W22" i="6"/>
  <c r="V22" i="6"/>
  <c r="V22" i="6" a="1"/>
  <c r="U22" i="6" a="1"/>
  <c r="U22" i="6" s="1"/>
  <c r="T22" i="6"/>
  <c r="T22" i="6" a="1"/>
  <c r="S22" i="6" a="1"/>
  <c r="S22" i="6" s="1"/>
  <c r="Q22" i="6" s="1"/>
  <c r="X21" i="6" a="1"/>
  <c r="X21" i="6" s="1"/>
  <c r="W21" i="6"/>
  <c r="V21" i="6" a="1"/>
  <c r="V21" i="6" s="1"/>
  <c r="U21" i="6" a="1"/>
  <c r="U21" i="6" s="1"/>
  <c r="T21" i="6"/>
  <c r="T21" i="6" a="1"/>
  <c r="S21" i="6" a="1"/>
  <c r="S21" i="6" s="1"/>
  <c r="Q21" i="6" s="1"/>
  <c r="X20" i="6" a="1"/>
  <c r="X20" i="6" s="1"/>
  <c r="W20" i="6"/>
  <c r="V20" i="6" a="1"/>
  <c r="V20" i="6" s="1"/>
  <c r="U20" i="6" a="1"/>
  <c r="U20" i="6" s="1"/>
  <c r="T20" i="6"/>
  <c r="T20" i="6" a="1"/>
  <c r="S20" i="6" a="1"/>
  <c r="S20" i="6" s="1"/>
  <c r="Q20" i="6" s="1"/>
  <c r="X19" i="6" a="1"/>
  <c r="X19" i="6" s="1"/>
  <c r="W19" i="6"/>
  <c r="V19" i="6" a="1"/>
  <c r="V19" i="6" s="1"/>
  <c r="U19" i="6" a="1"/>
  <c r="U19" i="6" s="1"/>
  <c r="T19" i="6"/>
  <c r="T19" i="6" a="1"/>
  <c r="S19" i="6" a="1"/>
  <c r="S19" i="6" s="1"/>
  <c r="Q19" i="6" s="1"/>
  <c r="X18" i="6"/>
  <c r="X18" i="6" a="1"/>
  <c r="W18" i="6"/>
  <c r="V18" i="6"/>
  <c r="V18" i="6" a="1"/>
  <c r="U18" i="6" a="1"/>
  <c r="U18" i="6" s="1"/>
  <c r="T18" i="6"/>
  <c r="T18" i="6" a="1"/>
  <c r="S18" i="6"/>
  <c r="Q18" i="6" s="1"/>
  <c r="S18" i="6" a="1"/>
  <c r="X17" i="6"/>
  <c r="X17" i="6" a="1"/>
  <c r="W17" i="6"/>
  <c r="V17" i="6"/>
  <c r="V17" i="6" a="1"/>
  <c r="U17" i="6" a="1"/>
  <c r="U17" i="6" s="1"/>
  <c r="T17" i="6"/>
  <c r="T17" i="6" a="1"/>
  <c r="S17" i="6"/>
  <c r="Q17" i="6" s="1"/>
  <c r="S17" i="6" a="1"/>
  <c r="X16" i="6"/>
  <c r="X16" i="6" a="1"/>
  <c r="W16" i="6"/>
  <c r="V16" i="6"/>
  <c r="V16" i="6" a="1"/>
  <c r="U16" i="6" a="1"/>
  <c r="U16" i="6" s="1"/>
  <c r="T16" i="6" a="1"/>
  <c r="T16" i="6" s="1"/>
  <c r="S16" i="6"/>
  <c r="Q16" i="6" s="1"/>
  <c r="S16" i="6" a="1"/>
  <c r="X15" i="6"/>
  <c r="X15" i="6" a="1"/>
  <c r="W15" i="6"/>
  <c r="V15" i="6" a="1"/>
  <c r="V15" i="6" s="1"/>
  <c r="U15" i="6"/>
  <c r="U15" i="6" a="1"/>
  <c r="T15" i="6" a="1"/>
  <c r="T15" i="6" s="1"/>
  <c r="S15" i="6" a="1"/>
  <c r="S15" i="6" s="1"/>
  <c r="Q15" i="6" s="1"/>
  <c r="X14" i="6" a="1"/>
  <c r="X14" i="6" s="1"/>
  <c r="W14" i="6"/>
  <c r="V14" i="6" a="1"/>
  <c r="V14" i="6" s="1"/>
  <c r="U14" i="6"/>
  <c r="U14" i="6" a="1"/>
  <c r="T14" i="6" a="1"/>
  <c r="T14" i="6" s="1"/>
  <c r="S14" i="6" a="1"/>
  <c r="S14" i="6" s="1"/>
  <c r="Q14" i="6" s="1"/>
  <c r="X13" i="6" a="1"/>
  <c r="X13" i="6" s="1"/>
  <c r="W13" i="6"/>
  <c r="V13" i="6" a="1"/>
  <c r="V13" i="6" s="1"/>
  <c r="U13" i="6"/>
  <c r="U13" i="6" a="1"/>
  <c r="T13" i="6" a="1"/>
  <c r="T13" i="6" s="1"/>
  <c r="S13" i="6" a="1"/>
  <c r="S13" i="6" s="1"/>
  <c r="Q13" i="6" s="1"/>
  <c r="X12" i="6"/>
  <c r="X12" i="6" a="1"/>
  <c r="W12" i="6"/>
  <c r="V12" i="6" a="1"/>
  <c r="V12" i="6" s="1"/>
  <c r="U12" i="6"/>
  <c r="U12" i="6" a="1"/>
  <c r="T12" i="6"/>
  <c r="T12" i="6" a="1"/>
  <c r="S12" i="6" a="1"/>
  <c r="S12" i="6" s="1"/>
  <c r="Q12" i="6" s="1"/>
  <c r="X11" i="6" a="1"/>
  <c r="X11" i="6" s="1"/>
  <c r="W11" i="6"/>
  <c r="V11" i="6" a="1"/>
  <c r="V11" i="6" s="1"/>
  <c r="U11" i="6" a="1"/>
  <c r="U11" i="6" s="1"/>
  <c r="T11" i="6"/>
  <c r="T11" i="6" a="1"/>
  <c r="S11" i="6" a="1"/>
  <c r="S11" i="6" s="1"/>
  <c r="Q11" i="6" s="1"/>
  <c r="X10" i="6" a="1"/>
  <c r="X10" i="6" s="1"/>
  <c r="W10" i="6"/>
  <c r="V10" i="6" a="1"/>
  <c r="V10" i="6" s="1"/>
  <c r="U10" i="6" a="1"/>
  <c r="U10" i="6" s="1"/>
  <c r="T10" i="6"/>
  <c r="T10" i="6" a="1"/>
  <c r="S10" i="6" a="1"/>
  <c r="S10" i="6" s="1"/>
  <c r="Q10" i="6" s="1"/>
  <c r="X9" i="6"/>
  <c r="X9" i="6" a="1"/>
  <c r="W9" i="6"/>
  <c r="V9" i="6"/>
  <c r="V9" i="6" a="1"/>
  <c r="U9" i="6" a="1"/>
  <c r="U9" i="6" s="1"/>
  <c r="T9" i="6"/>
  <c r="T9" i="6" a="1"/>
  <c r="S9" i="6"/>
  <c r="Q9" i="6" s="1"/>
  <c r="S9" i="6" a="1"/>
  <c r="X8" i="6" a="1"/>
  <c r="X8" i="6" s="1"/>
  <c r="W8" i="6"/>
  <c r="V8" i="6" a="1"/>
  <c r="V8" i="6" s="1"/>
  <c r="U8" i="6"/>
  <c r="U8" i="6" a="1"/>
  <c r="T8" i="6" a="1"/>
  <c r="T8" i="6" s="1"/>
  <c r="S8" i="6" a="1"/>
  <c r="S8" i="6" s="1"/>
  <c r="Q8" i="6" s="1"/>
  <c r="X7" i="6" a="1"/>
  <c r="X7" i="6" s="1"/>
  <c r="W7" i="6"/>
  <c r="V7" i="6" a="1"/>
  <c r="V7" i="6" s="1"/>
  <c r="U7" i="6"/>
  <c r="U7" i="6" a="1"/>
  <c r="T7" i="6" a="1"/>
  <c r="T7" i="6" s="1"/>
  <c r="S7" i="6" a="1"/>
  <c r="S7" i="6" s="1"/>
  <c r="Q7" i="6" s="1"/>
  <c r="X6" i="6" a="1"/>
  <c r="X6" i="6" s="1"/>
  <c r="W6" i="6"/>
  <c r="V6" i="6"/>
  <c r="V6" i="6" a="1"/>
  <c r="U6" i="6"/>
  <c r="U6" i="6" a="1"/>
  <c r="T6" i="6" a="1"/>
  <c r="T6" i="6" s="1"/>
  <c r="S6" i="6" a="1"/>
  <c r="S6" i="6" s="1"/>
  <c r="Q6" i="6" s="1"/>
  <c r="X5" i="6" a="1"/>
  <c r="X5" i="6" s="1"/>
  <c r="W5" i="6"/>
  <c r="V5" i="6" a="1"/>
  <c r="V5" i="6" s="1"/>
  <c r="U5" i="6" a="1"/>
  <c r="U5" i="6" s="1"/>
  <c r="T5" i="6"/>
  <c r="T5" i="6" a="1"/>
  <c r="S5" i="6" a="1"/>
  <c r="S5" i="6" s="1"/>
  <c r="Q5" i="6" s="1"/>
  <c r="X4" i="6" a="1"/>
  <c r="X4" i="6" s="1"/>
  <c r="W4" i="6"/>
  <c r="V4" i="6" a="1"/>
  <c r="V4" i="6" s="1"/>
  <c r="U4" i="6" a="1"/>
  <c r="U4" i="6" s="1"/>
  <c r="T4" i="6"/>
  <c r="T4" i="6" a="1"/>
  <c r="S4" i="6" a="1"/>
  <c r="S4" i="6" s="1"/>
  <c r="Q4" i="6" s="1"/>
  <c r="X3" i="6"/>
  <c r="X3" i="6" a="1"/>
  <c r="W3" i="6"/>
  <c r="V3" i="6"/>
  <c r="V3" i="6" a="1"/>
  <c r="U3" i="6" a="1"/>
  <c r="U3" i="6" s="1"/>
  <c r="T3" i="6" a="1"/>
  <c r="T3" i="6" s="1"/>
  <c r="S3" i="6"/>
  <c r="Q3" i="6" s="1"/>
  <c r="S3" i="6" a="1"/>
  <c r="X2" i="6" a="1"/>
  <c r="X2" i="6" s="1"/>
  <c r="AG18" i="6" s="1"/>
  <c r="W2" i="6"/>
  <c r="AG15" i="6" s="1"/>
  <c r="AJ2" i="6" s="1"/>
  <c r="V2" i="6" a="1"/>
  <c r="V2" i="6" s="1"/>
  <c r="U2" i="6"/>
  <c r="U2" i="6" a="1"/>
  <c r="T2" i="6"/>
  <c r="T2" i="6" a="1"/>
  <c r="S2" i="6" a="1"/>
  <c r="S2" i="6" s="1"/>
  <c r="AF28" i="3" a="1"/>
  <c r="AF28" i="3" s="1"/>
  <c r="AF25" i="3" a="1"/>
  <c r="AF25" i="3" s="1"/>
  <c r="AS39" i="10" l="1"/>
  <c r="AS54" i="10"/>
  <c r="AW8" i="10"/>
  <c r="AS51" i="10"/>
  <c r="AW4" i="10"/>
  <c r="AW6" i="10"/>
  <c r="AS27" i="10"/>
  <c r="AS36" i="10"/>
  <c r="AS33" i="10"/>
  <c r="T24" i="3"/>
  <c r="AP2" i="9"/>
  <c r="AP4" i="9"/>
  <c r="AL36" i="9"/>
  <c r="AL33" i="9"/>
  <c r="AL51" i="9"/>
  <c r="AL54" i="9"/>
  <c r="AL27" i="9"/>
  <c r="AL24" i="9"/>
  <c r="AQ2" i="9" s="1"/>
  <c r="AL39" i="9"/>
  <c r="AP6" i="9"/>
  <c r="T108" i="3"/>
  <c r="T96" i="3"/>
  <c r="T72" i="3"/>
  <c r="T84" i="3"/>
  <c r="T132" i="3"/>
  <c r="T12" i="3"/>
  <c r="T112" i="3"/>
  <c r="T100" i="3"/>
  <c r="T64" i="3"/>
  <c r="T52" i="3"/>
  <c r="T28" i="3"/>
  <c r="T16" i="3"/>
  <c r="AL45" i="3"/>
  <c r="AL3" i="3"/>
  <c r="T5" i="3"/>
  <c r="T107" i="3"/>
  <c r="T71" i="3"/>
  <c r="T35" i="3"/>
  <c r="T131" i="3"/>
  <c r="T119" i="3"/>
  <c r="T95" i="3"/>
  <c r="T83" i="3"/>
  <c r="T59" i="3"/>
  <c r="T47" i="3"/>
  <c r="T23" i="3"/>
  <c r="T11" i="3"/>
  <c r="T120" i="3"/>
  <c r="T134" i="3"/>
  <c r="T133" i="3"/>
  <c r="T121" i="3"/>
  <c r="T109" i="3"/>
  <c r="T97" i="3"/>
  <c r="T85" i="3"/>
  <c r="T73" i="3"/>
  <c r="T61" i="3"/>
  <c r="T49" i="3"/>
  <c r="T37" i="3"/>
  <c r="T25" i="3"/>
  <c r="T13" i="3"/>
  <c r="T4" i="3"/>
  <c r="AL18" i="3"/>
  <c r="T3" i="3"/>
  <c r="T128" i="3"/>
  <c r="T116" i="3"/>
  <c r="T104" i="3"/>
  <c r="T92" i="3"/>
  <c r="T80" i="3"/>
  <c r="T68" i="3"/>
  <c r="T56" i="3"/>
  <c r="T44" i="3"/>
  <c r="T32" i="3"/>
  <c r="T20" i="3"/>
  <c r="T8" i="3"/>
  <c r="T103" i="3"/>
  <c r="T126" i="3"/>
  <c r="T114" i="3"/>
  <c r="T102" i="3"/>
  <c r="T90" i="3"/>
  <c r="T78" i="3"/>
  <c r="T66" i="3"/>
  <c r="T54" i="3"/>
  <c r="T42" i="3"/>
  <c r="T30" i="3"/>
  <c r="T18" i="3"/>
  <c r="T6" i="3"/>
  <c r="T79" i="3"/>
  <c r="T31" i="3"/>
  <c r="T115" i="3"/>
  <c r="T19" i="3"/>
  <c r="T7" i="3"/>
  <c r="T91" i="3"/>
  <c r="T67" i="3"/>
  <c r="T127" i="3"/>
  <c r="T43" i="3"/>
  <c r="T55" i="3"/>
  <c r="AL6" i="3"/>
  <c r="AL9" i="3"/>
  <c r="AL12" i="3"/>
  <c r="AL15" i="3"/>
  <c r="AO2" i="3" s="1"/>
  <c r="T2" i="3"/>
  <c r="T125" i="3"/>
  <c r="T129" i="3"/>
  <c r="T117" i="3"/>
  <c r="T105" i="3"/>
  <c r="T93" i="3"/>
  <c r="T81" i="3"/>
  <c r="T69" i="3"/>
  <c r="T57" i="3"/>
  <c r="T45" i="3"/>
  <c r="T33" i="3"/>
  <c r="T21" i="3"/>
  <c r="T9" i="3"/>
  <c r="T130" i="3"/>
  <c r="T118" i="3"/>
  <c r="T106" i="3"/>
  <c r="T94" i="3"/>
  <c r="T82" i="3"/>
  <c r="T70" i="3"/>
  <c r="T58" i="3"/>
  <c r="T46" i="3"/>
  <c r="T34" i="3"/>
  <c r="T22" i="3"/>
  <c r="T10" i="3"/>
  <c r="T122" i="3"/>
  <c r="T110" i="3"/>
  <c r="T98" i="3"/>
  <c r="T86" i="3"/>
  <c r="T74" i="3"/>
  <c r="T62" i="3"/>
  <c r="T50" i="3"/>
  <c r="T38" i="3"/>
  <c r="T26" i="3"/>
  <c r="T14" i="3"/>
  <c r="AG3" i="7"/>
  <c r="AG6" i="7"/>
  <c r="AG15" i="7"/>
  <c r="AJ2" i="7" s="1"/>
  <c r="AG18" i="7"/>
  <c r="Q2" i="7"/>
  <c r="AG42" i="7"/>
  <c r="AG45" i="7"/>
  <c r="AG9" i="7"/>
  <c r="AG30" i="7" s="1"/>
  <c r="AG6" i="6"/>
  <c r="AG3" i="6"/>
  <c r="Q2" i="6"/>
  <c r="AG42" i="6"/>
  <c r="AG45" i="6"/>
  <c r="AG12" i="6"/>
  <c r="AI2" i="6" s="1"/>
  <c r="AG9" i="6"/>
  <c r="AG30" i="6" s="1"/>
  <c r="AY2" i="10" l="1"/>
  <c r="AX4" i="10"/>
  <c r="AX6" i="10"/>
  <c r="AX5" i="10"/>
  <c r="AQ6" i="9"/>
  <c r="AQ5" i="9"/>
  <c r="AQ4" i="9"/>
  <c r="AL54" i="3"/>
  <c r="AP2" i="3"/>
  <c r="AL39" i="3"/>
  <c r="AL51" i="3"/>
  <c r="AL24" i="3"/>
  <c r="AK6" i="7"/>
  <c r="AG39" i="7"/>
  <c r="AK4" i="7"/>
  <c r="AK8" i="7"/>
  <c r="AG24" i="7"/>
  <c r="AG27" i="7"/>
  <c r="AK2" i="7"/>
  <c r="AG33" i="7"/>
  <c r="AG36" i="7"/>
  <c r="AG34" i="7"/>
  <c r="AG24" i="6"/>
  <c r="AG34" i="6" s="1"/>
  <c r="AK4" i="6"/>
  <c r="AK2" i="6"/>
  <c r="AK8" i="6"/>
  <c r="AG27" i="6"/>
  <c r="AK6" i="6"/>
  <c r="AG39" i="6"/>
  <c r="AG36" i="6"/>
  <c r="AG33" i="6"/>
  <c r="AP8" i="3"/>
  <c r="AL27" i="3"/>
  <c r="AL33" i="3"/>
  <c r="AL30" i="3"/>
  <c r="AL42" i="3"/>
  <c r="AN2" i="3"/>
  <c r="AY4" i="10" l="1"/>
  <c r="AQ2" i="3"/>
  <c r="AR2" i="3" s="1"/>
  <c r="AQ5" i="3"/>
  <c r="AR4" i="9"/>
  <c r="AR2" i="9"/>
  <c r="AQ4" i="3"/>
  <c r="AL6" i="7"/>
  <c r="AL2" i="7"/>
  <c r="AL5" i="7"/>
  <c r="AL4" i="7"/>
  <c r="AL4" i="6"/>
  <c r="AL2" i="6"/>
  <c r="AL6" i="6"/>
  <c r="AL5" i="6"/>
  <c r="AP6" i="3"/>
  <c r="AL36" i="3"/>
  <c r="AP4" i="3"/>
  <c r="AM2" i="7" l="1"/>
  <c r="AM4" i="7"/>
  <c r="AM2" i="6"/>
  <c r="AM4" i="6"/>
  <c r="AQ6" i="3"/>
  <c r="AR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<sst xmlns="http://schemas.openxmlformats.org/spreadsheetml/2006/main" count="1416" uniqueCount="173">
  <si>
    <t>frecno</t>
  </si>
  <si>
    <t>fproductid</t>
  </si>
  <si>
    <t>fqty</t>
  </si>
  <si>
    <t>funitprice</t>
  </si>
  <si>
    <t>ftax_type</t>
  </si>
  <si>
    <t>ftotal_line</t>
  </si>
  <si>
    <t>fstatus_flag</t>
  </si>
  <si>
    <t>fsc_discp</t>
  </si>
  <si>
    <t>subtotal</t>
  </si>
  <si>
    <t>Total</t>
  </si>
  <si>
    <t>Customers:</t>
  </si>
  <si>
    <t>Total customers:</t>
  </si>
  <si>
    <t>fnotax_sale</t>
  </si>
  <si>
    <t>total_line</t>
  </si>
  <si>
    <t>Vat exempt 
(fvat exempt)</t>
  </si>
  <si>
    <t>Tax Sales 
(ftax_sale)</t>
  </si>
  <si>
    <t>Sales Tax 
(ftax)</t>
  </si>
  <si>
    <t>fzero_rated_sale</t>
  </si>
  <si>
    <t>total_line 
VAT Exempt (4)</t>
  </si>
  <si>
    <t>total_line
Tax Inclusive (0)</t>
  </si>
  <si>
    <t>total_line
Tax Exclusive (1)</t>
  </si>
  <si>
    <t>total_line 
Non-Taxable (2)</t>
  </si>
  <si>
    <t>total_line
Zero Rated (3)</t>
  </si>
  <si>
    <t>total Tax Inclusive (0)</t>
  </si>
  <si>
    <t>total Tax Exclusive (1)</t>
  </si>
  <si>
    <t>total Non-Taxable (2)</t>
  </si>
  <si>
    <t>total Zero Rated (3)</t>
  </si>
  <si>
    <t>total Taxables</t>
  </si>
  <si>
    <t>total Exclusive Tax</t>
  </si>
  <si>
    <t>total VAT Exempt (4)</t>
  </si>
  <si>
    <t>Discounts:</t>
  </si>
  <si>
    <t>SC Discount (%)</t>
  </si>
  <si>
    <t>total Senior Discount</t>
  </si>
  <si>
    <t>finc_sale</t>
  </si>
  <si>
    <t>fexc_sale</t>
  </si>
  <si>
    <t>EVAT</t>
  </si>
  <si>
    <t>total Inclusive Tax</t>
  </si>
  <si>
    <t>total line SC Discount</t>
  </si>
  <si>
    <t>total NAC Discount</t>
  </si>
  <si>
    <t>NAC Discount (%)</t>
  </si>
  <si>
    <t>Diplomat</t>
  </si>
  <si>
    <t>PWD</t>
  </si>
  <si>
    <t>SC</t>
  </si>
  <si>
    <t>NAC</t>
  </si>
  <si>
    <t>SPD</t>
  </si>
  <si>
    <t>MOV</t>
  </si>
  <si>
    <t>PWD Discount (%)</t>
  </si>
  <si>
    <t>Diplomat Discount (%)</t>
  </si>
  <si>
    <t>SPD Discount (%)</t>
  </si>
  <si>
    <t>MOV Discount (%)</t>
  </si>
  <si>
    <t>Regular Discount (%)</t>
  </si>
  <si>
    <t>fdiscp</t>
  </si>
  <si>
    <t>fdiscount_percent1</t>
  </si>
  <si>
    <t>fdiscount_percent2</t>
  </si>
  <si>
    <t>fdiscount_percent4</t>
  </si>
  <si>
    <t>fdiscount_percent5</t>
  </si>
  <si>
    <t>pos_sale_product</t>
  </si>
  <si>
    <t>fdiscount_percent6</t>
  </si>
  <si>
    <t>backup total line formula</t>
  </si>
  <si>
    <t>backup 2 total line</t>
  </si>
  <si>
    <t>Tax Types:</t>
  </si>
  <si>
    <t>0 - Inclusive Tax</t>
  </si>
  <si>
    <t>1 - Exclusive Tax</t>
  </si>
  <si>
    <t>2 - Non-Taxable</t>
  </si>
  <si>
    <t>3 - Zero Rated</t>
  </si>
  <si>
    <t>4 - Vat Exempt</t>
  </si>
  <si>
    <t>Product Tax Type</t>
  </si>
  <si>
    <t>Regular</t>
  </si>
  <si>
    <t>Customers</t>
  </si>
  <si>
    <t>fdiscount</t>
  </si>
  <si>
    <t>H</t>
  </si>
  <si>
    <t>I</t>
  </si>
  <si>
    <t>J</t>
  </si>
  <si>
    <t>K</t>
  </si>
  <si>
    <t>L</t>
  </si>
  <si>
    <t>M</t>
  </si>
  <si>
    <t>N</t>
  </si>
  <si>
    <t>whole discount</t>
  </si>
  <si>
    <t>regular discount (%)</t>
  </si>
  <si>
    <t>sc discount (%)</t>
  </si>
  <si>
    <t>pwd discount (%)</t>
  </si>
  <si>
    <t>diplomat discount (%)</t>
  </si>
  <si>
    <t>nac discount (%)</t>
  </si>
  <si>
    <t>single parent discount (%)</t>
  </si>
  <si>
    <t>mov discount (%)</t>
  </si>
  <si>
    <t>G</t>
  </si>
  <si>
    <t>ftotal_discount</t>
  </si>
  <si>
    <t>total_discount</t>
  </si>
  <si>
    <t>A</t>
  </si>
  <si>
    <t>O</t>
  </si>
  <si>
    <t>U</t>
  </si>
  <si>
    <t>P</t>
  </si>
  <si>
    <t>T</t>
  </si>
  <si>
    <t>B</t>
  </si>
  <si>
    <t>C</t>
  </si>
  <si>
    <t>D</t>
  </si>
  <si>
    <t>E</t>
  </si>
  <si>
    <t>F</t>
  </si>
  <si>
    <t>Q</t>
  </si>
  <si>
    <t>R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</si>
  <si>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</si>
  <si>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</si>
  <si>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</si>
  <si>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</si>
  <si>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</si>
  <si>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</si>
  <si>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</si>
  <si>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</si>
  <si>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</si>
  <si>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</si>
  <si>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</si>
  <si>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</si>
  <si>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</si>
  <si>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</si>
  <si>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</si>
  <si>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</si>
  <si>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</si>
  <si>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</si>
  <si>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</si>
  <si>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</si>
  <si>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</si>
  <si>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</si>
  <si>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AE</t>
  </si>
  <si>
    <t>-</t>
  </si>
  <si>
    <t>fextprice</t>
  </si>
  <si>
    <t>total SC discount</t>
  </si>
  <si>
    <t>total PWD discount</t>
  </si>
  <si>
    <t>sc</t>
  </si>
  <si>
    <t>pwd</t>
  </si>
  <si>
    <t>diplomat</t>
  </si>
  <si>
    <t>nac</t>
  </si>
  <si>
    <t>backup 3 vat exempt</t>
  </si>
  <si>
    <t>discount</t>
  </si>
  <si>
    <t>foriginal_tax_type</t>
  </si>
  <si>
    <t>fscdiscount</t>
  </si>
  <si>
    <t>fdiscount1</t>
  </si>
  <si>
    <t>fdiscount2</t>
  </si>
  <si>
    <t>fdiscount4</t>
  </si>
  <si>
    <t>fdiscount5</t>
  </si>
  <si>
    <t>fdiscount6</t>
  </si>
  <si>
    <t>fdiscount3</t>
  </si>
  <si>
    <t>AR</t>
  </si>
  <si>
    <t>AS</t>
  </si>
  <si>
    <t>AT</t>
  </si>
  <si>
    <t>Au</t>
  </si>
  <si>
    <t>AV</t>
  </si>
  <si>
    <t>AW</t>
  </si>
  <si>
    <t>AX</t>
  </si>
  <si>
    <t>AY</t>
  </si>
  <si>
    <t>Tax Inclusive</t>
  </si>
  <si>
    <t>Tax Exclusive</t>
  </si>
  <si>
    <t>subtotal discounts</t>
  </si>
  <si>
    <t>reg</t>
  </si>
  <si>
    <t>dip</t>
  </si>
  <si>
    <t>spd</t>
  </si>
  <si>
    <t>Customer</t>
  </si>
  <si>
    <t>VAT Exempt</t>
  </si>
  <si>
    <t>1 regular trx</t>
  </si>
  <si>
    <t>2 reg sub disc</t>
  </si>
  <si>
    <t>3 sc sub disc</t>
  </si>
  <si>
    <t>4 pwd sub disc</t>
  </si>
  <si>
    <t>5 dip sub disc</t>
  </si>
  <si>
    <t>6 nac sub disc</t>
  </si>
  <si>
    <t>7 spd sub disc</t>
  </si>
  <si>
    <t>8 regular line disc</t>
  </si>
  <si>
    <t>9 sc line disc</t>
  </si>
  <si>
    <t>10 pwd line disc</t>
  </si>
  <si>
    <t>11 dip line disc</t>
  </si>
  <si>
    <t>12 nac line disc</t>
  </si>
  <si>
    <t>13 spd line disc</t>
  </si>
  <si>
    <t>fvat_exempt</t>
  </si>
  <si>
    <t>ftax_sale</t>
  </si>
  <si>
    <t>ftax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</si>
</sst>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0" fillId="2" borderId="0" xfId="1" applyFont="1" applyFill="1" applyAlignment="1">
      <alignment horizontal="right"/>
    </xf>
    <xf numFmtId="2" fontId="0" fillId="0" borderId="0" xfId="0" applyNumberFormat="1" applyAlignment="1">
      <alignment horizontal="center" wrapText="1"/>
    </xf>
    <xf numFmtId="0" fontId="0" fillId="5" borderId="0" xfId="0" applyFill="1"/>
    <xf numFmtId="43" fontId="0" fillId="5" borderId="0" xfId="0" applyNumberFormat="1" applyFill="1"/>
    <xf numFmtId="0" fontId="0" fillId="5" borderId="0" xfId="0" applyFill="1" applyAlignment="1">
      <alignment horizontal="center"/>
    </xf>
    <xf numFmtId="43" fontId="0" fillId="3" borderId="0" xfId="0" applyNumberFormat="1" applyFill="1" applyAlignment="1">
      <alignment horizontal="center" wrapText="1"/>
    </xf>
    <xf numFmtId="0" fontId="0" fillId="0" borderId="0" xfId="0" applyAlignment="1">
      <alignment horizontal="right"/>
    </xf>
    <xf numFmtId="43" fontId="0" fillId="3" borderId="0" xfId="1" applyFont="1" applyFill="1" applyAlignment="1">
      <alignment horizontal="center" wrapText="1"/>
    </xf>
    <xf numFmtId="43" fontId="0" fillId="3" borderId="0" xfId="1" applyFont="1" applyFill="1"/>
    <xf numFmtId="43" fontId="0" fillId="5" borderId="0" xfId="1" applyFont="1" applyFill="1"/>
    <xf numFmtId="0" fontId="0" fillId="6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43" fontId="0" fillId="4" borderId="0" xfId="1" applyFont="1" applyFill="1" applyBorder="1" applyAlignment="1">
      <alignment horizontal="center"/>
    </xf>
    <xf numFmtId="43" fontId="0" fillId="0" borderId="0" xfId="1" applyFont="1" applyBorder="1"/>
    <xf numFmtId="43" fontId="0" fillId="2" borderId="0" xfId="1" applyFont="1" applyFill="1" applyBorder="1" applyAlignment="1">
      <alignment horizontal="center"/>
    </xf>
    <xf numFmtId="43" fontId="0" fillId="2" borderId="0" xfId="1" applyFont="1" applyFill="1" applyBorder="1"/>
    <xf numFmtId="43" fontId="0" fillId="0" borderId="0" xfId="1" applyFont="1" applyAlignment="1">
      <alignment wrapText="1"/>
    </xf>
    <xf numFmtId="0" fontId="0" fillId="4" borderId="0" xfId="0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43" fontId="0" fillId="0" borderId="0" xfId="2" applyNumberFormat="1" applyFont="1"/>
    <xf numFmtId="43" fontId="0" fillId="2" borderId="0" xfId="0" applyNumberFormat="1" applyFill="1" applyAlignment="1">
      <alignment horizontal="center" wrapText="1"/>
    </xf>
    <xf numFmtId="43" fontId="0" fillId="0" borderId="0" xfId="2" applyNumberFormat="1" applyFont="1" applyAlignment="1">
      <alignment wrapText="1"/>
    </xf>
    <xf numFmtId="0" fontId="0" fillId="8" borderId="0" xfId="0" applyFill="1"/>
    <xf numFmtId="43" fontId="0" fillId="8" borderId="0" xfId="2" applyNumberFormat="1" applyFont="1" applyFill="1"/>
    <xf numFmtId="43" fontId="0" fillId="8" borderId="0" xfId="0" applyNumberFormat="1" applyFill="1"/>
    <xf numFmtId="0" fontId="0" fillId="9" borderId="0" xfId="0" applyFill="1"/>
    <xf numFmtId="43" fontId="0" fillId="9" borderId="0" xfId="2" applyNumberFormat="1" applyFont="1" applyFill="1"/>
    <xf numFmtId="43" fontId="0" fillId="9" borderId="0" xfId="0" applyNumberFormat="1" applyFill="1"/>
    <xf numFmtId="43" fontId="0" fillId="10" borderId="0" xfId="0" applyNumberFormat="1" applyFill="1"/>
    <xf numFmtId="43" fontId="0" fillId="10" borderId="0" xfId="0" applyNumberFormat="1" applyFill="1" applyAlignment="1">
      <alignment horizontal="center" wrapText="1"/>
    </xf>
    <xf numFmtId="43" fontId="0" fillId="7" borderId="0" xfId="0" applyNumberFormat="1" applyFill="1"/>
    <xf numFmtId="0" fontId="0" fillId="0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F2DD-03B4-4EB2-B799-B7EBE31253DA}">
  <dimension ref="A1:AS134"/>
  <sheetViews>
    <sheetView zoomScale="85" zoomScaleNormal="85" workbookViewId="0">
      <pane ySplit="1" topLeftCell="A35" activePane="bottomLeft" state="frozen"/>
      <selection activeCell="H1" sqref="H1"/>
      <selection pane="bottomLeft" activeCell="A2" sqref="A2:R44"/>
    </sheetView>
  </sheetViews>
  <sheetFormatPr defaultRowHeight="15" x14ac:dyDescent="0.25"/>
  <cols>
    <col min="1" max="1" width="16.7109375" bestFit="1" customWidth="1"/>
    <col min="2" max="2" width="9.7109375" hidden="1" customWidth="1"/>
    <col min="3" max="3" width="16.5703125" bestFit="1" customWidth="1"/>
    <col min="4" max="4" width="12.7109375" style="2" customWidth="1"/>
    <col min="5" max="5" width="9.7109375" customWidth="1"/>
    <col min="6" max="10" width="12.7109375" customWidth="1"/>
    <col min="11" max="18" width="20.7109375" customWidth="1"/>
    <col min="19" max="19" width="1.7109375" style="4" customWidth="1"/>
    <col min="20" max="20" width="11.140625" style="8" bestFit="1" customWidth="1"/>
    <col min="21" max="21" width="1.7109375" style="4" customWidth="1"/>
    <col min="22" max="22" width="15.28515625" style="2" bestFit="1" customWidth="1"/>
    <col min="23" max="23" width="12.28515625" style="2" customWidth="1"/>
    <col min="24" max="24" width="1.7109375" style="4" customWidth="1"/>
    <col min="25" max="26" width="15.42578125" style="1" bestFit="1" customWidth="1"/>
    <col min="27" max="27" width="15.7109375" style="1" bestFit="1" customWidth="1"/>
    <col min="28" max="28" width="14.140625" style="1" bestFit="1" customWidth="1"/>
    <col min="29" max="29" width="14.7109375" style="1" bestFit="1" customWidth="1"/>
    <col min="30" max="30" width="5.7109375" style="4" customWidth="1"/>
    <col min="31" max="31" width="19.42578125" style="36" customWidth="1"/>
    <col min="32" max="32" width="17.140625" customWidth="1"/>
    <col min="33" max="33" width="5.7109375" customWidth="1"/>
    <col min="34" max="34" width="21" bestFit="1" customWidth="1"/>
    <col min="35" max="35" width="5.7109375" customWidth="1"/>
    <col min="36" max="36" width="5.7109375" style="4" customWidth="1"/>
    <col min="37" max="37" width="5.7109375" customWidth="1"/>
    <col min="38" max="38" width="21" style="2" bestFit="1" customWidth="1"/>
    <col min="39" max="39" width="5.7109375" customWidth="1"/>
    <col min="40" max="40" width="16" bestFit="1" customWidth="1"/>
    <col min="41" max="41" width="15.7109375" customWidth="1"/>
    <col min="42" max="42" width="13.7109375" style="2" customWidth="1"/>
    <col min="43" max="43" width="13.7109375" customWidth="1"/>
    <col min="44" max="44" width="13.7109375" style="3" customWidth="1"/>
    <col min="46" max="46" width="10" bestFit="1" customWidth="1"/>
    <col min="47" max="47" width="9.42578125" bestFit="1" customWidth="1"/>
    <col min="48" max="48" width="14.5703125" bestFit="1" customWidth="1"/>
    <col min="49" max="49" width="10.28515625" bestFit="1" customWidth="1"/>
    <col min="50" max="50" width="4.42578125" bestFit="1" customWidth="1"/>
    <col min="51" max="51" width="7.7109375" bestFit="1" customWidth="1"/>
    <col min="52" max="52" width="9" bestFit="1" customWidth="1"/>
    <col min="53" max="53" width="12.7109375" bestFit="1" customWidth="1"/>
    <col min="54" max="54" width="9" bestFit="1" customWidth="1"/>
    <col min="55" max="55" width="9.42578125" bestFit="1" customWidth="1"/>
    <col min="56" max="56" width="12.28515625" bestFit="1" customWidth="1"/>
    <col min="57" max="57" width="7.28515625" bestFit="1" customWidth="1"/>
    <col min="58" max="58" width="11.28515625" bestFit="1" customWidth="1"/>
    <col min="59" max="59" width="11.5703125" bestFit="1" customWidth="1"/>
    <col min="60" max="60" width="13.5703125" bestFit="1" customWidth="1"/>
    <col min="61" max="61" width="12.28515625" bestFit="1" customWidth="1"/>
    <col min="62" max="62" width="14.28515625" bestFit="1" customWidth="1"/>
    <col min="63" max="63" width="12.5703125" bestFit="1" customWidth="1"/>
    <col min="64" max="64" width="11" bestFit="1" customWidth="1"/>
    <col min="65" max="65" width="9" bestFit="1" customWidth="1"/>
    <col min="66" max="66" width="14.85546875" bestFit="1" customWidth="1"/>
    <col min="67" max="70" width="10.28515625" bestFit="1" customWidth="1"/>
    <col min="71" max="74" width="18.42578125" bestFit="1" customWidth="1"/>
    <col min="75" max="75" width="17.28515625" bestFit="1" customWidth="1"/>
    <col min="76" max="76" width="13.7109375" bestFit="1" customWidth="1"/>
    <col min="77" max="77" width="12.42578125" bestFit="1" customWidth="1"/>
    <col min="78" max="78" width="13.5703125" bestFit="1" customWidth="1"/>
    <col min="79" max="79" width="13.42578125" bestFit="1" customWidth="1"/>
    <col min="80" max="80" width="14" bestFit="1" customWidth="1"/>
    <col min="81" max="81" width="17.42578125" bestFit="1" customWidth="1"/>
    <col min="82" max="82" width="10.28515625" bestFit="1" customWidth="1"/>
    <col min="83" max="83" width="18.42578125" bestFit="1" customWidth="1"/>
    <col min="84" max="84" width="10.28515625" bestFit="1" customWidth="1"/>
    <col min="85" max="85" width="18.42578125" bestFit="1" customWidth="1"/>
  </cols>
  <sheetData>
    <row r="1" spans="1:45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/>
      <c r="H1" s="13" t="s">
        <v>69</v>
      </c>
      <c r="I1" s="13" t="s">
        <v>51</v>
      </c>
      <c r="J1" s="13" t="s">
        <v>7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57</v>
      </c>
      <c r="P1" s="13" t="s">
        <v>5</v>
      </c>
      <c r="Q1" s="13" t="s">
        <v>6</v>
      </c>
      <c r="R1" s="13" t="s">
        <v>86</v>
      </c>
      <c r="S1" s="10"/>
      <c r="U1" s="10"/>
      <c r="V1" s="9" t="s">
        <v>87</v>
      </c>
      <c r="W1" s="9" t="s">
        <v>13</v>
      </c>
      <c r="X1" s="10"/>
      <c r="Y1" s="17" t="s">
        <v>19</v>
      </c>
      <c r="Z1" s="17" t="s">
        <v>20</v>
      </c>
      <c r="AA1" s="17" t="s">
        <v>21</v>
      </c>
      <c r="AB1" s="17" t="s">
        <v>22</v>
      </c>
      <c r="AC1" s="17" t="s">
        <v>18</v>
      </c>
      <c r="AD1" s="10"/>
      <c r="AE1" s="36"/>
      <c r="AF1" s="8" t="s">
        <v>10</v>
      </c>
      <c r="AH1" s="8" t="s">
        <v>30</v>
      </c>
      <c r="AJ1" s="10"/>
      <c r="AL1" s="9" t="s">
        <v>9</v>
      </c>
      <c r="AM1" s="20"/>
      <c r="AN1" s="11" t="s">
        <v>12</v>
      </c>
      <c r="AO1" s="10" t="s">
        <v>17</v>
      </c>
      <c r="AP1" s="23" t="s">
        <v>14</v>
      </c>
      <c r="AQ1" s="15" t="s">
        <v>15</v>
      </c>
      <c r="AR1" s="21" t="s">
        <v>16</v>
      </c>
      <c r="AS1" s="20"/>
    </row>
    <row r="2" spans="1:45" x14ac:dyDescent="0.25">
      <c r="A2" t="s">
        <v>127</v>
      </c>
      <c r="T2" s="8" t="str">
        <f>IF(OR(Q2=0,Q2=1),
IF(AND(P2=W2, R2=V2), "=","NOT EQUAL"), "VOIDED")</f>
        <v>=</v>
      </c>
      <c r="V2" s="33">
        <f>IF(
            AND(
                OR(Q2=0, Q2=1),
                P2&lt;&gt;0
            ),
            IF(H2&gt;0,
                R2,
                IF(
                    I2&gt;0,(D2*E2)*(I2/100),
                    IF(OR(J2=5,K2=5),(D2*E2)*((J2/100)+(K2/100)),
                        IF(AND(OR(J2&gt;5,K2&gt;5,L2&gt;0,N2&gt;0),F2=0),
                            ((D2*E2)/1.12)*((J2/100)+(K2/100)+(L2/100)+(N2/100)),
                            IF(OR(M2&gt;0,O2&gt;0),
                                (D2*E2)*((M2/100)+(O2/100)),
                                0
                            )
                        )
                    )
                )
            ),
            0
        )</f>
        <v>0</v>
      </c>
      <c r="W2" s="33">
        <f>IF(
            AND(
                OR(Q2=0, Q2=1),
                P2&lt;&gt;0
            ),
            IF(
                OR(H2&gt;0, I2&gt;0),
                D2 * E2 - IF(H2&gt;0, R2, D2 * E2 * I2 / 100),
                IF(
                    COUNTA(J2:O2)=0,
                    D2 * E2,
                    IF(
                    AND(
                        F2=0,
                        OR(J2=20, K2=20, N2=20)
                    ),
                    (D2 * E2) / 1.12 *
                    (1 - J2 / 100) *
                    (1 - K2 / 100) *
                    (1 - L2 / 100) *
                    (1 - M2 / 100) *
                    (1 - N2 / 100) *
                    (1 - O2 / 100),
                    D2 * E2 *
                    (1 - J2 / 100) *
                    (1 - K2 / 100) *
                    (1 - L2 / 100) *
                    (1 - M2 / 100) *
                    (1 - N2 / 100) *
                    (1 - O2 / 100)
                    )
                )
            ),
            0
        )</f>
        <v>0</v>
      </c>
      <c r="Y2" s="1" t="str" cm="1">
        <f t="array" ref="Y2">IF(AND(F2=0, OR(Q2=0, Q2=1), P2&lt;&gt;0, NOT(OR(J2&gt;0, K2&gt;0, L2&gt;0, N2&gt;0))),
    ROUND(D2 * E2 * PRODUCT(1 - I2:I2 / 100, 1 - M2:M2 / 100, 1 - O2:O2 / 100), 2),
"")</f>
        <v/>
      </c>
      <c r="Z2" s="1" t="str" cm="1">
        <f t="array" ref="Z2">IF(AND(F2=1, OR(Q2=0, Q2=1), P2&lt;&gt;0, NOT(OR(J2&gt;0, K2&gt;0, L2&gt;0, N2&gt;0))),
    ROUND(D2 * E2 * 1.12 * PRODUCT(1 - I2:I2 / 100, 1 - M2:M2 / 100, 1 - O2:O2 / 100), 2),
"")</f>
        <v/>
      </c>
      <c r="AA2" s="1" t="str" cm="1">
        <f t="array" ref="AA2">IF(AND(F2=2, OR(Q2=0, Q2=1), P2&lt;&gt;0, NOT(OR(J2&gt;0, K2&gt;0, L2&gt;0, N2&gt;0))),
    ROUND(D2 * E2 * PRODUCT(1 - I2:I2 / 100, 1 - M2:M2 / 100, 1 - O2:O2 / 100), 2),
"")</f>
        <v/>
      </c>
      <c r="AB2" s="1" t="str" cm="1">
        <f t="array" ref="AB2">IF(AND(F2=3, OR(Q2=0, Q2=1), P2&lt;&gt;0, NOT(OR(J2&gt;0, K2&gt;0, L2&gt;0, N2&gt;0))),
    ROUND(D2 * E2 * PRODUCT(1 - I2:I2 / 100, 1 - M2:M2 / 100, 1 - O2:O2 / 100), 2),
"")</f>
        <v/>
      </c>
      <c r="AC2" s="1" t="str">
        <f>IF(
    OR(
        F2=4,
        AND(F2=1, OR(K2&gt;0, L2&gt;0, N2&gt;0))
    ),
    D2 * E2 * (1-I2/100),
    ""
)</f>
        <v/>
      </c>
      <c r="AF2" s="12" t="s">
        <v>11</v>
      </c>
      <c r="AH2" s="12" t="s">
        <v>50</v>
      </c>
      <c r="AL2" s="5" t="s">
        <v>8</v>
      </c>
      <c r="AM2" s="18"/>
      <c r="AN2" s="7">
        <f>AL12</f>
        <v>88</v>
      </c>
      <c r="AO2" s="6">
        <f>AL15</f>
        <v>88</v>
      </c>
      <c r="AP2" s="24">
        <f>ROUND(
    IF( (AF6 + AF9 + AF12 + AF18)=0,
        AL18,
        (
            (AL6 + AL9)
            / AF3
            * ( AF6 + AF9 + AF12 + AF18)
            / 1.12 + AL18
        )
    ), 4)</f>
        <v>1639</v>
      </c>
      <c r="AQ2" s="6">
        <f>AL24
    / AF3
    * (AF3 - AF6 -  AF9 - AF12 - AF15 - AF18 - AF21)
    - (AL3*(AH3/100))</f>
        <v>186.56</v>
      </c>
      <c r="AR2" s="7">
        <f>AQ2 / 1.12 * 0.12</f>
        <v>19.988571428571426</v>
      </c>
      <c r="AS2" s="18"/>
    </row>
    <row r="3" spans="1:45" x14ac:dyDescent="0.25">
      <c r="A3" t="s">
        <v>56</v>
      </c>
      <c r="B3" t="s">
        <v>0</v>
      </c>
      <c r="C3" t="s">
        <v>1</v>
      </c>
      <c r="D3" s="2" t="s">
        <v>124</v>
      </c>
      <c r="E3" t="s">
        <v>2</v>
      </c>
      <c r="F3" t="s">
        <v>4</v>
      </c>
      <c r="H3" t="s">
        <v>69</v>
      </c>
      <c r="I3" t="s">
        <v>51</v>
      </c>
      <c r="J3" t="s">
        <v>7</v>
      </c>
      <c r="K3" t="s">
        <v>52</v>
      </c>
      <c r="L3" t="s">
        <v>53</v>
      </c>
      <c r="M3" t="s">
        <v>54</v>
      </c>
      <c r="N3" t="s">
        <v>55</v>
      </c>
      <c r="O3" t="s">
        <v>57</v>
      </c>
      <c r="P3" t="s">
        <v>5</v>
      </c>
      <c r="Q3" t="s">
        <v>6</v>
      </c>
      <c r="R3" t="s">
        <v>86</v>
      </c>
      <c r="T3" s="8" t="str">
        <f t="shared" ref="T3:T66" si="0">IF(OR(Q3=0,Q3=1),
IF(AND(P3=W3, R3=V3), "=","NOT EQUAL"), "VOIDED")</f>
        <v>VOIDED</v>
      </c>
      <c r="V3" s="33">
        <f t="shared" ref="V3:V66" si="1">IF(
            AND(
                OR(Q3=0, Q3=1),
                P3&lt;&gt;0
            ),
            IF(H3&gt;0,
                R3,
                IF(
                    I3&gt;0,(D3*E3)*(I3/100),
                    IF(OR(J3=5,K3=5),(D3*E3)*((J3/100)+(K3/100)),
                        IF(AND(OR(J3&gt;5,K3&gt;5,L3&gt;0,N3&gt;0),F3=0),
                            ((D3*E3)/1.12)*((J3/100)+(K3/100)+(L3/100)+(N3/100)),
                            IF(OR(M3&gt;0,O3&gt;0),
                                (D3*E3)*((M3/100)+(O3/100)),
                                0
                            )
                        )
                    )
                )
            ),
            0
        )</f>
        <v>0</v>
      </c>
      <c r="W3" s="33">
        <f t="shared" ref="W3:W66" si="2">IF(
            AND(
                OR(Q3=0, Q3=1),
                P3&lt;&gt;0
            ),
            IF(
                OR(H3&gt;0, I3&gt;0),
                D3 * E3 - IF(H3&gt;0, R3, D3 * E3 * I3 / 100),
                IF(
                    COUNTA(J3:O3)=0,
                    D3 * E3,
                    IF(
                    AND(
                        F3=0,
                        OR(J3=20, K3=20, N3=20)
                    ),
                    (D3 * E3) / 1.12 *
                    (1 - J3 / 100) *
                    (1 - K3 / 100) *
                    (1 - L3 / 100) *
                    (1 - M3 / 100) *
                    (1 - N3 / 100) *
                    (1 - O3 / 100),
                    D3 * E3 *
                    (1 - J3 / 100) *
                    (1 - K3 / 100) *
                    (1 - L3 / 100) *
                    (1 - M3 / 100) *
                    (1 - N3 / 100) *
                    (1 - O3 / 100)
                    )
                )
            ),
            0
        )</f>
        <v>0</v>
      </c>
      <c r="Y3" s="1" t="str" cm="1">
        <f t="array" ref="Y3">IF(AND(F3=0, OR(Q3=0, Q3=1), P3&lt;&gt;0, NOT(OR(J3&gt;0, K3&gt;0, L3&gt;0, N3&gt;0))),
    ROUND(D3 * E3 * PRODUCT(1 - I3:I3 / 100, 1 - M3:M3 / 100, 1 - O3:O3 / 100), 2),
"")</f>
        <v/>
      </c>
      <c r="Z3" s="1" t="str" cm="1">
        <f t="array" ref="Z3">IF(AND(F3=1, OR(Q3=0, Q3=1), P3&lt;&gt;0, NOT(OR(J3&gt;0, K3&gt;0, L3&gt;0, N3&gt;0))),
    ROUND(D3 * E3 * 1.12 * PRODUCT(1 - I3:I3 / 100, 1 - M3:M3 / 100, 1 - O3:O3 / 100), 2),
"")</f>
        <v/>
      </c>
      <c r="AA3" s="1" t="str" cm="1">
        <f t="array" ref="AA3">IF(AND(F3=2, OR(Q3=0, Q3=1), P3&lt;&gt;0, NOT(OR(J3&gt;0, K3&gt;0, L3&gt;0, N3&gt;0))),
    ROUND(D3 * E3 * PRODUCT(1 - I3:I3 / 100, 1 - M3:M3 / 100, 1 - O3:O3 / 100), 2),
"")</f>
        <v/>
      </c>
      <c r="AB3" s="1" t="str" cm="1">
        <f t="array" ref="AB3">IF(AND(F3=3, OR(Q3=0, Q3=1), P3&lt;&gt;0, NOT(OR(J3&gt;0, K3&gt;0, L3&gt;0, N3&gt;0))),
    ROUND(D3 * E3 * PRODUCT(1 - I3:I3 / 100, 1 - M3:M3 / 100, 1 - O3:O3 / 100), 2),
"")</f>
        <v/>
      </c>
      <c r="AC3" s="1" t="str">
        <f t="shared" ref="AC3:AC66" si="3">IF(
    OR(
        F3=4,
        AND(F3=1, OR(K3&gt;0, L3&gt;0, N3&gt;0))
    ),
    D3 * E3 * (1-I3/100),
    ""
)</f>
        <v/>
      </c>
      <c r="AF3" s="12">
        <v>2</v>
      </c>
      <c r="AH3" s="12">
        <v>0</v>
      </c>
      <c r="AL3" s="5">
        <f>SUM(W:W)</f>
        <v>2474.5599945000004</v>
      </c>
      <c r="AM3" s="18"/>
      <c r="AN3" s="18"/>
      <c r="AO3" s="18"/>
      <c r="AP3" s="25"/>
      <c r="AQ3" s="19"/>
      <c r="AR3" s="19"/>
      <c r="AS3" s="18"/>
    </row>
    <row r="4" spans="1:45" x14ac:dyDescent="0.25">
      <c r="B4">
        <v>311373</v>
      </c>
      <c r="C4">
        <v>0</v>
      </c>
      <c r="D4" s="2">
        <v>110</v>
      </c>
      <c r="E4">
        <v>1</v>
      </c>
      <c r="F4">
        <v>4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88</v>
      </c>
      <c r="Q4">
        <v>0</v>
      </c>
      <c r="R4">
        <v>22</v>
      </c>
      <c r="T4" s="8" t="str">
        <f t="shared" si="0"/>
        <v>NOT EQUAL</v>
      </c>
      <c r="V4" s="33">
        <f t="shared" si="1"/>
        <v>0</v>
      </c>
      <c r="W4" s="33">
        <f t="shared" si="2"/>
        <v>88</v>
      </c>
      <c r="Y4" s="1" t="str" cm="1">
        <f t="array" ref="Y4">IF(AND(F4=0, OR(Q4=0, Q4=1), P4&lt;&gt;0, NOT(OR(J4&gt;0, K4&gt;0, L4&gt;0, N4&gt;0))),
    ROUND(D4 * E4 * PRODUCT(1 - I4:I4 / 100, 1 - M4:M4 / 100, 1 - O4:O4 / 100), 2),
"")</f>
        <v/>
      </c>
      <c r="Z4" s="1" t="str" cm="1">
        <f t="array" ref="Z4">IF(AND(F4=1, OR(Q4=0, Q4=1), P4&lt;&gt;0, NOT(OR(J4&gt;0, K4&gt;0, L4&gt;0, N4&gt;0))),
    ROUND(D4 * E4 * 1.12 * PRODUCT(1 - I4:I4 / 100, 1 - M4:M4 / 100, 1 - O4:O4 / 100), 2),
"")</f>
        <v/>
      </c>
      <c r="AA4" s="1" t="str" cm="1">
        <f t="array" ref="AA4">IF(AND(F4=2, OR(Q4=0, Q4=1), P4&lt;&gt;0, NOT(OR(J4&gt;0, K4&gt;0, L4&gt;0, N4&gt;0))),
    ROUND(D4 * E4 * PRODUCT(1 - I4:I4 / 100, 1 - M4:M4 / 100, 1 - O4:O4 / 100), 2),
"")</f>
        <v/>
      </c>
      <c r="AB4" s="1" t="str" cm="1">
        <f t="array" ref="AB4">IF(AND(F4=3, OR(Q4=0, Q4=1), P4&lt;&gt;0, NOT(OR(J4&gt;0, K4&gt;0, L4&gt;0, N4&gt;0))),
    ROUND(D4 * E4 * PRODUCT(1 - I4:I4 / 100, 1 - M4:M4 / 100, 1 - O4:O4 / 100), 2),
"")</f>
        <v/>
      </c>
      <c r="AC4" s="1">
        <f t="shared" si="3"/>
        <v>110</v>
      </c>
      <c r="AE4" s="37"/>
      <c r="AP4" s="2">
        <f>ROUND(
  IF(AF6=0,
     AL18,
     ((AL6 + AL9) / AF3 * AF6) / 1.12 + AL18
  ),
  2
)</f>
        <v>1639</v>
      </c>
      <c r="AQ4" s="3">
        <f>AL24 / AF3 * (AF3 - AF6)</f>
        <v>186.56</v>
      </c>
      <c r="AR4" s="3">
        <f>ROUND(AQ2 / 1.12 * 0.12, 2)</f>
        <v>19.989999999999998</v>
      </c>
    </row>
    <row r="5" spans="1:45" x14ac:dyDescent="0.25">
      <c r="B5">
        <v>311373</v>
      </c>
      <c r="C5">
        <v>1</v>
      </c>
      <c r="D5" s="2">
        <v>110</v>
      </c>
      <c r="E5">
        <v>1</v>
      </c>
      <c r="F5">
        <v>4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88</v>
      </c>
      <c r="Q5">
        <v>0</v>
      </c>
      <c r="R5">
        <v>22</v>
      </c>
      <c r="T5" s="8" t="str">
        <f t="shared" si="0"/>
        <v>NOT EQUAL</v>
      </c>
      <c r="V5" s="33">
        <f t="shared" si="1"/>
        <v>0</v>
      </c>
      <c r="W5" s="33">
        <f t="shared" si="2"/>
        <v>88</v>
      </c>
      <c r="Y5" s="1" t="str" cm="1">
        <f t="array" ref="Y5">IF(AND(F5=0, OR(Q5=0, Q5=1), P5&lt;&gt;0, NOT(OR(J5&gt;0, K5&gt;0, L5&gt;0, N5&gt;0))),
    ROUND(D5 * E5 * PRODUCT(1 - I5:I5 / 100, 1 - M5:M5 / 100, 1 - O5:O5 / 100), 2),
"")</f>
        <v/>
      </c>
      <c r="Z5" s="1" t="str" cm="1">
        <f t="array" ref="Z5">IF(AND(F5=1, OR(Q5=0, Q5=1), P5&lt;&gt;0, NOT(OR(J5&gt;0, K5&gt;0, L5&gt;0, N5&gt;0))),
    ROUND(D5 * E5 * 1.12 * PRODUCT(1 - I5:I5 / 100, 1 - M5:M5 / 100, 1 - O5:O5 / 100), 2),
"")</f>
        <v/>
      </c>
      <c r="AA5" s="1" t="str" cm="1">
        <f t="array" ref="AA5">IF(AND(F5=2, OR(Q5=0, Q5=1), P5&lt;&gt;0, NOT(OR(J5&gt;0, K5&gt;0, L5&gt;0, N5&gt;0))),
    ROUND(D5 * E5 * PRODUCT(1 - I5:I5 / 100, 1 - M5:M5 / 100, 1 - O5:O5 / 100), 2),
"")</f>
        <v/>
      </c>
      <c r="AB5" s="1" t="str" cm="1">
        <f t="array" ref="AB5">IF(AND(F5=3, OR(Q5=0, Q5=1), P5&lt;&gt;0, NOT(OR(J5&gt;0, K5&gt;0, L5&gt;0, N5&gt;0))),
    ROUND(D5 * E5 * PRODUCT(1 - I5:I5 / 100, 1 - M5:M5 / 100, 1 - O5:O5 / 100), 2),
"")</f>
        <v/>
      </c>
      <c r="AC5" s="1">
        <f t="shared" si="3"/>
        <v>110</v>
      </c>
      <c r="AE5" s="37"/>
      <c r="AF5" s="12" t="s">
        <v>42</v>
      </c>
      <c r="AH5" s="12" t="s">
        <v>31</v>
      </c>
      <c r="AL5" s="16" t="s">
        <v>23</v>
      </c>
      <c r="AQ5" s="3">
        <f>(AL24)/AF3*(AF3-AF6-AF9-AF12-AF15-AF18-AF21)</f>
        <v>186.56</v>
      </c>
    </row>
    <row r="6" spans="1:45" x14ac:dyDescent="0.25">
      <c r="B6">
        <v>311373</v>
      </c>
      <c r="C6">
        <v>2</v>
      </c>
      <c r="D6" s="2">
        <v>110</v>
      </c>
      <c r="E6">
        <v>1</v>
      </c>
      <c r="F6">
        <v>2</v>
      </c>
      <c r="H6">
        <v>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88</v>
      </c>
      <c r="Q6">
        <v>0</v>
      </c>
      <c r="R6">
        <v>22</v>
      </c>
      <c r="T6" s="8" t="str">
        <f t="shared" si="0"/>
        <v>NOT EQUAL</v>
      </c>
      <c r="V6" s="33">
        <f t="shared" si="1"/>
        <v>0</v>
      </c>
      <c r="W6" s="33">
        <f t="shared" si="2"/>
        <v>88</v>
      </c>
      <c r="Y6" s="1" t="str" cm="1">
        <f t="array" ref="Y6">IF(AND(F6=0, OR(Q6=0, Q6=1), P6&lt;&gt;0, NOT(OR(J6&gt;0, K6&gt;0, L6&gt;0, N6&gt;0))),
    ROUND(D6 * E6 * PRODUCT(1 - I6:I6 / 100, 1 - M6:M6 / 100, 1 - O6:O6 / 100), 2),
"")</f>
        <v/>
      </c>
      <c r="Z6" s="1" t="str" cm="1">
        <f t="array" ref="Z6">IF(AND(F6=1, OR(Q6=0, Q6=1), P6&lt;&gt;0, NOT(OR(J6&gt;0, K6&gt;0, L6&gt;0, N6&gt;0))),
    ROUND(D6 * E6 * 1.12 * PRODUCT(1 - I6:I6 / 100, 1 - M6:M6 / 100, 1 - O6:O6 / 100), 2),
"")</f>
        <v/>
      </c>
      <c r="AA6" s="1" t="str" cm="1">
        <f t="array" ref="AA6">IF(AND(F6=2, OR(Q6=0, Q6=1), P6&lt;&gt;0, NOT(OR(J6&gt;0, K6&gt;0, L6&gt;0, N6&gt;0))),
    ROUND(D6 * E6 * PRODUCT(1 - I6:I6 / 100, 1 - M6:M6 / 100, 1 - O6:O6 / 100), 2),
"")</f>
        <v/>
      </c>
      <c r="AB6" s="1" t="str" cm="1">
        <f t="array" ref="AB6">IF(AND(F6=3, OR(Q6=0, Q6=1), P6&lt;&gt;0, NOT(OR(J6&gt;0, K6&gt;0, L6&gt;0, N6&gt;0))),
    ROUND(D6 * E6 * PRODUCT(1 - I6:I6 / 100, 1 - M6:M6 / 100, 1 - O6:O6 / 100), 2),
"")</f>
        <v/>
      </c>
      <c r="AC6" s="1" t="str">
        <f t="shared" si="3"/>
        <v/>
      </c>
      <c r="AF6" s="12">
        <v>0</v>
      </c>
      <c r="AH6" s="12">
        <v>20</v>
      </c>
      <c r="AL6" s="5">
        <f xml:space="preserve"> (SUM(Y:Y))</f>
        <v>186.56</v>
      </c>
      <c r="AP6" s="2">
        <f>ROUND(((AF6=0)*AL18) + ((AF6&lt;&gt;0)*((AL6 + AL9) / AF3 * AF6 / 1.12 + AL18)), 2)</f>
        <v>1639</v>
      </c>
      <c r="AQ6" s="3">
        <f>(AL24)/AF3*(AF3-AF6-AF9)</f>
        <v>186.56</v>
      </c>
    </row>
    <row r="7" spans="1:45" x14ac:dyDescent="0.25">
      <c r="B7">
        <v>311373</v>
      </c>
      <c r="C7">
        <v>3</v>
      </c>
      <c r="D7" s="2">
        <v>110</v>
      </c>
      <c r="E7">
        <v>1</v>
      </c>
      <c r="F7">
        <v>4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88</v>
      </c>
      <c r="Q7">
        <v>0</v>
      </c>
      <c r="R7">
        <v>22</v>
      </c>
      <c r="T7" s="8" t="str">
        <f t="shared" si="0"/>
        <v>NOT EQUAL</v>
      </c>
      <c r="V7" s="33">
        <f t="shared" si="1"/>
        <v>0</v>
      </c>
      <c r="W7" s="33">
        <f t="shared" si="2"/>
        <v>88</v>
      </c>
      <c r="Y7" s="1" t="str" cm="1">
        <f t="array" ref="Y7">IF(AND(F7=0, OR(Q7=0, Q7=1), P7&lt;&gt;0, NOT(OR(J7&gt;0, K7&gt;0, L7&gt;0, N7&gt;0))),
    ROUND(D7 * E7 * PRODUCT(1 - I7:I7 / 100, 1 - M7:M7 / 100, 1 - O7:O7 / 100), 2),
"")</f>
        <v/>
      </c>
      <c r="Z7" s="1" t="str" cm="1">
        <f t="array" ref="Z7">IF(AND(F7=1, OR(Q7=0, Q7=1), P7&lt;&gt;0, NOT(OR(J7&gt;0, K7&gt;0, L7&gt;0, N7&gt;0))),
    ROUND(D7 * E7 * 1.12 * PRODUCT(1 - I7:I7 / 100, 1 - M7:M7 / 100, 1 - O7:O7 / 100), 2),
"")</f>
        <v/>
      </c>
      <c r="AA7" s="1" t="str" cm="1">
        <f t="array" ref="AA7">IF(AND(F7=2, OR(Q7=0, Q7=1), P7&lt;&gt;0, NOT(OR(J7&gt;0, K7&gt;0, L7&gt;0, N7&gt;0))),
    ROUND(D7 * E7 * PRODUCT(1 - I7:I7 / 100, 1 - M7:M7 / 100, 1 - O7:O7 / 100), 2),
"")</f>
        <v/>
      </c>
      <c r="AB7" s="1" t="str" cm="1">
        <f t="array" ref="AB7">IF(AND(F7=3, OR(Q7=0, Q7=1), P7&lt;&gt;0, NOT(OR(J7&gt;0, K7&gt;0, L7&gt;0, N7&gt;0))),
    ROUND(D7 * E7 * PRODUCT(1 - I7:I7 / 100, 1 - M7:M7 / 100, 1 - O7:O7 / 100), 2),
"")</f>
        <v/>
      </c>
      <c r="AC7" s="1">
        <f t="shared" si="3"/>
        <v>110</v>
      </c>
      <c r="AE7" s="37"/>
    </row>
    <row r="8" spans="1:45" x14ac:dyDescent="0.25">
      <c r="B8">
        <v>311373</v>
      </c>
      <c r="C8">
        <v>4</v>
      </c>
      <c r="D8" s="2">
        <v>110</v>
      </c>
      <c r="E8">
        <v>1</v>
      </c>
      <c r="F8">
        <v>4</v>
      </c>
      <c r="H8">
        <v>0</v>
      </c>
      <c r="I8">
        <v>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88</v>
      </c>
      <c r="Q8">
        <v>0</v>
      </c>
      <c r="R8">
        <v>22</v>
      </c>
      <c r="T8" s="8" t="str">
        <f t="shared" si="0"/>
        <v>NOT EQUAL</v>
      </c>
      <c r="V8" s="33">
        <f t="shared" si="1"/>
        <v>0</v>
      </c>
      <c r="W8" s="33">
        <f t="shared" si="2"/>
        <v>88</v>
      </c>
      <c r="Y8" s="1" t="str" cm="1">
        <f t="array" ref="Y8">IF(AND(F8=0, OR(Q8=0, Q8=1), P8&lt;&gt;0, NOT(OR(J8&gt;0, K8&gt;0, L8&gt;0, N8&gt;0))),
    ROUND(D8 * E8 * PRODUCT(1 - I8:I8 / 100, 1 - M8:M8 / 100, 1 - O8:O8 / 100), 2),
"")</f>
        <v/>
      </c>
      <c r="Z8" s="1" t="str" cm="1">
        <f t="array" ref="Z8">IF(AND(F8=1, OR(Q8=0, Q8=1), P8&lt;&gt;0, NOT(OR(J8&gt;0, K8&gt;0, L8&gt;0, N8&gt;0))),
    ROUND(D8 * E8 * 1.12 * PRODUCT(1 - I8:I8 / 100, 1 - M8:M8 / 100, 1 - O8:O8 / 100), 2),
"")</f>
        <v/>
      </c>
      <c r="AA8" s="1" t="str" cm="1">
        <f t="array" ref="AA8">IF(AND(F8=2, OR(Q8=0, Q8=1), P8&lt;&gt;0, NOT(OR(J8&gt;0, K8&gt;0, L8&gt;0, N8&gt;0))),
    ROUND(D8 * E8 * PRODUCT(1 - I8:I8 / 100, 1 - M8:M8 / 100, 1 - O8:O8 / 100), 2),
"")</f>
        <v/>
      </c>
      <c r="AB8" s="1" t="str" cm="1">
        <f t="array" ref="AB8">IF(AND(F8=3, OR(Q8=0, Q8=1), P8&lt;&gt;0, NOT(OR(J8&gt;0, K8&gt;0, L8&gt;0, N8&gt;0))),
    ROUND(D8 * E8 * PRODUCT(1 - I8:I8 / 100, 1 - M8:M8 / 100, 1 - O8:O8 / 100), 2),
"")</f>
        <v/>
      </c>
      <c r="AC8" s="1">
        <f t="shared" si="3"/>
        <v>110</v>
      </c>
      <c r="AE8" s="37"/>
      <c r="AF8" s="12" t="s">
        <v>41</v>
      </c>
      <c r="AH8" s="12" t="s">
        <v>46</v>
      </c>
      <c r="AL8" s="16" t="s">
        <v>24</v>
      </c>
      <c r="AP8" s="2">
        <f>ROUND(
     IF((AF6+AF9)=0,
     AL18,
     ((AL6 + AL9) / AF3 *( AF6 + AF9) / 1.12 + AL18)), 2)</f>
        <v>1639</v>
      </c>
    </row>
    <row r="9" spans="1:45" x14ac:dyDescent="0.25">
      <c r="T9" s="8" t="str">
        <f t="shared" si="0"/>
        <v>=</v>
      </c>
      <c r="V9" s="33">
        <f t="shared" si="1"/>
        <v>0</v>
      </c>
      <c r="W9" s="33">
        <f t="shared" si="2"/>
        <v>0</v>
      </c>
      <c r="Y9" s="1" t="str" cm="1">
        <f t="array" ref="Y9">IF(AND(F9=0, OR(Q9=0, Q9=1), P9&lt;&gt;0, NOT(OR(J9&gt;0, K9&gt;0, L9&gt;0, N9&gt;0))),
    ROUND(D9 * E9 * PRODUCT(1 - I9:I9 / 100, 1 - M9:M9 / 100, 1 - O9:O9 / 100), 2),
"")</f>
        <v/>
      </c>
      <c r="Z9" s="1" t="str" cm="1">
        <f t="array" ref="Z9">IF(AND(F9=1, OR(Q9=0, Q9=1), P9&lt;&gt;0, NOT(OR(J9&gt;0, K9&gt;0, L9&gt;0, N9&gt;0))),
    ROUND(D9 * E9 * 1.12 * PRODUCT(1 - I9:I9 / 100, 1 - M9:M9 / 100, 1 - O9:O9 / 100), 2),
"")</f>
        <v/>
      </c>
      <c r="AA9" s="1" t="str" cm="1">
        <f t="array" ref="AA9">IF(AND(F9=2, OR(Q9=0, Q9=1), P9&lt;&gt;0, NOT(OR(J9&gt;0, K9&gt;0, L9&gt;0, N9&gt;0))),
    ROUND(D9 * E9 * PRODUCT(1 - I9:I9 / 100, 1 - M9:M9 / 100, 1 - O9:O9 / 100), 2),
"")</f>
        <v/>
      </c>
      <c r="AB9" s="1" t="str" cm="1">
        <f t="array" ref="AB9">IF(AND(F9=3, OR(Q9=0, Q9=1), P9&lt;&gt;0, NOT(OR(J9&gt;0, K9&gt;0, L9&gt;0, N9&gt;0))),
    ROUND(D9 * E9 * PRODUCT(1 - I9:I9 / 100, 1 - M9:M9 / 100, 1 - O9:O9 / 100), 2),
"")</f>
        <v/>
      </c>
      <c r="AC9" s="1" t="str">
        <f t="shared" si="3"/>
        <v/>
      </c>
      <c r="AE9" s="36">
        <v>440</v>
      </c>
      <c r="AF9" s="12">
        <v>0</v>
      </c>
      <c r="AH9" s="12">
        <v>0</v>
      </c>
      <c r="AL9" s="5">
        <f xml:space="preserve"> SUM(Z:Z)</f>
        <v>0</v>
      </c>
      <c r="AN9" s="3"/>
    </row>
    <row r="10" spans="1:45" x14ac:dyDescent="0.25">
      <c r="A10" t="s">
        <v>128</v>
      </c>
      <c r="T10" s="8" t="str">
        <f t="shared" si="0"/>
        <v>=</v>
      </c>
      <c r="V10" s="33">
        <f t="shared" si="1"/>
        <v>0</v>
      </c>
      <c r="W10" s="33">
        <f t="shared" si="2"/>
        <v>0</v>
      </c>
      <c r="Y10" s="1" t="str" cm="1">
        <f t="array" ref="Y10">IF(AND(F10=0, OR(Q10=0, Q10=1), P10&lt;&gt;0, NOT(OR(J10&gt;0, K10&gt;0, L10&gt;0, N10&gt;0))),
    ROUND(D10 * E10 * PRODUCT(1 - I10:I10 / 100, 1 - M10:M10 / 100, 1 - O10:O10 / 100), 2),
"")</f>
        <v/>
      </c>
      <c r="Z10" s="1" t="str" cm="1">
        <f t="array" ref="Z10">IF(AND(F10=1, OR(Q10=0, Q10=1), P10&lt;&gt;0, NOT(OR(J10&gt;0, K10&gt;0, L10&gt;0, N10&gt;0))),
    ROUND(D10 * E10 * 1.12 * PRODUCT(1 - I10:I10 / 100, 1 - M10:M10 / 100, 1 - O10:O10 / 100), 2),
"")</f>
        <v/>
      </c>
      <c r="AA10" s="1" t="str" cm="1">
        <f t="array" ref="AA10">IF(AND(F10=2, OR(Q10=0, Q10=1), P10&lt;&gt;0, NOT(OR(J10&gt;0, K10&gt;0, L10&gt;0, N10&gt;0))),
    ROUND(D10 * E10 * PRODUCT(1 - I10:I10 / 100, 1 - M10:M10 / 100, 1 - O10:O10 / 100), 2),
"")</f>
        <v/>
      </c>
      <c r="AB10" s="1" t="str" cm="1">
        <f t="array" ref="AB10">IF(AND(F10=3, OR(Q10=0, Q10=1), P10&lt;&gt;0, NOT(OR(J10&gt;0, K10&gt;0, L10&gt;0, N10&gt;0))),
    ROUND(D10 * E10 * PRODUCT(1 - I10:I10 / 100, 1 - M10:M10 / 100, 1 - O10:O10 / 100), 2),
"")</f>
        <v/>
      </c>
      <c r="AC10" s="1" t="str">
        <f t="shared" si="3"/>
        <v/>
      </c>
      <c r="AO10" s="3"/>
    </row>
    <row r="11" spans="1:45" x14ac:dyDescent="0.25">
      <c r="A11" s="8" t="s">
        <v>56</v>
      </c>
      <c r="B11" t="s">
        <v>0</v>
      </c>
      <c r="C11" s="8" t="s">
        <v>1</v>
      </c>
      <c r="D11" s="27" t="s">
        <v>124</v>
      </c>
      <c r="E11" t="s">
        <v>2</v>
      </c>
      <c r="F11" t="s">
        <v>4</v>
      </c>
      <c r="H11" t="s">
        <v>69</v>
      </c>
      <c r="I11" t="s">
        <v>51</v>
      </c>
      <c r="J11" t="s">
        <v>7</v>
      </c>
      <c r="K11" t="s">
        <v>52</v>
      </c>
      <c r="L11" t="s">
        <v>53</v>
      </c>
      <c r="M11" t="s">
        <v>54</v>
      </c>
      <c r="N11" t="s">
        <v>55</v>
      </c>
      <c r="O11" t="s">
        <v>57</v>
      </c>
      <c r="P11" t="s">
        <v>5</v>
      </c>
      <c r="Q11" t="s">
        <v>6</v>
      </c>
      <c r="R11" t="s">
        <v>86</v>
      </c>
      <c r="T11" s="8" t="str">
        <f t="shared" si="0"/>
        <v>VOIDED</v>
      </c>
      <c r="V11" s="33">
        <f t="shared" si="1"/>
        <v>0</v>
      </c>
      <c r="W11" s="33">
        <f t="shared" si="2"/>
        <v>0</v>
      </c>
      <c r="Y11" s="1" t="str" cm="1">
        <f t="array" ref="Y11">IF(AND(F11=0, OR(Q11=0, Q11=1), P11&lt;&gt;0, NOT(OR(J11&gt;0, K11&gt;0, L11&gt;0, N11&gt;0))),
    ROUND(D11 * E11 * PRODUCT(1 - I11:I11 / 100, 1 - M11:M11 / 100, 1 - O11:O11 / 100), 2),
"")</f>
        <v/>
      </c>
      <c r="Z11" s="1" t="str" cm="1">
        <f t="array" ref="Z11">IF(AND(F11=1, OR(Q11=0, Q11=1), P11&lt;&gt;0, NOT(OR(J11&gt;0, K11&gt;0, L11&gt;0, N11&gt;0))),
    ROUND(D11 * E11 * 1.12 * PRODUCT(1 - I11:I11 / 100, 1 - M11:M11 / 100, 1 - O11:O11 / 100), 2),
"")</f>
        <v/>
      </c>
      <c r="AA11" s="1" t="str" cm="1">
        <f t="array" ref="AA11">IF(AND(F11=2, OR(Q11=0, Q11=1), P11&lt;&gt;0, NOT(OR(J11&gt;0, K11&gt;0, L11&gt;0, N11&gt;0))),
    ROUND(D11 * E11 * PRODUCT(1 - I11:I11 / 100, 1 - M11:M11 / 100, 1 - O11:O11 / 100), 2),
"")</f>
        <v/>
      </c>
      <c r="AB11" s="1" t="str" cm="1">
        <f t="array" ref="AB11">IF(AND(F11=3, OR(Q11=0, Q11=1), P11&lt;&gt;0, NOT(OR(J11&gt;0, K11&gt;0, L11&gt;0, N11&gt;0))),
    ROUND(D11 * E11 * PRODUCT(1 - I11:I11 / 100, 1 - M11:M11 / 100, 1 - O11:O11 / 100), 2),
"")</f>
        <v/>
      </c>
      <c r="AC11" s="1" t="str">
        <f t="shared" si="3"/>
        <v/>
      </c>
      <c r="AF11" s="12" t="s">
        <v>40</v>
      </c>
      <c r="AH11" s="12" t="s">
        <v>47</v>
      </c>
      <c r="AL11" s="16" t="s">
        <v>25</v>
      </c>
      <c r="AO11" s="3"/>
    </row>
    <row r="12" spans="1:45" x14ac:dyDescent="0.25">
      <c r="A12" s="8"/>
      <c r="B12">
        <v>311375</v>
      </c>
      <c r="C12" s="8">
        <v>0</v>
      </c>
      <c r="D12" s="27">
        <v>110</v>
      </c>
      <c r="E12">
        <v>1</v>
      </c>
      <c r="F12">
        <v>4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88</v>
      </c>
      <c r="Q12">
        <v>0</v>
      </c>
      <c r="R12">
        <v>0</v>
      </c>
      <c r="T12" s="8" t="str">
        <f t="shared" si="0"/>
        <v>=</v>
      </c>
      <c r="V12" s="33">
        <f t="shared" si="1"/>
        <v>0</v>
      </c>
      <c r="W12" s="33">
        <f t="shared" si="2"/>
        <v>88</v>
      </c>
      <c r="Y12" s="1" t="str" cm="1">
        <f t="array" ref="Y12">IF(AND(F12=0, OR(Q12=0, Q12=1), P12&lt;&gt;0, NOT(OR(J12&gt;0, K12&gt;0, L12&gt;0, N12&gt;0))),
    ROUND(D12 * E12 * PRODUCT(1 - I12:I12 / 100, 1 - M12:M12 / 100, 1 - O12:O12 / 100), 2),
"")</f>
        <v/>
      </c>
      <c r="Z12" s="1" t="str" cm="1">
        <f t="array" ref="Z12">IF(AND(F12=1, OR(Q12=0, Q12=1), P12&lt;&gt;0, NOT(OR(J12&gt;0, K12&gt;0, L12&gt;0, N12&gt;0))),
    ROUND(D12 * E12 * 1.12 * PRODUCT(1 - I12:I12 / 100, 1 - M12:M12 / 100, 1 - O12:O12 / 100), 2),
"")</f>
        <v/>
      </c>
      <c r="AA12" s="1" t="str" cm="1">
        <f t="array" ref="AA12">IF(AND(F12=2, OR(Q12=0, Q12=1), P12&lt;&gt;0, NOT(OR(J12&gt;0, K12&gt;0, L12&gt;0, N12&gt;0))),
    ROUND(D12 * E12 * PRODUCT(1 - I12:I12 / 100, 1 - M12:M12 / 100, 1 - O12:O12 / 100), 2),
"")</f>
        <v/>
      </c>
      <c r="AB12" s="1" t="str" cm="1">
        <f t="array" ref="AB12">IF(AND(F12=3, OR(Q12=0, Q12=1), P12&lt;&gt;0, NOT(OR(J12&gt;0, K12&gt;0, L12&gt;0, N12&gt;0))),
    ROUND(D12 * E12 * PRODUCT(1 - I12:I12 / 100, 1 - M12:M12 / 100, 1 - O12:O12 / 100), 2),
"")</f>
        <v/>
      </c>
      <c r="AC12" s="1">
        <f t="shared" si="3"/>
        <v>110</v>
      </c>
      <c r="AE12" s="37"/>
      <c r="AF12" s="12">
        <v>0</v>
      </c>
      <c r="AH12" s="12">
        <v>0</v>
      </c>
      <c r="AL12" s="5">
        <f>SUM(AA:AA)</f>
        <v>88</v>
      </c>
      <c r="AN12" s="3"/>
    </row>
    <row r="13" spans="1:45" x14ac:dyDescent="0.25">
      <c r="A13" s="8"/>
      <c r="B13">
        <v>311375</v>
      </c>
      <c r="C13" s="8">
        <v>1</v>
      </c>
      <c r="D13" s="27">
        <v>110</v>
      </c>
      <c r="E13">
        <v>1</v>
      </c>
      <c r="F13">
        <v>1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88</v>
      </c>
      <c r="Q13">
        <v>0</v>
      </c>
      <c r="R13">
        <v>0</v>
      </c>
      <c r="T13" s="8" t="str">
        <f t="shared" si="0"/>
        <v>=</v>
      </c>
      <c r="V13" s="33">
        <f t="shared" si="1"/>
        <v>0</v>
      </c>
      <c r="W13" s="33">
        <f t="shared" si="2"/>
        <v>88</v>
      </c>
      <c r="Y13" s="1" t="str" cm="1">
        <f t="array" ref="Y13">IF(AND(F13=0, OR(Q13=0, Q13=1), P13&lt;&gt;0, NOT(OR(J13&gt;0, K13&gt;0, L13&gt;0, N13&gt;0))),
    ROUND(D13 * E13 * PRODUCT(1 - I13:I13 / 100, 1 - M13:M13 / 100, 1 - O13:O13 / 100), 2),
"")</f>
        <v/>
      </c>
      <c r="Z13" s="1" t="str" cm="1">
        <f t="array" ref="Z13">IF(AND(F13=1, OR(Q13=0, Q13=1), P13&lt;&gt;0, NOT(OR(J13&gt;0, K13&gt;0, L13&gt;0, N13&gt;0))),
    ROUND(D13 * E13 * 1.12 * PRODUCT(1 - I13:I13 / 100, 1 - M13:M13 / 100, 1 - O13:O13 / 100), 2),
"")</f>
        <v/>
      </c>
      <c r="AA13" s="1" t="str" cm="1">
        <f t="array" ref="AA13">IF(AND(F13=2, OR(Q13=0, Q13=1), P13&lt;&gt;0, NOT(OR(J13&gt;0, K13&gt;0, L13&gt;0, N13&gt;0))),
    ROUND(D13 * E13 * PRODUCT(1 - I13:I13 / 100, 1 - M13:M13 / 100, 1 - O13:O13 / 100), 2),
"")</f>
        <v/>
      </c>
      <c r="AB13" s="1" t="str" cm="1">
        <f t="array" ref="AB13">IF(AND(F13=3, OR(Q13=0, Q13=1), P13&lt;&gt;0, NOT(OR(J13&gt;0, K13&gt;0, L13&gt;0, N13&gt;0))),
    ROUND(D13 * E13 * PRODUCT(1 - I13:I13 / 100, 1 - M13:M13 / 100, 1 - O13:O13 / 100), 2),
"")</f>
        <v/>
      </c>
      <c r="AC13" s="1">
        <f t="shared" si="3"/>
        <v>110</v>
      </c>
      <c r="AE13" s="37"/>
    </row>
    <row r="14" spans="1:45" x14ac:dyDescent="0.25">
      <c r="A14" s="28"/>
      <c r="B14">
        <v>311375</v>
      </c>
      <c r="C14" s="28">
        <v>2</v>
      </c>
      <c r="D14" s="27">
        <v>110</v>
      </c>
      <c r="E14">
        <v>1</v>
      </c>
      <c r="F14">
        <v>2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88</v>
      </c>
      <c r="Q14">
        <v>0</v>
      </c>
      <c r="R14">
        <v>0</v>
      </c>
      <c r="T14" s="8" t="str">
        <f t="shared" si="0"/>
        <v>=</v>
      </c>
      <c r="V14" s="33">
        <f t="shared" si="1"/>
        <v>0</v>
      </c>
      <c r="W14" s="33">
        <f t="shared" si="2"/>
        <v>88</v>
      </c>
      <c r="Y14" s="1" t="str" cm="1">
        <f t="array" ref="Y14">IF(AND(F14=0, OR(Q14=0, Q14=1), P14&lt;&gt;0, NOT(OR(J14&gt;0, K14&gt;0, L14&gt;0, N14&gt;0))),
    ROUND(D14 * E14 * PRODUCT(1 - I14:I14 / 100, 1 - M14:M14 / 100, 1 - O14:O14 / 100), 2),
"")</f>
        <v/>
      </c>
      <c r="Z14" s="1" t="str" cm="1">
        <f t="array" ref="Z14">IF(AND(F14=1, OR(Q14=0, Q14=1), P14&lt;&gt;0, NOT(OR(J14&gt;0, K14&gt;0, L14&gt;0, N14&gt;0))),
    ROUND(D14 * E14 * 1.12 * PRODUCT(1 - I14:I14 / 100, 1 - M14:M14 / 100, 1 - O14:O14 / 100), 2),
"")</f>
        <v/>
      </c>
      <c r="AA14" s="1" t="str" cm="1">
        <f t="array" ref="AA14">IF(AND(F14=2, OR(Q14=0, Q14=1), P14&lt;&gt;0, NOT(OR(J14&gt;0, K14&gt;0, L14&gt;0, N14&gt;0))),
    ROUND(D14 * E14 * PRODUCT(1 - I14:I14 / 100, 1 - M14:M14 / 100, 1 - O14:O14 / 100), 2),
"")</f>
        <v/>
      </c>
      <c r="AB14" s="1" t="str" cm="1">
        <f t="array" ref="AB14">IF(AND(F14=3, OR(Q14=0, Q14=1), P14&lt;&gt;0, NOT(OR(J14&gt;0, K14&gt;0, L14&gt;0, N14&gt;0))),
    ROUND(D14 * E14 * PRODUCT(1 - I14:I14 / 100, 1 - M14:M14 / 100, 1 - O14:O14 / 100), 2),
"")</f>
        <v/>
      </c>
      <c r="AC14" s="1" t="str">
        <f t="shared" si="3"/>
        <v/>
      </c>
      <c r="AF14" s="12" t="s">
        <v>43</v>
      </c>
      <c r="AH14" s="12" t="s">
        <v>39</v>
      </c>
      <c r="AL14" s="16" t="s">
        <v>26</v>
      </c>
    </row>
    <row r="15" spans="1:45" x14ac:dyDescent="0.25">
      <c r="A15" s="8"/>
      <c r="B15">
        <v>311375</v>
      </c>
      <c r="C15" s="8">
        <v>3</v>
      </c>
      <c r="D15" s="27">
        <v>110</v>
      </c>
      <c r="E15">
        <v>1</v>
      </c>
      <c r="F15">
        <v>3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88</v>
      </c>
      <c r="Q15">
        <v>0</v>
      </c>
      <c r="R15">
        <v>0</v>
      </c>
      <c r="T15" s="8" t="str">
        <f t="shared" si="0"/>
        <v>=</v>
      </c>
      <c r="V15" s="33">
        <f t="shared" si="1"/>
        <v>0</v>
      </c>
      <c r="W15" s="33">
        <f t="shared" si="2"/>
        <v>88</v>
      </c>
      <c r="Y15" s="1" t="str" cm="1">
        <f t="array" ref="Y15">IF(AND(F15=0, OR(Q15=0, Q15=1), P15&lt;&gt;0, NOT(OR(J15&gt;0, K15&gt;0, L15&gt;0, N15&gt;0))),
    ROUND(D15 * E15 * PRODUCT(1 - I15:I15 / 100, 1 - M15:M15 / 100, 1 - O15:O15 / 100), 2),
"")</f>
        <v/>
      </c>
      <c r="Z15" s="1" t="str" cm="1">
        <f t="array" ref="Z15">IF(AND(F15=1, OR(Q15=0, Q15=1), P15&lt;&gt;0, NOT(OR(J15&gt;0, K15&gt;0, L15&gt;0, N15&gt;0))),
    ROUND(D15 * E15 * 1.12 * PRODUCT(1 - I15:I15 / 100, 1 - M15:M15 / 100, 1 - O15:O15 / 100), 2),
"")</f>
        <v/>
      </c>
      <c r="AA15" s="1" t="str" cm="1">
        <f t="array" ref="AA15">IF(AND(F15=2, OR(Q15=0, Q15=1), P15&lt;&gt;0, NOT(OR(J15&gt;0, K15&gt;0, L15&gt;0, N15&gt;0))),
    ROUND(D15 * E15 * PRODUCT(1 - I15:I15 / 100, 1 - M15:M15 / 100, 1 - O15:O15 / 100), 2),
"")</f>
        <v/>
      </c>
      <c r="AB15" s="1" t="str" cm="1">
        <f t="array" ref="AB15">IF(AND(F15=3, OR(Q15=0, Q15=1), P15&lt;&gt;0, NOT(OR(J15&gt;0, K15&gt;0, L15&gt;0, N15&gt;0))),
    ROUND(D15 * E15 * PRODUCT(1 - I15:I15 / 100, 1 - M15:M15 / 100, 1 - O15:O15 / 100), 2),
"")</f>
        <v/>
      </c>
      <c r="AC15" s="1" t="str">
        <f t="shared" si="3"/>
        <v/>
      </c>
      <c r="AF15" s="12">
        <v>0</v>
      </c>
      <c r="AH15" s="12">
        <v>20</v>
      </c>
      <c r="AL15" s="5">
        <f>SUM(AB:AB)</f>
        <v>88</v>
      </c>
    </row>
    <row r="16" spans="1:45" x14ac:dyDescent="0.25">
      <c r="A16" s="8"/>
      <c r="B16">
        <v>311375</v>
      </c>
      <c r="C16" s="8">
        <v>4</v>
      </c>
      <c r="D16" s="27">
        <v>110</v>
      </c>
      <c r="E16">
        <v>1</v>
      </c>
      <c r="F16">
        <v>4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88</v>
      </c>
      <c r="Q16">
        <v>0</v>
      </c>
      <c r="R16">
        <v>0</v>
      </c>
      <c r="T16" s="8" t="str">
        <f t="shared" si="0"/>
        <v>=</v>
      </c>
      <c r="V16" s="33">
        <f t="shared" si="1"/>
        <v>0</v>
      </c>
      <c r="W16" s="33">
        <f t="shared" si="2"/>
        <v>88</v>
      </c>
      <c r="Y16" s="1" t="str" cm="1">
        <f t="array" ref="Y16">IF(AND(F16=0, OR(Q16=0, Q16=1), P16&lt;&gt;0, NOT(OR(J16&gt;0, K16&gt;0, L16&gt;0, N16&gt;0))),
    ROUND(D16 * E16 * PRODUCT(1 - I16:I16 / 100, 1 - M16:M16 / 100, 1 - O16:O16 / 100), 2),
"")</f>
        <v/>
      </c>
      <c r="Z16" s="1" t="str" cm="1">
        <f t="array" ref="Z16">IF(AND(F16=1, OR(Q16=0, Q16=1), P16&lt;&gt;0, NOT(OR(J16&gt;0, K16&gt;0, L16&gt;0, N16&gt;0))),
    ROUND(D16 * E16 * 1.12 * PRODUCT(1 - I16:I16 / 100, 1 - M16:M16 / 100, 1 - O16:O16 / 100), 2),
"")</f>
        <v/>
      </c>
      <c r="AA16" s="1" t="str" cm="1">
        <f t="array" ref="AA16">IF(AND(F16=2, OR(Q16=0, Q16=1), P16&lt;&gt;0, NOT(OR(J16&gt;0, K16&gt;0, L16&gt;0, N16&gt;0))),
    ROUND(D16 * E16 * PRODUCT(1 - I16:I16 / 100, 1 - M16:M16 / 100, 1 - O16:O16 / 100), 2),
"")</f>
        <v/>
      </c>
      <c r="AB16" s="1" t="str" cm="1">
        <f t="array" ref="AB16">IF(AND(F16=3, OR(Q16=0, Q16=1), P16&lt;&gt;0, NOT(OR(J16&gt;0, K16&gt;0, L16&gt;0, N16&gt;0))),
    ROUND(D16 * E16 * PRODUCT(1 - I16:I16 / 100, 1 - M16:M16 / 100, 1 - O16:O16 / 100), 2),
"")</f>
        <v/>
      </c>
      <c r="AC16" s="1">
        <f t="shared" si="3"/>
        <v>110</v>
      </c>
      <c r="AE16" s="37"/>
    </row>
    <row r="17" spans="1:38" x14ac:dyDescent="0.25">
      <c r="A17" s="8"/>
      <c r="C17" s="8"/>
      <c r="D17" s="27"/>
      <c r="T17" s="8" t="str">
        <f t="shared" si="0"/>
        <v>=</v>
      </c>
      <c r="V17" s="33">
        <f t="shared" si="1"/>
        <v>0</v>
      </c>
      <c r="W17" s="33">
        <f t="shared" si="2"/>
        <v>0</v>
      </c>
      <c r="Y17" s="1" t="str" cm="1">
        <f t="array" ref="Y17">IF(AND(F17=0, OR(Q17=0, Q17=1), P17&lt;&gt;0, NOT(OR(J17&gt;0, K17&gt;0, L17&gt;0, N17&gt;0))),
    ROUND(D17 * E17 * PRODUCT(1 - I17:I17 / 100, 1 - M17:M17 / 100, 1 - O17:O17 / 100), 2),
"")</f>
        <v/>
      </c>
      <c r="Z17" s="1" t="str" cm="1">
        <f t="array" ref="Z17">IF(AND(F17=1, OR(Q17=0, Q17=1), P17&lt;&gt;0, NOT(OR(J17&gt;0, K17&gt;0, L17&gt;0, N17&gt;0))),
    ROUND(D17 * E17 * 1.12 * PRODUCT(1 - I17:I17 / 100, 1 - M17:M17 / 100, 1 - O17:O17 / 100), 2),
"")</f>
        <v/>
      </c>
      <c r="AA17" s="1" t="str" cm="1">
        <f t="array" ref="AA17">IF(AND(F17=2, OR(Q17=0, Q17=1), P17&lt;&gt;0, NOT(OR(J17&gt;0, K17&gt;0, L17&gt;0, N17&gt;0))),
    ROUND(D17 * E17 * PRODUCT(1 - I17:I17 / 100, 1 - M17:M17 / 100, 1 - O17:O17 / 100), 2),
"")</f>
        <v/>
      </c>
      <c r="AB17" s="1" t="str" cm="1">
        <f t="array" ref="AB17">IF(AND(F17=3, OR(Q17=0, Q17=1), P17&lt;&gt;0, NOT(OR(J17&gt;0, K17&gt;0, L17&gt;0, N17&gt;0))),
    ROUND(D17 * E17 * PRODUCT(1 - I17:I17 / 100, 1 - M17:M17 / 100, 1 - O17:O17 / 100), 2),
"")</f>
        <v/>
      </c>
      <c r="AC17" s="1" t="str">
        <f t="shared" si="3"/>
        <v/>
      </c>
      <c r="AE17" s="36">
        <v>330</v>
      </c>
      <c r="AF17" s="12" t="s">
        <v>44</v>
      </c>
      <c r="AH17" s="12" t="s">
        <v>48</v>
      </c>
      <c r="AL17" s="16" t="s">
        <v>29</v>
      </c>
    </row>
    <row r="18" spans="1:38" x14ac:dyDescent="0.25">
      <c r="A18" s="8" t="s">
        <v>129</v>
      </c>
      <c r="C18" s="8"/>
      <c r="D18" s="27"/>
      <c r="T18" s="8" t="str">
        <f t="shared" si="0"/>
        <v>=</v>
      </c>
      <c r="V18" s="33">
        <f t="shared" si="1"/>
        <v>0</v>
      </c>
      <c r="W18" s="33">
        <f t="shared" si="2"/>
        <v>0</v>
      </c>
      <c r="Y18" s="1" t="str" cm="1">
        <f t="array" ref="Y18">IF(AND(F18=0, OR(Q18=0, Q18=1), P18&lt;&gt;0, NOT(OR(J18&gt;0, K18&gt;0, L18&gt;0, N18&gt;0))),
    ROUND(D18 * E18 * PRODUCT(1 - I18:I18 / 100, 1 - M18:M18 / 100, 1 - O18:O18 / 100), 2),
"")</f>
        <v/>
      </c>
      <c r="Z18" s="1" t="str" cm="1">
        <f t="array" ref="Z18">IF(AND(F18=1, OR(Q18=0, Q18=1), P18&lt;&gt;0, NOT(OR(J18&gt;0, K18&gt;0, L18&gt;0, N18&gt;0))),
    ROUND(D18 * E18 * 1.12 * PRODUCT(1 - I18:I18 / 100, 1 - M18:M18 / 100, 1 - O18:O18 / 100), 2),
"")</f>
        <v/>
      </c>
      <c r="AA18" s="1" t="str" cm="1">
        <f t="array" ref="AA18">IF(AND(F18=2, OR(Q18=0, Q18=1), P18&lt;&gt;0, NOT(OR(J18&gt;0, K18&gt;0, L18&gt;0, N18&gt;0))),
    ROUND(D18 * E18 * PRODUCT(1 - I18:I18 / 100, 1 - M18:M18 / 100, 1 - O18:O18 / 100), 2),
"")</f>
        <v/>
      </c>
      <c r="AB18" s="1" t="str" cm="1">
        <f t="array" ref="AB18">IF(AND(F18=3, OR(Q18=0, Q18=1), P18&lt;&gt;0, NOT(OR(J18&gt;0, K18&gt;0, L18&gt;0, N18&gt;0))),
    ROUND(D18 * E18 * PRODUCT(1 - I18:I18 / 100, 1 - M18:M18 / 100, 1 - O18:O18 / 100), 2),
"")</f>
        <v/>
      </c>
      <c r="AC18" s="1" t="str">
        <f t="shared" si="3"/>
        <v/>
      </c>
      <c r="AF18" s="12">
        <v>0</v>
      </c>
      <c r="AH18" s="12">
        <v>10</v>
      </c>
      <c r="AL18" s="5">
        <f>SUM(AC:AC)</f>
        <v>1639</v>
      </c>
    </row>
    <row r="19" spans="1:38" x14ac:dyDescent="0.25">
      <c r="A19" s="8" t="s">
        <v>56</v>
      </c>
      <c r="B19" t="s">
        <v>0</v>
      </c>
      <c r="C19" s="8" t="s">
        <v>1</v>
      </c>
      <c r="D19" s="27" t="s">
        <v>124</v>
      </c>
      <c r="E19" t="s">
        <v>2</v>
      </c>
      <c r="F19" t="s">
        <v>4</v>
      </c>
      <c r="H19" t="s">
        <v>69</v>
      </c>
      <c r="I19" t="s">
        <v>51</v>
      </c>
      <c r="J19" t="s">
        <v>7</v>
      </c>
      <c r="K19" t="s">
        <v>52</v>
      </c>
      <c r="L19" t="s">
        <v>53</v>
      </c>
      <c r="M19" t="s">
        <v>54</v>
      </c>
      <c r="N19" t="s">
        <v>55</v>
      </c>
      <c r="O19" t="s">
        <v>57</v>
      </c>
      <c r="P19" t="s">
        <v>5</v>
      </c>
      <c r="Q19" t="s">
        <v>6</v>
      </c>
      <c r="R19" t="s">
        <v>86</v>
      </c>
      <c r="T19" s="8" t="str">
        <f t="shared" si="0"/>
        <v>VOIDED</v>
      </c>
      <c r="V19" s="33">
        <f t="shared" si="1"/>
        <v>0</v>
      </c>
      <c r="W19" s="33">
        <f t="shared" si="2"/>
        <v>0</v>
      </c>
      <c r="Y19" s="1" t="str" cm="1">
        <f t="array" ref="Y19">IF(AND(F19=0, OR(Q19=0, Q19=1), P19&lt;&gt;0, NOT(OR(J19&gt;0, K19&gt;0, L19&gt;0, N19&gt;0))),
    ROUND(D19 * E19 * PRODUCT(1 - I19:I19 / 100, 1 - M19:M19 / 100, 1 - O19:O19 / 100), 2),
"")</f>
        <v/>
      </c>
      <c r="Z19" s="1" t="str" cm="1">
        <f t="array" ref="Z19">IF(AND(F19=1, OR(Q19=0, Q19=1), P19&lt;&gt;0, NOT(OR(J19&gt;0, K19&gt;0, L19&gt;0, N19&gt;0))),
    ROUND(D19 * E19 * 1.12 * PRODUCT(1 - I19:I19 / 100, 1 - M19:M19 / 100, 1 - O19:O19 / 100), 2),
"")</f>
        <v/>
      </c>
      <c r="AA19" s="1" t="str" cm="1">
        <f t="array" ref="AA19">IF(AND(F19=2, OR(Q19=0, Q19=1), P19&lt;&gt;0, NOT(OR(J19&gt;0, K19&gt;0, L19&gt;0, N19&gt;0))),
    ROUND(D19 * E19 * PRODUCT(1 - I19:I19 / 100, 1 - M19:M19 / 100, 1 - O19:O19 / 100), 2),
"")</f>
        <v/>
      </c>
      <c r="AB19" s="1" t="str" cm="1">
        <f t="array" ref="AB19">IF(AND(F19=3, OR(Q19=0, Q19=1), P19&lt;&gt;0, NOT(OR(J19&gt;0, K19&gt;0, L19&gt;0, N19&gt;0))),
    ROUND(D19 * E19 * PRODUCT(1 - I19:I19 / 100, 1 - M19:M19 / 100, 1 - O19:O19 / 100), 2),
"")</f>
        <v/>
      </c>
      <c r="AC19" s="1" t="str">
        <f t="shared" si="3"/>
        <v/>
      </c>
    </row>
    <row r="20" spans="1:38" x14ac:dyDescent="0.25">
      <c r="A20" s="8"/>
      <c r="B20">
        <v>311381</v>
      </c>
      <c r="C20" s="8">
        <v>0</v>
      </c>
      <c r="D20" s="27">
        <v>110</v>
      </c>
      <c r="E20">
        <v>1</v>
      </c>
      <c r="F20">
        <v>4</v>
      </c>
      <c r="H20">
        <v>0</v>
      </c>
      <c r="I20">
        <v>0</v>
      </c>
      <c r="J20">
        <v>0</v>
      </c>
      <c r="K20">
        <v>0</v>
      </c>
      <c r="L20">
        <v>9.9999999999999995E-7</v>
      </c>
      <c r="M20">
        <v>0</v>
      </c>
      <c r="N20">
        <v>0</v>
      </c>
      <c r="O20">
        <v>0</v>
      </c>
      <c r="P20">
        <v>110</v>
      </c>
      <c r="Q20">
        <v>0</v>
      </c>
      <c r="R20">
        <v>0</v>
      </c>
      <c r="T20" s="8" t="str">
        <f t="shared" si="0"/>
        <v>NOT EQUAL</v>
      </c>
      <c r="V20" s="33">
        <f t="shared" si="1"/>
        <v>0</v>
      </c>
      <c r="W20" s="33">
        <f t="shared" si="2"/>
        <v>109.99999889999999</v>
      </c>
      <c r="Y20" s="1" t="str" cm="1">
        <f t="array" ref="Y20">IF(AND(F20=0, OR(Q20=0, Q20=1), P20&lt;&gt;0, NOT(OR(J20&gt;0, K20&gt;0, L20&gt;0, N20&gt;0))),
    ROUND(D20 * E20 * PRODUCT(1 - I20:I20 / 100, 1 - M20:M20 / 100, 1 - O20:O20 / 100), 2),
"")</f>
        <v/>
      </c>
      <c r="Z20" s="1" t="str" cm="1">
        <f t="array" ref="Z20">IF(AND(F20=1, OR(Q20=0, Q20=1), P20&lt;&gt;0, NOT(OR(J20&gt;0, K20&gt;0, L20&gt;0, N20&gt;0))),
    ROUND(D20 * E20 * 1.12 * PRODUCT(1 - I20:I20 / 100, 1 - M20:M20 / 100, 1 - O20:O20 / 100), 2),
"")</f>
        <v/>
      </c>
      <c r="AA20" s="1" t="str" cm="1">
        <f t="array" ref="AA20">IF(AND(F20=2, OR(Q20=0, Q20=1), P20&lt;&gt;0, NOT(OR(J20&gt;0, K20&gt;0, L20&gt;0, N20&gt;0))),
    ROUND(D20 * E20 * PRODUCT(1 - I20:I20 / 100, 1 - M20:M20 / 100, 1 - O20:O20 / 100), 2),
"")</f>
        <v/>
      </c>
      <c r="AB20" s="1" t="str" cm="1">
        <f t="array" ref="AB20">IF(AND(F20=3, OR(Q20=0, Q20=1), P20&lt;&gt;0, NOT(OR(J20&gt;0, K20&gt;0, L20&gt;0, N20&gt;0))),
    ROUND(D20 * E20 * PRODUCT(1 - I20:I20 / 100, 1 - M20:M20 / 100, 1 - O20:O20 / 100), 2),
"")</f>
        <v/>
      </c>
      <c r="AC20" s="1">
        <f t="shared" si="3"/>
        <v>110</v>
      </c>
      <c r="AE20" s="37"/>
      <c r="AF20" s="12" t="s">
        <v>45</v>
      </c>
      <c r="AH20" s="12" t="s">
        <v>49</v>
      </c>
    </row>
    <row r="21" spans="1:38" x14ac:dyDescent="0.25">
      <c r="A21" s="8"/>
      <c r="B21">
        <v>311381</v>
      </c>
      <c r="C21" s="8">
        <v>1</v>
      </c>
      <c r="D21" s="27">
        <v>110</v>
      </c>
      <c r="E21">
        <v>1</v>
      </c>
      <c r="F21">
        <v>1</v>
      </c>
      <c r="H21">
        <v>0</v>
      </c>
      <c r="I21">
        <v>0</v>
      </c>
      <c r="J21">
        <v>0</v>
      </c>
      <c r="K21">
        <v>0</v>
      </c>
      <c r="L21">
        <v>9.9999999999999995E-7</v>
      </c>
      <c r="M21">
        <v>0</v>
      </c>
      <c r="N21">
        <v>0</v>
      </c>
      <c r="O21">
        <v>0</v>
      </c>
      <c r="P21">
        <v>110</v>
      </c>
      <c r="Q21">
        <v>0</v>
      </c>
      <c r="R21">
        <v>0</v>
      </c>
      <c r="T21" s="8" t="str">
        <f t="shared" si="0"/>
        <v>NOT EQUAL</v>
      </c>
      <c r="V21" s="33">
        <f t="shared" si="1"/>
        <v>0</v>
      </c>
      <c r="W21" s="33">
        <f t="shared" si="2"/>
        <v>109.99999889999999</v>
      </c>
      <c r="Y21" s="1" t="str" cm="1">
        <f t="array" ref="Y21">IF(AND(F21=0, OR(Q21=0, Q21=1), P21&lt;&gt;0, NOT(OR(J21&gt;0, K21&gt;0, L21&gt;0, N21&gt;0))),
    ROUND(D21 * E21 * PRODUCT(1 - I21:I21 / 100, 1 - M21:M21 / 100, 1 - O21:O21 / 100), 2),
"")</f>
        <v/>
      </c>
      <c r="Z21" s="1" t="str" cm="1">
        <f t="array" ref="Z21">IF(AND(F21=1, OR(Q21=0, Q21=1), P21&lt;&gt;0, NOT(OR(J21&gt;0, K21&gt;0, L21&gt;0, N21&gt;0))),
    ROUND(D21 * E21 * 1.12 * PRODUCT(1 - I21:I21 / 100, 1 - M21:M21 / 100, 1 - O21:O21 / 100), 2),
"")</f>
        <v/>
      </c>
      <c r="AA21" s="1" t="str" cm="1">
        <f t="array" ref="AA21">IF(AND(F21=2, OR(Q21=0, Q21=1), P21&lt;&gt;0, NOT(OR(J21&gt;0, K21&gt;0, L21&gt;0, N21&gt;0))),
    ROUND(D21 * E21 * PRODUCT(1 - I21:I21 / 100, 1 - M21:M21 / 100, 1 - O21:O21 / 100), 2),
"")</f>
        <v/>
      </c>
      <c r="AB21" s="1" t="str" cm="1">
        <f t="array" ref="AB21">IF(AND(F21=3, OR(Q21=0, Q21=1), P21&lt;&gt;0, NOT(OR(J21&gt;0, K21&gt;0, L21&gt;0, N21&gt;0))),
    ROUND(D21 * E21 * PRODUCT(1 - I21:I21 / 100, 1 - M21:M21 / 100, 1 - O21:O21 / 100), 2),
"")</f>
        <v/>
      </c>
      <c r="AC21" s="1">
        <f t="shared" si="3"/>
        <v>110</v>
      </c>
      <c r="AE21" s="37"/>
      <c r="AF21" s="12">
        <v>0</v>
      </c>
      <c r="AH21" s="12">
        <v>0</v>
      </c>
    </row>
    <row r="22" spans="1:38" x14ac:dyDescent="0.25">
      <c r="A22" s="8"/>
      <c r="B22">
        <v>311381</v>
      </c>
      <c r="C22" s="8">
        <v>2</v>
      </c>
      <c r="D22" s="27">
        <v>110</v>
      </c>
      <c r="E22">
        <v>1</v>
      </c>
      <c r="F22">
        <v>2</v>
      </c>
      <c r="H22">
        <v>0</v>
      </c>
      <c r="I22">
        <v>0</v>
      </c>
      <c r="J22">
        <v>0</v>
      </c>
      <c r="K22">
        <v>0</v>
      </c>
      <c r="L22">
        <v>9.9999999999999995E-7</v>
      </c>
      <c r="M22">
        <v>0</v>
      </c>
      <c r="N22">
        <v>0</v>
      </c>
      <c r="O22">
        <v>0</v>
      </c>
      <c r="P22">
        <v>110</v>
      </c>
      <c r="Q22">
        <v>0</v>
      </c>
      <c r="R22">
        <v>0</v>
      </c>
      <c r="T22" s="8" t="str">
        <f t="shared" si="0"/>
        <v>NOT EQUAL</v>
      </c>
      <c r="V22" s="33">
        <f t="shared" si="1"/>
        <v>0</v>
      </c>
      <c r="W22" s="33">
        <f t="shared" si="2"/>
        <v>109.99999889999999</v>
      </c>
      <c r="Y22" s="1" t="str" cm="1">
        <f t="array" ref="Y22">IF(AND(F22=0, OR(Q22=0, Q22=1), P22&lt;&gt;0, NOT(OR(J22&gt;0, K22&gt;0, L22&gt;0, N22&gt;0))),
    ROUND(D22 * E22 * PRODUCT(1 - I22:I22 / 100, 1 - M22:M22 / 100, 1 - O22:O22 / 100), 2),
"")</f>
        <v/>
      </c>
      <c r="Z22" s="1" t="str" cm="1">
        <f t="array" ref="Z22">IF(AND(F22=1, OR(Q22=0, Q22=1), P22&lt;&gt;0, NOT(OR(J22&gt;0, K22&gt;0, L22&gt;0, N22&gt;0))),
    ROUND(D22 * E22 * 1.12 * PRODUCT(1 - I22:I22 / 100, 1 - M22:M22 / 100, 1 - O22:O22 / 100), 2),
"")</f>
        <v/>
      </c>
      <c r="AA22" s="1" t="str" cm="1">
        <f t="array" ref="AA22">IF(AND(F22=2, OR(Q22=0, Q22=1), P22&lt;&gt;0, NOT(OR(J22&gt;0, K22&gt;0, L22&gt;0, N22&gt;0))),
    ROUND(D22 * E22 * PRODUCT(1 - I22:I22 / 100, 1 - M22:M22 / 100, 1 - O22:O22 / 100), 2),
"")</f>
        <v/>
      </c>
      <c r="AB22" s="1" t="str" cm="1">
        <f t="array" ref="AB22">IF(AND(F22=3, OR(Q22=0, Q22=1), P22&lt;&gt;0, NOT(OR(J22&gt;0, K22&gt;0, L22&gt;0, N22&gt;0))),
    ROUND(D22 * E22 * PRODUCT(1 - I22:I22 / 100, 1 - M22:M22 / 100, 1 - O22:O22 / 100), 2),
"")</f>
        <v/>
      </c>
      <c r="AC22" s="1" t="str">
        <f t="shared" si="3"/>
        <v/>
      </c>
    </row>
    <row r="23" spans="1:38" x14ac:dyDescent="0.25">
      <c r="A23" s="8"/>
      <c r="B23">
        <v>311381</v>
      </c>
      <c r="C23" s="8">
        <v>3</v>
      </c>
      <c r="D23" s="27">
        <v>110</v>
      </c>
      <c r="E23">
        <v>1</v>
      </c>
      <c r="F23">
        <v>3</v>
      </c>
      <c r="H23">
        <v>0</v>
      </c>
      <c r="I23">
        <v>0</v>
      </c>
      <c r="J23">
        <v>0</v>
      </c>
      <c r="K23">
        <v>0</v>
      </c>
      <c r="L23">
        <v>9.9999999999999995E-7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T23" s="8" t="str">
        <f t="shared" si="0"/>
        <v>NOT EQUAL</v>
      </c>
      <c r="V23" s="33">
        <f t="shared" si="1"/>
        <v>0</v>
      </c>
      <c r="W23" s="33">
        <f t="shared" si="2"/>
        <v>109.99999889999999</v>
      </c>
      <c r="Y23" s="1" t="str" cm="1">
        <f t="array" ref="Y23">IF(AND(F23=0, OR(Q23=0, Q23=1), P23&lt;&gt;0, NOT(OR(J23&gt;0, K23&gt;0, L23&gt;0, N23&gt;0))),
    ROUND(D23 * E23 * PRODUCT(1 - I23:I23 / 100, 1 - M23:M23 / 100, 1 - O23:O23 / 100), 2),
"")</f>
        <v/>
      </c>
      <c r="Z23" s="1" t="str" cm="1">
        <f t="array" ref="Z23">IF(AND(F23=1, OR(Q23=0, Q23=1), P23&lt;&gt;0, NOT(OR(J23&gt;0, K23&gt;0, L23&gt;0, N23&gt;0))),
    ROUND(D23 * E23 * 1.12 * PRODUCT(1 - I23:I23 / 100, 1 - M23:M23 / 100, 1 - O23:O23 / 100), 2),
"")</f>
        <v/>
      </c>
      <c r="AA23" s="1" t="str" cm="1">
        <f t="array" ref="AA23">IF(AND(F23=2, OR(Q23=0, Q23=1), P23&lt;&gt;0, NOT(OR(J23&gt;0, K23&gt;0, L23&gt;0, N23&gt;0))),
    ROUND(D23 * E23 * PRODUCT(1 - I23:I23 / 100, 1 - M23:M23 / 100, 1 - O23:O23 / 100), 2),
"")</f>
        <v/>
      </c>
      <c r="AB23" s="1" t="str" cm="1">
        <f t="array" ref="AB23">IF(AND(F23=3, OR(Q23=0, Q23=1), P23&lt;&gt;0, NOT(OR(J23&gt;0, K23&gt;0, L23&gt;0, N23&gt;0))),
    ROUND(D23 * E23 * PRODUCT(1 - I23:I23 / 100, 1 - M23:M23 / 100, 1 - O23:O23 / 100), 2),
"")</f>
        <v/>
      </c>
      <c r="AC23" s="1" t="str">
        <f t="shared" si="3"/>
        <v/>
      </c>
      <c r="AL23" s="5" t="s">
        <v>27</v>
      </c>
    </row>
    <row r="24" spans="1:38" x14ac:dyDescent="0.25">
      <c r="A24" s="28"/>
      <c r="B24">
        <v>311381</v>
      </c>
      <c r="C24" s="28">
        <v>4</v>
      </c>
      <c r="D24" s="27">
        <v>110</v>
      </c>
      <c r="E24">
        <v>1</v>
      </c>
      <c r="F24">
        <v>4</v>
      </c>
      <c r="H24">
        <v>0</v>
      </c>
      <c r="I24">
        <v>0</v>
      </c>
      <c r="J24">
        <v>0</v>
      </c>
      <c r="K24">
        <v>0</v>
      </c>
      <c r="L24">
        <v>9.9999999999999995E-7</v>
      </c>
      <c r="M24">
        <v>0</v>
      </c>
      <c r="N24">
        <v>0</v>
      </c>
      <c r="O24">
        <v>0</v>
      </c>
      <c r="P24">
        <v>110</v>
      </c>
      <c r="Q24">
        <v>0</v>
      </c>
      <c r="R24">
        <v>0</v>
      </c>
      <c r="T24" s="8" t="str">
        <f t="shared" si="0"/>
        <v>NOT EQUAL</v>
      </c>
      <c r="V24" s="33">
        <f t="shared" si="1"/>
        <v>0</v>
      </c>
      <c r="W24" s="33">
        <f t="shared" si="2"/>
        <v>109.99999889999999</v>
      </c>
      <c r="Y24" s="1" t="str" cm="1">
        <f t="array" ref="Y24">IF(AND(F24=0, OR(Q24=0, Q24=1), P24&lt;&gt;0, NOT(OR(J24&gt;0, K24&gt;0, L24&gt;0, N24&gt;0))),
    ROUND(D24 * E24 * PRODUCT(1 - I24:I24 / 100, 1 - M24:M24 / 100, 1 - O24:O24 / 100), 2),
"")</f>
        <v/>
      </c>
      <c r="Z24" s="1" t="str" cm="1">
        <f t="array" ref="Z24">IF(AND(F24=1, OR(Q24=0, Q24=1), P24&lt;&gt;0, NOT(OR(J24&gt;0, K24&gt;0, L24&gt;0, N24&gt;0))),
    ROUND(D24 * E24 * 1.12 * PRODUCT(1 - I24:I24 / 100, 1 - M24:M24 / 100, 1 - O24:O24 / 100), 2),
"")</f>
        <v/>
      </c>
      <c r="AA24" s="1" t="str" cm="1">
        <f t="array" ref="AA24">IF(AND(F24=2, OR(Q24=0, Q24=1), P24&lt;&gt;0, NOT(OR(J24&gt;0, K24&gt;0, L24&gt;0, N24&gt;0))),
    ROUND(D24 * E24 * PRODUCT(1 - I24:I24 / 100, 1 - M24:M24 / 100, 1 - O24:O24 / 100), 2),
"")</f>
        <v/>
      </c>
      <c r="AB24" s="1" t="str" cm="1">
        <f t="array" ref="AB24">IF(AND(F24=3, OR(Q24=0, Q24=1), P24&lt;&gt;0, NOT(OR(J24&gt;0, K24&gt;0, L24&gt;0, N24&gt;0))),
    ROUND(D24 * E24 * PRODUCT(1 - I24:I24 / 100, 1 - M24:M24 / 100, 1 - O24:O24 / 100), 2),
"")</f>
        <v/>
      </c>
      <c r="AC24" s="1">
        <f t="shared" si="3"/>
        <v>110</v>
      </c>
      <c r="AE24" s="37"/>
      <c r="AF24" t="s">
        <v>58</v>
      </c>
      <c r="AL24" s="5">
        <f>AL6+AL9</f>
        <v>186.56</v>
      </c>
    </row>
    <row r="25" spans="1:38" x14ac:dyDescent="0.25">
      <c r="A25" s="8"/>
      <c r="C25" s="8"/>
      <c r="D25" s="27"/>
      <c r="T25" s="8" t="str">
        <f t="shared" si="0"/>
        <v>=</v>
      </c>
      <c r="V25" s="33">
        <f t="shared" si="1"/>
        <v>0</v>
      </c>
      <c r="W25" s="33">
        <f t="shared" si="2"/>
        <v>0</v>
      </c>
      <c r="Y25" s="1" t="str" cm="1">
        <f t="array" ref="Y25">IF(AND(F25=0, OR(Q25=0, Q25=1), P25&lt;&gt;0, NOT(OR(J25&gt;0, K25&gt;0, L25&gt;0, N25&gt;0))),
    ROUND(D25 * E25 * PRODUCT(1 - I25:I25 / 100, 1 - M25:M25 / 100, 1 - O25:O25 / 100), 2),
"")</f>
        <v/>
      </c>
      <c r="Z25" s="1" t="str" cm="1">
        <f t="array" ref="Z25">IF(AND(F25=1, OR(Q25=0, Q25=1), P25&lt;&gt;0, NOT(OR(J25&gt;0, K25&gt;0, L25&gt;0, N25&gt;0))),
    ROUND(D25 * E25 * 1.12 * PRODUCT(1 - I25:I25 / 100, 1 - M25:M25 / 100, 1 - O25:O25 / 100), 2),
"")</f>
        <v/>
      </c>
      <c r="AA25" s="1" t="str" cm="1">
        <f t="array" ref="AA25">IF(AND(F25=2, OR(Q25=0, Q25=1), P25&lt;&gt;0, NOT(OR(J25&gt;0, K25&gt;0, L25&gt;0, N25&gt;0))),
    ROUND(D25 * E25 * PRODUCT(1 - I25:I25 / 100, 1 - M25:M25 / 100, 1 - O25:O25 / 100), 2),
"")</f>
        <v/>
      </c>
      <c r="AB25" s="1" t="str" cm="1">
        <f t="array" ref="AB25">IF(AND(F25=3, OR(Q25=0, Q25=1), P25&lt;&gt;0, NOT(OR(J25&gt;0, K25&gt;0, L25&gt;0, N25&gt;0))),
    ROUND(D25 * E25 * PRODUCT(1 - I25:I25 / 100, 1 - M25:M25 / 100, 1 - O25:O25 / 100), 2),
"")</f>
        <v/>
      </c>
      <c r="AC25" s="1" t="str">
        <f t="shared" si="3"/>
        <v/>
      </c>
      <c r="AE25" s="36">
        <v>330</v>
      </c>
      <c r="AF25" cm="1">
        <f t="array" ref="AF25">IF(OR(Q2=0, Q2=1),
    IF(P2=0, 0,
        IF(COUNTA(H2:O2)=0,
            D2 * E2,
            ROUND(
                IF(F2=4,
                    IF(OR(J2&gt;0, K2&gt;0, L2&gt;0, N2&gt;0),
                        D2 * E2,
                        D2 * E2 * PRODUCT(1 - H2:H2 / 100, 1 - M2:M2 / 100, 1 - O2:O2 / 100)
                    ),
                    IF(OR(J2&gt;0, K2&gt;0, L2&gt;0, N2&gt;0),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H2:H2 / 100, 1 - M2:M2 / 100, 1 - O2:O2 / 100),
            2)
        )
    ),
"Voided")</f>
        <v>0</v>
      </c>
    </row>
    <row r="26" spans="1:38" x14ac:dyDescent="0.25">
      <c r="A26" t="s">
        <v>130</v>
      </c>
      <c r="T26" s="8" t="str">
        <f t="shared" si="0"/>
        <v>=</v>
      </c>
      <c r="V26" s="33">
        <f t="shared" si="1"/>
        <v>0</v>
      </c>
      <c r="W26" s="33">
        <f t="shared" si="2"/>
        <v>0</v>
      </c>
      <c r="Y26" s="1" t="str" cm="1">
        <f t="array" ref="Y26">IF(AND(F26=0, OR(Q26=0, Q26=1), P26&lt;&gt;0, NOT(OR(J26&gt;0, K26&gt;0, L26&gt;0, N26&gt;0))),
    ROUND(D26 * E26 * PRODUCT(1 - I26:I26 / 100, 1 - M26:M26 / 100, 1 - O26:O26 / 100), 2),
"")</f>
        <v/>
      </c>
      <c r="Z26" s="1" t="str" cm="1">
        <f t="array" ref="Z26">IF(AND(F26=1, OR(Q26=0, Q26=1), P26&lt;&gt;0, NOT(OR(J26&gt;0, K26&gt;0, L26&gt;0, N26&gt;0))),
    ROUND(D26 * E26 * 1.12 * PRODUCT(1 - I26:I26 / 100, 1 - M26:M26 / 100, 1 - O26:O26 / 100), 2),
"")</f>
        <v/>
      </c>
      <c r="AA26" s="1" t="str" cm="1">
        <f t="array" ref="AA26">IF(AND(F26=2, OR(Q26=0, Q26=1), P26&lt;&gt;0, NOT(OR(J26&gt;0, K26&gt;0, L26&gt;0, N26&gt;0))),
    ROUND(D26 * E26 * PRODUCT(1 - I26:I26 / 100, 1 - M26:M26 / 100, 1 - O26:O26 / 100), 2),
"")</f>
        <v/>
      </c>
      <c r="AB26" s="1" t="str" cm="1">
        <f t="array" ref="AB26">IF(AND(F26=3, OR(Q26=0, Q26=1), P26&lt;&gt;0, NOT(OR(J26&gt;0, K26&gt;0, L26&gt;0, N26&gt;0))),
    ROUND(D26 * E26 * PRODUCT(1 - I26:I26 / 100, 1 - M26:M26 / 100, 1 - O26:O26 / 100), 2),
"")</f>
        <v/>
      </c>
      <c r="AC26" s="1" t="str">
        <f t="shared" si="3"/>
        <v/>
      </c>
      <c r="AL26" s="5" t="s">
        <v>36</v>
      </c>
    </row>
    <row r="27" spans="1:38" x14ac:dyDescent="0.25">
      <c r="A27" t="s">
        <v>56</v>
      </c>
      <c r="B27" t="s">
        <v>0</v>
      </c>
      <c r="C27" t="s">
        <v>1</v>
      </c>
      <c r="D27" s="2" t="s">
        <v>124</v>
      </c>
      <c r="E27" t="s">
        <v>2</v>
      </c>
      <c r="F27" t="s">
        <v>4</v>
      </c>
      <c r="H27" t="s">
        <v>69</v>
      </c>
      <c r="I27" t="s">
        <v>51</v>
      </c>
      <c r="J27" t="s">
        <v>7</v>
      </c>
      <c r="K27" t="s">
        <v>52</v>
      </c>
      <c r="L27" t="s">
        <v>53</v>
      </c>
      <c r="M27" t="s">
        <v>54</v>
      </c>
      <c r="N27" t="s">
        <v>55</v>
      </c>
      <c r="O27" t="s">
        <v>57</v>
      </c>
      <c r="P27" t="s">
        <v>5</v>
      </c>
      <c r="Q27" t="s">
        <v>6</v>
      </c>
      <c r="R27" t="s">
        <v>86</v>
      </c>
      <c r="T27" s="8" t="str">
        <f t="shared" si="0"/>
        <v>VOIDED</v>
      </c>
      <c r="V27" s="33">
        <f t="shared" si="1"/>
        <v>0</v>
      </c>
      <c r="W27" s="33">
        <f t="shared" si="2"/>
        <v>0</v>
      </c>
      <c r="Y27" s="1" t="str" cm="1">
        <f t="array" ref="Y27">IF(AND(F27=0, OR(Q27=0, Q27=1), P27&lt;&gt;0, NOT(OR(J27&gt;0, K27&gt;0, L27&gt;0, N27&gt;0))),
    ROUND(D27 * E27 * PRODUCT(1 - I27:I27 / 100, 1 - M27:M27 / 100, 1 - O27:O27 / 100), 2),
"")</f>
        <v/>
      </c>
      <c r="Z27" s="1" t="str" cm="1">
        <f t="array" ref="Z27">IF(AND(F27=1, OR(Q27=0, Q27=1), P27&lt;&gt;0, NOT(OR(J27&gt;0, K27&gt;0, L27&gt;0, N27&gt;0))),
    ROUND(D27 * E27 * 1.12 * PRODUCT(1 - I27:I27 / 100, 1 - M27:M27 / 100, 1 - O27:O27 / 100), 2),
"")</f>
        <v/>
      </c>
      <c r="AA27" s="1" t="str" cm="1">
        <f t="array" ref="AA27">IF(AND(F27=2, OR(Q27=0, Q27=1), P27&lt;&gt;0, NOT(OR(J27&gt;0, K27&gt;0, L27&gt;0, N27&gt;0))),
    ROUND(D27 * E27 * PRODUCT(1 - I27:I27 / 100, 1 - M27:M27 / 100, 1 - O27:O27 / 100), 2),
"")</f>
        <v/>
      </c>
      <c r="AB27" s="1" t="str" cm="1">
        <f t="array" ref="AB27">IF(AND(F27=3, OR(Q27=0, Q27=1), P27&lt;&gt;0, NOT(OR(J27&gt;0, K27&gt;0, L27&gt;0, N27&gt;0))),
    ROUND(D27 * E27 * PRODUCT(1 - I27:I27 / 100, 1 - M27:M27 / 100, 1 - O27:O27 / 100), 2),
"")</f>
        <v/>
      </c>
      <c r="AC27" s="1" t="str">
        <f t="shared" si="3"/>
        <v/>
      </c>
      <c r="AF27" t="s">
        <v>59</v>
      </c>
      <c r="AL27" s="5">
        <f>AL6 / 1.12 * 0.12</f>
        <v>19.988571428571426</v>
      </c>
    </row>
    <row r="28" spans="1:38" x14ac:dyDescent="0.25">
      <c r="B28">
        <v>311377</v>
      </c>
      <c r="C28">
        <v>0</v>
      </c>
      <c r="D28" s="2">
        <v>123.2</v>
      </c>
      <c r="E28">
        <v>1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0</v>
      </c>
      <c r="P28">
        <v>101.2</v>
      </c>
      <c r="Q28">
        <v>0</v>
      </c>
      <c r="R28">
        <v>0</v>
      </c>
      <c r="T28" s="8" t="str">
        <f t="shared" si="0"/>
        <v>NOT EQUAL</v>
      </c>
      <c r="V28" s="33">
        <f t="shared" si="1"/>
        <v>24.64</v>
      </c>
      <c r="W28" s="33">
        <f t="shared" si="2"/>
        <v>98.56</v>
      </c>
      <c r="Y28" s="1" cm="1">
        <f t="array" ref="Y28">IF(AND(F28=0, OR(Q28=0, Q28=1), P28&lt;&gt;0, NOT(OR(J28&gt;0, K28&gt;0, L28&gt;0, N28&gt;0))),
    ROUND(D28 * E28 * PRODUCT(1 - I28:I28 / 100, 1 - M28:M28 / 100, 1 - O28:O28 / 100), 2),
"")</f>
        <v>98.56</v>
      </c>
      <c r="Z28" s="1" t="str" cm="1">
        <f t="array" ref="Z28">IF(AND(F28=1, OR(Q28=0, Q28=1), P28&lt;&gt;0, NOT(OR(J28&gt;0, K28&gt;0, L28&gt;0, N28&gt;0))),
    ROUND(D28 * E28 * 1.12 * PRODUCT(1 - I28:I28 / 100, 1 - M28:M28 / 100, 1 - O28:O28 / 100), 2),
"")</f>
        <v/>
      </c>
      <c r="AA28" s="1" t="str" cm="1">
        <f t="array" ref="AA28">IF(AND(F28=2, OR(Q28=0, Q28=1), P28&lt;&gt;0, NOT(OR(J28&gt;0, K28&gt;0, L28&gt;0, N28&gt;0))),
    ROUND(D28 * E28 * PRODUCT(1 - I28:I28 / 100, 1 - M28:M28 / 100, 1 - O28:O28 / 100), 2),
"")</f>
        <v/>
      </c>
      <c r="AB28" s="1" t="str" cm="1">
        <f t="array" ref="AB28">IF(AND(F28=3, OR(Q28=0, Q28=1), P28&lt;&gt;0, NOT(OR(J28&gt;0, K28&gt;0, L28&gt;0, N28&gt;0))),
    ROUND(D28 * E28 * PRODUCT(1 - I28:I28 / 100, 1 - M28:M28 / 100, 1 - O28:O28 / 100), 2),
"")</f>
        <v/>
      </c>
      <c r="AC28" s="1" t="str">
        <f t="shared" si="3"/>
        <v/>
      </c>
      <c r="AF28" cm="1">
        <f t="array" ref="AF28">IF(OR(Q2=0, Q2=1),
    IF(P2=0, 0,
        _xlfn.LET(
            _xlpm.base, D2 * E2,
            _xlpm.hasGovDiscount, OR(J2&gt;0, K2&gt;0, L2&gt;0, N2&gt;0),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H2:O2 / 100), 2)
        )
    ),
"Voided")</f>
        <v>0</v>
      </c>
    </row>
    <row r="29" spans="1:38" x14ac:dyDescent="0.25">
      <c r="B29">
        <v>311377</v>
      </c>
      <c r="C29">
        <v>1</v>
      </c>
      <c r="D29" s="2">
        <v>110</v>
      </c>
      <c r="E29">
        <v>1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0</v>
      </c>
      <c r="O29">
        <v>0</v>
      </c>
      <c r="P29">
        <v>101.2</v>
      </c>
      <c r="Q29">
        <v>0</v>
      </c>
      <c r="R29">
        <v>0</v>
      </c>
      <c r="T29" s="8" t="str">
        <f t="shared" si="0"/>
        <v>NOT EQUAL</v>
      </c>
      <c r="V29" s="33">
        <f t="shared" si="1"/>
        <v>22</v>
      </c>
      <c r="W29" s="33">
        <f t="shared" si="2"/>
        <v>88</v>
      </c>
      <c r="Y29" s="1" cm="1">
        <f t="array" ref="Y29">IF(AND(F29=0, OR(Q29=0, Q29=1), P29&lt;&gt;0, NOT(OR(J29&gt;0, K29&gt;0, L29&gt;0, N29&gt;0))),
    ROUND(D29 * E29 * PRODUCT(1 - I29:I29 / 100, 1 - M29:M29 / 100, 1 - O29:O29 / 100), 2),
"")</f>
        <v>88</v>
      </c>
      <c r="Z29" s="1" t="str" cm="1">
        <f t="array" ref="Z29">IF(AND(F29=1, OR(Q29=0, Q29=1), P29&lt;&gt;0, NOT(OR(J29&gt;0, K29&gt;0, L29&gt;0, N29&gt;0))),
    ROUND(D29 * E29 * 1.12 * PRODUCT(1 - I29:I29 / 100, 1 - M29:M29 / 100, 1 - O29:O29 / 100), 2),
"")</f>
        <v/>
      </c>
      <c r="AA29" s="1" t="str" cm="1">
        <f t="array" ref="AA29">IF(AND(F29=2, OR(Q29=0, Q29=1), P29&lt;&gt;0, NOT(OR(J29&gt;0, K29&gt;0, L29&gt;0, N29&gt;0))),
    ROUND(D29 * E29 * PRODUCT(1 - I29:I29 / 100, 1 - M29:M29 / 100, 1 - O29:O29 / 100), 2),
"")</f>
        <v/>
      </c>
      <c r="AB29" s="1" t="str" cm="1">
        <f t="array" ref="AB29">IF(AND(F29=3, OR(Q29=0, Q29=1), P29&lt;&gt;0, NOT(OR(J29&gt;0, K29&gt;0, L29&gt;0, N29&gt;0))),
    ROUND(D29 * E29 * PRODUCT(1 - I29:I29 / 100, 1 - M29:M29 / 100, 1 - O29:O29 / 100), 2),
"")</f>
        <v/>
      </c>
      <c r="AC29" s="1" t="str">
        <f t="shared" si="3"/>
        <v/>
      </c>
      <c r="AL29" s="5" t="s">
        <v>28</v>
      </c>
    </row>
    <row r="30" spans="1:38" x14ac:dyDescent="0.25">
      <c r="B30">
        <v>311377</v>
      </c>
      <c r="C30">
        <v>2</v>
      </c>
      <c r="D30" s="2">
        <v>110</v>
      </c>
      <c r="E30">
        <v>1</v>
      </c>
      <c r="F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0</v>
      </c>
      <c r="O30">
        <v>0</v>
      </c>
      <c r="P30">
        <v>88</v>
      </c>
      <c r="Q30">
        <v>0</v>
      </c>
      <c r="R30">
        <v>0</v>
      </c>
      <c r="T30" s="8" t="str">
        <f t="shared" si="0"/>
        <v>NOT EQUAL</v>
      </c>
      <c r="V30" s="33">
        <f t="shared" si="1"/>
        <v>22</v>
      </c>
      <c r="W30" s="33">
        <f t="shared" si="2"/>
        <v>88</v>
      </c>
      <c r="Y30" s="1" t="str" cm="1">
        <f t="array" ref="Y30">IF(AND(F30=0, OR(Q30=0, Q30=1), P30&lt;&gt;0, NOT(OR(J30&gt;0, K30&gt;0, L30&gt;0, N30&gt;0))),
    ROUND(D30 * E30 * PRODUCT(1 - I30:I30 / 100, 1 - M30:M30 / 100, 1 - O30:O30 / 100), 2),
"")</f>
        <v/>
      </c>
      <c r="Z30" s="1" t="str" cm="1">
        <f t="array" ref="Z30">IF(AND(F30=1, OR(Q30=0, Q30=1), P30&lt;&gt;0, NOT(OR(J30&gt;0, K30&gt;0, L30&gt;0, N30&gt;0))),
    ROUND(D30 * E30 * 1.12 * PRODUCT(1 - I30:I30 / 100, 1 - M30:M30 / 100, 1 - O30:O30 / 100), 2),
"")</f>
        <v/>
      </c>
      <c r="AA30" s="1" cm="1">
        <f t="array" ref="AA30">IF(AND(F30=2, OR(Q30=0, Q30=1), P30&lt;&gt;0, NOT(OR(J30&gt;0, K30&gt;0, L30&gt;0, N30&gt;0))),
    ROUND(D30 * E30 * PRODUCT(1 - I30:I30 / 100, 1 - M30:M30 / 100, 1 - O30:O30 / 100), 2),
"")</f>
        <v>88</v>
      </c>
      <c r="AB30" s="1" t="str" cm="1">
        <f t="array" ref="AB30">IF(AND(F30=3, OR(Q30=0, Q30=1), P30&lt;&gt;0, NOT(OR(J30&gt;0, K30&gt;0, L30&gt;0, N30&gt;0))),
    ROUND(D30 * E30 * PRODUCT(1 - I30:I30 / 100, 1 - M30:M30 / 100, 1 - O30:O30 / 100), 2),
"")</f>
        <v/>
      </c>
      <c r="AC30" s="1" t="str">
        <f t="shared" si="3"/>
        <v/>
      </c>
      <c r="AF30" t="s">
        <v>131</v>
      </c>
      <c r="AL30" s="5">
        <f>AL9/1.12*0.12</f>
        <v>0</v>
      </c>
    </row>
    <row r="31" spans="1:38" x14ac:dyDescent="0.25">
      <c r="B31">
        <v>311377</v>
      </c>
      <c r="C31">
        <v>3</v>
      </c>
      <c r="D31" s="2">
        <v>110</v>
      </c>
      <c r="E31">
        <v>1</v>
      </c>
      <c r="F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88</v>
      </c>
      <c r="Q31">
        <v>0</v>
      </c>
      <c r="R31">
        <v>0</v>
      </c>
      <c r="T31" s="8" t="str">
        <f t="shared" si="0"/>
        <v>NOT EQUAL</v>
      </c>
      <c r="V31" s="33">
        <f t="shared" si="1"/>
        <v>22</v>
      </c>
      <c r="W31" s="33">
        <f t="shared" si="2"/>
        <v>88</v>
      </c>
      <c r="Y31" s="1" t="str" cm="1">
        <f t="array" ref="Y31">IF(AND(F31=0, OR(Q31=0, Q31=1), P31&lt;&gt;0, NOT(OR(J31&gt;0, K31&gt;0, L31&gt;0, N31&gt;0))),
    ROUND(D31 * E31 * PRODUCT(1 - I31:I31 / 100, 1 - M31:M31 / 100, 1 - O31:O31 / 100), 2),
"")</f>
        <v/>
      </c>
      <c r="Z31" s="1" t="str" cm="1">
        <f t="array" ref="Z31">IF(AND(F31=1, OR(Q31=0, Q31=1), P31&lt;&gt;0, NOT(OR(J31&gt;0, K31&gt;0, L31&gt;0, N31&gt;0))),
    ROUND(D31 * E31 * 1.12 * PRODUCT(1 - I31:I31 / 100, 1 - M31:M31 / 100, 1 - O31:O31 / 100), 2),
"")</f>
        <v/>
      </c>
      <c r="AA31" s="1" t="str" cm="1">
        <f t="array" ref="AA31">IF(AND(F31=2, OR(Q31=0, Q31=1), P31&lt;&gt;0, NOT(OR(J31&gt;0, K31&gt;0, L31&gt;0, N31&gt;0))),
    ROUND(D31 * E31 * PRODUCT(1 - I31:I31 / 100, 1 - M31:M31 / 100, 1 - O31:O31 / 100), 2),
"")</f>
        <v/>
      </c>
      <c r="AB31" s="1" cm="1">
        <f t="array" ref="AB31">IF(AND(F31=3, OR(Q31=0, Q31=1), P31&lt;&gt;0, NOT(OR(J31&gt;0, K31&gt;0, L31&gt;0, N31&gt;0))),
    ROUND(D31 * E31 * PRODUCT(1 - I31:I31 / 100, 1 - M31:M31 / 100, 1 - O31:O31 / 100), 2),
"")</f>
        <v>88</v>
      </c>
      <c r="AC31" s="1" t="str">
        <f t="shared" si="3"/>
        <v/>
      </c>
      <c r="AF31" s="35" t="str" cm="1">
        <f t="array" ref="AF31">IF(
        AND(
            F2=4,
            OR(Q2=0, Q2=1),
            P2&lt;&gt;0
        ),
        IF(H2&gt;0,
            ROUND((D2 * E2 * PRODUCT(1 - I2:I2 / 100, 1 - M2:M2 / 100, 1 - O2:O2 / 100) - R2), 2),
            ROUND(D2 * E2 * PRODUCT(1 - I2:I2 / 100, 1 - M2:M2 / 100, 1 - O2:O2 / 100), 2)
        ),
    "")</f>
        <v/>
      </c>
    </row>
    <row r="32" spans="1:38" x14ac:dyDescent="0.25">
      <c r="B32">
        <v>311377</v>
      </c>
      <c r="C32">
        <v>4</v>
      </c>
      <c r="D32" s="2">
        <v>110</v>
      </c>
      <c r="E32">
        <v>1</v>
      </c>
      <c r="F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88</v>
      </c>
      <c r="Q32">
        <v>0</v>
      </c>
      <c r="R32">
        <v>0</v>
      </c>
      <c r="T32" s="8" t="str">
        <f t="shared" si="0"/>
        <v>NOT EQUAL</v>
      </c>
      <c r="V32" s="33">
        <f t="shared" si="1"/>
        <v>22</v>
      </c>
      <c r="W32" s="33">
        <f t="shared" si="2"/>
        <v>88</v>
      </c>
      <c r="Y32" s="1" t="str" cm="1">
        <f t="array" ref="Y32">IF(AND(F32=0, OR(Q32=0, Q32=1), P32&lt;&gt;0, NOT(OR(J32&gt;0, K32&gt;0, L32&gt;0, N32&gt;0))),
    ROUND(D32 * E32 * PRODUCT(1 - I32:I32 / 100, 1 - M32:M32 / 100, 1 - O32:O32 / 100), 2),
"")</f>
        <v/>
      </c>
      <c r="Z32" s="1" t="str" cm="1">
        <f t="array" ref="Z32">IF(AND(F32=1, OR(Q32=0, Q32=1), P32&lt;&gt;0, NOT(OR(J32&gt;0, K32&gt;0, L32&gt;0, N32&gt;0))),
    ROUND(D32 * E32 * 1.12 * PRODUCT(1 - I32:I32 / 100, 1 - M32:M32 / 100, 1 - O32:O32 / 100), 2),
"")</f>
        <v/>
      </c>
      <c r="AA32" s="1" t="str" cm="1">
        <f t="array" ref="AA32">IF(AND(F32=2, OR(Q32=0, Q32=1), P32&lt;&gt;0, NOT(OR(J32&gt;0, K32&gt;0, L32&gt;0, N32&gt;0))),
    ROUND(D32 * E32 * PRODUCT(1 - I32:I32 / 100, 1 - M32:M32 / 100, 1 - O32:O32 / 100), 2),
"")</f>
        <v/>
      </c>
      <c r="AB32" s="1" t="str" cm="1">
        <f t="array" ref="AB32">IF(AND(F32=3, OR(Q32=0, Q32=1), P32&lt;&gt;0, NOT(OR(J32&gt;0, K32&gt;0, L32&gt;0, N32&gt;0))),
    ROUND(D32 * E32 * PRODUCT(1 - I32:I32 / 100, 1 - M32:M32 / 100, 1 - O32:O32 / 100), 2),
"")</f>
        <v/>
      </c>
      <c r="AC32" s="1">
        <f t="shared" si="3"/>
        <v>110</v>
      </c>
      <c r="AE32" s="37"/>
      <c r="AL32" s="5" t="s">
        <v>32</v>
      </c>
    </row>
    <row r="33" spans="1:45" x14ac:dyDescent="0.25">
      <c r="T33" s="8" t="str">
        <f t="shared" si="0"/>
        <v>=</v>
      </c>
      <c r="V33" s="33">
        <f t="shared" si="1"/>
        <v>0</v>
      </c>
      <c r="W33" s="33">
        <f t="shared" si="2"/>
        <v>0</v>
      </c>
      <c r="Y33" s="1" t="str" cm="1">
        <f t="array" ref="Y33">IF(AND(F33=0, OR(Q33=0, Q33=1), P33&lt;&gt;0, NOT(OR(J33&gt;0, K33&gt;0, L33&gt;0, N33&gt;0))),
    ROUND(D33 * E33 * PRODUCT(1 - I33:I33 / 100, 1 - M33:M33 / 100, 1 - O33:O33 / 100), 2),
"")</f>
        <v/>
      </c>
      <c r="Z33" s="1" t="str" cm="1">
        <f t="array" ref="Z33">IF(AND(F33=1, OR(Q33=0, Q33=1), P33&lt;&gt;0, NOT(OR(J33&gt;0, K33&gt;0, L33&gt;0, N33&gt;0))),
    ROUND(D33 * E33 * 1.12 * PRODUCT(1 - I33:I33 / 100, 1 - M33:M33 / 100, 1 - O33:O33 / 100), 2),
"")</f>
        <v/>
      </c>
      <c r="AA33" s="1" t="str" cm="1">
        <f t="array" ref="AA33">IF(AND(F33=2, OR(Q33=0, Q33=1), P33&lt;&gt;0, NOT(OR(J33&gt;0, K33&gt;0, L33&gt;0, N33&gt;0))),
    ROUND(D33 * E33 * PRODUCT(1 - I33:I33 / 100, 1 - M33:M33 / 100, 1 - O33:O33 / 100), 2),
"")</f>
        <v/>
      </c>
      <c r="AB33" s="1" t="str" cm="1">
        <f t="array" ref="AB33">IF(AND(F33=3, OR(Q33=0, Q33=1), P33&lt;&gt;0, NOT(OR(J33&gt;0, K33&gt;0, L33&gt;0, N33&gt;0))),
    ROUND(D33 * E33 * PRODUCT(1 - I33:I33 / 100, 1 - M33:M33 / 100, 1 - O33:O33 / 100), 2),
"")</f>
        <v/>
      </c>
      <c r="AC33" s="1" t="str">
        <f t="shared" si="3"/>
        <v/>
      </c>
      <c r="AE33" s="36">
        <v>110</v>
      </c>
      <c r="AL33" s="5">
        <f>(((AL3-(AL6/1.12*0.12)) * (AH6*0.01)) / AF3) * AF6</f>
        <v>0</v>
      </c>
    </row>
    <row r="34" spans="1:45" x14ac:dyDescent="0.25">
      <c r="A34" t="s">
        <v>44</v>
      </c>
      <c r="T34" s="8" t="str">
        <f t="shared" si="0"/>
        <v>=</v>
      </c>
      <c r="V34" s="33">
        <f t="shared" si="1"/>
        <v>0</v>
      </c>
      <c r="W34" s="33">
        <f t="shared" si="2"/>
        <v>0</v>
      </c>
      <c r="Y34" s="1" t="str" cm="1">
        <f t="array" ref="Y34">IF(AND(F34=0, OR(Q34=0, Q34=1), P34&lt;&gt;0, NOT(OR(J34&gt;0, K34&gt;0, L34&gt;0, N34&gt;0))),
    ROUND(D34 * E34 * PRODUCT(1 - I34:I34 / 100, 1 - M34:M34 / 100, 1 - O34:O34 / 100), 2),
"")</f>
        <v/>
      </c>
      <c r="Z34" s="1" t="str" cm="1">
        <f t="array" ref="Z34">IF(AND(F34=1, OR(Q34=0, Q34=1), P34&lt;&gt;0, NOT(OR(J34&gt;0, K34&gt;0, L34&gt;0, N34&gt;0))),
    ROUND(D34 * E34 * 1.12 * PRODUCT(1 - I34:I34 / 100, 1 - M34:M34 / 100, 1 - O34:O34 / 100), 2),
"")</f>
        <v/>
      </c>
      <c r="AA34" s="1" t="str" cm="1">
        <f t="array" ref="AA34">IF(AND(F34=2, OR(Q34=0, Q34=1), P34&lt;&gt;0, NOT(OR(J34&gt;0, K34&gt;0, L34&gt;0, N34&gt;0))),
    ROUND(D34 * E34 * PRODUCT(1 - I34:I34 / 100, 1 - M34:M34 / 100, 1 - O34:O34 / 100), 2),
"")</f>
        <v/>
      </c>
      <c r="AB34" s="1" t="str" cm="1">
        <f t="array" ref="AB34">IF(AND(F34=3, OR(Q34=0, Q34=1), P34&lt;&gt;0, NOT(OR(J34&gt;0, K34&gt;0, L34&gt;0, N34&gt;0))),
    ROUND(D34 * E34 * PRODUCT(1 - I34:I34 / 100, 1 - M34:M34 / 100, 1 - O34:O34 / 100), 2),
"")</f>
        <v/>
      </c>
      <c r="AC34" s="1" t="str">
        <f t="shared" si="3"/>
        <v/>
      </c>
    </row>
    <row r="35" spans="1:45" x14ac:dyDescent="0.25">
      <c r="A35" t="s">
        <v>56</v>
      </c>
      <c r="B35" t="s">
        <v>0</v>
      </c>
      <c r="C35" t="s">
        <v>1</v>
      </c>
      <c r="D35" s="2" t="s">
        <v>124</v>
      </c>
      <c r="E35" t="s">
        <v>2</v>
      </c>
      <c r="F35" t="s">
        <v>4</v>
      </c>
      <c r="H35" t="s">
        <v>69</v>
      </c>
      <c r="I35" t="s">
        <v>51</v>
      </c>
      <c r="J35" t="s">
        <v>7</v>
      </c>
      <c r="K35" t="s">
        <v>52</v>
      </c>
      <c r="L35" t="s">
        <v>53</v>
      </c>
      <c r="M35" t="s">
        <v>54</v>
      </c>
      <c r="N35" t="s">
        <v>55</v>
      </c>
      <c r="O35" t="s">
        <v>57</v>
      </c>
      <c r="P35" t="s">
        <v>5</v>
      </c>
      <c r="Q35" t="s">
        <v>6</v>
      </c>
      <c r="R35" t="s">
        <v>86</v>
      </c>
      <c r="T35" s="8" t="str">
        <f t="shared" si="0"/>
        <v>VOIDED</v>
      </c>
      <c r="V35" s="33">
        <f t="shared" si="1"/>
        <v>0</v>
      </c>
      <c r="W35" s="33">
        <f t="shared" si="2"/>
        <v>0</v>
      </c>
      <c r="Y35" s="1" t="str" cm="1">
        <f t="array" ref="Y35">IF(AND(F35=0, OR(Q35=0, Q35=1), P35&lt;&gt;0, NOT(OR(J35&gt;0, K35&gt;0, L35&gt;0, N35&gt;0))),
    ROUND(D35 * E35 * PRODUCT(1 - I35:I35 / 100, 1 - M35:M35 / 100, 1 - O35:O35 / 100), 2),
"")</f>
        <v/>
      </c>
      <c r="Z35" s="1" t="str" cm="1">
        <f t="array" ref="Z35">IF(AND(F35=1, OR(Q35=0, Q35=1), P35&lt;&gt;0, NOT(OR(J35&gt;0, K35&gt;0, L35&gt;0, N35&gt;0))),
    ROUND(D35 * E35 * 1.12 * PRODUCT(1 - I35:I35 / 100, 1 - M35:M35 / 100, 1 - O35:O35 / 100), 2),
"")</f>
        <v/>
      </c>
      <c r="AA35" s="1" t="str" cm="1">
        <f t="array" ref="AA35">IF(AND(F35=2, OR(Q35=0, Q35=1), P35&lt;&gt;0, NOT(OR(J35&gt;0, K35&gt;0, L35&gt;0, N35&gt;0))),
    ROUND(D35 * E35 * PRODUCT(1 - I35:I35 / 100, 1 - M35:M35 / 100, 1 - O35:O35 / 100), 2),
"")</f>
        <v/>
      </c>
      <c r="AB35" s="1" t="str" cm="1">
        <f t="array" ref="AB35">IF(AND(F35=3, OR(Q35=0, Q35=1), P35&lt;&gt;0, NOT(OR(J35&gt;0, K35&gt;0, L35&gt;0, N35&gt;0))),
    ROUND(D35 * E35 * PRODUCT(1 - I35:I35 / 100, 1 - M35:M35 / 100, 1 - O35:O35 / 100), 2),
"")</f>
        <v/>
      </c>
      <c r="AC35" s="1" t="str">
        <f t="shared" si="3"/>
        <v/>
      </c>
      <c r="AL35" s="5" t="s">
        <v>38</v>
      </c>
    </row>
    <row r="36" spans="1:45" s="4" customFormat="1" x14ac:dyDescent="0.25">
      <c r="A36"/>
      <c r="B36">
        <v>311378</v>
      </c>
      <c r="C36">
        <v>0</v>
      </c>
      <c r="D36" s="2">
        <v>110</v>
      </c>
      <c r="E36">
        <v>1</v>
      </c>
      <c r="F36">
        <v>4</v>
      </c>
      <c r="G36"/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99</v>
      </c>
      <c r="Q36">
        <v>0</v>
      </c>
      <c r="R36">
        <v>0</v>
      </c>
      <c r="T36" s="8" t="str">
        <f t="shared" si="0"/>
        <v>=</v>
      </c>
      <c r="V36" s="33">
        <f t="shared" si="1"/>
        <v>0</v>
      </c>
      <c r="W36" s="33">
        <f t="shared" si="2"/>
        <v>99</v>
      </c>
      <c r="Y36" s="1" t="str" cm="1">
        <f t="array" ref="Y36">IF(AND(F36=0, OR(Q36=0, Q36=1), P36&lt;&gt;0, NOT(OR(J36&gt;0, K36&gt;0, L36&gt;0, N36&gt;0))),
    ROUND(D36 * E36 * PRODUCT(1 - I36:I36 / 100, 1 - M36:M36 / 100, 1 - O36:O36 / 100), 2),
"")</f>
        <v/>
      </c>
      <c r="Z36" s="1" t="str" cm="1">
        <f t="array" ref="Z36">IF(AND(F36=1, OR(Q36=0, Q36=1), P36&lt;&gt;0, NOT(OR(J36&gt;0, K36&gt;0, L36&gt;0, N36&gt;0))),
    ROUND(D36 * E36 * 1.12 * PRODUCT(1 - I36:I36 / 100, 1 - M36:M36 / 100, 1 - O36:O36 / 100), 2),
"")</f>
        <v/>
      </c>
      <c r="AA36" s="1" t="str" cm="1">
        <f t="array" ref="AA36">IF(AND(F36=2, OR(Q36=0, Q36=1), P36&lt;&gt;0, NOT(OR(J36&gt;0, K36&gt;0, L36&gt;0, N36&gt;0))),
    ROUND(D36 * E36 * PRODUCT(1 - I36:I36 / 100, 1 - M36:M36 / 100, 1 - O36:O36 / 100), 2),
"")</f>
        <v/>
      </c>
      <c r="AB36" s="1" t="str" cm="1">
        <f t="array" ref="AB36">IF(AND(F36=3, OR(Q36=0, Q36=1), P36&lt;&gt;0, NOT(OR(J36&gt;0, K36&gt;0, L36&gt;0, N36&gt;0))),
    ROUND(D36 * E36 * PRODUCT(1 - I36:I36 / 100, 1 - M36:M36 / 100, 1 - O36:O36 / 100), 2),
"")</f>
        <v/>
      </c>
      <c r="AC36" s="1">
        <f t="shared" si="3"/>
        <v>110</v>
      </c>
      <c r="AE36" s="37"/>
      <c r="AF36"/>
      <c r="AG36"/>
      <c r="AH36"/>
      <c r="AI36"/>
      <c r="AK36"/>
      <c r="AL36" s="6">
        <f xml:space="preserve"> ((AL3-(AL6/1.12*0.12)) /AF3*AF15) * (AH15/100)</f>
        <v>0</v>
      </c>
      <c r="AM36"/>
      <c r="AN36"/>
      <c r="AO36"/>
      <c r="AP36" s="2"/>
      <c r="AQ36"/>
      <c r="AR36" s="3"/>
      <c r="AS36"/>
    </row>
    <row r="37" spans="1:45" s="4" customFormat="1" x14ac:dyDescent="0.25">
      <c r="A37"/>
      <c r="B37">
        <v>311378</v>
      </c>
      <c r="C37">
        <v>1</v>
      </c>
      <c r="D37" s="2">
        <v>110</v>
      </c>
      <c r="E37">
        <v>1</v>
      </c>
      <c r="F37">
        <v>1</v>
      </c>
      <c r="G37"/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99</v>
      </c>
      <c r="Q37">
        <v>0</v>
      </c>
      <c r="R37">
        <v>0</v>
      </c>
      <c r="T37" s="8" t="str">
        <f t="shared" si="0"/>
        <v>=</v>
      </c>
      <c r="V37" s="33">
        <f t="shared" si="1"/>
        <v>0</v>
      </c>
      <c r="W37" s="33">
        <f t="shared" si="2"/>
        <v>99</v>
      </c>
      <c r="Y37" s="1" t="str" cm="1">
        <f t="array" ref="Y37">IF(AND(F37=0, OR(Q37=0, Q37=1), P37&lt;&gt;0, NOT(OR(J37&gt;0, K37&gt;0, L37&gt;0, N37&gt;0))),
    ROUND(D37 * E37 * PRODUCT(1 - I37:I37 / 100, 1 - M37:M37 / 100, 1 - O37:O37 / 100), 2),
"")</f>
        <v/>
      </c>
      <c r="Z37" s="1" t="str" cm="1">
        <f t="array" ref="Z37">IF(AND(F37=1, OR(Q37=0, Q37=1), P37&lt;&gt;0, NOT(OR(J37&gt;0, K37&gt;0, L37&gt;0, N37&gt;0))),
    ROUND(D37 * E37 * 1.12 * PRODUCT(1 - I37:I37 / 100, 1 - M37:M37 / 100, 1 - O37:O37 / 100), 2),
"")</f>
        <v/>
      </c>
      <c r="AA37" s="1" t="str" cm="1">
        <f t="array" ref="AA37">IF(AND(F37=2, OR(Q37=0, Q37=1), P37&lt;&gt;0, NOT(OR(J37&gt;0, K37&gt;0, L37&gt;0, N37&gt;0))),
    ROUND(D37 * E37 * PRODUCT(1 - I37:I37 / 100, 1 - M37:M37 / 100, 1 - O37:O37 / 100), 2),
"")</f>
        <v/>
      </c>
      <c r="AB37" s="1" t="str" cm="1">
        <f t="array" ref="AB37">IF(AND(F37=3, OR(Q37=0, Q37=1), P37&lt;&gt;0, NOT(OR(J37&gt;0, K37&gt;0, L37&gt;0, N37&gt;0))),
    ROUND(D37 * E37 * PRODUCT(1 - I37:I37 / 100, 1 - M37:M37 / 100, 1 - O37:O37 / 100), 2),
"")</f>
        <v/>
      </c>
      <c r="AC37" s="1">
        <f t="shared" si="3"/>
        <v>110</v>
      </c>
      <c r="AE37" s="37"/>
      <c r="AF37"/>
      <c r="AG37"/>
      <c r="AH37"/>
      <c r="AI37"/>
      <c r="AK37"/>
      <c r="AL37" s="2"/>
      <c r="AM37"/>
      <c r="AN37"/>
      <c r="AO37"/>
      <c r="AP37" s="2"/>
      <c r="AQ37"/>
      <c r="AR37" s="3"/>
      <c r="AS37"/>
    </row>
    <row r="38" spans="1:45" s="4" customFormat="1" x14ac:dyDescent="0.25">
      <c r="A38"/>
      <c r="B38">
        <v>311378</v>
      </c>
      <c r="C38">
        <v>2</v>
      </c>
      <c r="D38" s="2">
        <v>110</v>
      </c>
      <c r="E38">
        <v>1</v>
      </c>
      <c r="F38">
        <v>2</v>
      </c>
      <c r="G38"/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99</v>
      </c>
      <c r="Q38">
        <v>0</v>
      </c>
      <c r="R38">
        <v>0</v>
      </c>
      <c r="T38" s="8" t="str">
        <f t="shared" si="0"/>
        <v>=</v>
      </c>
      <c r="V38" s="33">
        <f t="shared" si="1"/>
        <v>0</v>
      </c>
      <c r="W38" s="33">
        <f t="shared" si="2"/>
        <v>99</v>
      </c>
      <c r="Y38" s="1" t="str" cm="1">
        <f t="array" ref="Y38">IF(AND(F38=0, OR(Q38=0, Q38=1), P38&lt;&gt;0, NOT(OR(J38&gt;0, K38&gt;0, L38&gt;0, N38&gt;0))),
    ROUND(D38 * E38 * PRODUCT(1 - I38:I38 / 100, 1 - M38:M38 / 100, 1 - O38:O38 / 100), 2),
"")</f>
        <v/>
      </c>
      <c r="Z38" s="1" t="str" cm="1">
        <f t="array" ref="Z38">IF(AND(F38=1, OR(Q38=0, Q38=1), P38&lt;&gt;0, NOT(OR(J38&gt;0, K38&gt;0, L38&gt;0, N38&gt;0))),
    ROUND(D38 * E38 * 1.12 * PRODUCT(1 - I38:I38 / 100, 1 - M38:M38 / 100, 1 - O38:O38 / 100), 2),
"")</f>
        <v/>
      </c>
      <c r="AA38" s="1" t="str" cm="1">
        <f t="array" ref="AA38">IF(AND(F38=2, OR(Q38=0, Q38=1), P38&lt;&gt;0, NOT(OR(J38&gt;0, K38&gt;0, L38&gt;0, N38&gt;0))),
    ROUND(D38 * E38 * PRODUCT(1 - I38:I38 / 100, 1 - M38:M38 / 100, 1 - O38:O38 / 100), 2),
"")</f>
        <v/>
      </c>
      <c r="AB38" s="1" t="str" cm="1">
        <f t="array" ref="AB38">IF(AND(F38=3, OR(Q38=0, Q38=1), P38&lt;&gt;0, NOT(OR(J38&gt;0, K38&gt;0, L38&gt;0, N38&gt;0))),
    ROUND(D38 * E38 * PRODUCT(1 - I38:I38 / 100, 1 - M38:M38 / 100, 1 - O38:O38 / 100), 2),
"")</f>
        <v/>
      </c>
      <c r="AC38" s="1" t="str">
        <f t="shared" si="3"/>
        <v/>
      </c>
      <c r="AE38" s="36"/>
      <c r="AF38"/>
      <c r="AG38"/>
      <c r="AH38"/>
      <c r="AI38"/>
      <c r="AK38"/>
      <c r="AL38" s="5" t="s">
        <v>35</v>
      </c>
      <c r="AM38"/>
      <c r="AN38"/>
      <c r="AO38"/>
      <c r="AP38" s="2"/>
      <c r="AQ38"/>
      <c r="AR38" s="3"/>
      <c r="AS38"/>
    </row>
    <row r="39" spans="1:45" s="4" customFormat="1" x14ac:dyDescent="0.25">
      <c r="A39"/>
      <c r="B39">
        <v>311378</v>
      </c>
      <c r="C39">
        <v>3</v>
      </c>
      <c r="D39" s="2">
        <v>110</v>
      </c>
      <c r="E39">
        <v>1</v>
      </c>
      <c r="F39">
        <v>3</v>
      </c>
      <c r="G39"/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99</v>
      </c>
      <c r="Q39">
        <v>0</v>
      </c>
      <c r="R39">
        <v>0</v>
      </c>
      <c r="T39" s="8" t="str">
        <f t="shared" si="0"/>
        <v>=</v>
      </c>
      <c r="V39" s="33">
        <f t="shared" si="1"/>
        <v>0</v>
      </c>
      <c r="W39" s="33">
        <f t="shared" si="2"/>
        <v>99</v>
      </c>
      <c r="Y39" s="1" t="str" cm="1">
        <f t="array" ref="Y39">IF(AND(F39=0, OR(Q39=0, Q39=1), P39&lt;&gt;0, NOT(OR(J39&gt;0, K39&gt;0, L39&gt;0, N39&gt;0))),
    ROUND(D39 * E39 * PRODUCT(1 - I39:I39 / 100, 1 - M39:M39 / 100, 1 - O39:O39 / 100), 2),
"")</f>
        <v/>
      </c>
      <c r="Z39" s="1" t="str" cm="1">
        <f t="array" ref="Z39">IF(AND(F39=1, OR(Q39=0, Q39=1), P39&lt;&gt;0, NOT(OR(J39&gt;0, K39&gt;0, L39&gt;0, N39&gt;0))),
    ROUND(D39 * E39 * 1.12 * PRODUCT(1 - I39:I39 / 100, 1 - M39:M39 / 100, 1 - O39:O39 / 100), 2),
"")</f>
        <v/>
      </c>
      <c r="AA39" s="1" t="str" cm="1">
        <f t="array" ref="AA39">IF(AND(F39=2, OR(Q39=0, Q39=1), P39&lt;&gt;0, NOT(OR(J39&gt;0, K39&gt;0, L39&gt;0, N39&gt;0))),
    ROUND(D39 * E39 * PRODUCT(1 - I39:I39 / 100, 1 - M39:M39 / 100, 1 - O39:O39 / 100), 2),
"")</f>
        <v/>
      </c>
      <c r="AB39" s="1" t="str" cm="1">
        <f t="array" ref="AB39">IF(AND(F39=3, OR(Q39=0, Q39=1), P39&lt;&gt;0, NOT(OR(J39&gt;0, K39&gt;0, L39&gt;0, N39&gt;0))),
    ROUND(D39 * E39 * PRODUCT(1 - I39:I39 / 100, 1 - M39:M39 / 100, 1 - O39:O39 / 100), 2),
"")</f>
        <v/>
      </c>
      <c r="AC39" s="1" t="str">
        <f t="shared" si="3"/>
        <v/>
      </c>
      <c r="AE39" s="36"/>
      <c r="AF39"/>
      <c r="AG39"/>
      <c r="AH39"/>
      <c r="AI39"/>
      <c r="AK39"/>
      <c r="AL39" s="5">
        <f>(AL6+AL9)/AF3*(AF6+AF9+AF12+AF18) / 1.12 * 0.12</f>
        <v>0</v>
      </c>
      <c r="AM39"/>
      <c r="AN39"/>
      <c r="AO39"/>
      <c r="AP39" s="2"/>
      <c r="AQ39"/>
      <c r="AR39" s="3"/>
      <c r="AS39"/>
    </row>
    <row r="40" spans="1:45" s="4" customFormat="1" x14ac:dyDescent="0.25">
      <c r="A40"/>
      <c r="B40">
        <v>311378</v>
      </c>
      <c r="C40">
        <v>4</v>
      </c>
      <c r="D40" s="2">
        <v>110</v>
      </c>
      <c r="E40">
        <v>1</v>
      </c>
      <c r="F40">
        <v>4</v>
      </c>
      <c r="G40"/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99</v>
      </c>
      <c r="Q40">
        <v>0</v>
      </c>
      <c r="R40">
        <v>0</v>
      </c>
      <c r="T40" s="8" t="str">
        <f t="shared" si="0"/>
        <v>=</v>
      </c>
      <c r="V40" s="33">
        <f t="shared" si="1"/>
        <v>0</v>
      </c>
      <c r="W40" s="33">
        <f t="shared" si="2"/>
        <v>99</v>
      </c>
      <c r="Y40" s="1" t="str" cm="1">
        <f t="array" ref="Y40">IF(AND(F40=0, OR(Q40=0, Q40=1), P40&lt;&gt;0, NOT(OR(J40&gt;0, K40&gt;0, L40&gt;0, N40&gt;0))),
    ROUND(D40 * E40 * PRODUCT(1 - I40:I40 / 100, 1 - M40:M40 / 100, 1 - O40:O40 / 100), 2),
"")</f>
        <v/>
      </c>
      <c r="Z40" s="1" t="str" cm="1">
        <f t="array" ref="Z40">IF(AND(F40=1, OR(Q40=0, Q40=1), P40&lt;&gt;0, NOT(OR(J40&gt;0, K40&gt;0, L40&gt;0, N40&gt;0))),
    ROUND(D40 * E40 * 1.12 * PRODUCT(1 - I40:I40 / 100, 1 - M40:M40 / 100, 1 - O40:O40 / 100), 2),
"")</f>
        <v/>
      </c>
      <c r="AA40" s="1" t="str" cm="1">
        <f t="array" ref="AA40">IF(AND(F40=2, OR(Q40=0, Q40=1), P40&lt;&gt;0, NOT(OR(J40&gt;0, K40&gt;0, L40&gt;0, N40&gt;0))),
    ROUND(D40 * E40 * PRODUCT(1 - I40:I40 / 100, 1 - M40:M40 / 100, 1 - O40:O40 / 100), 2),
"")</f>
        <v/>
      </c>
      <c r="AB40" s="1" t="str" cm="1">
        <f t="array" ref="AB40">IF(AND(F40=3, OR(Q40=0, Q40=1), P40&lt;&gt;0, NOT(OR(J40&gt;0, K40&gt;0, L40&gt;0, N40&gt;0))),
    ROUND(D40 * E40 * PRODUCT(1 - I40:I40 / 100, 1 - M40:M40 / 100, 1 - O40:O40 / 100), 2),
"")</f>
        <v/>
      </c>
      <c r="AC40" s="1">
        <f t="shared" si="3"/>
        <v>110</v>
      </c>
      <c r="AE40" s="37"/>
      <c r="AF40"/>
      <c r="AG40"/>
      <c r="AH40"/>
      <c r="AI40"/>
      <c r="AK40"/>
      <c r="AL40" s="2"/>
      <c r="AM40"/>
      <c r="AN40"/>
      <c r="AO40"/>
      <c r="AP40" s="2"/>
      <c r="AQ40"/>
      <c r="AR40" s="3"/>
      <c r="AS40"/>
    </row>
    <row r="41" spans="1:45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T41" s="8" t="str">
        <f t="shared" si="0"/>
        <v>=</v>
      </c>
      <c r="V41" s="33">
        <f t="shared" si="1"/>
        <v>0</v>
      </c>
      <c r="W41" s="33">
        <f t="shared" si="2"/>
        <v>0</v>
      </c>
      <c r="Y41" s="1" t="str" cm="1">
        <f t="array" ref="Y41">IF(AND(F41=0, OR(Q41=0, Q41=1), P41&lt;&gt;0, NOT(OR(J41&gt;0, K41&gt;0, L41&gt;0, N41&gt;0))),
    ROUND(D41 * E41 * PRODUCT(1 - I41:I41 / 100, 1 - M41:M41 / 100, 1 - O41:O41 / 100), 2),
"")</f>
        <v/>
      </c>
      <c r="Z41" s="1" t="str" cm="1">
        <f t="array" ref="Z41">IF(AND(F41=1, OR(Q41=0, Q41=1), P41&lt;&gt;0, NOT(OR(J41&gt;0, K41&gt;0, L41&gt;0, N41&gt;0))),
    ROUND(D41 * E41 * 1.12 * PRODUCT(1 - I41:I41 / 100, 1 - M41:M41 / 100, 1 - O41:O41 / 100), 2),
"")</f>
        <v/>
      </c>
      <c r="AA41" s="1" t="str" cm="1">
        <f t="array" ref="AA41">IF(AND(F41=2, OR(Q41=0, Q41=1), P41&lt;&gt;0, NOT(OR(J41&gt;0, K41&gt;0, L41&gt;0, N41&gt;0))),
    ROUND(D41 * E41 * PRODUCT(1 - I41:I41 / 100, 1 - M41:M41 / 100, 1 - O41:O41 / 100), 2),
"")</f>
        <v/>
      </c>
      <c r="AB41" s="1" t="str" cm="1">
        <f t="array" ref="AB41">IF(AND(F41=3, OR(Q41=0, Q41=1), P41&lt;&gt;0, NOT(OR(J41&gt;0, K41&gt;0, L41&gt;0, N41&gt;0))),
    ROUND(D41 * E41 * PRODUCT(1 - I41:I41 / 100, 1 - M41:M41 / 100, 1 - O41:O41 / 100), 2),
"")</f>
        <v/>
      </c>
      <c r="AC41" s="1" t="str">
        <f t="shared" si="3"/>
        <v/>
      </c>
      <c r="AE41" s="36">
        <v>330</v>
      </c>
      <c r="AF41"/>
      <c r="AG41"/>
      <c r="AH41"/>
      <c r="AI41"/>
      <c r="AK41"/>
      <c r="AL41" s="5" t="s">
        <v>33</v>
      </c>
      <c r="AM41"/>
      <c r="AN41"/>
      <c r="AO41"/>
      <c r="AP41" s="2"/>
      <c r="AQ41"/>
      <c r="AR41" s="3"/>
      <c r="AS41"/>
    </row>
    <row r="42" spans="1:45" s="4" customFormat="1" x14ac:dyDescent="0.25">
      <c r="A42" t="s">
        <v>132</v>
      </c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T42" s="8" t="str">
        <f t="shared" si="0"/>
        <v>=</v>
      </c>
      <c r="V42" s="33">
        <f t="shared" si="1"/>
        <v>0</v>
      </c>
      <c r="W42" s="33">
        <f t="shared" si="2"/>
        <v>0</v>
      </c>
      <c r="Y42" s="1" t="str" cm="1">
        <f t="array" ref="Y42">IF(AND(F42=0, OR(Q42=0, Q42=1), P42&lt;&gt;0, NOT(OR(J42&gt;0, K42&gt;0, L42&gt;0, N42&gt;0))),
    ROUND(D42 * E42 * PRODUCT(1 - I42:I42 / 100, 1 - M42:M42 / 100, 1 - O42:O42 / 100), 2),
"")</f>
        <v/>
      </c>
      <c r="Z42" s="1" t="str" cm="1">
        <f t="array" ref="Z42">IF(AND(F42=1, OR(Q42=0, Q42=1), P42&lt;&gt;0, NOT(OR(J42&gt;0, K42&gt;0, L42&gt;0, N42&gt;0))),
    ROUND(D42 * E42 * 1.12 * PRODUCT(1 - I42:I42 / 100, 1 - M42:M42 / 100, 1 - O42:O42 / 100), 2),
"")</f>
        <v/>
      </c>
      <c r="AA42" s="1" t="str" cm="1">
        <f t="array" ref="AA42">IF(AND(F42=2, OR(Q42=0, Q42=1), P42&lt;&gt;0, NOT(OR(J42&gt;0, K42&gt;0, L42&gt;0, N42&gt;0))),
    ROUND(D42 * E42 * PRODUCT(1 - I42:I42 / 100, 1 - M42:M42 / 100, 1 - O42:O42 / 100), 2),
"")</f>
        <v/>
      </c>
      <c r="AB42" s="1" t="str" cm="1">
        <f t="array" ref="AB42">IF(AND(F42=3, OR(Q42=0, Q42=1), P42&lt;&gt;0, NOT(OR(J42&gt;0, K42&gt;0, L42&gt;0, N42&gt;0))),
    ROUND(D42 * E42 * PRODUCT(1 - I42:I42 / 100, 1 - M42:M42 / 100, 1 - O42:O42 / 100), 2),
"")</f>
        <v/>
      </c>
      <c r="AC42" s="1" t="str">
        <f t="shared" si="3"/>
        <v/>
      </c>
      <c r="AE42" s="36"/>
      <c r="AF42"/>
      <c r="AG42"/>
      <c r="AH42"/>
      <c r="AI42"/>
      <c r="AK42"/>
      <c r="AL42" s="5">
        <f xml:space="preserve"> (SUM(Y:Y)) - (SUM(Y:Y) / AF3 * AF6)</f>
        <v>186.56</v>
      </c>
      <c r="AM42"/>
      <c r="AN42"/>
      <c r="AO42"/>
      <c r="AP42" s="2"/>
      <c r="AQ42"/>
      <c r="AR42" s="3"/>
      <c r="AS42"/>
    </row>
    <row r="43" spans="1:45" s="4" customFormat="1" x14ac:dyDescent="0.25">
      <c r="A43" t="s">
        <v>56</v>
      </c>
      <c r="B43" t="s">
        <v>0</v>
      </c>
      <c r="C43" t="s">
        <v>1</v>
      </c>
      <c r="D43" s="2" t="s">
        <v>124</v>
      </c>
      <c r="E43" t="s">
        <v>2</v>
      </c>
      <c r="F43" t="s">
        <v>4</v>
      </c>
      <c r="G43"/>
      <c r="H43" t="s">
        <v>69</v>
      </c>
      <c r="I43" t="s">
        <v>51</v>
      </c>
      <c r="J43" t="s">
        <v>7</v>
      </c>
      <c r="K43" t="s">
        <v>52</v>
      </c>
      <c r="L43" t="s">
        <v>53</v>
      </c>
      <c r="M43" t="s">
        <v>54</v>
      </c>
      <c r="N43" t="s">
        <v>55</v>
      </c>
      <c r="O43" t="s">
        <v>57</v>
      </c>
      <c r="P43" t="s">
        <v>5</v>
      </c>
      <c r="Q43" t="s">
        <v>6</v>
      </c>
      <c r="R43" t="s">
        <v>86</v>
      </c>
      <c r="T43" s="8" t="str">
        <f t="shared" si="0"/>
        <v>VOIDED</v>
      </c>
      <c r="V43" s="33">
        <f t="shared" si="1"/>
        <v>0</v>
      </c>
      <c r="W43" s="33">
        <f t="shared" si="2"/>
        <v>0</v>
      </c>
      <c r="Y43" s="1" t="str" cm="1">
        <f t="array" ref="Y43">IF(AND(F43=0, OR(Q43=0, Q43=1), P43&lt;&gt;0, NOT(OR(J43&gt;0, K43&gt;0, L43&gt;0, N43&gt;0))),
    ROUND(D43 * E43 * PRODUCT(1 - I43:I43 / 100, 1 - M43:M43 / 100, 1 - O43:O43 / 100), 2),
"")</f>
        <v/>
      </c>
      <c r="Z43" s="1" t="str" cm="1">
        <f t="array" ref="Z43">IF(AND(F43=1, OR(Q43=0, Q43=1), P43&lt;&gt;0, NOT(OR(J43&gt;0, K43&gt;0, L43&gt;0, N43&gt;0))),
    ROUND(D43 * E43 * 1.12 * PRODUCT(1 - I43:I43 / 100, 1 - M43:M43 / 100, 1 - O43:O43 / 100), 2),
"")</f>
        <v/>
      </c>
      <c r="AA43" s="1" t="str" cm="1">
        <f t="array" ref="AA43">IF(AND(F43=2, OR(Q43=0, Q43=1), P43&lt;&gt;0, NOT(OR(J43&gt;0, K43&gt;0, L43&gt;0, N43&gt;0))),
    ROUND(D43 * E43 * PRODUCT(1 - I43:I43 / 100, 1 - M43:M43 / 100, 1 - O43:O43 / 100), 2),
"")</f>
        <v/>
      </c>
      <c r="AB43" s="1" t="str" cm="1">
        <f t="array" ref="AB43">IF(AND(F43=3, OR(Q43=0, Q43=1), P43&lt;&gt;0, NOT(OR(J43&gt;0, K43&gt;0, L43&gt;0, N43&gt;0))),
    ROUND(D43 * E43 * PRODUCT(1 - I43:I43 / 100, 1 - M43:M43 / 100, 1 - O43:O43 / 100), 2),
"")</f>
        <v/>
      </c>
      <c r="AC43" s="1" t="str">
        <f t="shared" si="3"/>
        <v/>
      </c>
      <c r="AE43" s="36"/>
      <c r="AF43"/>
      <c r="AG43"/>
      <c r="AH43"/>
      <c r="AI43"/>
      <c r="AK43"/>
      <c r="AL43" s="2"/>
      <c r="AM43"/>
      <c r="AN43"/>
      <c r="AO43"/>
      <c r="AP43" s="2"/>
      <c r="AQ43"/>
      <c r="AR43" s="3"/>
      <c r="AS43"/>
    </row>
    <row r="44" spans="1:45" s="4" customFormat="1" x14ac:dyDescent="0.25">
      <c r="A44"/>
      <c r="B44">
        <v>311382</v>
      </c>
      <c r="C44">
        <v>4</v>
      </c>
      <c r="D44" s="2">
        <v>110</v>
      </c>
      <c r="E44">
        <v>1</v>
      </c>
      <c r="F44">
        <v>4</v>
      </c>
      <c r="G44"/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</v>
      </c>
      <c r="Q44">
        <v>0</v>
      </c>
      <c r="R44">
        <v>11</v>
      </c>
      <c r="T44" s="8" t="str">
        <f t="shared" si="0"/>
        <v>=</v>
      </c>
      <c r="V44" s="33">
        <f t="shared" si="1"/>
        <v>11</v>
      </c>
      <c r="W44" s="33">
        <f t="shared" si="2"/>
        <v>99</v>
      </c>
      <c r="Y44" s="1" t="str" cm="1">
        <f t="array" ref="Y44">IF(AND(F44=0, OR(Q44=0, Q44=1), P44&lt;&gt;0, NOT(OR(J44&gt;0, K44&gt;0, L44&gt;0, N44&gt;0))),
    ROUND(D44 * E44 * PRODUCT(1 - I44:I44 / 100, 1 - M44:M44 / 100, 1 - O44:O44 / 100), 2),
"")</f>
        <v/>
      </c>
      <c r="Z44" s="1" t="str" cm="1">
        <f t="array" ref="Z44">IF(AND(F44=1, OR(Q44=0, Q44=1), P44&lt;&gt;0, NOT(OR(J44&gt;0, K44&gt;0, L44&gt;0, N44&gt;0))),
    ROUND(D44 * E44 * 1.12 * PRODUCT(1 - I44:I44 / 100, 1 - M44:M44 / 100, 1 - O44:O44 / 100), 2),
"")</f>
        <v/>
      </c>
      <c r="AA44" s="1" t="str" cm="1">
        <f t="array" ref="AA44">IF(AND(F44=2, OR(Q44=0, Q44=1), P44&lt;&gt;0, NOT(OR(J44&gt;0, K44&gt;0, L44&gt;0, N44&gt;0))),
    ROUND(D44 * E44 * PRODUCT(1 - I44:I44 / 100, 1 - M44:M44 / 100, 1 - O44:O44 / 100), 2),
"")</f>
        <v/>
      </c>
      <c r="AB44" s="1" t="str" cm="1">
        <f t="array" ref="AB44">IF(AND(F44=3, OR(Q44=0, Q44=1), P44&lt;&gt;0, NOT(OR(J44&gt;0, K44&gt;0, L44&gt;0, N44&gt;0))),
    ROUND(D44 * E44 * PRODUCT(1 - I44:I44 / 100, 1 - M44:M44 / 100, 1 - O44:O44 / 100), 2),
"")</f>
        <v/>
      </c>
      <c r="AC44" s="1">
        <f t="shared" si="3"/>
        <v>99</v>
      </c>
      <c r="AE44" s="36"/>
      <c r="AF44"/>
      <c r="AG44"/>
      <c r="AH44"/>
      <c r="AI44"/>
      <c r="AK44"/>
      <c r="AL44" s="5" t="s">
        <v>34</v>
      </c>
      <c r="AM44"/>
      <c r="AN44"/>
      <c r="AO44"/>
      <c r="AP44" s="2"/>
      <c r="AQ44"/>
      <c r="AR44" s="3"/>
      <c r="AS44"/>
    </row>
    <row r="45" spans="1:45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T45" s="8" t="str">
        <f t="shared" si="0"/>
        <v>=</v>
      </c>
      <c r="V45" s="33">
        <f t="shared" si="1"/>
        <v>0</v>
      </c>
      <c r="W45" s="33">
        <f t="shared" si="2"/>
        <v>0</v>
      </c>
      <c r="Y45" s="1" t="str" cm="1">
        <f t="array" ref="Y45">IF(AND(F45=0, OR(Q45=0, Q45=1), P45&lt;&gt;0, NOT(OR(J45&gt;0, K45&gt;0, L45&gt;0, N45&gt;0))),
    ROUND(D45 * E45 * PRODUCT(1 - I45:I45 / 100, 1 - M45:M45 / 100, 1 - O45:O45 / 100), 2),
"")</f>
        <v/>
      </c>
      <c r="Z45" s="1" t="str" cm="1">
        <f t="array" ref="Z45">IF(AND(F45=1, OR(Q45=0, Q45=1), P45&lt;&gt;0, NOT(OR(J45&gt;0, K45&gt;0, L45&gt;0, N45&gt;0))),
    ROUND(D45 * E45 * 1.12 * PRODUCT(1 - I45:I45 / 100, 1 - M45:M45 / 100, 1 - O45:O45 / 100), 2),
"")</f>
        <v/>
      </c>
      <c r="AA45" s="1" t="str" cm="1">
        <f t="array" ref="AA45">IF(AND(F45=2, OR(Q45=0, Q45=1), P45&lt;&gt;0, NOT(OR(J45&gt;0, K45&gt;0, L45&gt;0, N45&gt;0))),
    ROUND(D45 * E45 * PRODUCT(1 - I45:I45 / 100, 1 - M45:M45 / 100, 1 - O45:O45 / 100), 2),
"")</f>
        <v/>
      </c>
      <c r="AB45" s="1" t="str" cm="1">
        <f t="array" ref="AB45">IF(AND(F45=3, OR(Q45=0, Q45=1), P45&lt;&gt;0, NOT(OR(J45&gt;0, K45&gt;0, L45&gt;0, N45&gt;0))),
    ROUND(D45 * E45 * PRODUCT(1 - I45:I45 / 100, 1 - M45:M45 / 100, 1 - O45:O45 / 100), 2),
"")</f>
        <v/>
      </c>
      <c r="AC45" s="1" t="str">
        <f t="shared" si="3"/>
        <v/>
      </c>
      <c r="AE45" s="36"/>
      <c r="AF45"/>
      <c r="AG45"/>
      <c r="AH45"/>
      <c r="AI45"/>
      <c r="AK45"/>
      <c r="AL45" s="5">
        <f xml:space="preserve"> (SUM(Z:Z) * 1.12) - ((SUM(Z:Z) * 1.12) /AF3 * AF6)</f>
        <v>0</v>
      </c>
      <c r="AM45"/>
      <c r="AN45"/>
      <c r="AO45"/>
      <c r="AP45" s="2"/>
      <c r="AQ45"/>
      <c r="AR45" s="3"/>
      <c r="AS45"/>
    </row>
    <row r="46" spans="1:45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T46" s="8" t="str">
        <f t="shared" si="0"/>
        <v>=</v>
      </c>
      <c r="V46" s="33">
        <f t="shared" si="1"/>
        <v>0</v>
      </c>
      <c r="W46" s="33">
        <f t="shared" si="2"/>
        <v>0</v>
      </c>
      <c r="Y46" s="1" t="str" cm="1">
        <f t="array" ref="Y46">IF(AND(F46=0, OR(Q46=0, Q46=1), P46&lt;&gt;0, NOT(OR(J46&gt;0, K46&gt;0, L46&gt;0, N46&gt;0))),
    ROUND(D46 * E46 * PRODUCT(1 - I46:I46 / 100, 1 - M46:M46 / 100, 1 - O46:O46 / 100), 2),
"")</f>
        <v/>
      </c>
      <c r="Z46" s="1" t="str" cm="1">
        <f t="array" ref="Z46">IF(AND(F46=1, OR(Q46=0, Q46=1), P46&lt;&gt;0, NOT(OR(J46&gt;0, K46&gt;0, L46&gt;0, N46&gt;0))),
    ROUND(D46 * E46 * 1.12 * PRODUCT(1 - I46:I46 / 100, 1 - M46:M46 / 100, 1 - O46:O46 / 100), 2),
"")</f>
        <v/>
      </c>
      <c r="AA46" s="1" t="str" cm="1">
        <f t="array" ref="AA46">IF(AND(F46=2, OR(Q46=0, Q46=1), P46&lt;&gt;0, NOT(OR(J46&gt;0, K46&gt;0, L46&gt;0, N46&gt;0))),
    ROUND(D46 * E46 * PRODUCT(1 - I46:I46 / 100, 1 - M46:M46 / 100, 1 - O46:O46 / 100), 2),
"")</f>
        <v/>
      </c>
      <c r="AB46" s="1" t="str" cm="1">
        <f t="array" ref="AB46">IF(AND(F46=3, OR(Q46=0, Q46=1), P46&lt;&gt;0, NOT(OR(J46&gt;0, K46&gt;0, L46&gt;0, N46&gt;0))),
    ROUND(D46 * E46 * PRODUCT(1 - I46:I46 / 100, 1 - M46:M46 / 100, 1 - O46:O46 / 100), 2),
"")</f>
        <v/>
      </c>
      <c r="AC46" s="1" t="str">
        <f t="shared" si="3"/>
        <v/>
      </c>
      <c r="AE46" s="36"/>
      <c r="AF46"/>
      <c r="AG46"/>
      <c r="AH46"/>
      <c r="AI46"/>
      <c r="AK46"/>
      <c r="AL46" s="2"/>
      <c r="AM46"/>
      <c r="AN46"/>
      <c r="AO46"/>
      <c r="AP46" s="2"/>
      <c r="AQ46"/>
      <c r="AR46" s="3"/>
      <c r="AS46"/>
    </row>
    <row r="47" spans="1:45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T47" s="8" t="str">
        <f t="shared" si="0"/>
        <v>=</v>
      </c>
      <c r="V47" s="33">
        <f t="shared" si="1"/>
        <v>0</v>
      </c>
      <c r="W47" s="33">
        <f t="shared" si="2"/>
        <v>0</v>
      </c>
      <c r="Y47" s="1" t="str" cm="1">
        <f t="array" ref="Y47">IF(AND(F47=0, OR(Q47=0, Q47=1), P47&lt;&gt;0, NOT(OR(J47&gt;0, K47&gt;0, L47&gt;0, N47&gt;0))),
    ROUND(D47 * E47 * PRODUCT(1 - I47:I47 / 100, 1 - M47:M47 / 100, 1 - O47:O47 / 100), 2),
"")</f>
        <v/>
      </c>
      <c r="Z47" s="1" t="str" cm="1">
        <f t="array" ref="Z47">IF(AND(F47=1, OR(Q47=0, Q47=1), P47&lt;&gt;0, NOT(OR(J47&gt;0, K47&gt;0, L47&gt;0, N47&gt;0))),
    ROUND(D47 * E47 * 1.12 * PRODUCT(1 - I47:I47 / 100, 1 - M47:M47 / 100, 1 - O47:O47 / 100), 2),
"")</f>
        <v/>
      </c>
      <c r="AA47" s="1" t="str" cm="1">
        <f t="array" ref="AA47">IF(AND(F47=2, OR(Q47=0, Q47=1), P47&lt;&gt;0, NOT(OR(J47&gt;0, K47&gt;0, L47&gt;0, N47&gt;0))),
    ROUND(D47 * E47 * PRODUCT(1 - I47:I47 / 100, 1 - M47:M47 / 100, 1 - O47:O47 / 100), 2),
"")</f>
        <v/>
      </c>
      <c r="AB47" s="1" t="str" cm="1">
        <f t="array" ref="AB47">IF(AND(F47=3, OR(Q47=0, Q47=1), P47&lt;&gt;0, NOT(OR(J47&gt;0, K47&gt;0, L47&gt;0, N47&gt;0))),
    ROUND(D47 * E47 * PRODUCT(1 - I47:I47 / 100, 1 - M47:M47 / 100, 1 - O47:O47 / 100), 2),
"")</f>
        <v/>
      </c>
      <c r="AC47" s="1" t="str">
        <f t="shared" si="3"/>
        <v/>
      </c>
      <c r="AE47" s="36"/>
      <c r="AF47"/>
      <c r="AG47"/>
      <c r="AH47"/>
      <c r="AI47"/>
      <c r="AK47"/>
      <c r="AL47" s="5" t="s">
        <v>37</v>
      </c>
      <c r="AM47"/>
      <c r="AN47"/>
      <c r="AO47"/>
      <c r="AP47" s="2"/>
      <c r="AQ47"/>
      <c r="AR47" s="3"/>
      <c r="AS47"/>
    </row>
    <row r="48" spans="1:45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T48" s="8" t="str">
        <f t="shared" si="0"/>
        <v>=</v>
      </c>
      <c r="V48" s="33">
        <f t="shared" si="1"/>
        <v>0</v>
      </c>
      <c r="W48" s="33">
        <f t="shared" si="2"/>
        <v>0</v>
      </c>
      <c r="Y48" s="1" t="str" cm="1">
        <f t="array" ref="Y48">IF(AND(F48=0, OR(Q48=0, Q48=1), P48&lt;&gt;0, NOT(OR(J48&gt;0, K48&gt;0, L48&gt;0, N48&gt;0))),
    ROUND(D48 * E48 * PRODUCT(1 - I48:I48 / 100, 1 - M48:M48 / 100, 1 - O48:O48 / 100), 2),
"")</f>
        <v/>
      </c>
      <c r="Z48" s="1" t="str" cm="1">
        <f t="array" ref="Z48">IF(AND(F48=1, OR(Q48=0, Q48=1), P48&lt;&gt;0, NOT(OR(J48&gt;0, K48&gt;0, L48&gt;0, N48&gt;0))),
    ROUND(D48 * E48 * 1.12 * PRODUCT(1 - I48:I48 / 100, 1 - M48:M48 / 100, 1 - O48:O48 / 100), 2),
"")</f>
        <v/>
      </c>
      <c r="AA48" s="1" t="str" cm="1">
        <f t="array" ref="AA48">IF(AND(F48=2, OR(Q48=0, Q48=1), P48&lt;&gt;0, NOT(OR(J48&gt;0, K48&gt;0, L48&gt;0, N48&gt;0))),
    ROUND(D48 * E48 * PRODUCT(1 - I48:I48 / 100, 1 - M48:M48 / 100, 1 - O48:O48 / 100), 2),
"")</f>
        <v/>
      </c>
      <c r="AB48" s="1" t="str" cm="1">
        <f t="array" ref="AB48">IF(AND(F48=3, OR(Q48=0, Q48=1), P48&lt;&gt;0, NOT(OR(J48&gt;0, K48&gt;0, L48&gt;0, N48&gt;0))),
    ROUND(D48 * E48 * PRODUCT(1 - I48:I48 / 100, 1 - M48:M48 / 100, 1 - O48:O48 / 100), 2),
"")</f>
        <v/>
      </c>
      <c r="AC48" s="1" t="str">
        <f t="shared" si="3"/>
        <v/>
      </c>
      <c r="AE48" s="36"/>
      <c r="AF48"/>
      <c r="AG48"/>
      <c r="AH48"/>
      <c r="AI48"/>
      <c r="AK48"/>
      <c r="AL48" s="5"/>
      <c r="AM48"/>
      <c r="AN48"/>
      <c r="AO48"/>
      <c r="AP48" s="2"/>
      <c r="AQ48"/>
      <c r="AR48" s="3"/>
      <c r="AS48"/>
    </row>
    <row r="49" spans="1:45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T49" s="8" t="str">
        <f t="shared" si="0"/>
        <v>=</v>
      </c>
      <c r="V49" s="33">
        <f t="shared" si="1"/>
        <v>0</v>
      </c>
      <c r="W49" s="33">
        <f t="shared" si="2"/>
        <v>0</v>
      </c>
      <c r="Y49" s="1" t="str" cm="1">
        <f t="array" ref="Y49">IF(AND(F49=0, OR(Q49=0, Q49=1), P49&lt;&gt;0, NOT(OR(J49&gt;0, K49&gt;0, L49&gt;0, N49&gt;0))),
    ROUND(D49 * E49 * PRODUCT(1 - I49:I49 / 100, 1 - M49:M49 / 100, 1 - O49:O49 / 100), 2),
"")</f>
        <v/>
      </c>
      <c r="Z49" s="1" t="str" cm="1">
        <f t="array" ref="Z49">IF(AND(F49=1, OR(Q49=0, Q49=1), P49&lt;&gt;0, NOT(OR(J49&gt;0, K49&gt;0, L49&gt;0, N49&gt;0))),
    ROUND(D49 * E49 * 1.12 * PRODUCT(1 - I49:I49 / 100, 1 - M49:M49 / 100, 1 - O49:O49 / 100), 2),
"")</f>
        <v/>
      </c>
      <c r="AA49" s="1" t="str" cm="1">
        <f t="array" ref="AA49">IF(AND(F49=2, OR(Q49=0, Q49=1), P49&lt;&gt;0, NOT(OR(J49&gt;0, K49&gt;0, L49&gt;0, N49&gt;0))),
    ROUND(D49 * E49 * PRODUCT(1 - I49:I49 / 100, 1 - M49:M49 / 100, 1 - O49:O49 / 100), 2),
"")</f>
        <v/>
      </c>
      <c r="AB49" s="1" t="str" cm="1">
        <f t="array" ref="AB49">IF(AND(F49=3, OR(Q49=0, Q49=1), P49&lt;&gt;0, NOT(OR(J49&gt;0, K49&gt;0, L49&gt;0, N49&gt;0))),
    ROUND(D49 * E49 * PRODUCT(1 - I49:I49 / 100, 1 - M49:M49 / 100, 1 - O49:O49 / 100), 2),
"")</f>
        <v/>
      </c>
      <c r="AC49" s="1" t="str">
        <f t="shared" si="3"/>
        <v/>
      </c>
      <c r="AE49" s="36"/>
      <c r="AF49"/>
      <c r="AG49"/>
      <c r="AH49"/>
      <c r="AI49"/>
      <c r="AK49"/>
      <c r="AL49" s="2"/>
      <c r="AM49"/>
      <c r="AN49"/>
      <c r="AO49"/>
      <c r="AP49" s="2"/>
      <c r="AQ49"/>
      <c r="AR49" s="3"/>
      <c r="AS49"/>
    </row>
    <row r="50" spans="1:45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T50" s="8" t="str">
        <f t="shared" si="0"/>
        <v>=</v>
      </c>
      <c r="V50" s="33">
        <f t="shared" si="1"/>
        <v>0</v>
      </c>
      <c r="W50" s="33">
        <f t="shared" si="2"/>
        <v>0</v>
      </c>
      <c r="Y50" s="1" t="str" cm="1">
        <f t="array" ref="Y50">IF(AND(F50=0, OR(Q50=0, Q50=1), P50&lt;&gt;0, NOT(OR(J50&gt;0, K50&gt;0, L50&gt;0, N50&gt;0))),
    ROUND(D50 * E50 * PRODUCT(1 - I50:I50 / 100, 1 - M50:M50 / 100, 1 - O50:O50 / 100), 2),
"")</f>
        <v/>
      </c>
      <c r="Z50" s="1" t="str" cm="1">
        <f t="array" ref="Z50">IF(AND(F50=1, OR(Q50=0, Q50=1), P50&lt;&gt;0, NOT(OR(J50&gt;0, K50&gt;0, L50&gt;0, N50&gt;0))),
    ROUND(D50 * E50 * 1.12 * PRODUCT(1 - I50:I50 / 100, 1 - M50:M50 / 100, 1 - O50:O50 / 100), 2),
"")</f>
        <v/>
      </c>
      <c r="AA50" s="1" t="str" cm="1">
        <f t="array" ref="AA50">IF(AND(F50=2, OR(Q50=0, Q50=1), P50&lt;&gt;0, NOT(OR(J50&gt;0, K50&gt;0, L50&gt;0, N50&gt;0))),
    ROUND(D50 * E50 * PRODUCT(1 - I50:I50 / 100, 1 - M50:M50 / 100, 1 - O50:O50 / 100), 2),
"")</f>
        <v/>
      </c>
      <c r="AB50" s="1" t="str" cm="1">
        <f t="array" ref="AB50">IF(AND(F50=3, OR(Q50=0, Q50=1), P50&lt;&gt;0, NOT(OR(J50&gt;0, K50&gt;0, L50&gt;0, N50&gt;0))),
    ROUND(D50 * E50 * PRODUCT(1 - I50:I50 / 100, 1 - M50:M50 / 100, 1 - O50:O50 / 100), 2),
"")</f>
        <v/>
      </c>
      <c r="AC50" s="1" t="str">
        <f t="shared" si="3"/>
        <v/>
      </c>
      <c r="AE50" s="36"/>
      <c r="AF50"/>
      <c r="AG50"/>
      <c r="AH50"/>
      <c r="AI50"/>
      <c r="AK50"/>
      <c r="AL50" s="5" t="s">
        <v>125</v>
      </c>
      <c r="AM50"/>
      <c r="AN50"/>
      <c r="AO50"/>
      <c r="AP50" s="2"/>
      <c r="AQ50"/>
      <c r="AR50" s="3"/>
      <c r="AS50"/>
    </row>
    <row r="51" spans="1:45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T51" s="8" t="str">
        <f t="shared" si="0"/>
        <v>=</v>
      </c>
      <c r="V51" s="33">
        <f t="shared" si="1"/>
        <v>0</v>
      </c>
      <c r="W51" s="33">
        <f t="shared" si="2"/>
        <v>0</v>
      </c>
      <c r="Y51" s="1" t="str" cm="1">
        <f t="array" ref="Y51">IF(AND(F51=0, OR(Q51=0, Q51=1), P51&lt;&gt;0, NOT(OR(J51&gt;0, K51&gt;0, L51&gt;0, N51&gt;0))),
    ROUND(D51 * E51 * PRODUCT(1 - I51:I51 / 100, 1 - M51:M51 / 100, 1 - O51:O51 / 100), 2),
"")</f>
        <v/>
      </c>
      <c r="Z51" s="1" t="str" cm="1">
        <f t="array" ref="Z51">IF(AND(F51=1, OR(Q51=0, Q51=1), P51&lt;&gt;0, NOT(OR(J51&gt;0, K51&gt;0, L51&gt;0, N51&gt;0))),
    ROUND(D51 * E51 * 1.12 * PRODUCT(1 - I51:I51 / 100, 1 - M51:M51 / 100, 1 - O51:O51 / 100), 2),
"")</f>
        <v/>
      </c>
      <c r="AA51" s="1" t="str" cm="1">
        <f t="array" ref="AA51">IF(AND(F51=2, OR(Q51=0, Q51=1), P51&lt;&gt;0, NOT(OR(J51&gt;0, K51&gt;0, L51&gt;0, N51&gt;0))),
    ROUND(D51 * E51 * PRODUCT(1 - I51:I51 / 100, 1 - M51:M51 / 100, 1 - O51:O51 / 100), 2),
"")</f>
        <v/>
      </c>
      <c r="AB51" s="1" t="str" cm="1">
        <f t="array" ref="AB51">IF(AND(F51=3, OR(Q51=0, Q51=1), P51&lt;&gt;0, NOT(OR(J51&gt;0, K51&gt;0, L51&gt;0, N51&gt;0))),
    ROUND(D51 * E51 * PRODUCT(1 - I51:I51 / 100, 1 - M51:M51 / 100, 1 - O51:O51 / 100), 2),
"")</f>
        <v/>
      </c>
      <c r="AC51" s="1" t="str">
        <f t="shared" si="3"/>
        <v/>
      </c>
      <c r="AE51" s="36"/>
      <c r="AF51"/>
      <c r="AG51"/>
      <c r="AH51"/>
      <c r="AI51"/>
      <c r="AK51"/>
      <c r="AL51" s="5">
        <f>(AL6+AL9) / AF3 * AF6 / 1.12 * 0.2</f>
        <v>0</v>
      </c>
      <c r="AM51"/>
      <c r="AN51"/>
      <c r="AO51"/>
      <c r="AP51" s="2"/>
      <c r="AQ51"/>
      <c r="AR51" s="3"/>
      <c r="AS51"/>
    </row>
    <row r="52" spans="1:45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T52" s="8" t="str">
        <f t="shared" si="0"/>
        <v>=</v>
      </c>
      <c r="V52" s="33">
        <f t="shared" si="1"/>
        <v>0</v>
      </c>
      <c r="W52" s="33">
        <f t="shared" si="2"/>
        <v>0</v>
      </c>
      <c r="Y52" s="1" t="str" cm="1">
        <f t="array" ref="Y52">IF(AND(F52=0, OR(Q52=0, Q52=1), P52&lt;&gt;0, NOT(OR(J52&gt;0, K52&gt;0, L52&gt;0, N52&gt;0))),
    ROUND(D52 * E52 * PRODUCT(1 - I52:I52 / 100, 1 - M52:M52 / 100, 1 - O52:O52 / 100), 2),
"")</f>
        <v/>
      </c>
      <c r="Z52" s="1" t="str" cm="1">
        <f t="array" ref="Z52">IF(AND(F52=1, OR(Q52=0, Q52=1), P52&lt;&gt;0, NOT(OR(J52&gt;0, K52&gt;0, L52&gt;0, N52&gt;0))),
    ROUND(D52 * E52 * 1.12 * PRODUCT(1 - I52:I52 / 100, 1 - M52:M52 / 100, 1 - O52:O52 / 100), 2),
"")</f>
        <v/>
      </c>
      <c r="AA52" s="1" t="str" cm="1">
        <f t="array" ref="AA52">IF(AND(F52=2, OR(Q52=0, Q52=1), P52&lt;&gt;0, NOT(OR(J52&gt;0, K52&gt;0, L52&gt;0, N52&gt;0))),
    ROUND(D52 * E52 * PRODUCT(1 - I52:I52 / 100, 1 - M52:M52 / 100, 1 - O52:O52 / 100), 2),
"")</f>
        <v/>
      </c>
      <c r="AB52" s="1" t="str" cm="1">
        <f t="array" ref="AB52">IF(AND(F52=3, OR(Q52=0, Q52=1), P52&lt;&gt;0, NOT(OR(J52&gt;0, K52&gt;0, L52&gt;0, N52&gt;0))),
    ROUND(D52 * E52 * PRODUCT(1 - I52:I52 / 100, 1 - M52:M52 / 100, 1 - O52:O52 / 100), 2),
"")</f>
        <v/>
      </c>
      <c r="AC52" s="1" t="str">
        <f t="shared" si="3"/>
        <v/>
      </c>
      <c r="AE52" s="36"/>
      <c r="AF52"/>
      <c r="AG52"/>
      <c r="AH52"/>
      <c r="AI52"/>
      <c r="AK52"/>
      <c r="AL52" s="2"/>
      <c r="AM52"/>
      <c r="AN52"/>
      <c r="AO52"/>
      <c r="AP52" s="2"/>
      <c r="AQ52"/>
      <c r="AR52" s="3"/>
      <c r="AS52"/>
    </row>
    <row r="53" spans="1:45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T53" s="8" t="str">
        <f t="shared" si="0"/>
        <v>=</v>
      </c>
      <c r="V53" s="33">
        <f t="shared" si="1"/>
        <v>0</v>
      </c>
      <c r="W53" s="33">
        <f t="shared" si="2"/>
        <v>0</v>
      </c>
      <c r="Y53" s="1" t="str" cm="1">
        <f t="array" ref="Y53">IF(AND(F53=0, OR(Q53=0, Q53=1), P53&lt;&gt;0, NOT(OR(J53&gt;0, K53&gt;0, L53&gt;0, N53&gt;0))),
    ROUND(D53 * E53 * PRODUCT(1 - I53:I53 / 100, 1 - M53:M53 / 100, 1 - O53:O53 / 100), 2),
"")</f>
        <v/>
      </c>
      <c r="Z53" s="1" t="str" cm="1">
        <f t="array" ref="Z53">IF(AND(F53=1, OR(Q53=0, Q53=1), P53&lt;&gt;0, NOT(OR(J53&gt;0, K53&gt;0, L53&gt;0, N53&gt;0))),
    ROUND(D53 * E53 * 1.12 * PRODUCT(1 - I53:I53 / 100, 1 - M53:M53 / 100, 1 - O53:O53 / 100), 2),
"")</f>
        <v/>
      </c>
      <c r="AA53" s="1" t="str" cm="1">
        <f t="array" ref="AA53">IF(AND(F53=2, OR(Q53=0, Q53=1), P53&lt;&gt;0, NOT(OR(J53&gt;0, K53&gt;0, L53&gt;0, N53&gt;0))),
    ROUND(D53 * E53 * PRODUCT(1 - I53:I53 / 100, 1 - M53:M53 / 100, 1 - O53:O53 / 100), 2),
"")</f>
        <v/>
      </c>
      <c r="AB53" s="1" t="str" cm="1">
        <f t="array" ref="AB53">IF(AND(F53=3, OR(Q53=0, Q53=1), P53&lt;&gt;0, NOT(OR(J53&gt;0, K53&gt;0, L53&gt;0, N53&gt;0))),
    ROUND(D53 * E53 * PRODUCT(1 - I53:I53 / 100, 1 - M53:M53 / 100, 1 - O53:O53 / 100), 2),
"")</f>
        <v/>
      </c>
      <c r="AC53" s="1" t="str">
        <f t="shared" si="3"/>
        <v/>
      </c>
      <c r="AE53" s="36"/>
      <c r="AF53"/>
      <c r="AG53"/>
      <c r="AH53"/>
      <c r="AI53"/>
      <c r="AK53"/>
      <c r="AL53" s="5" t="s">
        <v>126</v>
      </c>
      <c r="AM53"/>
      <c r="AN53"/>
      <c r="AO53"/>
      <c r="AP53" s="2"/>
      <c r="AQ53"/>
      <c r="AR53" s="3"/>
      <c r="AS53"/>
    </row>
    <row r="54" spans="1:45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T54" s="8" t="str">
        <f t="shared" si="0"/>
        <v>=</v>
      </c>
      <c r="V54" s="33">
        <f t="shared" si="1"/>
        <v>0</v>
      </c>
      <c r="W54" s="33">
        <f t="shared" si="2"/>
        <v>0</v>
      </c>
      <c r="Y54" s="1" t="str" cm="1">
        <f t="array" ref="Y54">IF(AND(F54=0, OR(Q54=0, Q54=1), P54&lt;&gt;0, NOT(OR(J54&gt;0, K54&gt;0, L54&gt;0, N54&gt;0))),
    ROUND(D54 * E54 * PRODUCT(1 - I54:I54 / 100, 1 - M54:M54 / 100, 1 - O54:O54 / 100), 2),
"")</f>
        <v/>
      </c>
      <c r="Z54" s="1" t="str" cm="1">
        <f t="array" ref="Z54">IF(AND(F54=1, OR(Q54=0, Q54=1), P54&lt;&gt;0, NOT(OR(J54&gt;0, K54&gt;0, L54&gt;0, N54&gt;0))),
    ROUND(D54 * E54 * 1.12 * PRODUCT(1 - I54:I54 / 100, 1 - M54:M54 / 100, 1 - O54:O54 / 100), 2),
"")</f>
        <v/>
      </c>
      <c r="AA54" s="1" t="str" cm="1">
        <f t="array" ref="AA54">IF(AND(F54=2, OR(Q54=0, Q54=1), P54&lt;&gt;0, NOT(OR(J54&gt;0, K54&gt;0, L54&gt;0, N54&gt;0))),
    ROUND(D54 * E54 * PRODUCT(1 - I54:I54 / 100, 1 - M54:M54 / 100, 1 - O54:O54 / 100), 2),
"")</f>
        <v/>
      </c>
      <c r="AB54" s="1" t="str" cm="1">
        <f t="array" ref="AB54">IF(AND(F54=3, OR(Q54=0, Q54=1), P54&lt;&gt;0, NOT(OR(J54&gt;0, K54&gt;0, L54&gt;0, N54&gt;0))),
    ROUND(D54 * E54 * PRODUCT(1 - I54:I54 / 100, 1 - M54:M54 / 100, 1 - O54:O54 / 100), 2),
"")</f>
        <v/>
      </c>
      <c r="AC54" s="1" t="str">
        <f t="shared" si="3"/>
        <v/>
      </c>
      <c r="AE54" s="36"/>
      <c r="AF54"/>
      <c r="AG54"/>
      <c r="AH54"/>
      <c r="AI54"/>
      <c r="AK54"/>
      <c r="AL54" s="5">
        <f>(AL6+AL9) / AF3 * AF9 / 1.12 * 0.2</f>
        <v>0</v>
      </c>
      <c r="AM54"/>
      <c r="AN54"/>
      <c r="AO54"/>
      <c r="AP54" s="2"/>
      <c r="AQ54"/>
      <c r="AR54" s="3"/>
      <c r="AS54"/>
    </row>
    <row r="55" spans="1:45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T55" s="8" t="str">
        <f t="shared" si="0"/>
        <v>=</v>
      </c>
      <c r="V55" s="33">
        <f t="shared" si="1"/>
        <v>0</v>
      </c>
      <c r="W55" s="33">
        <f t="shared" si="2"/>
        <v>0</v>
      </c>
      <c r="Y55" s="1" t="str" cm="1">
        <f t="array" ref="Y55">IF(AND(F55=0, OR(Q55=0, Q55=1), P55&lt;&gt;0, NOT(OR(J55&gt;0, K55&gt;0, L55&gt;0, N55&gt;0))),
    ROUND(D55 * E55 * PRODUCT(1 - I55:I55 / 100, 1 - M55:M55 / 100, 1 - O55:O55 / 100), 2),
"")</f>
        <v/>
      </c>
      <c r="Z55" s="1" t="str" cm="1">
        <f t="array" ref="Z55">IF(AND(F55=1, OR(Q55=0, Q55=1), P55&lt;&gt;0, NOT(OR(J55&gt;0, K55&gt;0, L55&gt;0, N55&gt;0))),
    ROUND(D55 * E55 * 1.12 * PRODUCT(1 - I55:I55 / 100, 1 - M55:M55 / 100, 1 - O55:O55 / 100), 2),
"")</f>
        <v/>
      </c>
      <c r="AA55" s="1" t="str" cm="1">
        <f t="array" ref="AA55">IF(AND(F55=2, OR(Q55=0, Q55=1), P55&lt;&gt;0, NOT(OR(J55&gt;0, K55&gt;0, L55&gt;0, N55&gt;0))),
    ROUND(D55 * E55 * PRODUCT(1 - I55:I55 / 100, 1 - M55:M55 / 100, 1 - O55:O55 / 100), 2),
"")</f>
        <v/>
      </c>
      <c r="AB55" s="1" t="str" cm="1">
        <f t="array" ref="AB55">IF(AND(F55=3, OR(Q55=0, Q55=1), P55&lt;&gt;0, NOT(OR(J55&gt;0, K55&gt;0, L55&gt;0, N55&gt;0))),
    ROUND(D55 * E55 * PRODUCT(1 - I55:I55 / 100, 1 - M55:M55 / 100, 1 - O55:O55 / 100), 2),
"")</f>
        <v/>
      </c>
      <c r="AC55" s="1" t="str">
        <f t="shared" si="3"/>
        <v/>
      </c>
      <c r="AE55" s="36"/>
      <c r="AF55"/>
      <c r="AG55"/>
      <c r="AH55"/>
      <c r="AI55"/>
      <c r="AK55"/>
      <c r="AL55" s="2"/>
      <c r="AM55"/>
      <c r="AN55"/>
      <c r="AO55"/>
      <c r="AP55" s="2"/>
      <c r="AQ55"/>
      <c r="AR55" s="3"/>
      <c r="AS55"/>
    </row>
    <row r="56" spans="1:45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T56" s="8" t="str">
        <f t="shared" si="0"/>
        <v>=</v>
      </c>
      <c r="V56" s="33">
        <f t="shared" si="1"/>
        <v>0</v>
      </c>
      <c r="W56" s="33">
        <f t="shared" si="2"/>
        <v>0</v>
      </c>
      <c r="Y56" s="1" t="str" cm="1">
        <f t="array" ref="Y56">IF(AND(F56=0, OR(Q56=0, Q56=1), P56&lt;&gt;0, NOT(OR(J56&gt;0, K56&gt;0, L56&gt;0, N56&gt;0))),
    ROUND(D56 * E56 * PRODUCT(1 - I56:I56 / 100, 1 - M56:M56 / 100, 1 - O56:O56 / 100), 2),
"")</f>
        <v/>
      </c>
      <c r="Z56" s="1" t="str" cm="1">
        <f t="array" ref="Z56">IF(AND(F56=1, OR(Q56=0, Q56=1), P56&lt;&gt;0, NOT(OR(J56&gt;0, K56&gt;0, L56&gt;0, N56&gt;0))),
    ROUND(D56 * E56 * 1.12 * PRODUCT(1 - I56:I56 / 100, 1 - M56:M56 / 100, 1 - O56:O56 / 100), 2),
"")</f>
        <v/>
      </c>
      <c r="AA56" s="1" t="str" cm="1">
        <f t="array" ref="AA56">IF(AND(F56=2, OR(Q56=0, Q56=1), P56&lt;&gt;0, NOT(OR(J56&gt;0, K56&gt;0, L56&gt;0, N56&gt;0))),
    ROUND(D56 * E56 * PRODUCT(1 - I56:I56 / 100, 1 - M56:M56 / 100, 1 - O56:O56 / 100), 2),
"")</f>
        <v/>
      </c>
      <c r="AB56" s="1" t="str" cm="1">
        <f t="array" ref="AB56">IF(AND(F56=3, OR(Q56=0, Q56=1), P56&lt;&gt;0, NOT(OR(J56&gt;0, K56&gt;0, L56&gt;0, N56&gt;0))),
    ROUND(D56 * E56 * PRODUCT(1 - I56:I56 / 100, 1 - M56:M56 / 100, 1 - O56:O56 / 100), 2),
"")</f>
        <v/>
      </c>
      <c r="AC56" s="1" t="str">
        <f t="shared" si="3"/>
        <v/>
      </c>
      <c r="AE56" s="36"/>
      <c r="AF56"/>
      <c r="AG56"/>
      <c r="AH56"/>
      <c r="AI56"/>
      <c r="AK56"/>
      <c r="AL56" s="2"/>
      <c r="AM56"/>
      <c r="AN56"/>
      <c r="AO56"/>
      <c r="AP56" s="2"/>
      <c r="AQ56"/>
      <c r="AR56" s="3"/>
      <c r="AS56"/>
    </row>
    <row r="57" spans="1:45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T57" s="8" t="str">
        <f t="shared" si="0"/>
        <v>=</v>
      </c>
      <c r="V57" s="33">
        <f t="shared" si="1"/>
        <v>0</v>
      </c>
      <c r="W57" s="33">
        <f t="shared" si="2"/>
        <v>0</v>
      </c>
      <c r="Y57" s="1" t="str" cm="1">
        <f t="array" ref="Y57">IF(AND(F57=0, OR(Q57=0, Q57=1), P57&lt;&gt;0, NOT(OR(J57&gt;0, K57&gt;0, L57&gt;0, N57&gt;0))),
    ROUND(D57 * E57 * PRODUCT(1 - I57:I57 / 100, 1 - M57:M57 / 100, 1 - O57:O57 / 100), 2),
"")</f>
        <v/>
      </c>
      <c r="Z57" s="1" t="str" cm="1">
        <f t="array" ref="Z57">IF(AND(F57=1, OR(Q57=0, Q57=1), P57&lt;&gt;0, NOT(OR(J57&gt;0, K57&gt;0, L57&gt;0, N57&gt;0))),
    ROUND(D57 * E57 * 1.12 * PRODUCT(1 - I57:I57 / 100, 1 - M57:M57 / 100, 1 - O57:O57 / 100), 2),
"")</f>
        <v/>
      </c>
      <c r="AA57" s="1" t="str" cm="1">
        <f t="array" ref="AA57">IF(AND(F57=2, OR(Q57=0, Q57=1), P57&lt;&gt;0, NOT(OR(J57&gt;0, K57&gt;0, L57&gt;0, N57&gt;0))),
    ROUND(D57 * E57 * PRODUCT(1 - I57:I57 / 100, 1 - M57:M57 / 100, 1 - O57:O57 / 100), 2),
"")</f>
        <v/>
      </c>
      <c r="AB57" s="1" t="str" cm="1">
        <f t="array" ref="AB57">IF(AND(F57=3, OR(Q57=0, Q57=1), P57&lt;&gt;0, NOT(OR(J57&gt;0, K57&gt;0, L57&gt;0, N57&gt;0))),
    ROUND(D57 * E57 * PRODUCT(1 - I57:I57 / 100, 1 - M57:M57 / 100, 1 - O57:O57 / 100), 2),
"")</f>
        <v/>
      </c>
      <c r="AC57" s="1" t="str">
        <f t="shared" si="3"/>
        <v/>
      </c>
      <c r="AE57" s="36"/>
      <c r="AF57"/>
      <c r="AG57"/>
      <c r="AH57"/>
      <c r="AI57"/>
      <c r="AK57"/>
      <c r="AL57" s="2"/>
      <c r="AM57"/>
      <c r="AN57"/>
      <c r="AO57"/>
      <c r="AP57" s="2"/>
      <c r="AQ57"/>
      <c r="AR57" s="3"/>
      <c r="AS57"/>
    </row>
    <row r="58" spans="1:45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T58" s="8" t="str">
        <f t="shared" si="0"/>
        <v>=</v>
      </c>
      <c r="V58" s="33">
        <f t="shared" si="1"/>
        <v>0</v>
      </c>
      <c r="W58" s="33">
        <f t="shared" si="2"/>
        <v>0</v>
      </c>
      <c r="Y58" s="1" t="str" cm="1">
        <f t="array" ref="Y58">IF(AND(F58=0, OR(Q58=0, Q58=1), P58&lt;&gt;0, NOT(OR(J58&gt;0, K58&gt;0, L58&gt;0, N58&gt;0))),
    ROUND(D58 * E58 * PRODUCT(1 - I58:I58 / 100, 1 - M58:M58 / 100, 1 - O58:O58 / 100), 2),
"")</f>
        <v/>
      </c>
      <c r="Z58" s="1" t="str" cm="1">
        <f t="array" ref="Z58">IF(AND(F58=1, OR(Q58=0, Q58=1), P58&lt;&gt;0, NOT(OR(J58&gt;0, K58&gt;0, L58&gt;0, N58&gt;0))),
    ROUND(D58 * E58 * 1.12 * PRODUCT(1 - I58:I58 / 100, 1 - M58:M58 / 100, 1 - O58:O58 / 100), 2),
"")</f>
        <v/>
      </c>
      <c r="AA58" s="1" t="str" cm="1">
        <f t="array" ref="AA58">IF(AND(F58=2, OR(Q58=0, Q58=1), P58&lt;&gt;0, NOT(OR(J58&gt;0, K58&gt;0, L58&gt;0, N58&gt;0))),
    ROUND(D58 * E58 * PRODUCT(1 - I58:I58 / 100, 1 - M58:M58 / 100, 1 - O58:O58 / 100), 2),
"")</f>
        <v/>
      </c>
      <c r="AB58" s="1" t="str" cm="1">
        <f t="array" ref="AB58">IF(AND(F58=3, OR(Q58=0, Q58=1), P58&lt;&gt;0, NOT(OR(J58&gt;0, K58&gt;0, L58&gt;0, N58&gt;0))),
    ROUND(D58 * E58 * PRODUCT(1 - I58:I58 / 100, 1 - M58:M58 / 100, 1 - O58:O58 / 100), 2),
"")</f>
        <v/>
      </c>
      <c r="AC58" s="1" t="str">
        <f t="shared" si="3"/>
        <v/>
      </c>
      <c r="AE58" s="36"/>
      <c r="AF58"/>
      <c r="AG58"/>
      <c r="AH58"/>
      <c r="AI58"/>
      <c r="AK58"/>
      <c r="AL58" s="2"/>
      <c r="AM58"/>
      <c r="AN58"/>
      <c r="AO58"/>
      <c r="AP58" s="2"/>
      <c r="AQ58"/>
      <c r="AR58" s="3"/>
      <c r="AS58"/>
    </row>
    <row r="59" spans="1:45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T59" s="8" t="str">
        <f t="shared" si="0"/>
        <v>=</v>
      </c>
      <c r="V59" s="33">
        <f t="shared" si="1"/>
        <v>0</v>
      </c>
      <c r="W59" s="33">
        <f t="shared" si="2"/>
        <v>0</v>
      </c>
      <c r="Y59" s="1" t="str" cm="1">
        <f t="array" ref="Y59">IF(AND(F59=0, OR(Q59=0, Q59=1), P59&lt;&gt;0, NOT(OR(J59&gt;0, K59&gt;0, L59&gt;0, N59&gt;0))),
    ROUND(D59 * E59 * PRODUCT(1 - I59:I59 / 100, 1 - M59:M59 / 100, 1 - O59:O59 / 100), 2),
"")</f>
        <v/>
      </c>
      <c r="Z59" s="1" t="str" cm="1">
        <f t="array" ref="Z59">IF(AND(F59=1, OR(Q59=0, Q59=1), P59&lt;&gt;0, NOT(OR(J59&gt;0, K59&gt;0, L59&gt;0, N59&gt;0))),
    ROUND(D59 * E59 * 1.12 * PRODUCT(1 - I59:I59 / 100, 1 - M59:M59 / 100, 1 - O59:O59 / 100), 2),
"")</f>
        <v/>
      </c>
      <c r="AA59" s="1" t="str" cm="1">
        <f t="array" ref="AA59">IF(AND(F59=2, OR(Q59=0, Q59=1), P59&lt;&gt;0, NOT(OR(J59&gt;0, K59&gt;0, L59&gt;0, N59&gt;0))),
    ROUND(D59 * E59 * PRODUCT(1 - I59:I59 / 100, 1 - M59:M59 / 100, 1 - O59:O59 / 100), 2),
"")</f>
        <v/>
      </c>
      <c r="AB59" s="1" t="str" cm="1">
        <f t="array" ref="AB59">IF(AND(F59=3, OR(Q59=0, Q59=1), P59&lt;&gt;0, NOT(OR(J59&gt;0, K59&gt;0, L59&gt;0, N59&gt;0))),
    ROUND(D59 * E59 * PRODUCT(1 - I59:I59 / 100, 1 - M59:M59 / 100, 1 - O59:O59 / 100), 2),
"")</f>
        <v/>
      </c>
      <c r="AC59" s="1" t="str">
        <f t="shared" si="3"/>
        <v/>
      </c>
      <c r="AE59" s="36"/>
      <c r="AF59"/>
      <c r="AG59"/>
      <c r="AH59"/>
      <c r="AI59"/>
      <c r="AK59"/>
      <c r="AL59" s="2"/>
      <c r="AM59"/>
      <c r="AN59"/>
      <c r="AO59"/>
      <c r="AP59" s="2"/>
      <c r="AQ59"/>
      <c r="AR59" s="3"/>
      <c r="AS59"/>
    </row>
    <row r="60" spans="1:45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T60" s="8" t="str">
        <f t="shared" si="0"/>
        <v>=</v>
      </c>
      <c r="V60" s="33">
        <f t="shared" si="1"/>
        <v>0</v>
      </c>
      <c r="W60" s="33">
        <f t="shared" si="2"/>
        <v>0</v>
      </c>
      <c r="Y60" s="1" t="str" cm="1">
        <f t="array" ref="Y60">IF(AND(F60=0, OR(Q60=0, Q60=1), P60&lt;&gt;0, NOT(OR(J60&gt;0, K60&gt;0, L60&gt;0, N60&gt;0))),
    ROUND(D60 * E60 * PRODUCT(1 - I60:I60 / 100, 1 - M60:M60 / 100, 1 - O60:O60 / 100), 2),
"")</f>
        <v/>
      </c>
      <c r="Z60" s="1" t="str" cm="1">
        <f t="array" ref="Z60">IF(AND(F60=1, OR(Q60=0, Q60=1), P60&lt;&gt;0, NOT(OR(J60&gt;0, K60&gt;0, L60&gt;0, N60&gt;0))),
    ROUND(D60 * E60 * 1.12 * PRODUCT(1 - I60:I60 / 100, 1 - M60:M60 / 100, 1 - O60:O60 / 100), 2),
"")</f>
        <v/>
      </c>
      <c r="AA60" s="1" t="str" cm="1">
        <f t="array" ref="AA60">IF(AND(F60=2, OR(Q60=0, Q60=1), P60&lt;&gt;0, NOT(OR(J60&gt;0, K60&gt;0, L60&gt;0, N60&gt;0))),
    ROUND(D60 * E60 * PRODUCT(1 - I60:I60 / 100, 1 - M60:M60 / 100, 1 - O60:O60 / 100), 2),
"")</f>
        <v/>
      </c>
      <c r="AB60" s="1" t="str" cm="1">
        <f t="array" ref="AB60">IF(AND(F60=3, OR(Q60=0, Q60=1), P60&lt;&gt;0, NOT(OR(J60&gt;0, K60&gt;0, L60&gt;0, N60&gt;0))),
    ROUND(D60 * E60 * PRODUCT(1 - I60:I60 / 100, 1 - M60:M60 / 100, 1 - O60:O60 / 100), 2),
"")</f>
        <v/>
      </c>
      <c r="AC60" s="1" t="str">
        <f t="shared" si="3"/>
        <v/>
      </c>
      <c r="AE60" s="36"/>
      <c r="AF60"/>
      <c r="AG60"/>
      <c r="AH60"/>
      <c r="AI60"/>
      <c r="AK60"/>
      <c r="AL60" s="2"/>
      <c r="AM60"/>
      <c r="AN60"/>
      <c r="AO60"/>
      <c r="AP60" s="2"/>
      <c r="AQ60"/>
      <c r="AR60" s="3"/>
      <c r="AS60"/>
    </row>
    <row r="61" spans="1:45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T61" s="8" t="str">
        <f t="shared" si="0"/>
        <v>=</v>
      </c>
      <c r="V61" s="33">
        <f t="shared" si="1"/>
        <v>0</v>
      </c>
      <c r="W61" s="33">
        <f t="shared" si="2"/>
        <v>0</v>
      </c>
      <c r="Y61" s="1" t="str" cm="1">
        <f t="array" ref="Y61">IF(AND(F61=0, OR(Q61=0, Q61=1), P61&lt;&gt;0, NOT(OR(J61&gt;0, K61&gt;0, L61&gt;0, N61&gt;0))),
    ROUND(D61 * E61 * PRODUCT(1 - I61:I61 / 100, 1 - M61:M61 / 100, 1 - O61:O61 / 100), 2),
"")</f>
        <v/>
      </c>
      <c r="Z61" s="1" t="str" cm="1">
        <f t="array" ref="Z61">IF(AND(F61=1, OR(Q61=0, Q61=1), P61&lt;&gt;0, NOT(OR(J61&gt;0, K61&gt;0, L61&gt;0, N61&gt;0))),
    ROUND(D61 * E61 * 1.12 * PRODUCT(1 - I61:I61 / 100, 1 - M61:M61 / 100, 1 - O61:O61 / 100), 2),
"")</f>
        <v/>
      </c>
      <c r="AA61" s="1" t="str" cm="1">
        <f t="array" ref="AA61">IF(AND(F61=2, OR(Q61=0, Q61=1), P61&lt;&gt;0, NOT(OR(J61&gt;0, K61&gt;0, L61&gt;0, N61&gt;0))),
    ROUND(D61 * E61 * PRODUCT(1 - I61:I61 / 100, 1 - M61:M61 / 100, 1 - O61:O61 / 100), 2),
"")</f>
        <v/>
      </c>
      <c r="AB61" s="1" t="str" cm="1">
        <f t="array" ref="AB61">IF(AND(F61=3, OR(Q61=0, Q61=1), P61&lt;&gt;0, NOT(OR(J61&gt;0, K61&gt;0, L61&gt;0, N61&gt;0))),
    ROUND(D61 * E61 * PRODUCT(1 - I61:I61 / 100, 1 - M61:M61 / 100, 1 - O61:O61 / 100), 2),
"")</f>
        <v/>
      </c>
      <c r="AC61" s="1" t="str">
        <f t="shared" si="3"/>
        <v/>
      </c>
      <c r="AE61" s="36"/>
      <c r="AF61"/>
      <c r="AG61"/>
      <c r="AH61"/>
      <c r="AI61"/>
      <c r="AK61"/>
      <c r="AL61" s="2"/>
      <c r="AM61"/>
      <c r="AN61"/>
      <c r="AO61"/>
      <c r="AP61" s="2"/>
      <c r="AQ61"/>
      <c r="AR61" s="3"/>
      <c r="AS61"/>
    </row>
    <row r="62" spans="1:45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T62" s="8" t="str">
        <f t="shared" si="0"/>
        <v>=</v>
      </c>
      <c r="V62" s="33">
        <f t="shared" si="1"/>
        <v>0</v>
      </c>
      <c r="W62" s="33">
        <f t="shared" si="2"/>
        <v>0</v>
      </c>
      <c r="Y62" s="1" t="str" cm="1">
        <f t="array" ref="Y62">IF(AND(F62=0, OR(Q62=0, Q62=1), P62&lt;&gt;0, NOT(OR(J62&gt;0, K62&gt;0, L62&gt;0, N62&gt;0))),
    ROUND(D62 * E62 * PRODUCT(1 - I62:I62 / 100, 1 - M62:M62 / 100, 1 - O62:O62 / 100), 2),
"")</f>
        <v/>
      </c>
      <c r="Z62" s="1" t="str" cm="1">
        <f t="array" ref="Z62">IF(AND(F62=1, OR(Q62=0, Q62=1), P62&lt;&gt;0, NOT(OR(J62&gt;0, K62&gt;0, L62&gt;0, N62&gt;0))),
    ROUND(D62 * E62 * 1.12 * PRODUCT(1 - I62:I62 / 100, 1 - M62:M62 / 100, 1 - O62:O62 / 100), 2),
"")</f>
        <v/>
      </c>
      <c r="AA62" s="1" t="str" cm="1">
        <f t="array" ref="AA62">IF(AND(F62=2, OR(Q62=0, Q62=1), P62&lt;&gt;0, NOT(OR(J62&gt;0, K62&gt;0, L62&gt;0, N62&gt;0))),
    ROUND(D62 * E62 * PRODUCT(1 - I62:I62 / 100, 1 - M62:M62 / 100, 1 - O62:O62 / 100), 2),
"")</f>
        <v/>
      </c>
      <c r="AB62" s="1" t="str" cm="1">
        <f t="array" ref="AB62">IF(AND(F62=3, OR(Q62=0, Q62=1), P62&lt;&gt;0, NOT(OR(J62&gt;0, K62&gt;0, L62&gt;0, N62&gt;0))),
    ROUND(D62 * E62 * PRODUCT(1 - I62:I62 / 100, 1 - M62:M62 / 100, 1 - O62:O62 / 100), 2),
"")</f>
        <v/>
      </c>
      <c r="AC62" s="1" t="str">
        <f t="shared" si="3"/>
        <v/>
      </c>
      <c r="AE62" s="36"/>
      <c r="AF62"/>
      <c r="AG62"/>
      <c r="AH62"/>
      <c r="AI62"/>
      <c r="AK62"/>
      <c r="AL62" s="2"/>
      <c r="AM62"/>
      <c r="AN62"/>
      <c r="AO62"/>
      <c r="AP62" s="2"/>
      <c r="AQ62"/>
      <c r="AR62" s="3"/>
      <c r="AS62"/>
    </row>
    <row r="63" spans="1:45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T63" s="8" t="str">
        <f t="shared" si="0"/>
        <v>=</v>
      </c>
      <c r="V63" s="33">
        <f t="shared" si="1"/>
        <v>0</v>
      </c>
      <c r="W63" s="33">
        <f t="shared" si="2"/>
        <v>0</v>
      </c>
      <c r="Y63" s="1" t="str" cm="1">
        <f t="array" ref="Y63">IF(AND(F63=0, OR(Q63=0, Q63=1), P63&lt;&gt;0, NOT(OR(J63&gt;0, K63&gt;0, L63&gt;0, N63&gt;0))),
    ROUND(D63 * E63 * PRODUCT(1 - I63:I63 / 100, 1 - M63:M63 / 100, 1 - O63:O63 / 100), 2),
"")</f>
        <v/>
      </c>
      <c r="Z63" s="1" t="str" cm="1">
        <f t="array" ref="Z63">IF(AND(F63=1, OR(Q63=0, Q63=1), P63&lt;&gt;0, NOT(OR(J63&gt;0, K63&gt;0, L63&gt;0, N63&gt;0))),
    ROUND(D63 * E63 * 1.12 * PRODUCT(1 - I63:I63 / 100, 1 - M63:M63 / 100, 1 - O63:O63 / 100), 2),
"")</f>
        <v/>
      </c>
      <c r="AA63" s="1" t="str" cm="1">
        <f t="array" ref="AA63">IF(AND(F63=2, OR(Q63=0, Q63=1), P63&lt;&gt;0, NOT(OR(J63&gt;0, K63&gt;0, L63&gt;0, N63&gt;0))),
    ROUND(D63 * E63 * PRODUCT(1 - I63:I63 / 100, 1 - M63:M63 / 100, 1 - O63:O63 / 100), 2),
"")</f>
        <v/>
      </c>
      <c r="AB63" s="1" t="str" cm="1">
        <f t="array" ref="AB63">IF(AND(F63=3, OR(Q63=0, Q63=1), P63&lt;&gt;0, NOT(OR(J63&gt;0, K63&gt;0, L63&gt;0, N63&gt;0))),
    ROUND(D63 * E63 * PRODUCT(1 - I63:I63 / 100, 1 - M63:M63 / 100, 1 - O63:O63 / 100), 2),
"")</f>
        <v/>
      </c>
      <c r="AC63" s="1" t="str">
        <f t="shared" si="3"/>
        <v/>
      </c>
      <c r="AE63" s="36"/>
      <c r="AF63"/>
      <c r="AG63"/>
      <c r="AH63"/>
      <c r="AI63"/>
      <c r="AK63"/>
      <c r="AL63" s="2"/>
      <c r="AM63"/>
      <c r="AN63"/>
      <c r="AO63"/>
      <c r="AP63" s="2"/>
      <c r="AQ63"/>
      <c r="AR63" s="3"/>
      <c r="AS63"/>
    </row>
    <row r="64" spans="1:45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T64" s="8" t="str">
        <f t="shared" si="0"/>
        <v>=</v>
      </c>
      <c r="V64" s="33">
        <f t="shared" si="1"/>
        <v>0</v>
      </c>
      <c r="W64" s="33">
        <f t="shared" si="2"/>
        <v>0</v>
      </c>
      <c r="Y64" s="1" t="str" cm="1">
        <f t="array" ref="Y64">IF(AND(F64=0, OR(Q64=0, Q64=1), P64&lt;&gt;0, NOT(OR(J64&gt;0, K64&gt;0, L64&gt;0, N64&gt;0))),
    ROUND(D64 * E64 * PRODUCT(1 - I64:I64 / 100, 1 - M64:M64 / 100, 1 - O64:O64 / 100), 2),
"")</f>
        <v/>
      </c>
      <c r="Z64" s="1" t="str" cm="1">
        <f t="array" ref="Z64">IF(AND(F64=1, OR(Q64=0, Q64=1), P64&lt;&gt;0, NOT(OR(J64&gt;0, K64&gt;0, L64&gt;0, N64&gt;0))),
    ROUND(D64 * E64 * 1.12 * PRODUCT(1 - I64:I64 / 100, 1 - M64:M64 / 100, 1 - O64:O64 / 100), 2),
"")</f>
        <v/>
      </c>
      <c r="AA64" s="1" t="str" cm="1">
        <f t="array" ref="AA64">IF(AND(F64=2, OR(Q64=0, Q64=1), P64&lt;&gt;0, NOT(OR(J64&gt;0, K64&gt;0, L64&gt;0, N64&gt;0))),
    ROUND(D64 * E64 * PRODUCT(1 - I64:I64 / 100, 1 - M64:M64 / 100, 1 - O64:O64 / 100), 2),
"")</f>
        <v/>
      </c>
      <c r="AB64" s="1" t="str" cm="1">
        <f t="array" ref="AB64">IF(AND(F64=3, OR(Q64=0, Q64=1), P64&lt;&gt;0, NOT(OR(J64&gt;0, K64&gt;0, L64&gt;0, N64&gt;0))),
    ROUND(D64 * E64 * PRODUCT(1 - I64:I64 / 100, 1 - M64:M64 / 100, 1 - O64:O64 / 100), 2),
"")</f>
        <v/>
      </c>
      <c r="AC64" s="1" t="str">
        <f t="shared" si="3"/>
        <v/>
      </c>
      <c r="AE64" s="36"/>
      <c r="AF64"/>
      <c r="AG64"/>
      <c r="AH64"/>
      <c r="AI64"/>
      <c r="AK64"/>
      <c r="AL64" s="2"/>
      <c r="AM64"/>
      <c r="AN64"/>
      <c r="AO64"/>
      <c r="AP64" s="2"/>
      <c r="AQ64"/>
      <c r="AR64" s="3"/>
      <c r="AS64"/>
    </row>
    <row r="65" spans="1:45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T65" s="8" t="str">
        <f t="shared" si="0"/>
        <v>=</v>
      </c>
      <c r="V65" s="33">
        <f t="shared" si="1"/>
        <v>0</v>
      </c>
      <c r="W65" s="33">
        <f t="shared" si="2"/>
        <v>0</v>
      </c>
      <c r="Y65" s="1" t="str" cm="1">
        <f t="array" ref="Y65">IF(AND(F65=0, OR(Q65=0, Q65=1), P65&lt;&gt;0, NOT(OR(J65&gt;0, K65&gt;0, L65&gt;0, N65&gt;0))),
    ROUND(D65 * E65 * PRODUCT(1 - I65:I65 / 100, 1 - M65:M65 / 100, 1 - O65:O65 / 100), 2),
"")</f>
        <v/>
      </c>
      <c r="Z65" s="1" t="str" cm="1">
        <f t="array" ref="Z65">IF(AND(F65=1, OR(Q65=0, Q65=1), P65&lt;&gt;0, NOT(OR(J65&gt;0, K65&gt;0, L65&gt;0, N65&gt;0))),
    ROUND(D65 * E65 * 1.12 * PRODUCT(1 - I65:I65 / 100, 1 - M65:M65 / 100, 1 - O65:O65 / 100), 2),
"")</f>
        <v/>
      </c>
      <c r="AA65" s="1" t="str" cm="1">
        <f t="array" ref="AA65">IF(AND(F65=2, OR(Q65=0, Q65=1), P65&lt;&gt;0, NOT(OR(J65&gt;0, K65&gt;0, L65&gt;0, N65&gt;0))),
    ROUND(D65 * E65 * PRODUCT(1 - I65:I65 / 100, 1 - M65:M65 / 100, 1 - O65:O65 / 100), 2),
"")</f>
        <v/>
      </c>
      <c r="AB65" s="1" t="str" cm="1">
        <f t="array" ref="AB65">IF(AND(F65=3, OR(Q65=0, Q65=1), P65&lt;&gt;0, NOT(OR(J65&gt;0, K65&gt;0, L65&gt;0, N65&gt;0))),
    ROUND(D65 * E65 * PRODUCT(1 - I65:I65 / 100, 1 - M65:M65 / 100, 1 - O65:O65 / 100), 2),
"")</f>
        <v/>
      </c>
      <c r="AC65" s="1" t="str">
        <f t="shared" si="3"/>
        <v/>
      </c>
      <c r="AE65" s="36"/>
      <c r="AF65"/>
      <c r="AG65"/>
      <c r="AH65"/>
      <c r="AI65"/>
      <c r="AK65"/>
      <c r="AL65" s="2"/>
      <c r="AM65"/>
      <c r="AN65"/>
      <c r="AO65"/>
      <c r="AP65" s="2"/>
      <c r="AQ65"/>
      <c r="AR65" s="3"/>
      <c r="AS65"/>
    </row>
    <row r="66" spans="1:45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T66" s="8" t="str">
        <f t="shared" si="0"/>
        <v>=</v>
      </c>
      <c r="V66" s="33">
        <f t="shared" si="1"/>
        <v>0</v>
      </c>
      <c r="W66" s="33">
        <f t="shared" si="2"/>
        <v>0</v>
      </c>
      <c r="Y66" s="1" t="str" cm="1">
        <f t="array" ref="Y66">IF(AND(F66=0, OR(Q66=0, Q66=1), P66&lt;&gt;0, NOT(OR(J66&gt;0, K66&gt;0, L66&gt;0, N66&gt;0))),
    ROUND(D66 * E66 * PRODUCT(1 - I66:I66 / 100, 1 - M66:M66 / 100, 1 - O66:O66 / 100), 2),
"")</f>
        <v/>
      </c>
      <c r="Z66" s="1" t="str" cm="1">
        <f t="array" ref="Z66">IF(AND(F66=1, OR(Q66=0, Q66=1), P66&lt;&gt;0, NOT(OR(J66&gt;0, K66&gt;0, L66&gt;0, N66&gt;0))),
    ROUND(D66 * E66 * 1.12 * PRODUCT(1 - I66:I66 / 100, 1 - M66:M66 / 100, 1 - O66:O66 / 100), 2),
"")</f>
        <v/>
      </c>
      <c r="AA66" s="1" t="str" cm="1">
        <f t="array" ref="AA66">IF(AND(F66=2, OR(Q66=0, Q66=1), P66&lt;&gt;0, NOT(OR(J66&gt;0, K66&gt;0, L66&gt;0, N66&gt;0))),
    ROUND(D66 * E66 * PRODUCT(1 - I66:I66 / 100, 1 - M66:M66 / 100, 1 - O66:O66 / 100), 2),
"")</f>
        <v/>
      </c>
      <c r="AB66" s="1" t="str" cm="1">
        <f t="array" ref="AB66">IF(AND(F66=3, OR(Q66=0, Q66=1), P66&lt;&gt;0, NOT(OR(J66&gt;0, K66&gt;0, L66&gt;0, N66&gt;0))),
    ROUND(D66 * E66 * PRODUCT(1 - I66:I66 / 100, 1 - M66:M66 / 100, 1 - O66:O66 / 100), 2),
"")</f>
        <v/>
      </c>
      <c r="AC66" s="1" t="str">
        <f t="shared" si="3"/>
        <v/>
      </c>
      <c r="AE66" s="36"/>
      <c r="AF66"/>
      <c r="AG66"/>
      <c r="AH66"/>
      <c r="AI66"/>
      <c r="AK66"/>
      <c r="AL66" s="2"/>
      <c r="AM66"/>
      <c r="AN66"/>
      <c r="AO66"/>
      <c r="AP66" s="2"/>
      <c r="AQ66"/>
      <c r="AR66" s="3"/>
      <c r="AS66"/>
    </row>
    <row r="67" spans="1:45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T67" s="8" t="str">
        <f t="shared" ref="T67:T130" si="4">IF(OR(Q67=0,Q67=1),
IF(AND(P67=W67, R67=V67), "=","NOT EQUAL"), "VOIDED")</f>
        <v>=</v>
      </c>
      <c r="V67" s="33">
        <f t="shared" ref="V67:V130" si="5">IF(
            AND(
                OR(Q67=0, Q67=1),
                P67&lt;&gt;0
            ),
            IF(H67&gt;0,
                R67,
                IF(
                    I67&gt;0,(D67*E67)*(I67/100),
                    IF(OR(J67=5,K67=5),(D67*E67)*((J67/100)+(K67/100)),
                        IF(AND(OR(J67&gt;5,K67&gt;5,L67&gt;0,N67&gt;0),F67=0),
                            ((D67*E67)/1.12)*((J67/100)+(K67/100)+(L67/100)+(N67/100)),
                            IF(OR(M67&gt;0,O67&gt;0),
                                (D67*E67)*((M67/100)+(O67/100)),
                                0
                            )
                        )
                    )
                )
            ),
            0
        )</f>
        <v>0</v>
      </c>
      <c r="W67" s="33">
        <f t="shared" ref="W67:W130" si="6">IF(
            AND(
                OR(Q67=0, Q67=1),
                P67&lt;&gt;0
            ),
            IF(
                OR(H67&gt;0, I67&gt;0),
                D67 * E67 - IF(H67&gt;0, R67, D67 * E67 * I67 / 100),
                IF(
                    COUNTA(J67:O67)=0,
                    D67 * E67,
                    IF(
                    AND(
                        F67=0,
                        OR(J67=20, K67=20, N67=20)
                    ),
                    (D67 * E67) / 1.12 *
                    (1 - J67 / 100) *
                    (1 - K67 / 100) *
                    (1 - L67 / 100) *
                    (1 - M67 / 100) *
                    (1 - N67 / 100) *
                    (1 - O67 / 100),
                    D67 * E67 *
                    (1 - J67 / 100) *
                    (1 - K67 / 100) *
                    (1 - L67 / 100) *
                    (1 - M67 / 100) *
                    (1 - N67 / 100) *
                    (1 - O67 / 100)
                    )
                )
            ),
            0
        )</f>
        <v>0</v>
      </c>
      <c r="Y67" s="1" t="str" cm="1">
        <f t="array" ref="Y67">IF(AND(F67=0, OR(Q67=0, Q67=1), P67&lt;&gt;0, NOT(OR(J67&gt;0, K67&gt;0, L67&gt;0, N67&gt;0))),
    ROUND(D67 * E67 * PRODUCT(1 - I67:I67 / 100, 1 - M67:M67 / 100, 1 - O67:O67 / 100), 2),
"")</f>
        <v/>
      </c>
      <c r="Z67" s="1" t="str" cm="1">
        <f t="array" ref="Z67">IF(AND(F67=1, OR(Q67=0, Q67=1), P67&lt;&gt;0, NOT(OR(J67&gt;0, K67&gt;0, L67&gt;0, N67&gt;0))),
    ROUND(D67 * E67 * 1.12 * PRODUCT(1 - I67:I67 / 100, 1 - M67:M67 / 100, 1 - O67:O67 / 100), 2),
"")</f>
        <v/>
      </c>
      <c r="AA67" s="1" t="str" cm="1">
        <f t="array" ref="AA67">IF(AND(F67=2, OR(Q67=0, Q67=1), P67&lt;&gt;0, NOT(OR(J67&gt;0, K67&gt;0, L67&gt;0, N67&gt;0))),
    ROUND(D67 * E67 * PRODUCT(1 - I67:I67 / 100, 1 - M67:M67 / 100, 1 - O67:O67 / 100), 2),
"")</f>
        <v/>
      </c>
      <c r="AB67" s="1" t="str" cm="1">
        <f t="array" ref="AB67">IF(AND(F67=3, OR(Q67=0, Q67=1), P67&lt;&gt;0, NOT(OR(J67&gt;0, K67&gt;0, L67&gt;0, N67&gt;0))),
    ROUND(D67 * E67 * PRODUCT(1 - I67:I67 / 100, 1 - M67:M67 / 100, 1 - O67:O67 / 100), 2),
"")</f>
        <v/>
      </c>
      <c r="AC67" s="1" t="str">
        <f t="shared" ref="AC67:AC130" si="7">IF(
    OR(
        F67=4,
        AND(F67=1, OR(K67&gt;0, L67&gt;0, N67&gt;0))
    ),
    D67 * E67 * (1-I67/100),
    ""
)</f>
        <v/>
      </c>
      <c r="AE67" s="36"/>
      <c r="AF67"/>
      <c r="AG67"/>
      <c r="AH67"/>
      <c r="AI67"/>
      <c r="AK67"/>
      <c r="AL67" s="2"/>
      <c r="AM67"/>
      <c r="AN67"/>
      <c r="AO67"/>
      <c r="AP67" s="2"/>
      <c r="AQ67"/>
      <c r="AR67" s="3"/>
      <c r="AS67"/>
    </row>
    <row r="68" spans="1:45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T68" s="8" t="str">
        <f t="shared" si="4"/>
        <v>=</v>
      </c>
      <c r="V68" s="33">
        <f t="shared" si="5"/>
        <v>0</v>
      </c>
      <c r="W68" s="33">
        <f t="shared" si="6"/>
        <v>0</v>
      </c>
      <c r="Y68" s="1" t="str" cm="1">
        <f t="array" ref="Y68">IF(AND(F68=0, OR(Q68=0, Q68=1), P68&lt;&gt;0, NOT(OR(J68&gt;0, K68&gt;0, L68&gt;0, N68&gt;0))),
    ROUND(D68 * E68 * PRODUCT(1 - I68:I68 / 100, 1 - M68:M68 / 100, 1 - O68:O68 / 100), 2),
"")</f>
        <v/>
      </c>
      <c r="Z68" s="1" t="str" cm="1">
        <f t="array" ref="Z68">IF(AND(F68=1, OR(Q68=0, Q68=1), P68&lt;&gt;0, NOT(OR(J68&gt;0, K68&gt;0, L68&gt;0, N68&gt;0))),
    ROUND(D68 * E68 * 1.12 * PRODUCT(1 - I68:I68 / 100, 1 - M68:M68 / 100, 1 - O68:O68 / 100), 2),
"")</f>
        <v/>
      </c>
      <c r="AA68" s="1" t="str" cm="1">
        <f t="array" ref="AA68">IF(AND(F68=2, OR(Q68=0, Q68=1), P68&lt;&gt;0, NOT(OR(J68&gt;0, K68&gt;0, L68&gt;0, N68&gt;0))),
    ROUND(D68 * E68 * PRODUCT(1 - I68:I68 / 100, 1 - M68:M68 / 100, 1 - O68:O68 / 100), 2),
"")</f>
        <v/>
      </c>
      <c r="AB68" s="1" t="str" cm="1">
        <f t="array" ref="AB68">IF(AND(F68=3, OR(Q68=0, Q68=1), P68&lt;&gt;0, NOT(OR(J68&gt;0, K68&gt;0, L68&gt;0, N68&gt;0))),
    ROUND(D68 * E68 * PRODUCT(1 - I68:I68 / 100, 1 - M68:M68 / 100, 1 - O68:O68 / 100), 2),
"")</f>
        <v/>
      </c>
      <c r="AC68" s="1" t="str">
        <f t="shared" si="7"/>
        <v/>
      </c>
      <c r="AE68" s="36"/>
      <c r="AF68"/>
      <c r="AG68"/>
      <c r="AH68"/>
      <c r="AI68"/>
      <c r="AK68"/>
      <c r="AL68" s="2"/>
      <c r="AM68"/>
      <c r="AN68"/>
      <c r="AO68"/>
      <c r="AP68" s="2"/>
      <c r="AQ68"/>
      <c r="AR68" s="3"/>
      <c r="AS68"/>
    </row>
    <row r="69" spans="1:45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T69" s="8" t="str">
        <f t="shared" si="4"/>
        <v>=</v>
      </c>
      <c r="V69" s="33">
        <f t="shared" si="5"/>
        <v>0</v>
      </c>
      <c r="W69" s="33">
        <f t="shared" si="6"/>
        <v>0</v>
      </c>
      <c r="Y69" s="1" t="str" cm="1">
        <f t="array" ref="Y69">IF(AND(F69=0, OR(Q69=0, Q69=1), P69&lt;&gt;0, NOT(OR(J69&gt;0, K69&gt;0, L69&gt;0, N69&gt;0))),
    ROUND(D69 * E69 * PRODUCT(1 - I69:I69 / 100, 1 - M69:M69 / 100, 1 - O69:O69 / 100), 2),
"")</f>
        <v/>
      </c>
      <c r="Z69" s="1" t="str" cm="1">
        <f t="array" ref="Z69">IF(AND(F69=1, OR(Q69=0, Q69=1), P69&lt;&gt;0, NOT(OR(J69&gt;0, K69&gt;0, L69&gt;0, N69&gt;0))),
    ROUND(D69 * E69 * 1.12 * PRODUCT(1 - I69:I69 / 100, 1 - M69:M69 / 100, 1 - O69:O69 / 100), 2),
"")</f>
        <v/>
      </c>
      <c r="AA69" s="1" t="str" cm="1">
        <f t="array" ref="AA69">IF(AND(F69=2, OR(Q69=0, Q69=1), P69&lt;&gt;0, NOT(OR(J69&gt;0, K69&gt;0, L69&gt;0, N69&gt;0))),
    ROUND(D69 * E69 * PRODUCT(1 - I69:I69 / 100, 1 - M69:M69 / 100, 1 - O69:O69 / 100), 2),
"")</f>
        <v/>
      </c>
      <c r="AB69" s="1" t="str" cm="1">
        <f t="array" ref="AB69">IF(AND(F69=3, OR(Q69=0, Q69=1), P69&lt;&gt;0, NOT(OR(J69&gt;0, K69&gt;0, L69&gt;0, N69&gt;0))),
    ROUND(D69 * E69 * PRODUCT(1 - I69:I69 / 100, 1 - M69:M69 / 100, 1 - O69:O69 / 100), 2),
"")</f>
        <v/>
      </c>
      <c r="AC69" s="1" t="str">
        <f t="shared" si="7"/>
        <v/>
      </c>
      <c r="AE69" s="36"/>
      <c r="AF69"/>
      <c r="AG69"/>
      <c r="AH69"/>
      <c r="AI69"/>
      <c r="AK69"/>
      <c r="AL69" s="2"/>
      <c r="AM69"/>
      <c r="AN69"/>
      <c r="AO69"/>
      <c r="AP69" s="2"/>
      <c r="AQ69"/>
      <c r="AR69" s="3"/>
      <c r="AS69"/>
    </row>
    <row r="70" spans="1:45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T70" s="8" t="str">
        <f t="shared" si="4"/>
        <v>=</v>
      </c>
      <c r="V70" s="33">
        <f t="shared" si="5"/>
        <v>0</v>
      </c>
      <c r="W70" s="33">
        <f t="shared" si="6"/>
        <v>0</v>
      </c>
      <c r="Y70" s="1" t="str" cm="1">
        <f t="array" ref="Y70">IF(AND(F70=0, OR(Q70=0, Q70=1), P70&lt;&gt;0, NOT(OR(J70&gt;0, K70&gt;0, L70&gt;0, N70&gt;0))),
    ROUND(D70 * E70 * PRODUCT(1 - I70:I70 / 100, 1 - M70:M70 / 100, 1 - O70:O70 / 100), 2),
"")</f>
        <v/>
      </c>
      <c r="Z70" s="1" t="str" cm="1">
        <f t="array" ref="Z70">IF(AND(F70=1, OR(Q70=0, Q70=1), P70&lt;&gt;0, NOT(OR(J70&gt;0, K70&gt;0, L70&gt;0, N70&gt;0))),
    ROUND(D70 * E70 * 1.12 * PRODUCT(1 - I70:I70 / 100, 1 - M70:M70 / 100, 1 - O70:O70 / 100), 2),
"")</f>
        <v/>
      </c>
      <c r="AA70" s="1" t="str" cm="1">
        <f t="array" ref="AA70">IF(AND(F70=2, OR(Q70=0, Q70=1), P70&lt;&gt;0, NOT(OR(J70&gt;0, K70&gt;0, L70&gt;0, N70&gt;0))),
    ROUND(D70 * E70 * PRODUCT(1 - I70:I70 / 100, 1 - M70:M70 / 100, 1 - O70:O70 / 100), 2),
"")</f>
        <v/>
      </c>
      <c r="AB70" s="1" t="str" cm="1">
        <f t="array" ref="AB70">IF(AND(F70=3, OR(Q70=0, Q70=1), P70&lt;&gt;0, NOT(OR(J70&gt;0, K70&gt;0, L70&gt;0, N70&gt;0))),
    ROUND(D70 * E70 * PRODUCT(1 - I70:I70 / 100, 1 - M70:M70 / 100, 1 - O70:O70 / 100), 2),
"")</f>
        <v/>
      </c>
      <c r="AC70" s="1" t="str">
        <f t="shared" si="7"/>
        <v/>
      </c>
      <c r="AE70" s="36"/>
      <c r="AF70"/>
      <c r="AG70"/>
      <c r="AH70"/>
      <c r="AI70"/>
      <c r="AK70"/>
      <c r="AL70" s="2"/>
      <c r="AM70"/>
      <c r="AN70"/>
      <c r="AO70"/>
      <c r="AP70" s="2"/>
      <c r="AQ70"/>
      <c r="AR70" s="3"/>
      <c r="AS70"/>
    </row>
    <row r="71" spans="1:45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T71" s="8" t="str">
        <f t="shared" si="4"/>
        <v>=</v>
      </c>
      <c r="V71" s="33">
        <f t="shared" si="5"/>
        <v>0</v>
      </c>
      <c r="W71" s="33">
        <f t="shared" si="6"/>
        <v>0</v>
      </c>
      <c r="Y71" s="1" t="str" cm="1">
        <f t="array" ref="Y71">IF(AND(F71=0, OR(Q71=0, Q71=1), P71&lt;&gt;0, NOT(OR(J71&gt;0, K71&gt;0, L71&gt;0, N71&gt;0))),
    ROUND(D71 * E71 * PRODUCT(1 - I71:I71 / 100, 1 - M71:M71 / 100, 1 - O71:O71 / 100), 2),
"")</f>
        <v/>
      </c>
      <c r="Z71" s="1" t="str" cm="1">
        <f t="array" ref="Z71">IF(AND(F71=1, OR(Q71=0, Q71=1), P71&lt;&gt;0, NOT(OR(J71&gt;0, K71&gt;0, L71&gt;0, N71&gt;0))),
    ROUND(D71 * E71 * 1.12 * PRODUCT(1 - I71:I71 / 100, 1 - M71:M71 / 100, 1 - O71:O71 / 100), 2),
"")</f>
        <v/>
      </c>
      <c r="AA71" s="1" t="str" cm="1">
        <f t="array" ref="AA71">IF(AND(F71=2, OR(Q71=0, Q71=1), P71&lt;&gt;0, NOT(OR(J71&gt;0, K71&gt;0, L71&gt;0, N71&gt;0))),
    ROUND(D71 * E71 * PRODUCT(1 - I71:I71 / 100, 1 - M71:M71 / 100, 1 - O71:O71 / 100), 2),
"")</f>
        <v/>
      </c>
      <c r="AB71" s="1" t="str" cm="1">
        <f t="array" ref="AB71">IF(AND(F71=3, OR(Q71=0, Q71=1), P71&lt;&gt;0, NOT(OR(J71&gt;0, K71&gt;0, L71&gt;0, N71&gt;0))),
    ROUND(D71 * E71 * PRODUCT(1 - I71:I71 / 100, 1 - M71:M71 / 100, 1 - O71:O71 / 100), 2),
"")</f>
        <v/>
      </c>
      <c r="AC71" s="1" t="str">
        <f t="shared" si="7"/>
        <v/>
      </c>
      <c r="AE71" s="36"/>
      <c r="AF71"/>
      <c r="AG71"/>
      <c r="AH71"/>
      <c r="AI71"/>
      <c r="AK71"/>
      <c r="AL71" s="2"/>
      <c r="AM71"/>
      <c r="AN71"/>
      <c r="AO71"/>
      <c r="AP71" s="2"/>
      <c r="AQ71"/>
      <c r="AR71" s="3"/>
      <c r="AS71"/>
    </row>
    <row r="72" spans="1:45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T72" s="8" t="str">
        <f t="shared" si="4"/>
        <v>=</v>
      </c>
      <c r="V72" s="33">
        <f t="shared" si="5"/>
        <v>0</v>
      </c>
      <c r="W72" s="33">
        <f t="shared" si="6"/>
        <v>0</v>
      </c>
      <c r="Y72" s="1" t="str" cm="1">
        <f t="array" ref="Y72">IF(AND(F72=0, OR(Q72=0, Q72=1), P72&lt;&gt;0, NOT(OR(J72&gt;0, K72&gt;0, L72&gt;0, N72&gt;0))),
    ROUND(D72 * E72 * PRODUCT(1 - I72:I72 / 100, 1 - M72:M72 / 100, 1 - O72:O72 / 100), 2),
"")</f>
        <v/>
      </c>
      <c r="Z72" s="1" t="str" cm="1">
        <f t="array" ref="Z72">IF(AND(F72=1, OR(Q72=0, Q72=1), P72&lt;&gt;0, NOT(OR(J72&gt;0, K72&gt;0, L72&gt;0, N72&gt;0))),
    ROUND(D72 * E72 * 1.12 * PRODUCT(1 - I72:I72 / 100, 1 - M72:M72 / 100, 1 - O72:O72 / 100), 2),
"")</f>
        <v/>
      </c>
      <c r="AA72" s="1" t="str" cm="1">
        <f t="array" ref="AA72">IF(AND(F72=2, OR(Q72=0, Q72=1), P72&lt;&gt;0, NOT(OR(J72&gt;0, K72&gt;0, L72&gt;0, N72&gt;0))),
    ROUND(D72 * E72 * PRODUCT(1 - I72:I72 / 100, 1 - M72:M72 / 100, 1 - O72:O72 / 100), 2),
"")</f>
        <v/>
      </c>
      <c r="AB72" s="1" t="str" cm="1">
        <f t="array" ref="AB72">IF(AND(F72=3, OR(Q72=0, Q72=1), P72&lt;&gt;0, NOT(OR(J72&gt;0, K72&gt;0, L72&gt;0, N72&gt;0))),
    ROUND(D72 * E72 * PRODUCT(1 - I72:I72 / 100, 1 - M72:M72 / 100, 1 - O72:O72 / 100), 2),
"")</f>
        <v/>
      </c>
      <c r="AC72" s="1" t="str">
        <f t="shared" si="7"/>
        <v/>
      </c>
      <c r="AE72" s="36"/>
      <c r="AF72"/>
      <c r="AG72"/>
      <c r="AH72"/>
      <c r="AI72"/>
      <c r="AK72"/>
      <c r="AL72" s="2"/>
      <c r="AM72"/>
      <c r="AN72"/>
      <c r="AO72"/>
      <c r="AP72" s="2"/>
      <c r="AQ72"/>
      <c r="AR72" s="3"/>
      <c r="AS72"/>
    </row>
    <row r="73" spans="1:45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T73" s="8" t="str">
        <f t="shared" si="4"/>
        <v>=</v>
      </c>
      <c r="V73" s="33">
        <f t="shared" si="5"/>
        <v>0</v>
      </c>
      <c r="W73" s="33">
        <f t="shared" si="6"/>
        <v>0</v>
      </c>
      <c r="Y73" s="1" t="str" cm="1">
        <f t="array" ref="Y73">IF(AND(F73=0, OR(Q73=0, Q73=1), P73&lt;&gt;0, NOT(OR(J73&gt;0, K73&gt;0, L73&gt;0, N73&gt;0))),
    ROUND(D73 * E73 * PRODUCT(1 - I73:I73 / 100, 1 - M73:M73 / 100, 1 - O73:O73 / 100), 2),
"")</f>
        <v/>
      </c>
      <c r="Z73" s="1" t="str" cm="1">
        <f t="array" ref="Z73">IF(AND(F73=1, OR(Q73=0, Q73=1), P73&lt;&gt;0, NOT(OR(J73&gt;0, K73&gt;0, L73&gt;0, N73&gt;0))),
    ROUND(D73 * E73 * 1.12 * PRODUCT(1 - I73:I73 / 100, 1 - M73:M73 / 100, 1 - O73:O73 / 100), 2),
"")</f>
        <v/>
      </c>
      <c r="AA73" s="1" t="str" cm="1">
        <f t="array" ref="AA73">IF(AND(F73=2, OR(Q73=0, Q73=1), P73&lt;&gt;0, NOT(OR(J73&gt;0, K73&gt;0, L73&gt;0, N73&gt;0))),
    ROUND(D73 * E73 * PRODUCT(1 - I73:I73 / 100, 1 - M73:M73 / 100, 1 - O73:O73 / 100), 2),
"")</f>
        <v/>
      </c>
      <c r="AB73" s="1" t="str" cm="1">
        <f t="array" ref="AB73">IF(AND(F73=3, OR(Q73=0, Q73=1), P73&lt;&gt;0, NOT(OR(J73&gt;0, K73&gt;0, L73&gt;0, N73&gt;0))),
    ROUND(D73 * E73 * PRODUCT(1 - I73:I73 / 100, 1 - M73:M73 / 100, 1 - O73:O73 / 100), 2),
"")</f>
        <v/>
      </c>
      <c r="AC73" s="1" t="str">
        <f t="shared" si="7"/>
        <v/>
      </c>
      <c r="AE73" s="36"/>
      <c r="AF73"/>
      <c r="AG73"/>
      <c r="AH73"/>
      <c r="AI73"/>
      <c r="AK73"/>
      <c r="AL73" s="2"/>
      <c r="AM73"/>
      <c r="AN73"/>
      <c r="AO73"/>
      <c r="AP73" s="2"/>
      <c r="AQ73"/>
      <c r="AR73" s="3"/>
      <c r="AS73"/>
    </row>
    <row r="74" spans="1:45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T74" s="8" t="str">
        <f t="shared" si="4"/>
        <v>=</v>
      </c>
      <c r="V74" s="33">
        <f t="shared" si="5"/>
        <v>0</v>
      </c>
      <c r="W74" s="33">
        <f t="shared" si="6"/>
        <v>0</v>
      </c>
      <c r="Y74" s="1" t="str" cm="1">
        <f t="array" ref="Y74">IF(AND(F74=0, OR(Q74=0, Q74=1), P74&lt;&gt;0, NOT(OR(J74&gt;0, K74&gt;0, L74&gt;0, N74&gt;0))),
    ROUND(D74 * E74 * PRODUCT(1 - I74:I74 / 100, 1 - M74:M74 / 100, 1 - O74:O74 / 100), 2),
"")</f>
        <v/>
      </c>
      <c r="Z74" s="1" t="str" cm="1">
        <f t="array" ref="Z74">IF(AND(F74=1, OR(Q74=0, Q74=1), P74&lt;&gt;0, NOT(OR(J74&gt;0, K74&gt;0, L74&gt;0, N74&gt;0))),
    ROUND(D74 * E74 * 1.12 * PRODUCT(1 - I74:I74 / 100, 1 - M74:M74 / 100, 1 - O74:O74 / 100), 2),
"")</f>
        <v/>
      </c>
      <c r="AA74" s="1" t="str" cm="1">
        <f t="array" ref="AA74">IF(AND(F74=2, OR(Q74=0, Q74=1), P74&lt;&gt;0, NOT(OR(J74&gt;0, K74&gt;0, L74&gt;0, N74&gt;0))),
    ROUND(D74 * E74 * PRODUCT(1 - I74:I74 / 100, 1 - M74:M74 / 100, 1 - O74:O74 / 100), 2),
"")</f>
        <v/>
      </c>
      <c r="AB74" s="1" t="str" cm="1">
        <f t="array" ref="AB74">IF(AND(F74=3, OR(Q74=0, Q74=1), P74&lt;&gt;0, NOT(OR(J74&gt;0, K74&gt;0, L74&gt;0, N74&gt;0))),
    ROUND(D74 * E74 * PRODUCT(1 - I74:I74 / 100, 1 - M74:M74 / 100, 1 - O74:O74 / 100), 2),
"")</f>
        <v/>
      </c>
      <c r="AC74" s="1" t="str">
        <f t="shared" si="7"/>
        <v/>
      </c>
      <c r="AE74" s="36"/>
      <c r="AF74"/>
      <c r="AG74"/>
      <c r="AH74"/>
      <c r="AI74"/>
      <c r="AK74"/>
      <c r="AL74" s="2"/>
      <c r="AM74"/>
      <c r="AN74"/>
      <c r="AO74"/>
      <c r="AP74" s="2"/>
      <c r="AQ74"/>
      <c r="AR74" s="3"/>
      <c r="AS74"/>
    </row>
    <row r="75" spans="1:45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T75" s="8" t="str">
        <f t="shared" si="4"/>
        <v>=</v>
      </c>
      <c r="V75" s="33">
        <f t="shared" si="5"/>
        <v>0</v>
      </c>
      <c r="W75" s="33">
        <f t="shared" si="6"/>
        <v>0</v>
      </c>
      <c r="Y75" s="1" t="str" cm="1">
        <f t="array" ref="Y75">IF(AND(F75=0, OR(Q75=0, Q75=1), P75&lt;&gt;0, NOT(OR(J75&gt;0, K75&gt;0, L75&gt;0, N75&gt;0))),
    ROUND(D75 * E75 * PRODUCT(1 - I75:I75 / 100, 1 - M75:M75 / 100, 1 - O75:O75 / 100), 2),
"")</f>
        <v/>
      </c>
      <c r="Z75" s="1" t="str" cm="1">
        <f t="array" ref="Z75">IF(AND(F75=1, OR(Q75=0, Q75=1), P75&lt;&gt;0, NOT(OR(J75&gt;0, K75&gt;0, L75&gt;0, N75&gt;0))),
    ROUND(D75 * E75 * 1.12 * PRODUCT(1 - I75:I75 / 100, 1 - M75:M75 / 100, 1 - O75:O75 / 100), 2),
"")</f>
        <v/>
      </c>
      <c r="AA75" s="1" t="str" cm="1">
        <f t="array" ref="AA75">IF(AND(F75=2, OR(Q75=0, Q75=1), P75&lt;&gt;0, NOT(OR(J75&gt;0, K75&gt;0, L75&gt;0, N75&gt;0))),
    ROUND(D75 * E75 * PRODUCT(1 - I75:I75 / 100, 1 - M75:M75 / 100, 1 - O75:O75 / 100), 2),
"")</f>
        <v/>
      </c>
      <c r="AB75" s="1" t="str" cm="1">
        <f t="array" ref="AB75">IF(AND(F75=3, OR(Q75=0, Q75=1), P75&lt;&gt;0, NOT(OR(J75&gt;0, K75&gt;0, L75&gt;0, N75&gt;0))),
    ROUND(D75 * E75 * PRODUCT(1 - I75:I75 / 100, 1 - M75:M75 / 100, 1 - O75:O75 / 100), 2),
"")</f>
        <v/>
      </c>
      <c r="AC75" s="1" t="str">
        <f t="shared" si="7"/>
        <v/>
      </c>
      <c r="AE75" s="36"/>
      <c r="AF75"/>
      <c r="AG75"/>
      <c r="AH75"/>
      <c r="AI75"/>
      <c r="AK75"/>
      <c r="AL75" s="2"/>
      <c r="AM75"/>
      <c r="AN75"/>
      <c r="AO75"/>
      <c r="AP75" s="2"/>
      <c r="AQ75"/>
      <c r="AR75" s="3"/>
      <c r="AS75"/>
    </row>
    <row r="76" spans="1:45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T76" s="8" t="str">
        <f t="shared" si="4"/>
        <v>=</v>
      </c>
      <c r="V76" s="33">
        <f t="shared" si="5"/>
        <v>0</v>
      </c>
      <c r="W76" s="33">
        <f t="shared" si="6"/>
        <v>0</v>
      </c>
      <c r="Y76" s="1" t="str" cm="1">
        <f t="array" ref="Y76">IF(AND(F76=0, OR(Q76=0, Q76=1), P76&lt;&gt;0, NOT(OR(J76&gt;0, K76&gt;0, L76&gt;0, N76&gt;0))),
    ROUND(D76 * E76 * PRODUCT(1 - I76:I76 / 100, 1 - M76:M76 / 100, 1 - O76:O76 / 100), 2),
"")</f>
        <v/>
      </c>
      <c r="Z76" s="1" t="str" cm="1">
        <f t="array" ref="Z76">IF(AND(F76=1, OR(Q76=0, Q76=1), P76&lt;&gt;0, NOT(OR(J76&gt;0, K76&gt;0, L76&gt;0, N76&gt;0))),
    ROUND(D76 * E76 * 1.12 * PRODUCT(1 - I76:I76 / 100, 1 - M76:M76 / 100, 1 - O76:O76 / 100), 2),
"")</f>
        <v/>
      </c>
      <c r="AA76" s="1" t="str" cm="1">
        <f t="array" ref="AA76">IF(AND(F76=2, OR(Q76=0, Q76=1), P76&lt;&gt;0, NOT(OR(J76&gt;0, K76&gt;0, L76&gt;0, N76&gt;0))),
    ROUND(D76 * E76 * PRODUCT(1 - I76:I76 / 100, 1 - M76:M76 / 100, 1 - O76:O76 / 100), 2),
"")</f>
        <v/>
      </c>
      <c r="AB76" s="1" t="str" cm="1">
        <f t="array" ref="AB76">IF(AND(F76=3, OR(Q76=0, Q76=1), P76&lt;&gt;0, NOT(OR(J76&gt;0, K76&gt;0, L76&gt;0, N76&gt;0))),
    ROUND(D76 * E76 * PRODUCT(1 - I76:I76 / 100, 1 - M76:M76 / 100, 1 - O76:O76 / 100), 2),
"")</f>
        <v/>
      </c>
      <c r="AC76" s="1" t="str">
        <f t="shared" si="7"/>
        <v/>
      </c>
      <c r="AE76" s="36"/>
      <c r="AF76"/>
      <c r="AG76"/>
      <c r="AH76"/>
      <c r="AI76"/>
      <c r="AK76"/>
      <c r="AL76" s="2"/>
      <c r="AM76"/>
      <c r="AN76"/>
      <c r="AO76"/>
      <c r="AP76" s="2"/>
      <c r="AQ76"/>
      <c r="AR76" s="3"/>
      <c r="AS76"/>
    </row>
    <row r="77" spans="1:45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T77" s="8" t="str">
        <f t="shared" si="4"/>
        <v>=</v>
      </c>
      <c r="V77" s="33">
        <f t="shared" si="5"/>
        <v>0</v>
      </c>
      <c r="W77" s="33">
        <f t="shared" si="6"/>
        <v>0</v>
      </c>
      <c r="Y77" s="1" t="str" cm="1">
        <f t="array" ref="Y77">IF(AND(F77=0, OR(Q77=0, Q77=1), P77&lt;&gt;0, NOT(OR(J77&gt;0, K77&gt;0, L77&gt;0, N77&gt;0))),
    ROUND(D77 * E77 * PRODUCT(1 - I77:I77 / 100, 1 - M77:M77 / 100, 1 - O77:O77 / 100), 2),
"")</f>
        <v/>
      </c>
      <c r="Z77" s="1" t="str" cm="1">
        <f t="array" ref="Z77">IF(AND(F77=1, OR(Q77=0, Q77=1), P77&lt;&gt;0, NOT(OR(J77&gt;0, K77&gt;0, L77&gt;0, N77&gt;0))),
    ROUND(D77 * E77 * 1.12 * PRODUCT(1 - I77:I77 / 100, 1 - M77:M77 / 100, 1 - O77:O77 / 100), 2),
"")</f>
        <v/>
      </c>
      <c r="AA77" s="1" t="str" cm="1">
        <f t="array" ref="AA77">IF(AND(F77=2, OR(Q77=0, Q77=1), P77&lt;&gt;0, NOT(OR(J77&gt;0, K77&gt;0, L77&gt;0, N77&gt;0))),
    ROUND(D77 * E77 * PRODUCT(1 - I77:I77 / 100, 1 - M77:M77 / 100, 1 - O77:O77 / 100), 2),
"")</f>
        <v/>
      </c>
      <c r="AB77" s="1" t="str" cm="1">
        <f t="array" ref="AB77">IF(AND(F77=3, OR(Q77=0, Q77=1), P77&lt;&gt;0, NOT(OR(J77&gt;0, K77&gt;0, L77&gt;0, N77&gt;0))),
    ROUND(D77 * E77 * PRODUCT(1 - I77:I77 / 100, 1 - M77:M77 / 100, 1 - O77:O77 / 100), 2),
"")</f>
        <v/>
      </c>
      <c r="AC77" s="1" t="str">
        <f t="shared" si="7"/>
        <v/>
      </c>
      <c r="AE77" s="36"/>
      <c r="AF77"/>
      <c r="AG77"/>
      <c r="AH77"/>
      <c r="AI77"/>
      <c r="AK77"/>
      <c r="AL77" s="2"/>
      <c r="AM77"/>
      <c r="AN77"/>
      <c r="AO77"/>
      <c r="AP77" s="2"/>
      <c r="AQ77"/>
      <c r="AR77" s="3"/>
      <c r="AS77"/>
    </row>
    <row r="78" spans="1:45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T78" s="8" t="str">
        <f t="shared" si="4"/>
        <v>=</v>
      </c>
      <c r="V78" s="33">
        <f t="shared" si="5"/>
        <v>0</v>
      </c>
      <c r="W78" s="33">
        <f t="shared" si="6"/>
        <v>0</v>
      </c>
      <c r="Y78" s="1" t="str" cm="1">
        <f t="array" ref="Y78">IF(AND(F78=0, OR(Q78=0, Q78=1), P78&lt;&gt;0, NOT(OR(J78&gt;0, K78&gt;0, L78&gt;0, N78&gt;0))),
    ROUND(D78 * E78 * PRODUCT(1 - I78:I78 / 100, 1 - M78:M78 / 100, 1 - O78:O78 / 100), 2),
"")</f>
        <v/>
      </c>
      <c r="Z78" s="1" t="str" cm="1">
        <f t="array" ref="Z78">IF(AND(F78=1, OR(Q78=0, Q78=1), P78&lt;&gt;0, NOT(OR(J78&gt;0, K78&gt;0, L78&gt;0, N78&gt;0))),
    ROUND(D78 * E78 * 1.12 * PRODUCT(1 - I78:I78 / 100, 1 - M78:M78 / 100, 1 - O78:O78 / 100), 2),
"")</f>
        <v/>
      </c>
      <c r="AA78" s="1" t="str" cm="1">
        <f t="array" ref="AA78">IF(AND(F78=2, OR(Q78=0, Q78=1), P78&lt;&gt;0, NOT(OR(J78&gt;0, K78&gt;0, L78&gt;0, N78&gt;0))),
    ROUND(D78 * E78 * PRODUCT(1 - I78:I78 / 100, 1 - M78:M78 / 100, 1 - O78:O78 / 100), 2),
"")</f>
        <v/>
      </c>
      <c r="AB78" s="1" t="str" cm="1">
        <f t="array" ref="AB78">IF(AND(F78=3, OR(Q78=0, Q78=1), P78&lt;&gt;0, NOT(OR(J78&gt;0, K78&gt;0, L78&gt;0, N78&gt;0))),
    ROUND(D78 * E78 * PRODUCT(1 - I78:I78 / 100, 1 - M78:M78 / 100, 1 - O78:O78 / 100), 2),
"")</f>
        <v/>
      </c>
      <c r="AC78" s="1" t="str">
        <f t="shared" si="7"/>
        <v/>
      </c>
      <c r="AE78" s="36"/>
      <c r="AF78"/>
      <c r="AG78"/>
      <c r="AH78"/>
      <c r="AI78"/>
      <c r="AK78"/>
      <c r="AL78" s="2"/>
      <c r="AM78"/>
      <c r="AN78"/>
      <c r="AO78"/>
      <c r="AP78" s="2"/>
      <c r="AQ78"/>
      <c r="AR78" s="3"/>
      <c r="AS78"/>
    </row>
    <row r="79" spans="1:45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T79" s="8" t="str">
        <f t="shared" si="4"/>
        <v>=</v>
      </c>
      <c r="V79" s="33">
        <f t="shared" si="5"/>
        <v>0</v>
      </c>
      <c r="W79" s="33">
        <f t="shared" si="6"/>
        <v>0</v>
      </c>
      <c r="Y79" s="1" t="str" cm="1">
        <f t="array" ref="Y79">IF(AND(F79=0, OR(Q79=0, Q79=1), P79&lt;&gt;0, NOT(OR(J79&gt;0, K79&gt;0, L79&gt;0, N79&gt;0))),
    ROUND(D79 * E79 * PRODUCT(1 - I79:I79 / 100, 1 - M79:M79 / 100, 1 - O79:O79 / 100), 2),
"")</f>
        <v/>
      </c>
      <c r="Z79" s="1" t="str" cm="1">
        <f t="array" ref="Z79">IF(AND(F79=1, OR(Q79=0, Q79=1), P79&lt;&gt;0, NOT(OR(J79&gt;0, K79&gt;0, L79&gt;0, N79&gt;0))),
    ROUND(D79 * E79 * 1.12 * PRODUCT(1 - I79:I79 / 100, 1 - M79:M79 / 100, 1 - O79:O79 / 100), 2),
"")</f>
        <v/>
      </c>
      <c r="AA79" s="1" t="str" cm="1">
        <f t="array" ref="AA79">IF(AND(F79=2, OR(Q79=0, Q79=1), P79&lt;&gt;0, NOT(OR(J79&gt;0, K79&gt;0, L79&gt;0, N79&gt;0))),
    ROUND(D79 * E79 * PRODUCT(1 - I79:I79 / 100, 1 - M79:M79 / 100, 1 - O79:O79 / 100), 2),
"")</f>
        <v/>
      </c>
      <c r="AB79" s="1" t="str" cm="1">
        <f t="array" ref="AB79">IF(AND(F79=3, OR(Q79=0, Q79=1), P79&lt;&gt;0, NOT(OR(J79&gt;0, K79&gt;0, L79&gt;0, N79&gt;0))),
    ROUND(D79 * E79 * PRODUCT(1 - I79:I79 / 100, 1 - M79:M79 / 100, 1 - O79:O79 / 100), 2),
"")</f>
        <v/>
      </c>
      <c r="AC79" s="1" t="str">
        <f t="shared" si="7"/>
        <v/>
      </c>
      <c r="AE79" s="36"/>
      <c r="AF79"/>
      <c r="AG79"/>
      <c r="AH79"/>
      <c r="AI79"/>
      <c r="AK79"/>
      <c r="AL79" s="2"/>
      <c r="AM79"/>
      <c r="AN79"/>
      <c r="AO79"/>
      <c r="AP79" s="2"/>
      <c r="AQ79"/>
      <c r="AR79" s="3"/>
      <c r="AS79"/>
    </row>
    <row r="80" spans="1:45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T80" s="8" t="str">
        <f t="shared" si="4"/>
        <v>=</v>
      </c>
      <c r="V80" s="33">
        <f t="shared" si="5"/>
        <v>0</v>
      </c>
      <c r="W80" s="33">
        <f t="shared" si="6"/>
        <v>0</v>
      </c>
      <c r="Y80" s="1" t="str" cm="1">
        <f t="array" ref="Y80">IF(AND(F80=0, OR(Q80=0, Q80=1), P80&lt;&gt;0, NOT(OR(J80&gt;0, K80&gt;0, L80&gt;0, N80&gt;0))),
    ROUND(D80 * E80 * PRODUCT(1 - I80:I80 / 100, 1 - M80:M80 / 100, 1 - O80:O80 / 100), 2),
"")</f>
        <v/>
      </c>
      <c r="Z80" s="1" t="str" cm="1">
        <f t="array" ref="Z80">IF(AND(F80=1, OR(Q80=0, Q80=1), P80&lt;&gt;0, NOT(OR(J80&gt;0, K80&gt;0, L80&gt;0, N80&gt;0))),
    ROUND(D80 * E80 * 1.12 * PRODUCT(1 - I80:I80 / 100, 1 - M80:M80 / 100, 1 - O80:O80 / 100), 2),
"")</f>
        <v/>
      </c>
      <c r="AA80" s="1" t="str" cm="1">
        <f t="array" ref="AA80">IF(AND(F80=2, OR(Q80=0, Q80=1), P80&lt;&gt;0, NOT(OR(J80&gt;0, K80&gt;0, L80&gt;0, N80&gt;0))),
    ROUND(D80 * E80 * PRODUCT(1 - I80:I80 / 100, 1 - M80:M80 / 100, 1 - O80:O80 / 100), 2),
"")</f>
        <v/>
      </c>
      <c r="AB80" s="1" t="str" cm="1">
        <f t="array" ref="AB80">IF(AND(F80=3, OR(Q80=0, Q80=1), P80&lt;&gt;0, NOT(OR(J80&gt;0, K80&gt;0, L80&gt;0, N80&gt;0))),
    ROUND(D80 * E80 * PRODUCT(1 - I80:I80 / 100, 1 - M80:M80 / 100, 1 - O80:O80 / 100), 2),
"")</f>
        <v/>
      </c>
      <c r="AC80" s="1" t="str">
        <f t="shared" si="7"/>
        <v/>
      </c>
      <c r="AE80" s="36"/>
      <c r="AF80"/>
      <c r="AG80"/>
      <c r="AH80"/>
      <c r="AI80"/>
      <c r="AK80"/>
      <c r="AL80" s="2"/>
      <c r="AM80"/>
      <c r="AN80"/>
      <c r="AO80"/>
      <c r="AP80" s="2"/>
      <c r="AQ80"/>
      <c r="AR80" s="3"/>
      <c r="AS80"/>
    </row>
    <row r="81" spans="1:45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T81" s="8" t="str">
        <f t="shared" si="4"/>
        <v>=</v>
      </c>
      <c r="V81" s="33">
        <f t="shared" si="5"/>
        <v>0</v>
      </c>
      <c r="W81" s="33">
        <f t="shared" si="6"/>
        <v>0</v>
      </c>
      <c r="Y81" s="1" t="str" cm="1">
        <f t="array" ref="Y81">IF(AND(F81=0, OR(Q81=0, Q81=1), P81&lt;&gt;0, NOT(OR(J81&gt;0, K81&gt;0, L81&gt;0, N81&gt;0))),
    ROUND(D81 * E81 * PRODUCT(1 - I81:I81 / 100, 1 - M81:M81 / 100, 1 - O81:O81 / 100), 2),
"")</f>
        <v/>
      </c>
      <c r="Z81" s="1" t="str" cm="1">
        <f t="array" ref="Z81">IF(AND(F81=1, OR(Q81=0, Q81=1), P81&lt;&gt;0, NOT(OR(J81&gt;0, K81&gt;0, L81&gt;0, N81&gt;0))),
    ROUND(D81 * E81 * 1.12 * PRODUCT(1 - I81:I81 / 100, 1 - M81:M81 / 100, 1 - O81:O81 / 100), 2),
"")</f>
        <v/>
      </c>
      <c r="AA81" s="1" t="str" cm="1">
        <f t="array" ref="AA81">IF(AND(F81=2, OR(Q81=0, Q81=1), P81&lt;&gt;0, NOT(OR(J81&gt;0, K81&gt;0, L81&gt;0, N81&gt;0))),
    ROUND(D81 * E81 * PRODUCT(1 - I81:I81 / 100, 1 - M81:M81 / 100, 1 - O81:O81 / 100), 2),
"")</f>
        <v/>
      </c>
      <c r="AB81" s="1" t="str" cm="1">
        <f t="array" ref="AB81">IF(AND(F81=3, OR(Q81=0, Q81=1), P81&lt;&gt;0, NOT(OR(J81&gt;0, K81&gt;0, L81&gt;0, N81&gt;0))),
    ROUND(D81 * E81 * PRODUCT(1 - I81:I81 / 100, 1 - M81:M81 / 100, 1 - O81:O81 / 100), 2),
"")</f>
        <v/>
      </c>
      <c r="AC81" s="1" t="str">
        <f t="shared" si="7"/>
        <v/>
      </c>
      <c r="AE81" s="36"/>
      <c r="AF81"/>
      <c r="AG81"/>
      <c r="AH81"/>
      <c r="AI81"/>
      <c r="AK81"/>
      <c r="AL81" s="2"/>
      <c r="AM81"/>
      <c r="AN81"/>
      <c r="AO81"/>
      <c r="AP81" s="2"/>
      <c r="AQ81"/>
      <c r="AR81" s="3"/>
      <c r="AS81"/>
    </row>
    <row r="82" spans="1:45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T82" s="8" t="str">
        <f t="shared" si="4"/>
        <v>=</v>
      </c>
      <c r="V82" s="33">
        <f t="shared" si="5"/>
        <v>0</v>
      </c>
      <c r="W82" s="33">
        <f t="shared" si="6"/>
        <v>0</v>
      </c>
      <c r="Y82" s="1" t="str" cm="1">
        <f t="array" ref="Y82">IF(AND(F82=0, OR(Q82=0, Q82=1), P82&lt;&gt;0, NOT(OR(J82&gt;0, K82&gt;0, L82&gt;0, N82&gt;0))),
    ROUND(D82 * E82 * PRODUCT(1 - I82:I82 / 100, 1 - M82:M82 / 100, 1 - O82:O82 / 100), 2),
"")</f>
        <v/>
      </c>
      <c r="Z82" s="1" t="str" cm="1">
        <f t="array" ref="Z82">IF(AND(F82=1, OR(Q82=0, Q82=1), P82&lt;&gt;0, NOT(OR(J82&gt;0, K82&gt;0, L82&gt;0, N82&gt;0))),
    ROUND(D82 * E82 * 1.12 * PRODUCT(1 - I82:I82 / 100, 1 - M82:M82 / 100, 1 - O82:O82 / 100), 2),
"")</f>
        <v/>
      </c>
      <c r="AA82" s="1" t="str" cm="1">
        <f t="array" ref="AA82">IF(AND(F82=2, OR(Q82=0, Q82=1), P82&lt;&gt;0, NOT(OR(J82&gt;0, K82&gt;0, L82&gt;0, N82&gt;0))),
    ROUND(D82 * E82 * PRODUCT(1 - I82:I82 / 100, 1 - M82:M82 / 100, 1 - O82:O82 / 100), 2),
"")</f>
        <v/>
      </c>
      <c r="AB82" s="1" t="str" cm="1">
        <f t="array" ref="AB82">IF(AND(F82=3, OR(Q82=0, Q82=1), P82&lt;&gt;0, NOT(OR(J82&gt;0, K82&gt;0, L82&gt;0, N82&gt;0))),
    ROUND(D82 * E82 * PRODUCT(1 - I82:I82 / 100, 1 - M82:M82 / 100, 1 - O82:O82 / 100), 2),
"")</f>
        <v/>
      </c>
      <c r="AC82" s="1" t="str">
        <f t="shared" si="7"/>
        <v/>
      </c>
      <c r="AE82" s="36"/>
      <c r="AF82"/>
      <c r="AG82"/>
      <c r="AH82"/>
      <c r="AI82"/>
      <c r="AK82"/>
      <c r="AL82" s="2"/>
      <c r="AM82"/>
      <c r="AN82"/>
      <c r="AO82"/>
      <c r="AP82" s="2"/>
      <c r="AQ82"/>
      <c r="AR82" s="3"/>
      <c r="AS82"/>
    </row>
    <row r="83" spans="1:45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T83" s="8" t="str">
        <f t="shared" si="4"/>
        <v>=</v>
      </c>
      <c r="V83" s="33">
        <f t="shared" si="5"/>
        <v>0</v>
      </c>
      <c r="W83" s="33">
        <f t="shared" si="6"/>
        <v>0</v>
      </c>
      <c r="Y83" s="1" t="str" cm="1">
        <f t="array" ref="Y83">IF(AND(F83=0, OR(Q83=0, Q83=1), P83&lt;&gt;0, NOT(OR(J83&gt;0, K83&gt;0, L83&gt;0, N83&gt;0))),
    ROUND(D83 * E83 * PRODUCT(1 - I83:I83 / 100, 1 - M83:M83 / 100, 1 - O83:O83 / 100), 2),
"")</f>
        <v/>
      </c>
      <c r="Z83" s="1" t="str" cm="1">
        <f t="array" ref="Z83">IF(AND(F83=1, OR(Q83=0, Q83=1), P83&lt;&gt;0, NOT(OR(J83&gt;0, K83&gt;0, L83&gt;0, N83&gt;0))),
    ROUND(D83 * E83 * 1.12 * PRODUCT(1 - I83:I83 / 100, 1 - M83:M83 / 100, 1 - O83:O83 / 100), 2),
"")</f>
        <v/>
      </c>
      <c r="AA83" s="1" t="str" cm="1">
        <f t="array" ref="AA83">IF(AND(F83=2, OR(Q83=0, Q83=1), P83&lt;&gt;0, NOT(OR(J83&gt;0, K83&gt;0, L83&gt;0, N83&gt;0))),
    ROUND(D83 * E83 * PRODUCT(1 - I83:I83 / 100, 1 - M83:M83 / 100, 1 - O83:O83 / 100), 2),
"")</f>
        <v/>
      </c>
      <c r="AB83" s="1" t="str" cm="1">
        <f t="array" ref="AB83">IF(AND(F83=3, OR(Q83=0, Q83=1), P83&lt;&gt;0, NOT(OR(J83&gt;0, K83&gt;0, L83&gt;0, N83&gt;0))),
    ROUND(D83 * E83 * PRODUCT(1 - I83:I83 / 100, 1 - M83:M83 / 100, 1 - O83:O83 / 100), 2),
"")</f>
        <v/>
      </c>
      <c r="AC83" s="1" t="str">
        <f t="shared" si="7"/>
        <v/>
      </c>
      <c r="AE83" s="36"/>
      <c r="AF83"/>
      <c r="AG83"/>
      <c r="AH83"/>
      <c r="AI83"/>
      <c r="AK83"/>
      <c r="AL83" s="2"/>
      <c r="AM83"/>
      <c r="AN83"/>
      <c r="AO83"/>
      <c r="AP83" s="2"/>
      <c r="AQ83"/>
      <c r="AR83" s="3"/>
      <c r="AS83"/>
    </row>
    <row r="84" spans="1:45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T84" s="8" t="str">
        <f t="shared" si="4"/>
        <v>=</v>
      </c>
      <c r="V84" s="33">
        <f t="shared" si="5"/>
        <v>0</v>
      </c>
      <c r="W84" s="33">
        <f t="shared" si="6"/>
        <v>0</v>
      </c>
      <c r="Y84" s="1" t="str" cm="1">
        <f t="array" ref="Y84">IF(AND(F84=0, OR(Q84=0, Q84=1), P84&lt;&gt;0, NOT(OR(J84&gt;0, K84&gt;0, L84&gt;0, N84&gt;0))),
    ROUND(D84 * E84 * PRODUCT(1 - I84:I84 / 100, 1 - M84:M84 / 100, 1 - O84:O84 / 100), 2),
"")</f>
        <v/>
      </c>
      <c r="Z84" s="1" t="str" cm="1">
        <f t="array" ref="Z84">IF(AND(F84=1, OR(Q84=0, Q84=1), P84&lt;&gt;0, NOT(OR(J84&gt;0, K84&gt;0, L84&gt;0, N84&gt;0))),
    ROUND(D84 * E84 * 1.12 * PRODUCT(1 - I84:I84 / 100, 1 - M84:M84 / 100, 1 - O84:O84 / 100), 2),
"")</f>
        <v/>
      </c>
      <c r="AA84" s="1" t="str" cm="1">
        <f t="array" ref="AA84">IF(AND(F84=2, OR(Q84=0, Q84=1), P84&lt;&gt;0, NOT(OR(J84&gt;0, K84&gt;0, L84&gt;0, N84&gt;0))),
    ROUND(D84 * E84 * PRODUCT(1 - I84:I84 / 100, 1 - M84:M84 / 100, 1 - O84:O84 / 100), 2),
"")</f>
        <v/>
      </c>
      <c r="AB84" s="1" t="str" cm="1">
        <f t="array" ref="AB84">IF(AND(F84=3, OR(Q84=0, Q84=1), P84&lt;&gt;0, NOT(OR(J84&gt;0, K84&gt;0, L84&gt;0, N84&gt;0))),
    ROUND(D84 * E84 * PRODUCT(1 - I84:I84 / 100, 1 - M84:M84 / 100, 1 - O84:O84 / 100), 2),
"")</f>
        <v/>
      </c>
      <c r="AC84" s="1" t="str">
        <f t="shared" si="7"/>
        <v/>
      </c>
      <c r="AE84" s="36"/>
      <c r="AF84"/>
      <c r="AG84"/>
      <c r="AH84"/>
      <c r="AI84"/>
      <c r="AK84"/>
      <c r="AL84" s="2"/>
      <c r="AM84"/>
      <c r="AN84"/>
      <c r="AO84"/>
      <c r="AP84" s="2"/>
      <c r="AQ84"/>
      <c r="AR84" s="3"/>
      <c r="AS84"/>
    </row>
    <row r="85" spans="1:45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T85" s="8" t="str">
        <f t="shared" si="4"/>
        <v>=</v>
      </c>
      <c r="V85" s="33">
        <f t="shared" si="5"/>
        <v>0</v>
      </c>
      <c r="W85" s="33">
        <f t="shared" si="6"/>
        <v>0</v>
      </c>
      <c r="Y85" s="1" t="str" cm="1">
        <f t="array" ref="Y85">IF(AND(F85=0, OR(Q85=0, Q85=1), P85&lt;&gt;0, NOT(OR(J85&gt;0, K85&gt;0, L85&gt;0, N85&gt;0))),
    ROUND(D85 * E85 * PRODUCT(1 - I85:I85 / 100, 1 - M85:M85 / 100, 1 - O85:O85 / 100), 2),
"")</f>
        <v/>
      </c>
      <c r="Z85" s="1" t="str" cm="1">
        <f t="array" ref="Z85">IF(AND(F85=1, OR(Q85=0, Q85=1), P85&lt;&gt;0, NOT(OR(J85&gt;0, K85&gt;0, L85&gt;0, N85&gt;0))),
    ROUND(D85 * E85 * 1.12 * PRODUCT(1 - I85:I85 / 100, 1 - M85:M85 / 100, 1 - O85:O85 / 100), 2),
"")</f>
        <v/>
      </c>
      <c r="AA85" s="1" t="str" cm="1">
        <f t="array" ref="AA85">IF(AND(F85=2, OR(Q85=0, Q85=1), P85&lt;&gt;0, NOT(OR(J85&gt;0, K85&gt;0, L85&gt;0, N85&gt;0))),
    ROUND(D85 * E85 * PRODUCT(1 - I85:I85 / 100, 1 - M85:M85 / 100, 1 - O85:O85 / 100), 2),
"")</f>
        <v/>
      </c>
      <c r="AB85" s="1" t="str" cm="1">
        <f t="array" ref="AB85">IF(AND(F85=3, OR(Q85=0, Q85=1), P85&lt;&gt;0, NOT(OR(J85&gt;0, K85&gt;0, L85&gt;0, N85&gt;0))),
    ROUND(D85 * E85 * PRODUCT(1 - I85:I85 / 100, 1 - M85:M85 / 100, 1 - O85:O85 / 100), 2),
"")</f>
        <v/>
      </c>
      <c r="AC85" s="1" t="str">
        <f t="shared" si="7"/>
        <v/>
      </c>
      <c r="AE85" s="36"/>
      <c r="AF85"/>
      <c r="AG85"/>
      <c r="AH85"/>
      <c r="AI85"/>
      <c r="AK85"/>
      <c r="AL85" s="2"/>
      <c r="AM85"/>
      <c r="AN85"/>
      <c r="AO85"/>
      <c r="AP85" s="2"/>
      <c r="AQ85"/>
      <c r="AR85" s="3"/>
      <c r="AS85"/>
    </row>
    <row r="86" spans="1:45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T86" s="8" t="str">
        <f t="shared" si="4"/>
        <v>=</v>
      </c>
      <c r="V86" s="33">
        <f t="shared" si="5"/>
        <v>0</v>
      </c>
      <c r="W86" s="33">
        <f t="shared" si="6"/>
        <v>0</v>
      </c>
      <c r="Y86" s="1" t="str" cm="1">
        <f t="array" ref="Y86">IF(AND(F86=0, OR(Q86=0, Q86=1), P86&lt;&gt;0, NOT(OR(J86&gt;0, K86&gt;0, L86&gt;0, N86&gt;0))),
    ROUND(D86 * E86 * PRODUCT(1 - I86:I86 / 100, 1 - M86:M86 / 100, 1 - O86:O86 / 100), 2),
"")</f>
        <v/>
      </c>
      <c r="Z86" s="1" t="str" cm="1">
        <f t="array" ref="Z86">IF(AND(F86=1, OR(Q86=0, Q86=1), P86&lt;&gt;0, NOT(OR(J86&gt;0, K86&gt;0, L86&gt;0, N86&gt;0))),
    ROUND(D86 * E86 * 1.12 * PRODUCT(1 - I86:I86 / 100, 1 - M86:M86 / 100, 1 - O86:O86 / 100), 2),
"")</f>
        <v/>
      </c>
      <c r="AA86" s="1" t="str" cm="1">
        <f t="array" ref="AA86">IF(AND(F86=2, OR(Q86=0, Q86=1), P86&lt;&gt;0, NOT(OR(J86&gt;0, K86&gt;0, L86&gt;0, N86&gt;0))),
    ROUND(D86 * E86 * PRODUCT(1 - I86:I86 / 100, 1 - M86:M86 / 100, 1 - O86:O86 / 100), 2),
"")</f>
        <v/>
      </c>
      <c r="AB86" s="1" t="str" cm="1">
        <f t="array" ref="AB86">IF(AND(F86=3, OR(Q86=0, Q86=1), P86&lt;&gt;0, NOT(OR(J86&gt;0, K86&gt;0, L86&gt;0, N86&gt;0))),
    ROUND(D86 * E86 * PRODUCT(1 - I86:I86 / 100, 1 - M86:M86 / 100, 1 - O86:O86 / 100), 2),
"")</f>
        <v/>
      </c>
      <c r="AC86" s="1" t="str">
        <f t="shared" si="7"/>
        <v/>
      </c>
      <c r="AE86" s="36"/>
      <c r="AF86"/>
      <c r="AG86"/>
      <c r="AH86"/>
      <c r="AI86"/>
      <c r="AK86"/>
      <c r="AL86" s="2"/>
      <c r="AM86"/>
      <c r="AN86"/>
      <c r="AO86"/>
      <c r="AP86" s="2"/>
      <c r="AQ86"/>
      <c r="AR86" s="3"/>
      <c r="AS86"/>
    </row>
    <row r="87" spans="1:45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T87" s="8" t="str">
        <f t="shared" si="4"/>
        <v>=</v>
      </c>
      <c r="V87" s="33">
        <f t="shared" si="5"/>
        <v>0</v>
      </c>
      <c r="W87" s="33">
        <f t="shared" si="6"/>
        <v>0</v>
      </c>
      <c r="Y87" s="1" t="str" cm="1">
        <f t="array" ref="Y87">IF(AND(F87=0, OR(Q87=0, Q87=1), P87&lt;&gt;0, NOT(OR(J87&gt;0, K87&gt;0, L87&gt;0, N87&gt;0))),
    ROUND(D87 * E87 * PRODUCT(1 - I87:I87 / 100, 1 - M87:M87 / 100, 1 - O87:O87 / 100), 2),
"")</f>
        <v/>
      </c>
      <c r="Z87" s="1" t="str" cm="1">
        <f t="array" ref="Z87">IF(AND(F87=1, OR(Q87=0, Q87=1), P87&lt;&gt;0, NOT(OR(J87&gt;0, K87&gt;0, L87&gt;0, N87&gt;0))),
    ROUND(D87 * E87 * 1.12 * PRODUCT(1 - I87:I87 / 100, 1 - M87:M87 / 100, 1 - O87:O87 / 100), 2),
"")</f>
        <v/>
      </c>
      <c r="AA87" s="1" t="str" cm="1">
        <f t="array" ref="AA87">IF(AND(F87=2, OR(Q87=0, Q87=1), P87&lt;&gt;0, NOT(OR(J87&gt;0, K87&gt;0, L87&gt;0, N87&gt;0))),
    ROUND(D87 * E87 * PRODUCT(1 - I87:I87 / 100, 1 - M87:M87 / 100, 1 - O87:O87 / 100), 2),
"")</f>
        <v/>
      </c>
      <c r="AB87" s="1" t="str" cm="1">
        <f t="array" ref="AB87">IF(AND(F87=3, OR(Q87=0, Q87=1), P87&lt;&gt;0, NOT(OR(J87&gt;0, K87&gt;0, L87&gt;0, N87&gt;0))),
    ROUND(D87 * E87 * PRODUCT(1 - I87:I87 / 100, 1 - M87:M87 / 100, 1 - O87:O87 / 100), 2),
"")</f>
        <v/>
      </c>
      <c r="AC87" s="1" t="str">
        <f t="shared" si="7"/>
        <v/>
      </c>
      <c r="AE87" s="36"/>
      <c r="AF87"/>
      <c r="AG87"/>
      <c r="AH87"/>
      <c r="AI87"/>
      <c r="AK87"/>
      <c r="AL87" s="2"/>
      <c r="AM87"/>
      <c r="AN87"/>
      <c r="AO87"/>
      <c r="AP87" s="2"/>
      <c r="AQ87"/>
      <c r="AR87" s="3"/>
      <c r="AS87"/>
    </row>
    <row r="88" spans="1:45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T88" s="8" t="str">
        <f t="shared" si="4"/>
        <v>=</v>
      </c>
      <c r="V88" s="33">
        <f t="shared" si="5"/>
        <v>0</v>
      </c>
      <c r="W88" s="33">
        <f t="shared" si="6"/>
        <v>0</v>
      </c>
      <c r="Y88" s="1" t="str" cm="1">
        <f t="array" ref="Y88">IF(AND(F88=0, OR(Q88=0, Q88=1), P88&lt;&gt;0, NOT(OR(J88&gt;0, K88&gt;0, L88&gt;0, N88&gt;0))),
    ROUND(D88 * E88 * PRODUCT(1 - I88:I88 / 100, 1 - M88:M88 / 100, 1 - O88:O88 / 100), 2),
"")</f>
        <v/>
      </c>
      <c r="Z88" s="1" t="str" cm="1">
        <f t="array" ref="Z88">IF(AND(F88=1, OR(Q88=0, Q88=1), P88&lt;&gt;0, NOT(OR(J88&gt;0, K88&gt;0, L88&gt;0, N88&gt;0))),
    ROUND(D88 * E88 * 1.12 * PRODUCT(1 - I88:I88 / 100, 1 - M88:M88 / 100, 1 - O88:O88 / 100), 2),
"")</f>
        <v/>
      </c>
      <c r="AA88" s="1" t="str" cm="1">
        <f t="array" ref="AA88">IF(AND(F88=2, OR(Q88=0, Q88=1), P88&lt;&gt;0, NOT(OR(J88&gt;0, K88&gt;0, L88&gt;0, N88&gt;0))),
    ROUND(D88 * E88 * PRODUCT(1 - I88:I88 / 100, 1 - M88:M88 / 100, 1 - O88:O88 / 100), 2),
"")</f>
        <v/>
      </c>
      <c r="AB88" s="1" t="str" cm="1">
        <f t="array" ref="AB88">IF(AND(F88=3, OR(Q88=0, Q88=1), P88&lt;&gt;0, NOT(OR(J88&gt;0, K88&gt;0, L88&gt;0, N88&gt;0))),
    ROUND(D88 * E88 * PRODUCT(1 - I88:I88 / 100, 1 - M88:M88 / 100, 1 - O88:O88 / 100), 2),
"")</f>
        <v/>
      </c>
      <c r="AC88" s="1" t="str">
        <f t="shared" si="7"/>
        <v/>
      </c>
      <c r="AE88" s="36"/>
      <c r="AF88"/>
      <c r="AG88"/>
      <c r="AH88"/>
      <c r="AI88"/>
      <c r="AK88"/>
      <c r="AL88" s="2"/>
      <c r="AM88"/>
      <c r="AN88"/>
      <c r="AO88"/>
      <c r="AP88" s="2"/>
      <c r="AQ88"/>
      <c r="AR88" s="3"/>
      <c r="AS88"/>
    </row>
    <row r="89" spans="1:45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T89" s="8" t="str">
        <f t="shared" si="4"/>
        <v>=</v>
      </c>
      <c r="V89" s="33">
        <f t="shared" si="5"/>
        <v>0</v>
      </c>
      <c r="W89" s="33">
        <f t="shared" si="6"/>
        <v>0</v>
      </c>
      <c r="Y89" s="1" t="str" cm="1">
        <f t="array" ref="Y89">IF(AND(F89=0, OR(Q89=0, Q89=1), P89&lt;&gt;0, NOT(OR(J89&gt;0, K89&gt;0, L89&gt;0, N89&gt;0))),
    ROUND(D89 * E89 * PRODUCT(1 - I89:I89 / 100, 1 - M89:M89 / 100, 1 - O89:O89 / 100), 2),
"")</f>
        <v/>
      </c>
      <c r="Z89" s="1" t="str" cm="1">
        <f t="array" ref="Z89">IF(AND(F89=1, OR(Q89=0, Q89=1), P89&lt;&gt;0, NOT(OR(J89&gt;0, K89&gt;0, L89&gt;0, N89&gt;0))),
    ROUND(D89 * E89 * 1.12 * PRODUCT(1 - I89:I89 / 100, 1 - M89:M89 / 100, 1 - O89:O89 / 100), 2),
"")</f>
        <v/>
      </c>
      <c r="AA89" s="1" t="str" cm="1">
        <f t="array" ref="AA89">IF(AND(F89=2, OR(Q89=0, Q89=1), P89&lt;&gt;0, NOT(OR(J89&gt;0, K89&gt;0, L89&gt;0, N89&gt;0))),
    ROUND(D89 * E89 * PRODUCT(1 - I89:I89 / 100, 1 - M89:M89 / 100, 1 - O89:O89 / 100), 2),
"")</f>
        <v/>
      </c>
      <c r="AB89" s="1" t="str" cm="1">
        <f t="array" ref="AB89">IF(AND(F89=3, OR(Q89=0, Q89=1), P89&lt;&gt;0, NOT(OR(J89&gt;0, K89&gt;0, L89&gt;0, N89&gt;0))),
    ROUND(D89 * E89 * PRODUCT(1 - I89:I89 / 100, 1 - M89:M89 / 100, 1 - O89:O89 / 100), 2),
"")</f>
        <v/>
      </c>
      <c r="AC89" s="1" t="str">
        <f t="shared" si="7"/>
        <v/>
      </c>
      <c r="AE89" s="36"/>
      <c r="AF89"/>
      <c r="AG89"/>
      <c r="AH89"/>
      <c r="AI89"/>
      <c r="AK89"/>
      <c r="AL89" s="2"/>
      <c r="AM89"/>
      <c r="AN89"/>
      <c r="AO89"/>
      <c r="AP89" s="2"/>
      <c r="AQ89"/>
      <c r="AR89" s="3"/>
      <c r="AS89"/>
    </row>
    <row r="90" spans="1:45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T90" s="8" t="str">
        <f t="shared" si="4"/>
        <v>=</v>
      </c>
      <c r="V90" s="33">
        <f t="shared" si="5"/>
        <v>0</v>
      </c>
      <c r="W90" s="33">
        <f t="shared" si="6"/>
        <v>0</v>
      </c>
      <c r="Y90" s="1" t="str" cm="1">
        <f t="array" ref="Y90">IF(AND(F90=0, OR(Q90=0, Q90=1), P90&lt;&gt;0, NOT(OR(J90&gt;0, K90&gt;0, L90&gt;0, N90&gt;0))),
    ROUND(D90 * E90 * PRODUCT(1 - I90:I90 / 100, 1 - M90:M90 / 100, 1 - O90:O90 / 100), 2),
"")</f>
        <v/>
      </c>
      <c r="Z90" s="1" t="str" cm="1">
        <f t="array" ref="Z90">IF(AND(F90=1, OR(Q90=0, Q90=1), P90&lt;&gt;0, NOT(OR(J90&gt;0, K90&gt;0, L90&gt;0, N90&gt;0))),
    ROUND(D90 * E90 * 1.12 * PRODUCT(1 - I90:I90 / 100, 1 - M90:M90 / 100, 1 - O90:O90 / 100), 2),
"")</f>
        <v/>
      </c>
      <c r="AA90" s="1" t="str" cm="1">
        <f t="array" ref="AA90">IF(AND(F90=2, OR(Q90=0, Q90=1), P90&lt;&gt;0, NOT(OR(J90&gt;0, K90&gt;0, L90&gt;0, N90&gt;0))),
    ROUND(D90 * E90 * PRODUCT(1 - I90:I90 / 100, 1 - M90:M90 / 100, 1 - O90:O90 / 100), 2),
"")</f>
        <v/>
      </c>
      <c r="AB90" s="1" t="str" cm="1">
        <f t="array" ref="AB90">IF(AND(F90=3, OR(Q90=0, Q90=1), P90&lt;&gt;0, NOT(OR(J90&gt;0, K90&gt;0, L90&gt;0, N90&gt;0))),
    ROUND(D90 * E90 * PRODUCT(1 - I90:I90 / 100, 1 - M90:M90 / 100, 1 - O90:O90 / 100), 2),
"")</f>
        <v/>
      </c>
      <c r="AC90" s="1" t="str">
        <f t="shared" si="7"/>
        <v/>
      </c>
      <c r="AE90" s="36"/>
      <c r="AF90"/>
      <c r="AG90"/>
      <c r="AH90"/>
      <c r="AI90"/>
      <c r="AK90"/>
      <c r="AL90" s="2"/>
      <c r="AM90"/>
      <c r="AN90"/>
      <c r="AO90"/>
      <c r="AP90" s="2"/>
      <c r="AQ90"/>
      <c r="AR90" s="3"/>
      <c r="AS90"/>
    </row>
    <row r="91" spans="1:45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T91" s="8" t="str">
        <f t="shared" si="4"/>
        <v>=</v>
      </c>
      <c r="V91" s="33">
        <f t="shared" si="5"/>
        <v>0</v>
      </c>
      <c r="W91" s="33">
        <f t="shared" si="6"/>
        <v>0</v>
      </c>
      <c r="Y91" s="1" t="str" cm="1">
        <f t="array" ref="Y91">IF(AND(F91=0, OR(Q91=0, Q91=1), P91&lt;&gt;0, NOT(OR(J91&gt;0, K91&gt;0, L91&gt;0, N91&gt;0))),
    ROUND(D91 * E91 * PRODUCT(1 - I91:I91 / 100, 1 - M91:M91 / 100, 1 - O91:O91 / 100), 2),
"")</f>
        <v/>
      </c>
      <c r="Z91" s="1" t="str" cm="1">
        <f t="array" ref="Z91">IF(AND(F91=1, OR(Q91=0, Q91=1), P91&lt;&gt;0, NOT(OR(J91&gt;0, K91&gt;0, L91&gt;0, N91&gt;0))),
    ROUND(D91 * E91 * 1.12 * PRODUCT(1 - I91:I91 / 100, 1 - M91:M91 / 100, 1 - O91:O91 / 100), 2),
"")</f>
        <v/>
      </c>
      <c r="AA91" s="1" t="str" cm="1">
        <f t="array" ref="AA91">IF(AND(F91=2, OR(Q91=0, Q91=1), P91&lt;&gt;0, NOT(OR(J91&gt;0, K91&gt;0, L91&gt;0, N91&gt;0))),
    ROUND(D91 * E91 * PRODUCT(1 - I91:I91 / 100, 1 - M91:M91 / 100, 1 - O91:O91 / 100), 2),
"")</f>
        <v/>
      </c>
      <c r="AB91" s="1" t="str" cm="1">
        <f t="array" ref="AB91">IF(AND(F91=3, OR(Q91=0, Q91=1), P91&lt;&gt;0, NOT(OR(J91&gt;0, K91&gt;0, L91&gt;0, N91&gt;0))),
    ROUND(D91 * E91 * PRODUCT(1 - I91:I91 / 100, 1 - M91:M91 / 100, 1 - O91:O91 / 100), 2),
"")</f>
        <v/>
      </c>
      <c r="AC91" s="1" t="str">
        <f t="shared" si="7"/>
        <v/>
      </c>
      <c r="AE91" s="36"/>
      <c r="AF91"/>
      <c r="AG91"/>
      <c r="AH91"/>
      <c r="AI91"/>
      <c r="AK91"/>
      <c r="AL91" s="2"/>
      <c r="AM91"/>
      <c r="AN91"/>
      <c r="AO91"/>
      <c r="AP91" s="2"/>
      <c r="AQ91"/>
      <c r="AR91" s="3"/>
      <c r="AS91"/>
    </row>
    <row r="92" spans="1:45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T92" s="8" t="str">
        <f t="shared" si="4"/>
        <v>=</v>
      </c>
      <c r="V92" s="33">
        <f t="shared" si="5"/>
        <v>0</v>
      </c>
      <c r="W92" s="33">
        <f t="shared" si="6"/>
        <v>0</v>
      </c>
      <c r="Y92" s="1" t="str" cm="1">
        <f t="array" ref="Y92">IF(AND(F92=0, OR(Q92=0, Q92=1), P92&lt;&gt;0, NOT(OR(J92&gt;0, K92&gt;0, L92&gt;0, N92&gt;0))),
    ROUND(D92 * E92 * PRODUCT(1 - I92:I92 / 100, 1 - M92:M92 / 100, 1 - O92:O92 / 100), 2),
"")</f>
        <v/>
      </c>
      <c r="Z92" s="1" t="str" cm="1">
        <f t="array" ref="Z92">IF(AND(F92=1, OR(Q92=0, Q92=1), P92&lt;&gt;0, NOT(OR(J92&gt;0, K92&gt;0, L92&gt;0, N92&gt;0))),
    ROUND(D92 * E92 * 1.12 * PRODUCT(1 - I92:I92 / 100, 1 - M92:M92 / 100, 1 - O92:O92 / 100), 2),
"")</f>
        <v/>
      </c>
      <c r="AA92" s="1" t="str" cm="1">
        <f t="array" ref="AA92">IF(AND(F92=2, OR(Q92=0, Q92=1), P92&lt;&gt;0, NOT(OR(J92&gt;0, K92&gt;0, L92&gt;0, N92&gt;0))),
    ROUND(D92 * E92 * PRODUCT(1 - I92:I92 / 100, 1 - M92:M92 / 100, 1 - O92:O92 / 100), 2),
"")</f>
        <v/>
      </c>
      <c r="AB92" s="1" t="str" cm="1">
        <f t="array" ref="AB92">IF(AND(F92=3, OR(Q92=0, Q92=1), P92&lt;&gt;0, NOT(OR(J92&gt;0, K92&gt;0, L92&gt;0, N92&gt;0))),
    ROUND(D92 * E92 * PRODUCT(1 - I92:I92 / 100, 1 - M92:M92 / 100, 1 - O92:O92 / 100), 2),
"")</f>
        <v/>
      </c>
      <c r="AC92" s="1" t="str">
        <f t="shared" si="7"/>
        <v/>
      </c>
      <c r="AE92" s="36"/>
      <c r="AF92"/>
      <c r="AG92"/>
      <c r="AH92"/>
      <c r="AI92"/>
      <c r="AK92"/>
      <c r="AL92" s="2"/>
      <c r="AM92"/>
      <c r="AN92"/>
      <c r="AO92"/>
      <c r="AP92" s="2"/>
      <c r="AQ92"/>
      <c r="AR92" s="3"/>
      <c r="AS92"/>
    </row>
    <row r="93" spans="1:45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T93" s="8" t="str">
        <f t="shared" si="4"/>
        <v>=</v>
      </c>
      <c r="V93" s="33">
        <f t="shared" si="5"/>
        <v>0</v>
      </c>
      <c r="W93" s="33">
        <f t="shared" si="6"/>
        <v>0</v>
      </c>
      <c r="Y93" s="1" t="str" cm="1">
        <f t="array" ref="Y93">IF(AND(F93=0, OR(Q93=0, Q93=1), P93&lt;&gt;0, NOT(OR(J93&gt;0, K93&gt;0, L93&gt;0, N93&gt;0))),
    ROUND(D93 * E93 * PRODUCT(1 - I93:I93 / 100, 1 - M93:M93 / 100, 1 - O93:O93 / 100), 2),
"")</f>
        <v/>
      </c>
      <c r="Z93" s="1" t="str" cm="1">
        <f t="array" ref="Z93">IF(AND(F93=1, OR(Q93=0, Q93=1), P93&lt;&gt;0, NOT(OR(J93&gt;0, K93&gt;0, L93&gt;0, N93&gt;0))),
    ROUND(D93 * E93 * 1.12 * PRODUCT(1 - I93:I93 / 100, 1 - M93:M93 / 100, 1 - O93:O93 / 100), 2),
"")</f>
        <v/>
      </c>
      <c r="AA93" s="1" t="str" cm="1">
        <f t="array" ref="AA93">IF(AND(F93=2, OR(Q93=0, Q93=1), P93&lt;&gt;0, NOT(OR(J93&gt;0, K93&gt;0, L93&gt;0, N93&gt;0))),
    ROUND(D93 * E93 * PRODUCT(1 - I93:I93 / 100, 1 - M93:M93 / 100, 1 - O93:O93 / 100), 2),
"")</f>
        <v/>
      </c>
      <c r="AB93" s="1" t="str" cm="1">
        <f t="array" ref="AB93">IF(AND(F93=3, OR(Q93=0, Q93=1), P93&lt;&gt;0, NOT(OR(J93&gt;0, K93&gt;0, L93&gt;0, N93&gt;0))),
    ROUND(D93 * E93 * PRODUCT(1 - I93:I93 / 100, 1 - M93:M93 / 100, 1 - O93:O93 / 100), 2),
"")</f>
        <v/>
      </c>
      <c r="AC93" s="1" t="str">
        <f t="shared" si="7"/>
        <v/>
      </c>
      <c r="AE93" s="36"/>
      <c r="AF93"/>
      <c r="AG93"/>
      <c r="AH93"/>
      <c r="AI93"/>
      <c r="AK93"/>
      <c r="AL93" s="2"/>
      <c r="AM93"/>
      <c r="AN93"/>
      <c r="AO93"/>
      <c r="AP93" s="2"/>
      <c r="AQ93"/>
      <c r="AR93" s="3"/>
      <c r="AS93"/>
    </row>
    <row r="94" spans="1:45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T94" s="8" t="str">
        <f t="shared" si="4"/>
        <v>=</v>
      </c>
      <c r="V94" s="33">
        <f t="shared" si="5"/>
        <v>0</v>
      </c>
      <c r="W94" s="33">
        <f t="shared" si="6"/>
        <v>0</v>
      </c>
      <c r="Y94" s="1" t="str" cm="1">
        <f t="array" ref="Y94">IF(AND(F94=0, OR(Q94=0, Q94=1), P94&lt;&gt;0, NOT(OR(J94&gt;0, K94&gt;0, L94&gt;0, N94&gt;0))),
    ROUND(D94 * E94 * PRODUCT(1 - I94:I94 / 100, 1 - M94:M94 / 100, 1 - O94:O94 / 100), 2),
"")</f>
        <v/>
      </c>
      <c r="Z94" s="1" t="str" cm="1">
        <f t="array" ref="Z94">IF(AND(F94=1, OR(Q94=0, Q94=1), P94&lt;&gt;0, NOT(OR(J94&gt;0, K94&gt;0, L94&gt;0, N94&gt;0))),
    ROUND(D94 * E94 * 1.12 * PRODUCT(1 - I94:I94 / 100, 1 - M94:M94 / 100, 1 - O94:O94 / 100), 2),
"")</f>
        <v/>
      </c>
      <c r="AA94" s="1" t="str" cm="1">
        <f t="array" ref="AA94">IF(AND(F94=2, OR(Q94=0, Q94=1), P94&lt;&gt;0, NOT(OR(J94&gt;0, K94&gt;0, L94&gt;0, N94&gt;0))),
    ROUND(D94 * E94 * PRODUCT(1 - I94:I94 / 100, 1 - M94:M94 / 100, 1 - O94:O94 / 100), 2),
"")</f>
        <v/>
      </c>
      <c r="AB94" s="1" t="str" cm="1">
        <f t="array" ref="AB94">IF(AND(F94=3, OR(Q94=0, Q94=1), P94&lt;&gt;0, NOT(OR(J94&gt;0, K94&gt;0, L94&gt;0, N94&gt;0))),
    ROUND(D94 * E94 * PRODUCT(1 - I94:I94 / 100, 1 - M94:M94 / 100, 1 - O94:O94 / 100), 2),
"")</f>
        <v/>
      </c>
      <c r="AC94" s="1" t="str">
        <f t="shared" si="7"/>
        <v/>
      </c>
      <c r="AE94" s="36"/>
      <c r="AF94"/>
      <c r="AG94"/>
      <c r="AH94"/>
      <c r="AI94"/>
      <c r="AK94"/>
      <c r="AL94" s="2"/>
      <c r="AM94"/>
      <c r="AN94"/>
      <c r="AO94"/>
      <c r="AP94" s="2"/>
      <c r="AQ94"/>
      <c r="AR94" s="3"/>
      <c r="AS94"/>
    </row>
    <row r="95" spans="1:45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T95" s="8" t="str">
        <f t="shared" si="4"/>
        <v>=</v>
      </c>
      <c r="V95" s="33">
        <f t="shared" si="5"/>
        <v>0</v>
      </c>
      <c r="W95" s="33">
        <f t="shared" si="6"/>
        <v>0</v>
      </c>
      <c r="Y95" s="1" t="str" cm="1">
        <f t="array" ref="Y95">IF(AND(F95=0, OR(Q95=0, Q95=1), P95&lt;&gt;0, NOT(OR(J95&gt;0, K95&gt;0, L95&gt;0, N95&gt;0))),
    ROUND(D95 * E95 * PRODUCT(1 - I95:I95 / 100, 1 - M95:M95 / 100, 1 - O95:O95 / 100), 2),
"")</f>
        <v/>
      </c>
      <c r="Z95" s="1" t="str" cm="1">
        <f t="array" ref="Z95">IF(AND(F95=1, OR(Q95=0, Q95=1), P95&lt;&gt;0, NOT(OR(J95&gt;0, K95&gt;0, L95&gt;0, N95&gt;0))),
    ROUND(D95 * E95 * 1.12 * PRODUCT(1 - I95:I95 / 100, 1 - M95:M95 / 100, 1 - O95:O95 / 100), 2),
"")</f>
        <v/>
      </c>
      <c r="AA95" s="1" t="str" cm="1">
        <f t="array" ref="AA95">IF(AND(F95=2, OR(Q95=0, Q95=1), P95&lt;&gt;0, NOT(OR(J95&gt;0, K95&gt;0, L95&gt;0, N95&gt;0))),
    ROUND(D95 * E95 * PRODUCT(1 - I95:I95 / 100, 1 - M95:M95 / 100, 1 - O95:O95 / 100), 2),
"")</f>
        <v/>
      </c>
      <c r="AB95" s="1" t="str" cm="1">
        <f t="array" ref="AB95">IF(AND(F95=3, OR(Q95=0, Q95=1), P95&lt;&gt;0, NOT(OR(J95&gt;0, K95&gt;0, L95&gt;0, N95&gt;0))),
    ROUND(D95 * E95 * PRODUCT(1 - I95:I95 / 100, 1 - M95:M95 / 100, 1 - O95:O95 / 100), 2),
"")</f>
        <v/>
      </c>
      <c r="AC95" s="1" t="str">
        <f t="shared" si="7"/>
        <v/>
      </c>
      <c r="AE95" s="36"/>
      <c r="AF95"/>
      <c r="AG95"/>
      <c r="AH95"/>
      <c r="AI95"/>
      <c r="AK95"/>
      <c r="AL95" s="2"/>
      <c r="AM95"/>
      <c r="AN95"/>
      <c r="AO95"/>
      <c r="AP95" s="2"/>
      <c r="AQ95"/>
      <c r="AR95" s="3"/>
      <c r="AS95"/>
    </row>
    <row r="96" spans="1:45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T96" s="8" t="str">
        <f t="shared" si="4"/>
        <v>=</v>
      </c>
      <c r="V96" s="33">
        <f t="shared" si="5"/>
        <v>0</v>
      </c>
      <c r="W96" s="33">
        <f t="shared" si="6"/>
        <v>0</v>
      </c>
      <c r="Y96" s="1" t="str" cm="1">
        <f t="array" ref="Y96">IF(AND(F96=0, OR(Q96=0, Q96=1), P96&lt;&gt;0, NOT(OR(J96&gt;0, K96&gt;0, L96&gt;0, N96&gt;0))),
    ROUND(D96 * E96 * PRODUCT(1 - I96:I96 / 100, 1 - M96:M96 / 100, 1 - O96:O96 / 100), 2),
"")</f>
        <v/>
      </c>
      <c r="Z96" s="1" t="str" cm="1">
        <f t="array" ref="Z96">IF(AND(F96=1, OR(Q96=0, Q96=1), P96&lt;&gt;0, NOT(OR(J96&gt;0, K96&gt;0, L96&gt;0, N96&gt;0))),
    ROUND(D96 * E96 * 1.12 * PRODUCT(1 - I96:I96 / 100, 1 - M96:M96 / 100, 1 - O96:O96 / 100), 2),
"")</f>
        <v/>
      </c>
      <c r="AA96" s="1" t="str" cm="1">
        <f t="array" ref="AA96">IF(AND(F96=2, OR(Q96=0, Q96=1), P96&lt;&gt;0, NOT(OR(J96&gt;0, K96&gt;0, L96&gt;0, N96&gt;0))),
    ROUND(D96 * E96 * PRODUCT(1 - I96:I96 / 100, 1 - M96:M96 / 100, 1 - O96:O96 / 100), 2),
"")</f>
        <v/>
      </c>
      <c r="AB96" s="1" t="str" cm="1">
        <f t="array" ref="AB96">IF(AND(F96=3, OR(Q96=0, Q96=1), P96&lt;&gt;0, NOT(OR(J96&gt;0, K96&gt;0, L96&gt;0, N96&gt;0))),
    ROUND(D96 * E96 * PRODUCT(1 - I96:I96 / 100, 1 - M96:M96 / 100, 1 - O96:O96 / 100), 2),
"")</f>
        <v/>
      </c>
      <c r="AC96" s="1" t="str">
        <f t="shared" si="7"/>
        <v/>
      </c>
      <c r="AE96" s="36"/>
      <c r="AF96"/>
      <c r="AG96"/>
      <c r="AH96"/>
      <c r="AI96"/>
      <c r="AK96"/>
      <c r="AL96" s="2"/>
      <c r="AM96"/>
      <c r="AN96"/>
      <c r="AO96"/>
      <c r="AP96" s="2"/>
      <c r="AQ96"/>
      <c r="AR96" s="3"/>
      <c r="AS96"/>
    </row>
    <row r="97" spans="1:45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T97" s="8" t="str">
        <f t="shared" si="4"/>
        <v>=</v>
      </c>
      <c r="V97" s="33">
        <f t="shared" si="5"/>
        <v>0</v>
      </c>
      <c r="W97" s="33">
        <f t="shared" si="6"/>
        <v>0</v>
      </c>
      <c r="Y97" s="1" t="str" cm="1">
        <f t="array" ref="Y97">IF(AND(F97=0, OR(Q97=0, Q97=1), P97&lt;&gt;0, NOT(OR(J97&gt;0, K97&gt;0, L97&gt;0, N97&gt;0))),
    ROUND(D97 * E97 * PRODUCT(1 - I97:I97 / 100, 1 - M97:M97 / 100, 1 - O97:O97 / 100), 2),
"")</f>
        <v/>
      </c>
      <c r="Z97" s="1" t="str" cm="1">
        <f t="array" ref="Z97">IF(AND(F97=1, OR(Q97=0, Q97=1), P97&lt;&gt;0, NOT(OR(J97&gt;0, K97&gt;0, L97&gt;0, N97&gt;0))),
    ROUND(D97 * E97 * 1.12 * PRODUCT(1 - I97:I97 / 100, 1 - M97:M97 / 100, 1 - O97:O97 / 100), 2),
"")</f>
        <v/>
      </c>
      <c r="AA97" s="1" t="str" cm="1">
        <f t="array" ref="AA97">IF(AND(F97=2, OR(Q97=0, Q97=1), P97&lt;&gt;0, NOT(OR(J97&gt;0, K97&gt;0, L97&gt;0, N97&gt;0))),
    ROUND(D97 * E97 * PRODUCT(1 - I97:I97 / 100, 1 - M97:M97 / 100, 1 - O97:O97 / 100), 2),
"")</f>
        <v/>
      </c>
      <c r="AB97" s="1" t="str" cm="1">
        <f t="array" ref="AB97">IF(AND(F97=3, OR(Q97=0, Q97=1), P97&lt;&gt;0, NOT(OR(J97&gt;0, K97&gt;0, L97&gt;0, N97&gt;0))),
    ROUND(D97 * E97 * PRODUCT(1 - I97:I97 / 100, 1 - M97:M97 / 100, 1 - O97:O97 / 100), 2),
"")</f>
        <v/>
      </c>
      <c r="AC97" s="1" t="str">
        <f t="shared" si="7"/>
        <v/>
      </c>
      <c r="AE97" s="36"/>
      <c r="AF97"/>
      <c r="AG97"/>
      <c r="AH97"/>
      <c r="AI97"/>
      <c r="AK97"/>
      <c r="AL97" s="2"/>
      <c r="AM97"/>
      <c r="AN97"/>
      <c r="AO97"/>
      <c r="AP97" s="2"/>
      <c r="AQ97"/>
      <c r="AR97" s="3"/>
      <c r="AS97"/>
    </row>
    <row r="98" spans="1:45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T98" s="8" t="str">
        <f t="shared" si="4"/>
        <v>=</v>
      </c>
      <c r="V98" s="33">
        <f t="shared" si="5"/>
        <v>0</v>
      </c>
      <c r="W98" s="33">
        <f t="shared" si="6"/>
        <v>0</v>
      </c>
      <c r="Y98" s="1" t="str" cm="1">
        <f t="array" ref="Y98">IF(AND(F98=0, OR(Q98=0, Q98=1), P98&lt;&gt;0, NOT(OR(J98&gt;0, K98&gt;0, L98&gt;0, N98&gt;0))),
    ROUND(D98 * E98 * PRODUCT(1 - I98:I98 / 100, 1 - M98:M98 / 100, 1 - O98:O98 / 100), 2),
"")</f>
        <v/>
      </c>
      <c r="Z98" s="1" t="str" cm="1">
        <f t="array" ref="Z98">IF(AND(F98=1, OR(Q98=0, Q98=1), P98&lt;&gt;0, NOT(OR(J98&gt;0, K98&gt;0, L98&gt;0, N98&gt;0))),
    ROUND(D98 * E98 * 1.12 * PRODUCT(1 - I98:I98 / 100, 1 - M98:M98 / 100, 1 - O98:O98 / 100), 2),
"")</f>
        <v/>
      </c>
      <c r="AA98" s="1" t="str" cm="1">
        <f t="array" ref="AA98">IF(AND(F98=2, OR(Q98=0, Q98=1), P98&lt;&gt;0, NOT(OR(J98&gt;0, K98&gt;0, L98&gt;0, N98&gt;0))),
    ROUND(D98 * E98 * PRODUCT(1 - I98:I98 / 100, 1 - M98:M98 / 100, 1 - O98:O98 / 100), 2),
"")</f>
        <v/>
      </c>
      <c r="AB98" s="1" t="str" cm="1">
        <f t="array" ref="AB98">IF(AND(F98=3, OR(Q98=0, Q98=1), P98&lt;&gt;0, NOT(OR(J98&gt;0, K98&gt;0, L98&gt;0, N98&gt;0))),
    ROUND(D98 * E98 * PRODUCT(1 - I98:I98 / 100, 1 - M98:M98 / 100, 1 - O98:O98 / 100), 2),
"")</f>
        <v/>
      </c>
      <c r="AC98" s="1" t="str">
        <f t="shared" si="7"/>
        <v/>
      </c>
      <c r="AE98" s="36"/>
      <c r="AF98"/>
      <c r="AG98"/>
      <c r="AH98"/>
      <c r="AI98"/>
      <c r="AK98"/>
      <c r="AL98" s="2"/>
      <c r="AM98"/>
      <c r="AN98"/>
      <c r="AO98"/>
      <c r="AP98" s="2"/>
      <c r="AQ98"/>
      <c r="AR98" s="3"/>
      <c r="AS98"/>
    </row>
    <row r="99" spans="1:45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T99" s="8" t="str">
        <f t="shared" si="4"/>
        <v>=</v>
      </c>
      <c r="V99" s="33">
        <f t="shared" si="5"/>
        <v>0</v>
      </c>
      <c r="W99" s="33">
        <f t="shared" si="6"/>
        <v>0</v>
      </c>
      <c r="Y99" s="1" t="str" cm="1">
        <f t="array" ref="Y99">IF(AND(F99=0, OR(Q99=0, Q99=1), P99&lt;&gt;0, NOT(OR(J99&gt;0, K99&gt;0, L99&gt;0, N99&gt;0))),
    ROUND(D99 * E99 * PRODUCT(1 - I99:I99 / 100, 1 - M99:M99 / 100, 1 - O99:O99 / 100), 2),
"")</f>
        <v/>
      </c>
      <c r="Z99" s="1" t="str" cm="1">
        <f t="array" ref="Z99">IF(AND(F99=1, OR(Q99=0, Q99=1), P99&lt;&gt;0, NOT(OR(J99&gt;0, K99&gt;0, L99&gt;0, N99&gt;0))),
    ROUND(D99 * E99 * 1.12 * PRODUCT(1 - I99:I99 / 100, 1 - M99:M99 / 100, 1 - O99:O99 / 100), 2),
"")</f>
        <v/>
      </c>
      <c r="AA99" s="1" t="str" cm="1">
        <f t="array" ref="AA99">IF(AND(F99=2, OR(Q99=0, Q99=1), P99&lt;&gt;0, NOT(OR(J99&gt;0, K99&gt;0, L99&gt;0, N99&gt;0))),
    ROUND(D99 * E99 * PRODUCT(1 - I99:I99 / 100, 1 - M99:M99 / 100, 1 - O99:O99 / 100), 2),
"")</f>
        <v/>
      </c>
      <c r="AB99" s="1" t="str" cm="1">
        <f t="array" ref="AB99">IF(AND(F99=3, OR(Q99=0, Q99=1), P99&lt;&gt;0, NOT(OR(J99&gt;0, K99&gt;0, L99&gt;0, N99&gt;0))),
    ROUND(D99 * E99 * PRODUCT(1 - I99:I99 / 100, 1 - M99:M99 / 100, 1 - O99:O99 / 100), 2),
"")</f>
        <v/>
      </c>
      <c r="AC99" s="1" t="str">
        <f t="shared" si="7"/>
        <v/>
      </c>
      <c r="AE99" s="36"/>
      <c r="AF99"/>
      <c r="AG99"/>
      <c r="AH99"/>
      <c r="AI99"/>
      <c r="AK99"/>
      <c r="AL99" s="2"/>
      <c r="AM99"/>
      <c r="AN99"/>
      <c r="AO99"/>
      <c r="AP99" s="2"/>
      <c r="AQ99"/>
      <c r="AR99" s="3"/>
      <c r="AS99"/>
    </row>
    <row r="100" spans="1:45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T100" s="8" t="str">
        <f t="shared" si="4"/>
        <v>=</v>
      </c>
      <c r="V100" s="33">
        <f t="shared" si="5"/>
        <v>0</v>
      </c>
      <c r="W100" s="33">
        <f t="shared" si="6"/>
        <v>0</v>
      </c>
      <c r="Y100" s="1" t="str" cm="1">
        <f t="array" ref="Y100">IF(AND(F100=0, OR(Q100=0, Q100=1), P100&lt;&gt;0, NOT(OR(J100&gt;0, K100&gt;0, L100&gt;0, N100&gt;0))),
    ROUND(D100 * E100 * PRODUCT(1 - I100:I100 / 100, 1 - M100:M100 / 100, 1 - O100:O100 / 100), 2),
"")</f>
        <v/>
      </c>
      <c r="Z100" s="1" t="str" cm="1">
        <f t="array" ref="Z100">IF(AND(F100=1, OR(Q100=0, Q100=1), P100&lt;&gt;0, NOT(OR(J100&gt;0, K100&gt;0, L100&gt;0, N100&gt;0))),
    ROUND(D100 * E100 * 1.12 * PRODUCT(1 - I100:I100 / 100, 1 - M100:M100 / 100, 1 - O100:O100 / 100), 2),
"")</f>
        <v/>
      </c>
      <c r="AA100" s="1" t="str" cm="1">
        <f t="array" ref="AA100">IF(AND(F100=2, OR(Q100=0, Q100=1), P100&lt;&gt;0, NOT(OR(J100&gt;0, K100&gt;0, L100&gt;0, N100&gt;0))),
    ROUND(D100 * E100 * PRODUCT(1 - I100:I100 / 100, 1 - M100:M100 / 100, 1 - O100:O100 / 100), 2),
"")</f>
        <v/>
      </c>
      <c r="AB100" s="1" t="str" cm="1">
        <f t="array" ref="AB100">IF(AND(F100=3, OR(Q100=0, Q100=1), P100&lt;&gt;0, NOT(OR(J100&gt;0, K100&gt;0, L100&gt;0, N100&gt;0))),
    ROUND(D100 * E100 * PRODUCT(1 - I100:I100 / 100, 1 - M100:M100 / 100, 1 - O100:O100 / 100), 2),
"")</f>
        <v/>
      </c>
      <c r="AC100" s="1" t="str">
        <f t="shared" si="7"/>
        <v/>
      </c>
      <c r="AE100" s="36"/>
      <c r="AF100"/>
      <c r="AG100"/>
      <c r="AH100"/>
      <c r="AI100"/>
      <c r="AK100"/>
      <c r="AL100" s="2"/>
      <c r="AM100"/>
      <c r="AN100"/>
      <c r="AO100"/>
      <c r="AP100" s="2"/>
      <c r="AQ100"/>
      <c r="AR100" s="3"/>
      <c r="AS100"/>
    </row>
    <row r="101" spans="1:45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T101" s="8" t="str">
        <f t="shared" si="4"/>
        <v>=</v>
      </c>
      <c r="V101" s="33">
        <f t="shared" si="5"/>
        <v>0</v>
      </c>
      <c r="W101" s="33">
        <f t="shared" si="6"/>
        <v>0</v>
      </c>
      <c r="Y101" s="1" t="str" cm="1">
        <f t="array" ref="Y101">IF(AND(F101=0, OR(Q101=0, Q101=1), P101&lt;&gt;0, NOT(OR(J101&gt;0, K101&gt;0, L101&gt;0, N101&gt;0))),
    ROUND(D101 * E101 * PRODUCT(1 - I101:I101 / 100, 1 - M101:M101 / 100, 1 - O101:O101 / 100), 2),
"")</f>
        <v/>
      </c>
      <c r="Z101" s="1" t="str" cm="1">
        <f t="array" ref="Z101">IF(AND(F101=1, OR(Q101=0, Q101=1), P101&lt;&gt;0, NOT(OR(J101&gt;0, K101&gt;0, L101&gt;0, N101&gt;0))),
    ROUND(D101 * E101 * 1.12 * PRODUCT(1 - I101:I101 / 100, 1 - M101:M101 / 100, 1 - O101:O101 / 100), 2),
"")</f>
        <v/>
      </c>
      <c r="AA101" s="1" t="str" cm="1">
        <f t="array" ref="AA101">IF(AND(F101=2, OR(Q101=0, Q101=1), P101&lt;&gt;0, NOT(OR(J101&gt;0, K101&gt;0, L101&gt;0, N101&gt;0))),
    ROUND(D101 * E101 * PRODUCT(1 - I101:I101 / 100, 1 - M101:M101 / 100, 1 - O101:O101 / 100), 2),
"")</f>
        <v/>
      </c>
      <c r="AB101" s="1" t="str" cm="1">
        <f t="array" ref="AB101">IF(AND(F101=3, OR(Q101=0, Q101=1), P101&lt;&gt;0, NOT(OR(J101&gt;0, K101&gt;0, L101&gt;0, N101&gt;0))),
    ROUND(D101 * E101 * PRODUCT(1 - I101:I101 / 100, 1 - M101:M101 / 100, 1 - O101:O101 / 100), 2),
"")</f>
        <v/>
      </c>
      <c r="AC101" s="1" t="str">
        <f t="shared" si="7"/>
        <v/>
      </c>
      <c r="AE101" s="36"/>
      <c r="AF101"/>
      <c r="AG101"/>
      <c r="AH101"/>
      <c r="AI101"/>
      <c r="AK101"/>
      <c r="AL101" s="2"/>
      <c r="AM101"/>
      <c r="AN101"/>
      <c r="AO101"/>
      <c r="AP101" s="2"/>
      <c r="AQ101"/>
      <c r="AR101" s="3"/>
      <c r="AS101"/>
    </row>
    <row r="102" spans="1:45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T102" s="8" t="str">
        <f t="shared" si="4"/>
        <v>=</v>
      </c>
      <c r="V102" s="33">
        <f t="shared" si="5"/>
        <v>0</v>
      </c>
      <c r="W102" s="33">
        <f t="shared" si="6"/>
        <v>0</v>
      </c>
      <c r="Y102" s="1" t="str" cm="1">
        <f t="array" ref="Y102">IF(AND(F102=0, OR(Q102=0, Q102=1), P102&lt;&gt;0, NOT(OR(J102&gt;0, K102&gt;0, L102&gt;0, N102&gt;0))),
    ROUND(D102 * E102 * PRODUCT(1 - I102:I102 / 100, 1 - M102:M102 / 100, 1 - O102:O102 / 100), 2),
"")</f>
        <v/>
      </c>
      <c r="Z102" s="1" t="str" cm="1">
        <f t="array" ref="Z102">IF(AND(F102=1, OR(Q102=0, Q102=1), P102&lt;&gt;0, NOT(OR(J102&gt;0, K102&gt;0, L102&gt;0, N102&gt;0))),
    ROUND(D102 * E102 * 1.12 * PRODUCT(1 - I102:I102 / 100, 1 - M102:M102 / 100, 1 - O102:O102 / 100), 2),
"")</f>
        <v/>
      </c>
      <c r="AA102" s="1" t="str" cm="1">
        <f t="array" ref="AA102">IF(AND(F102=2, OR(Q102=0, Q102=1), P102&lt;&gt;0, NOT(OR(J102&gt;0, K102&gt;0, L102&gt;0, N102&gt;0))),
    ROUND(D102 * E102 * PRODUCT(1 - I102:I102 / 100, 1 - M102:M102 / 100, 1 - O102:O102 / 100), 2),
"")</f>
        <v/>
      </c>
      <c r="AB102" s="1" t="str" cm="1">
        <f t="array" ref="AB102">IF(AND(F102=3, OR(Q102=0, Q102=1), P102&lt;&gt;0, NOT(OR(J102&gt;0, K102&gt;0, L102&gt;0, N102&gt;0))),
    ROUND(D102 * E102 * PRODUCT(1 - I102:I102 / 100, 1 - M102:M102 / 100, 1 - O102:O102 / 100), 2),
"")</f>
        <v/>
      </c>
      <c r="AC102" s="1" t="str">
        <f t="shared" si="7"/>
        <v/>
      </c>
      <c r="AE102" s="36"/>
      <c r="AF102"/>
      <c r="AG102"/>
      <c r="AH102"/>
      <c r="AI102"/>
      <c r="AK102"/>
      <c r="AL102" s="2"/>
      <c r="AM102"/>
      <c r="AN102"/>
      <c r="AO102"/>
      <c r="AP102" s="2"/>
      <c r="AQ102"/>
      <c r="AR102" s="3"/>
      <c r="AS102"/>
    </row>
    <row r="103" spans="1:45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T103" s="8" t="str">
        <f t="shared" si="4"/>
        <v>=</v>
      </c>
      <c r="V103" s="33">
        <f t="shared" si="5"/>
        <v>0</v>
      </c>
      <c r="W103" s="33">
        <f t="shared" si="6"/>
        <v>0</v>
      </c>
      <c r="Y103" s="1" t="str" cm="1">
        <f t="array" ref="Y103">IF(AND(F103=0, OR(Q103=0, Q103=1), P103&lt;&gt;0, NOT(OR(J103&gt;0, K103&gt;0, L103&gt;0, N103&gt;0))),
    ROUND(D103 * E103 * PRODUCT(1 - I103:I103 / 100, 1 - M103:M103 / 100, 1 - O103:O103 / 100), 2),
"")</f>
        <v/>
      </c>
      <c r="Z103" s="1" t="str" cm="1">
        <f t="array" ref="Z103">IF(AND(F103=1, OR(Q103=0, Q103=1), P103&lt;&gt;0, NOT(OR(J103&gt;0, K103&gt;0, L103&gt;0, N103&gt;0))),
    ROUND(D103 * E103 * 1.12 * PRODUCT(1 - I103:I103 / 100, 1 - M103:M103 / 100, 1 - O103:O103 / 100), 2),
"")</f>
        <v/>
      </c>
      <c r="AA103" s="1" t="str" cm="1">
        <f t="array" ref="AA103">IF(AND(F103=2, OR(Q103=0, Q103=1), P103&lt;&gt;0, NOT(OR(J103&gt;0, K103&gt;0, L103&gt;0, N103&gt;0))),
    ROUND(D103 * E103 * PRODUCT(1 - I103:I103 / 100, 1 - M103:M103 / 100, 1 - O103:O103 / 100), 2),
"")</f>
        <v/>
      </c>
      <c r="AB103" s="1" t="str" cm="1">
        <f t="array" ref="AB103">IF(AND(F103=3, OR(Q103=0, Q103=1), P103&lt;&gt;0, NOT(OR(J103&gt;0, K103&gt;0, L103&gt;0, N103&gt;0))),
    ROUND(D103 * E103 * PRODUCT(1 - I103:I103 / 100, 1 - M103:M103 / 100, 1 - O103:O103 / 100), 2),
"")</f>
        <v/>
      </c>
      <c r="AC103" s="1" t="str">
        <f t="shared" si="7"/>
        <v/>
      </c>
      <c r="AE103" s="36"/>
      <c r="AF103"/>
      <c r="AG103"/>
      <c r="AH103"/>
      <c r="AI103"/>
      <c r="AK103"/>
      <c r="AL103" s="2"/>
      <c r="AM103"/>
      <c r="AN103"/>
      <c r="AO103"/>
      <c r="AP103" s="2"/>
      <c r="AQ103"/>
      <c r="AR103" s="3"/>
      <c r="AS103"/>
    </row>
    <row r="104" spans="1:45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T104" s="8" t="str">
        <f t="shared" si="4"/>
        <v>=</v>
      </c>
      <c r="V104" s="33">
        <f t="shared" si="5"/>
        <v>0</v>
      </c>
      <c r="W104" s="33">
        <f t="shared" si="6"/>
        <v>0</v>
      </c>
      <c r="Y104" s="1" t="str" cm="1">
        <f t="array" ref="Y104">IF(AND(F104=0, OR(Q104=0, Q104=1), P104&lt;&gt;0, NOT(OR(J104&gt;0, K104&gt;0, L104&gt;0, N104&gt;0))),
    ROUND(D104 * E104 * PRODUCT(1 - I104:I104 / 100, 1 - M104:M104 / 100, 1 - O104:O104 / 100), 2),
"")</f>
        <v/>
      </c>
      <c r="Z104" s="1" t="str" cm="1">
        <f t="array" ref="Z104">IF(AND(F104=1, OR(Q104=0, Q104=1), P104&lt;&gt;0, NOT(OR(J104&gt;0, K104&gt;0, L104&gt;0, N104&gt;0))),
    ROUND(D104 * E104 * 1.12 * PRODUCT(1 - I104:I104 / 100, 1 - M104:M104 / 100, 1 - O104:O104 / 100), 2),
"")</f>
        <v/>
      </c>
      <c r="AA104" s="1" t="str" cm="1">
        <f t="array" ref="AA104">IF(AND(F104=2, OR(Q104=0, Q104=1), P104&lt;&gt;0, NOT(OR(J104&gt;0, K104&gt;0, L104&gt;0, N104&gt;0))),
    ROUND(D104 * E104 * PRODUCT(1 - I104:I104 / 100, 1 - M104:M104 / 100, 1 - O104:O104 / 100), 2),
"")</f>
        <v/>
      </c>
      <c r="AB104" s="1" t="str" cm="1">
        <f t="array" ref="AB104">IF(AND(F104=3, OR(Q104=0, Q104=1), P104&lt;&gt;0, NOT(OR(J104&gt;0, K104&gt;0, L104&gt;0, N104&gt;0))),
    ROUND(D104 * E104 * PRODUCT(1 - I104:I104 / 100, 1 - M104:M104 / 100, 1 - O104:O104 / 100), 2),
"")</f>
        <v/>
      </c>
      <c r="AC104" s="1" t="str">
        <f t="shared" si="7"/>
        <v/>
      </c>
      <c r="AE104" s="36"/>
      <c r="AF104"/>
      <c r="AG104"/>
      <c r="AH104"/>
      <c r="AI104"/>
      <c r="AK104"/>
      <c r="AL104" s="2"/>
      <c r="AM104"/>
      <c r="AN104"/>
      <c r="AO104"/>
      <c r="AP104" s="2"/>
      <c r="AQ104"/>
      <c r="AR104" s="3"/>
      <c r="AS104"/>
    </row>
    <row r="105" spans="1:45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T105" s="8" t="str">
        <f t="shared" si="4"/>
        <v>=</v>
      </c>
      <c r="V105" s="33">
        <f t="shared" si="5"/>
        <v>0</v>
      </c>
      <c r="W105" s="33">
        <f t="shared" si="6"/>
        <v>0</v>
      </c>
      <c r="Y105" s="1" t="str" cm="1">
        <f t="array" ref="Y105">IF(AND(F105=0, OR(Q105=0, Q105=1), P105&lt;&gt;0, NOT(OR(J105&gt;0, K105&gt;0, L105&gt;0, N105&gt;0))),
    ROUND(D105 * E105 * PRODUCT(1 - I105:I105 / 100, 1 - M105:M105 / 100, 1 - O105:O105 / 100), 2),
"")</f>
        <v/>
      </c>
      <c r="Z105" s="1" t="str" cm="1">
        <f t="array" ref="Z105">IF(AND(F105=1, OR(Q105=0, Q105=1), P105&lt;&gt;0, NOT(OR(J105&gt;0, K105&gt;0, L105&gt;0, N105&gt;0))),
    ROUND(D105 * E105 * 1.12 * PRODUCT(1 - I105:I105 / 100, 1 - M105:M105 / 100, 1 - O105:O105 / 100), 2),
"")</f>
        <v/>
      </c>
      <c r="AA105" s="1" t="str" cm="1">
        <f t="array" ref="AA105">IF(AND(F105=2, OR(Q105=0, Q105=1), P105&lt;&gt;0, NOT(OR(J105&gt;0, K105&gt;0, L105&gt;0, N105&gt;0))),
    ROUND(D105 * E105 * PRODUCT(1 - I105:I105 / 100, 1 - M105:M105 / 100, 1 - O105:O105 / 100), 2),
"")</f>
        <v/>
      </c>
      <c r="AB105" s="1" t="str" cm="1">
        <f t="array" ref="AB105">IF(AND(F105=3, OR(Q105=0, Q105=1), P105&lt;&gt;0, NOT(OR(J105&gt;0, K105&gt;0, L105&gt;0, N105&gt;0))),
    ROUND(D105 * E105 * PRODUCT(1 - I105:I105 / 100, 1 - M105:M105 / 100, 1 - O105:O105 / 100), 2),
"")</f>
        <v/>
      </c>
      <c r="AC105" s="1" t="str">
        <f t="shared" si="7"/>
        <v/>
      </c>
      <c r="AE105" s="36"/>
      <c r="AF105"/>
      <c r="AG105"/>
      <c r="AH105"/>
      <c r="AI105"/>
      <c r="AK105"/>
      <c r="AL105" s="2"/>
      <c r="AM105"/>
      <c r="AN105"/>
      <c r="AO105"/>
      <c r="AP105" s="2"/>
      <c r="AQ105"/>
      <c r="AR105" s="3"/>
      <c r="AS105"/>
    </row>
    <row r="106" spans="1:45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T106" s="8" t="str">
        <f t="shared" si="4"/>
        <v>=</v>
      </c>
      <c r="V106" s="33">
        <f t="shared" si="5"/>
        <v>0</v>
      </c>
      <c r="W106" s="33">
        <f t="shared" si="6"/>
        <v>0</v>
      </c>
      <c r="Y106" s="1" t="str" cm="1">
        <f t="array" ref="Y106">IF(AND(F106=0, OR(Q106=0, Q106=1), P106&lt;&gt;0, NOT(OR(J106&gt;0, K106&gt;0, L106&gt;0, N106&gt;0))),
    ROUND(D106 * E106 * PRODUCT(1 - I106:I106 / 100, 1 - M106:M106 / 100, 1 - O106:O106 / 100), 2),
"")</f>
        <v/>
      </c>
      <c r="Z106" s="1" t="str" cm="1">
        <f t="array" ref="Z106">IF(AND(F106=1, OR(Q106=0, Q106=1), P106&lt;&gt;0, NOT(OR(J106&gt;0, K106&gt;0, L106&gt;0, N106&gt;0))),
    ROUND(D106 * E106 * 1.12 * PRODUCT(1 - I106:I106 / 100, 1 - M106:M106 / 100, 1 - O106:O106 / 100), 2),
"")</f>
        <v/>
      </c>
      <c r="AA106" s="1" t="str" cm="1">
        <f t="array" ref="AA106">IF(AND(F106=2, OR(Q106=0, Q106=1), P106&lt;&gt;0, NOT(OR(J106&gt;0, K106&gt;0, L106&gt;0, N106&gt;0))),
    ROUND(D106 * E106 * PRODUCT(1 - I106:I106 / 100, 1 - M106:M106 / 100, 1 - O106:O106 / 100), 2),
"")</f>
        <v/>
      </c>
      <c r="AB106" s="1" t="str" cm="1">
        <f t="array" ref="AB106">IF(AND(F106=3, OR(Q106=0, Q106=1), P106&lt;&gt;0, NOT(OR(J106&gt;0, K106&gt;0, L106&gt;0, N106&gt;0))),
    ROUND(D106 * E106 * PRODUCT(1 - I106:I106 / 100, 1 - M106:M106 / 100, 1 - O106:O106 / 100), 2),
"")</f>
        <v/>
      </c>
      <c r="AC106" s="1" t="str">
        <f t="shared" si="7"/>
        <v/>
      </c>
      <c r="AE106" s="36"/>
      <c r="AF106"/>
      <c r="AG106"/>
      <c r="AH106"/>
      <c r="AI106"/>
      <c r="AK106"/>
      <c r="AL106" s="2"/>
      <c r="AM106"/>
      <c r="AN106"/>
      <c r="AO106"/>
      <c r="AP106" s="2"/>
      <c r="AQ106"/>
      <c r="AR106" s="3"/>
      <c r="AS106"/>
    </row>
    <row r="107" spans="1:45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T107" s="8" t="str">
        <f t="shared" si="4"/>
        <v>=</v>
      </c>
      <c r="V107" s="33">
        <f t="shared" si="5"/>
        <v>0</v>
      </c>
      <c r="W107" s="33">
        <f t="shared" si="6"/>
        <v>0</v>
      </c>
      <c r="Y107" s="1" t="str" cm="1">
        <f t="array" ref="Y107">IF(AND(F107=0, OR(Q107=0, Q107=1), P107&lt;&gt;0, NOT(OR(J107&gt;0, K107&gt;0, L107&gt;0, N107&gt;0))),
    ROUND(D107 * E107 * PRODUCT(1 - I107:I107 / 100, 1 - M107:M107 / 100, 1 - O107:O107 / 100), 2),
"")</f>
        <v/>
      </c>
      <c r="Z107" s="1" t="str" cm="1">
        <f t="array" ref="Z107">IF(AND(F107=1, OR(Q107=0, Q107=1), P107&lt;&gt;0, NOT(OR(J107&gt;0, K107&gt;0, L107&gt;0, N107&gt;0))),
    ROUND(D107 * E107 * 1.12 * PRODUCT(1 - I107:I107 / 100, 1 - M107:M107 / 100, 1 - O107:O107 / 100), 2),
"")</f>
        <v/>
      </c>
      <c r="AA107" s="1" t="str" cm="1">
        <f t="array" ref="AA107">IF(AND(F107=2, OR(Q107=0, Q107=1), P107&lt;&gt;0, NOT(OR(J107&gt;0, K107&gt;0, L107&gt;0, N107&gt;0))),
    ROUND(D107 * E107 * PRODUCT(1 - I107:I107 / 100, 1 - M107:M107 / 100, 1 - O107:O107 / 100), 2),
"")</f>
        <v/>
      </c>
      <c r="AB107" s="1" t="str" cm="1">
        <f t="array" ref="AB107">IF(AND(F107=3, OR(Q107=0, Q107=1), P107&lt;&gt;0, NOT(OR(J107&gt;0, K107&gt;0, L107&gt;0, N107&gt;0))),
    ROUND(D107 * E107 * PRODUCT(1 - I107:I107 / 100, 1 - M107:M107 / 100, 1 - O107:O107 / 100), 2),
"")</f>
        <v/>
      </c>
      <c r="AC107" s="1" t="str">
        <f t="shared" si="7"/>
        <v/>
      </c>
      <c r="AE107" s="36"/>
      <c r="AF107"/>
      <c r="AG107"/>
      <c r="AH107"/>
      <c r="AI107"/>
      <c r="AK107"/>
      <c r="AL107" s="2"/>
      <c r="AM107"/>
      <c r="AN107"/>
      <c r="AO107"/>
      <c r="AP107" s="2"/>
      <c r="AQ107"/>
      <c r="AR107" s="3"/>
      <c r="AS107"/>
    </row>
    <row r="108" spans="1:45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T108" s="8" t="str">
        <f t="shared" si="4"/>
        <v>=</v>
      </c>
      <c r="V108" s="33">
        <f t="shared" si="5"/>
        <v>0</v>
      </c>
      <c r="W108" s="33">
        <f t="shared" si="6"/>
        <v>0</v>
      </c>
      <c r="Y108" s="1" t="str" cm="1">
        <f t="array" ref="Y108">IF(AND(F108=0, OR(Q108=0, Q108=1), P108&lt;&gt;0, NOT(OR(J108&gt;0, K108&gt;0, L108&gt;0, N108&gt;0))),
    ROUND(D108 * E108 * PRODUCT(1 - I108:I108 / 100, 1 - M108:M108 / 100, 1 - O108:O108 / 100), 2),
"")</f>
        <v/>
      </c>
      <c r="Z108" s="1" t="str" cm="1">
        <f t="array" ref="Z108">IF(AND(F108=1, OR(Q108=0, Q108=1), P108&lt;&gt;0, NOT(OR(J108&gt;0, K108&gt;0, L108&gt;0, N108&gt;0))),
    ROUND(D108 * E108 * 1.12 * PRODUCT(1 - I108:I108 / 100, 1 - M108:M108 / 100, 1 - O108:O108 / 100), 2),
"")</f>
        <v/>
      </c>
      <c r="AA108" s="1" t="str" cm="1">
        <f t="array" ref="AA108">IF(AND(F108=2, OR(Q108=0, Q108=1), P108&lt;&gt;0, NOT(OR(J108&gt;0, K108&gt;0, L108&gt;0, N108&gt;0))),
    ROUND(D108 * E108 * PRODUCT(1 - I108:I108 / 100, 1 - M108:M108 / 100, 1 - O108:O108 / 100), 2),
"")</f>
        <v/>
      </c>
      <c r="AB108" s="1" t="str" cm="1">
        <f t="array" ref="AB108">IF(AND(F108=3, OR(Q108=0, Q108=1), P108&lt;&gt;0, NOT(OR(J108&gt;0, K108&gt;0, L108&gt;0, N108&gt;0))),
    ROUND(D108 * E108 * PRODUCT(1 - I108:I108 / 100, 1 - M108:M108 / 100, 1 - O108:O108 / 100), 2),
"")</f>
        <v/>
      </c>
      <c r="AC108" s="1" t="str">
        <f t="shared" si="7"/>
        <v/>
      </c>
      <c r="AE108" s="36"/>
      <c r="AF108"/>
      <c r="AG108"/>
      <c r="AH108"/>
      <c r="AI108"/>
      <c r="AK108"/>
      <c r="AL108" s="2"/>
      <c r="AM108"/>
      <c r="AN108"/>
      <c r="AO108"/>
      <c r="AP108" s="2"/>
      <c r="AQ108"/>
      <c r="AR108" s="3"/>
      <c r="AS108"/>
    </row>
    <row r="109" spans="1:45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T109" s="8" t="str">
        <f t="shared" si="4"/>
        <v>=</v>
      </c>
      <c r="V109" s="33">
        <f t="shared" si="5"/>
        <v>0</v>
      </c>
      <c r="W109" s="33">
        <f t="shared" si="6"/>
        <v>0</v>
      </c>
      <c r="Y109" s="1" t="str" cm="1">
        <f t="array" ref="Y109">IF(AND(F109=0, OR(Q109=0, Q109=1), P109&lt;&gt;0, NOT(OR(J109&gt;0, K109&gt;0, L109&gt;0, N109&gt;0))),
    ROUND(D109 * E109 * PRODUCT(1 - I109:I109 / 100, 1 - M109:M109 / 100, 1 - O109:O109 / 100), 2),
"")</f>
        <v/>
      </c>
      <c r="Z109" s="1" t="str" cm="1">
        <f t="array" ref="Z109">IF(AND(F109=1, OR(Q109=0, Q109=1), P109&lt;&gt;0, NOT(OR(J109&gt;0, K109&gt;0, L109&gt;0, N109&gt;0))),
    ROUND(D109 * E109 * 1.12 * PRODUCT(1 - I109:I109 / 100, 1 - M109:M109 / 100, 1 - O109:O109 / 100), 2),
"")</f>
        <v/>
      </c>
      <c r="AA109" s="1" t="str" cm="1">
        <f t="array" ref="AA109">IF(AND(F109=2, OR(Q109=0, Q109=1), P109&lt;&gt;0, NOT(OR(J109&gt;0, K109&gt;0, L109&gt;0, N109&gt;0))),
    ROUND(D109 * E109 * PRODUCT(1 - I109:I109 / 100, 1 - M109:M109 / 100, 1 - O109:O109 / 100), 2),
"")</f>
        <v/>
      </c>
      <c r="AB109" s="1" t="str" cm="1">
        <f t="array" ref="AB109">IF(AND(F109=3, OR(Q109=0, Q109=1), P109&lt;&gt;0, NOT(OR(J109&gt;0, K109&gt;0, L109&gt;0, N109&gt;0))),
    ROUND(D109 * E109 * PRODUCT(1 - I109:I109 / 100, 1 - M109:M109 / 100, 1 - O109:O109 / 100), 2),
"")</f>
        <v/>
      </c>
      <c r="AC109" s="1" t="str">
        <f t="shared" si="7"/>
        <v/>
      </c>
      <c r="AE109" s="36"/>
      <c r="AF109"/>
      <c r="AG109"/>
      <c r="AH109"/>
      <c r="AI109"/>
      <c r="AK109"/>
      <c r="AL109" s="2"/>
      <c r="AM109"/>
      <c r="AN109"/>
      <c r="AO109"/>
      <c r="AP109" s="2"/>
      <c r="AQ109"/>
      <c r="AR109" s="3"/>
      <c r="AS109"/>
    </row>
    <row r="110" spans="1:45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T110" s="8" t="str">
        <f t="shared" si="4"/>
        <v>=</v>
      </c>
      <c r="V110" s="33">
        <f t="shared" si="5"/>
        <v>0</v>
      </c>
      <c r="W110" s="33">
        <f t="shared" si="6"/>
        <v>0</v>
      </c>
      <c r="Y110" s="1" t="str" cm="1">
        <f t="array" ref="Y110">IF(AND(F110=0, OR(Q110=0, Q110=1), P110&lt;&gt;0, NOT(OR(J110&gt;0, K110&gt;0, L110&gt;0, N110&gt;0))),
    ROUND(D110 * E110 * PRODUCT(1 - I110:I110 / 100, 1 - M110:M110 / 100, 1 - O110:O110 / 100), 2),
"")</f>
        <v/>
      </c>
      <c r="Z110" s="1" t="str" cm="1">
        <f t="array" ref="Z110">IF(AND(F110=1, OR(Q110=0, Q110=1), P110&lt;&gt;0, NOT(OR(J110&gt;0, K110&gt;0, L110&gt;0, N110&gt;0))),
    ROUND(D110 * E110 * 1.12 * PRODUCT(1 - I110:I110 / 100, 1 - M110:M110 / 100, 1 - O110:O110 / 100), 2),
"")</f>
        <v/>
      </c>
      <c r="AA110" s="1" t="str" cm="1">
        <f t="array" ref="AA110">IF(AND(F110=2, OR(Q110=0, Q110=1), P110&lt;&gt;0, NOT(OR(J110&gt;0, K110&gt;0, L110&gt;0, N110&gt;0))),
    ROUND(D110 * E110 * PRODUCT(1 - I110:I110 / 100, 1 - M110:M110 / 100, 1 - O110:O110 / 100), 2),
"")</f>
        <v/>
      </c>
      <c r="AB110" s="1" t="str" cm="1">
        <f t="array" ref="AB110">IF(AND(F110=3, OR(Q110=0, Q110=1), P110&lt;&gt;0, NOT(OR(J110&gt;0, K110&gt;0, L110&gt;0, N110&gt;0))),
    ROUND(D110 * E110 * PRODUCT(1 - I110:I110 / 100, 1 - M110:M110 / 100, 1 - O110:O110 / 100), 2),
"")</f>
        <v/>
      </c>
      <c r="AC110" s="1" t="str">
        <f t="shared" si="7"/>
        <v/>
      </c>
      <c r="AE110" s="36"/>
      <c r="AF110"/>
      <c r="AG110"/>
      <c r="AH110"/>
      <c r="AI110"/>
      <c r="AK110"/>
      <c r="AL110" s="2"/>
      <c r="AM110"/>
      <c r="AN110"/>
      <c r="AO110"/>
      <c r="AP110" s="2"/>
      <c r="AQ110"/>
      <c r="AR110" s="3"/>
      <c r="AS110"/>
    </row>
    <row r="111" spans="1:45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T111" s="8" t="str">
        <f t="shared" si="4"/>
        <v>=</v>
      </c>
      <c r="V111" s="33">
        <f t="shared" si="5"/>
        <v>0</v>
      </c>
      <c r="W111" s="33">
        <f t="shared" si="6"/>
        <v>0</v>
      </c>
      <c r="Y111" s="1" t="str" cm="1">
        <f t="array" ref="Y111">IF(AND(F111=0, OR(Q111=0, Q111=1), P111&lt;&gt;0, NOT(OR(J111&gt;0, K111&gt;0, L111&gt;0, N111&gt;0))),
    ROUND(D111 * E111 * PRODUCT(1 - I111:I111 / 100, 1 - M111:M111 / 100, 1 - O111:O111 / 100), 2),
"")</f>
        <v/>
      </c>
      <c r="Z111" s="1" t="str" cm="1">
        <f t="array" ref="Z111">IF(AND(F111=1, OR(Q111=0, Q111=1), P111&lt;&gt;0, NOT(OR(J111&gt;0, K111&gt;0, L111&gt;0, N111&gt;0))),
    ROUND(D111 * E111 * 1.12 * PRODUCT(1 - I111:I111 / 100, 1 - M111:M111 / 100, 1 - O111:O111 / 100), 2),
"")</f>
        <v/>
      </c>
      <c r="AA111" s="1" t="str" cm="1">
        <f t="array" ref="AA111">IF(AND(F111=2, OR(Q111=0, Q111=1), P111&lt;&gt;0, NOT(OR(J111&gt;0, K111&gt;0, L111&gt;0, N111&gt;0))),
    ROUND(D111 * E111 * PRODUCT(1 - I111:I111 / 100, 1 - M111:M111 / 100, 1 - O111:O111 / 100), 2),
"")</f>
        <v/>
      </c>
      <c r="AB111" s="1" t="str" cm="1">
        <f t="array" ref="AB111">IF(AND(F111=3, OR(Q111=0, Q111=1), P111&lt;&gt;0, NOT(OR(J111&gt;0, K111&gt;0, L111&gt;0, N111&gt;0))),
    ROUND(D111 * E111 * PRODUCT(1 - I111:I111 / 100, 1 - M111:M111 / 100, 1 - O111:O111 / 100), 2),
"")</f>
        <v/>
      </c>
      <c r="AC111" s="1" t="str">
        <f t="shared" si="7"/>
        <v/>
      </c>
      <c r="AE111" s="36"/>
      <c r="AF111"/>
      <c r="AG111"/>
      <c r="AH111"/>
      <c r="AI111"/>
      <c r="AK111"/>
      <c r="AL111" s="2"/>
      <c r="AM111"/>
      <c r="AN111"/>
      <c r="AO111"/>
      <c r="AP111" s="2"/>
      <c r="AQ111"/>
      <c r="AR111" s="3"/>
      <c r="AS111"/>
    </row>
    <row r="112" spans="1:45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T112" s="8" t="str">
        <f t="shared" si="4"/>
        <v>=</v>
      </c>
      <c r="V112" s="33">
        <f t="shared" si="5"/>
        <v>0</v>
      </c>
      <c r="W112" s="33">
        <f t="shared" si="6"/>
        <v>0</v>
      </c>
      <c r="Y112" s="1" t="str" cm="1">
        <f t="array" ref="Y112">IF(AND(F112=0, OR(Q112=0, Q112=1), P112&lt;&gt;0, NOT(OR(J112&gt;0, K112&gt;0, L112&gt;0, N112&gt;0))),
    ROUND(D112 * E112 * PRODUCT(1 - I112:I112 / 100, 1 - M112:M112 / 100, 1 - O112:O112 / 100), 2),
"")</f>
        <v/>
      </c>
      <c r="Z112" s="1" t="str" cm="1">
        <f t="array" ref="Z112">IF(AND(F112=1, OR(Q112=0, Q112=1), P112&lt;&gt;0, NOT(OR(J112&gt;0, K112&gt;0, L112&gt;0, N112&gt;0))),
    ROUND(D112 * E112 * 1.12 * PRODUCT(1 - I112:I112 / 100, 1 - M112:M112 / 100, 1 - O112:O112 / 100), 2),
"")</f>
        <v/>
      </c>
      <c r="AA112" s="1" t="str" cm="1">
        <f t="array" ref="AA112">IF(AND(F112=2, OR(Q112=0, Q112=1), P112&lt;&gt;0, NOT(OR(J112&gt;0, K112&gt;0, L112&gt;0, N112&gt;0))),
    ROUND(D112 * E112 * PRODUCT(1 - I112:I112 / 100, 1 - M112:M112 / 100, 1 - O112:O112 / 100), 2),
"")</f>
        <v/>
      </c>
      <c r="AB112" s="1" t="str" cm="1">
        <f t="array" ref="AB112">IF(AND(F112=3, OR(Q112=0, Q112=1), P112&lt;&gt;0, NOT(OR(J112&gt;0, K112&gt;0, L112&gt;0, N112&gt;0))),
    ROUND(D112 * E112 * PRODUCT(1 - I112:I112 / 100, 1 - M112:M112 / 100, 1 - O112:O112 / 100), 2),
"")</f>
        <v/>
      </c>
      <c r="AC112" s="1" t="str">
        <f t="shared" si="7"/>
        <v/>
      </c>
      <c r="AE112" s="36"/>
      <c r="AF112"/>
      <c r="AG112"/>
      <c r="AH112"/>
      <c r="AI112"/>
      <c r="AK112"/>
      <c r="AL112" s="2"/>
      <c r="AM112"/>
      <c r="AN112"/>
      <c r="AO112"/>
      <c r="AP112" s="2"/>
      <c r="AQ112"/>
      <c r="AR112" s="3"/>
      <c r="AS112"/>
    </row>
    <row r="113" spans="1:45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T113" s="8" t="str">
        <f t="shared" si="4"/>
        <v>=</v>
      </c>
      <c r="V113" s="33">
        <f t="shared" si="5"/>
        <v>0</v>
      </c>
      <c r="W113" s="33">
        <f t="shared" si="6"/>
        <v>0</v>
      </c>
      <c r="Y113" s="1" t="str" cm="1">
        <f t="array" ref="Y113">IF(AND(F113=0, OR(Q113=0, Q113=1), P113&lt;&gt;0, NOT(OR(J113&gt;0, K113&gt;0, L113&gt;0, N113&gt;0))),
    ROUND(D113 * E113 * PRODUCT(1 - I113:I113 / 100, 1 - M113:M113 / 100, 1 - O113:O113 / 100), 2),
"")</f>
        <v/>
      </c>
      <c r="Z113" s="1" t="str" cm="1">
        <f t="array" ref="Z113">IF(AND(F113=1, OR(Q113=0, Q113=1), P113&lt;&gt;0, NOT(OR(J113&gt;0, K113&gt;0, L113&gt;0, N113&gt;0))),
    ROUND(D113 * E113 * 1.12 * PRODUCT(1 - I113:I113 / 100, 1 - M113:M113 / 100, 1 - O113:O113 / 100), 2),
"")</f>
        <v/>
      </c>
      <c r="AA113" s="1" t="str" cm="1">
        <f t="array" ref="AA113">IF(AND(F113=2, OR(Q113=0, Q113=1), P113&lt;&gt;0, NOT(OR(J113&gt;0, K113&gt;0, L113&gt;0, N113&gt;0))),
    ROUND(D113 * E113 * PRODUCT(1 - I113:I113 / 100, 1 - M113:M113 / 100, 1 - O113:O113 / 100), 2),
"")</f>
        <v/>
      </c>
      <c r="AB113" s="1" t="str" cm="1">
        <f t="array" ref="AB113">IF(AND(F113=3, OR(Q113=0, Q113=1), P113&lt;&gt;0, NOT(OR(J113&gt;0, K113&gt;0, L113&gt;0, N113&gt;0))),
    ROUND(D113 * E113 * PRODUCT(1 - I113:I113 / 100, 1 - M113:M113 / 100, 1 - O113:O113 / 100), 2),
"")</f>
        <v/>
      </c>
      <c r="AC113" s="1" t="str">
        <f t="shared" si="7"/>
        <v/>
      </c>
      <c r="AE113" s="36"/>
      <c r="AF113"/>
      <c r="AG113"/>
      <c r="AH113"/>
      <c r="AI113"/>
      <c r="AK113"/>
      <c r="AL113" s="2"/>
      <c r="AM113"/>
      <c r="AN113"/>
      <c r="AO113"/>
      <c r="AP113" s="2"/>
      <c r="AQ113"/>
      <c r="AR113" s="3"/>
      <c r="AS113"/>
    </row>
    <row r="114" spans="1:45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T114" s="8" t="str">
        <f t="shared" si="4"/>
        <v>=</v>
      </c>
      <c r="V114" s="33">
        <f t="shared" si="5"/>
        <v>0</v>
      </c>
      <c r="W114" s="33">
        <f t="shared" si="6"/>
        <v>0</v>
      </c>
      <c r="Y114" s="1" t="str" cm="1">
        <f t="array" ref="Y114">IF(AND(F114=0, OR(Q114=0, Q114=1), P114&lt;&gt;0, NOT(OR(J114&gt;0, K114&gt;0, L114&gt;0, N114&gt;0))),
    ROUND(D114 * E114 * PRODUCT(1 - I114:I114 / 100, 1 - M114:M114 / 100, 1 - O114:O114 / 100), 2),
"")</f>
        <v/>
      </c>
      <c r="Z114" s="1" t="str" cm="1">
        <f t="array" ref="Z114">IF(AND(F114=1, OR(Q114=0, Q114=1), P114&lt;&gt;0, NOT(OR(J114&gt;0, K114&gt;0, L114&gt;0, N114&gt;0))),
    ROUND(D114 * E114 * 1.12 * PRODUCT(1 - I114:I114 / 100, 1 - M114:M114 / 100, 1 - O114:O114 / 100), 2),
"")</f>
        <v/>
      </c>
      <c r="AA114" s="1" t="str" cm="1">
        <f t="array" ref="AA114">IF(AND(F114=2, OR(Q114=0, Q114=1), P114&lt;&gt;0, NOT(OR(J114&gt;0, K114&gt;0, L114&gt;0, N114&gt;0))),
    ROUND(D114 * E114 * PRODUCT(1 - I114:I114 / 100, 1 - M114:M114 / 100, 1 - O114:O114 / 100), 2),
"")</f>
        <v/>
      </c>
      <c r="AB114" s="1" t="str" cm="1">
        <f t="array" ref="AB114">IF(AND(F114=3, OR(Q114=0, Q114=1), P114&lt;&gt;0, NOT(OR(J114&gt;0, K114&gt;0, L114&gt;0, N114&gt;0))),
    ROUND(D114 * E114 * PRODUCT(1 - I114:I114 / 100, 1 - M114:M114 / 100, 1 - O114:O114 / 100), 2),
"")</f>
        <v/>
      </c>
      <c r="AC114" s="1" t="str">
        <f t="shared" si="7"/>
        <v/>
      </c>
      <c r="AE114" s="36"/>
      <c r="AF114"/>
      <c r="AG114"/>
      <c r="AH114"/>
      <c r="AI114"/>
      <c r="AK114"/>
      <c r="AL114" s="2"/>
      <c r="AM114"/>
      <c r="AN114"/>
      <c r="AO114"/>
      <c r="AP114" s="2"/>
      <c r="AQ114"/>
      <c r="AR114" s="3"/>
      <c r="AS114"/>
    </row>
    <row r="115" spans="1:45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T115" s="8" t="str">
        <f t="shared" si="4"/>
        <v>=</v>
      </c>
      <c r="V115" s="33">
        <f t="shared" si="5"/>
        <v>0</v>
      </c>
      <c r="W115" s="33">
        <f t="shared" si="6"/>
        <v>0</v>
      </c>
      <c r="Y115" s="1" t="str" cm="1">
        <f t="array" ref="Y115">IF(AND(F115=0, OR(Q115=0, Q115=1), P115&lt;&gt;0, NOT(OR(J115&gt;0, K115&gt;0, L115&gt;0, N115&gt;0))),
    ROUND(D115 * E115 * PRODUCT(1 - I115:I115 / 100, 1 - M115:M115 / 100, 1 - O115:O115 / 100), 2),
"")</f>
        <v/>
      </c>
      <c r="Z115" s="1" t="str" cm="1">
        <f t="array" ref="Z115">IF(AND(F115=1, OR(Q115=0, Q115=1), P115&lt;&gt;0, NOT(OR(J115&gt;0, K115&gt;0, L115&gt;0, N115&gt;0))),
    ROUND(D115 * E115 * 1.12 * PRODUCT(1 - I115:I115 / 100, 1 - M115:M115 / 100, 1 - O115:O115 / 100), 2),
"")</f>
        <v/>
      </c>
      <c r="AA115" s="1" t="str" cm="1">
        <f t="array" ref="AA115">IF(AND(F115=2, OR(Q115=0, Q115=1), P115&lt;&gt;0, NOT(OR(J115&gt;0, K115&gt;0, L115&gt;0, N115&gt;0))),
    ROUND(D115 * E115 * PRODUCT(1 - I115:I115 / 100, 1 - M115:M115 / 100, 1 - O115:O115 / 100), 2),
"")</f>
        <v/>
      </c>
      <c r="AB115" s="1" t="str" cm="1">
        <f t="array" ref="AB115">IF(AND(F115=3, OR(Q115=0, Q115=1), P115&lt;&gt;0, NOT(OR(J115&gt;0, K115&gt;0, L115&gt;0, N115&gt;0))),
    ROUND(D115 * E115 * PRODUCT(1 - I115:I115 / 100, 1 - M115:M115 / 100, 1 - O115:O115 / 100), 2),
"")</f>
        <v/>
      </c>
      <c r="AC115" s="1" t="str">
        <f t="shared" si="7"/>
        <v/>
      </c>
      <c r="AE115" s="36"/>
      <c r="AF115"/>
      <c r="AG115"/>
      <c r="AH115"/>
      <c r="AI115"/>
      <c r="AK115"/>
      <c r="AL115" s="2"/>
      <c r="AM115"/>
      <c r="AN115"/>
      <c r="AO115"/>
      <c r="AP115" s="2"/>
      <c r="AQ115"/>
      <c r="AR115" s="3"/>
      <c r="AS115"/>
    </row>
    <row r="116" spans="1:45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T116" s="8" t="str">
        <f t="shared" si="4"/>
        <v>=</v>
      </c>
      <c r="V116" s="33">
        <f t="shared" si="5"/>
        <v>0</v>
      </c>
      <c r="W116" s="33">
        <f t="shared" si="6"/>
        <v>0</v>
      </c>
      <c r="Y116" s="1" t="str" cm="1">
        <f t="array" ref="Y116">IF(AND(F116=0, OR(Q116=0, Q116=1), P116&lt;&gt;0, NOT(OR(J116&gt;0, K116&gt;0, L116&gt;0, N116&gt;0))),
    ROUND(D116 * E116 * PRODUCT(1 - I116:I116 / 100, 1 - M116:M116 / 100, 1 - O116:O116 / 100), 2),
"")</f>
        <v/>
      </c>
      <c r="Z116" s="1" t="str" cm="1">
        <f t="array" ref="Z116">IF(AND(F116=1, OR(Q116=0, Q116=1), P116&lt;&gt;0, NOT(OR(J116&gt;0, K116&gt;0, L116&gt;0, N116&gt;0))),
    ROUND(D116 * E116 * 1.12 * PRODUCT(1 - I116:I116 / 100, 1 - M116:M116 / 100, 1 - O116:O116 / 100), 2),
"")</f>
        <v/>
      </c>
      <c r="AA116" s="1" t="str" cm="1">
        <f t="array" ref="AA116">IF(AND(F116=2, OR(Q116=0, Q116=1), P116&lt;&gt;0, NOT(OR(J116&gt;0, K116&gt;0, L116&gt;0, N116&gt;0))),
    ROUND(D116 * E116 * PRODUCT(1 - I116:I116 / 100, 1 - M116:M116 / 100, 1 - O116:O116 / 100), 2),
"")</f>
        <v/>
      </c>
      <c r="AB116" s="1" t="str" cm="1">
        <f t="array" ref="AB116">IF(AND(F116=3, OR(Q116=0, Q116=1), P116&lt;&gt;0, NOT(OR(J116&gt;0, K116&gt;0, L116&gt;0, N116&gt;0))),
    ROUND(D116 * E116 * PRODUCT(1 - I116:I116 / 100, 1 - M116:M116 / 100, 1 - O116:O116 / 100), 2),
"")</f>
        <v/>
      </c>
      <c r="AC116" s="1" t="str">
        <f t="shared" si="7"/>
        <v/>
      </c>
      <c r="AE116" s="36"/>
      <c r="AF116"/>
      <c r="AG116"/>
      <c r="AH116"/>
      <c r="AI116"/>
      <c r="AK116"/>
      <c r="AL116" s="2"/>
      <c r="AM116"/>
      <c r="AN116"/>
      <c r="AO116"/>
      <c r="AP116" s="2"/>
      <c r="AQ116"/>
      <c r="AR116" s="3"/>
      <c r="AS116"/>
    </row>
    <row r="117" spans="1:45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T117" s="8" t="str">
        <f t="shared" si="4"/>
        <v>=</v>
      </c>
      <c r="V117" s="33">
        <f t="shared" si="5"/>
        <v>0</v>
      </c>
      <c r="W117" s="33">
        <f t="shared" si="6"/>
        <v>0</v>
      </c>
      <c r="Y117" s="1" t="str" cm="1">
        <f t="array" ref="Y117">IF(AND(F117=0, OR(Q117=0, Q117=1), P117&lt;&gt;0, NOT(OR(J117&gt;0, K117&gt;0, L117&gt;0, N117&gt;0))),
    ROUND(D117 * E117 * PRODUCT(1 - I117:I117 / 100, 1 - M117:M117 / 100, 1 - O117:O117 / 100), 2),
"")</f>
        <v/>
      </c>
      <c r="Z117" s="1" t="str" cm="1">
        <f t="array" ref="Z117">IF(AND(F117=1, OR(Q117=0, Q117=1), P117&lt;&gt;0, NOT(OR(J117&gt;0, K117&gt;0, L117&gt;0, N117&gt;0))),
    ROUND(D117 * E117 * 1.12 * PRODUCT(1 - I117:I117 / 100, 1 - M117:M117 / 100, 1 - O117:O117 / 100), 2),
"")</f>
        <v/>
      </c>
      <c r="AA117" s="1" t="str" cm="1">
        <f t="array" ref="AA117">IF(AND(F117=2, OR(Q117=0, Q117=1), P117&lt;&gt;0, NOT(OR(J117&gt;0, K117&gt;0, L117&gt;0, N117&gt;0))),
    ROUND(D117 * E117 * PRODUCT(1 - I117:I117 / 100, 1 - M117:M117 / 100, 1 - O117:O117 / 100), 2),
"")</f>
        <v/>
      </c>
      <c r="AB117" s="1" t="str" cm="1">
        <f t="array" ref="AB117">IF(AND(F117=3, OR(Q117=0, Q117=1), P117&lt;&gt;0, NOT(OR(J117&gt;0, K117&gt;0, L117&gt;0, N117&gt;0))),
    ROUND(D117 * E117 * PRODUCT(1 - I117:I117 / 100, 1 - M117:M117 / 100, 1 - O117:O117 / 100), 2),
"")</f>
        <v/>
      </c>
      <c r="AC117" s="1" t="str">
        <f t="shared" si="7"/>
        <v/>
      </c>
      <c r="AE117" s="36"/>
      <c r="AF117"/>
      <c r="AG117"/>
      <c r="AH117"/>
      <c r="AI117"/>
      <c r="AK117"/>
      <c r="AL117" s="2"/>
      <c r="AM117"/>
      <c r="AN117"/>
      <c r="AO117"/>
      <c r="AP117" s="2"/>
      <c r="AQ117"/>
      <c r="AR117" s="3"/>
      <c r="AS117"/>
    </row>
    <row r="118" spans="1:45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T118" s="8" t="str">
        <f t="shared" si="4"/>
        <v>=</v>
      </c>
      <c r="V118" s="33">
        <f t="shared" si="5"/>
        <v>0</v>
      </c>
      <c r="W118" s="33">
        <f t="shared" si="6"/>
        <v>0</v>
      </c>
      <c r="Y118" s="1" t="str" cm="1">
        <f t="array" ref="Y118">IF(AND(F118=0, OR(Q118=0, Q118=1), P118&lt;&gt;0, NOT(OR(J118&gt;0, K118&gt;0, L118&gt;0, N118&gt;0))),
    ROUND(D118 * E118 * PRODUCT(1 - I118:I118 / 100, 1 - M118:M118 / 100, 1 - O118:O118 / 100), 2),
"")</f>
        <v/>
      </c>
      <c r="Z118" s="1" t="str" cm="1">
        <f t="array" ref="Z118">IF(AND(F118=1, OR(Q118=0, Q118=1), P118&lt;&gt;0, NOT(OR(J118&gt;0, K118&gt;0, L118&gt;0, N118&gt;0))),
    ROUND(D118 * E118 * 1.12 * PRODUCT(1 - I118:I118 / 100, 1 - M118:M118 / 100, 1 - O118:O118 / 100), 2),
"")</f>
        <v/>
      </c>
      <c r="AA118" s="1" t="str" cm="1">
        <f t="array" ref="AA118">IF(AND(F118=2, OR(Q118=0, Q118=1), P118&lt;&gt;0, NOT(OR(J118&gt;0, K118&gt;0, L118&gt;0, N118&gt;0))),
    ROUND(D118 * E118 * PRODUCT(1 - I118:I118 / 100, 1 - M118:M118 / 100, 1 - O118:O118 / 100), 2),
"")</f>
        <v/>
      </c>
      <c r="AB118" s="1" t="str" cm="1">
        <f t="array" ref="AB118">IF(AND(F118=3, OR(Q118=0, Q118=1), P118&lt;&gt;0, NOT(OR(J118&gt;0, K118&gt;0, L118&gt;0, N118&gt;0))),
    ROUND(D118 * E118 * PRODUCT(1 - I118:I118 / 100, 1 - M118:M118 / 100, 1 - O118:O118 / 100), 2),
"")</f>
        <v/>
      </c>
      <c r="AC118" s="1" t="str">
        <f t="shared" si="7"/>
        <v/>
      </c>
      <c r="AE118" s="36"/>
      <c r="AF118"/>
      <c r="AG118"/>
      <c r="AH118"/>
      <c r="AI118"/>
      <c r="AK118"/>
      <c r="AL118" s="2"/>
      <c r="AM118"/>
      <c r="AN118"/>
      <c r="AO118"/>
      <c r="AP118" s="2"/>
      <c r="AQ118"/>
      <c r="AR118" s="3"/>
      <c r="AS118"/>
    </row>
    <row r="119" spans="1:45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T119" s="8" t="str">
        <f t="shared" si="4"/>
        <v>=</v>
      </c>
      <c r="V119" s="33">
        <f t="shared" si="5"/>
        <v>0</v>
      </c>
      <c r="W119" s="33">
        <f t="shared" si="6"/>
        <v>0</v>
      </c>
      <c r="Y119" s="1" t="str" cm="1">
        <f t="array" ref="Y119">IF(AND(F119=0, OR(Q119=0, Q119=1), P119&lt;&gt;0, NOT(OR(J119&gt;0, K119&gt;0, L119&gt;0, N119&gt;0))),
    ROUND(D119 * E119 * PRODUCT(1 - I119:I119 / 100, 1 - M119:M119 / 100, 1 - O119:O119 / 100), 2),
"")</f>
        <v/>
      </c>
      <c r="Z119" s="1" t="str" cm="1">
        <f t="array" ref="Z119">IF(AND(F119=1, OR(Q119=0, Q119=1), P119&lt;&gt;0, NOT(OR(J119&gt;0, K119&gt;0, L119&gt;0, N119&gt;0))),
    ROUND(D119 * E119 * 1.12 * PRODUCT(1 - I119:I119 / 100, 1 - M119:M119 / 100, 1 - O119:O119 / 100), 2),
"")</f>
        <v/>
      </c>
      <c r="AA119" s="1" t="str" cm="1">
        <f t="array" ref="AA119">IF(AND(F119=2, OR(Q119=0, Q119=1), P119&lt;&gt;0, NOT(OR(J119&gt;0, K119&gt;0, L119&gt;0, N119&gt;0))),
    ROUND(D119 * E119 * PRODUCT(1 - I119:I119 / 100, 1 - M119:M119 / 100, 1 - O119:O119 / 100), 2),
"")</f>
        <v/>
      </c>
      <c r="AB119" s="1" t="str" cm="1">
        <f t="array" ref="AB119">IF(AND(F119=3, OR(Q119=0, Q119=1), P119&lt;&gt;0, NOT(OR(J119&gt;0, K119&gt;0, L119&gt;0, N119&gt;0))),
    ROUND(D119 * E119 * PRODUCT(1 - I119:I119 / 100, 1 - M119:M119 / 100, 1 - O119:O119 / 100), 2),
"")</f>
        <v/>
      </c>
      <c r="AC119" s="1" t="str">
        <f t="shared" si="7"/>
        <v/>
      </c>
      <c r="AE119" s="36"/>
      <c r="AF119"/>
      <c r="AG119"/>
      <c r="AH119"/>
      <c r="AI119"/>
      <c r="AK119"/>
      <c r="AL119" s="2"/>
      <c r="AM119"/>
      <c r="AN119"/>
      <c r="AO119"/>
      <c r="AP119" s="2"/>
      <c r="AQ119"/>
      <c r="AR119" s="3"/>
      <c r="AS119"/>
    </row>
    <row r="120" spans="1:45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T120" s="8" t="str">
        <f t="shared" si="4"/>
        <v>=</v>
      </c>
      <c r="V120" s="33">
        <f t="shared" si="5"/>
        <v>0</v>
      </c>
      <c r="W120" s="33">
        <f t="shared" si="6"/>
        <v>0</v>
      </c>
      <c r="Y120" s="1" t="str" cm="1">
        <f t="array" ref="Y120">IF(AND(F120=0, OR(Q120=0, Q120=1), P120&lt;&gt;0, NOT(OR(J120&gt;0, K120&gt;0, L120&gt;0, N120&gt;0))),
    ROUND(D120 * E120 * PRODUCT(1 - I120:I120 / 100, 1 - M120:M120 / 100, 1 - O120:O120 / 100), 2),
"")</f>
        <v/>
      </c>
      <c r="Z120" s="1" t="str" cm="1">
        <f t="array" ref="Z120">IF(AND(F120=1, OR(Q120=0, Q120=1), P120&lt;&gt;0, NOT(OR(J120&gt;0, K120&gt;0, L120&gt;0, N120&gt;0))),
    ROUND(D120 * E120 * 1.12 * PRODUCT(1 - I120:I120 / 100, 1 - M120:M120 / 100, 1 - O120:O120 / 100), 2),
"")</f>
        <v/>
      </c>
      <c r="AA120" s="1" t="str" cm="1">
        <f t="array" ref="AA120">IF(AND(F120=2, OR(Q120=0, Q120=1), P120&lt;&gt;0, NOT(OR(J120&gt;0, K120&gt;0, L120&gt;0, N120&gt;0))),
    ROUND(D120 * E120 * PRODUCT(1 - I120:I120 / 100, 1 - M120:M120 / 100, 1 - O120:O120 / 100), 2),
"")</f>
        <v/>
      </c>
      <c r="AB120" s="1" t="str" cm="1">
        <f t="array" ref="AB120">IF(AND(F120=3, OR(Q120=0, Q120=1), P120&lt;&gt;0, NOT(OR(J120&gt;0, K120&gt;0, L120&gt;0, N120&gt;0))),
    ROUND(D120 * E120 * PRODUCT(1 - I120:I120 / 100, 1 - M120:M120 / 100, 1 - O120:O120 / 100), 2),
"")</f>
        <v/>
      </c>
      <c r="AC120" s="1" t="str">
        <f t="shared" si="7"/>
        <v/>
      </c>
      <c r="AE120" s="36"/>
      <c r="AF120"/>
      <c r="AG120"/>
      <c r="AH120"/>
      <c r="AI120"/>
      <c r="AK120"/>
      <c r="AL120" s="2"/>
      <c r="AM120"/>
      <c r="AN120"/>
      <c r="AO120"/>
      <c r="AP120" s="2"/>
      <c r="AQ120"/>
      <c r="AR120" s="3"/>
      <c r="AS120"/>
    </row>
    <row r="121" spans="1:45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T121" s="8" t="str">
        <f t="shared" si="4"/>
        <v>=</v>
      </c>
      <c r="V121" s="33">
        <f t="shared" si="5"/>
        <v>0</v>
      </c>
      <c r="W121" s="33">
        <f t="shared" si="6"/>
        <v>0</v>
      </c>
      <c r="Y121" s="1" t="str" cm="1">
        <f t="array" ref="Y121">IF(AND(F121=0, OR(Q121=0, Q121=1), P121&lt;&gt;0, NOT(OR(J121&gt;0, K121&gt;0, L121&gt;0, N121&gt;0))),
    ROUND(D121 * E121 * PRODUCT(1 - I121:I121 / 100, 1 - M121:M121 / 100, 1 - O121:O121 / 100), 2),
"")</f>
        <v/>
      </c>
      <c r="Z121" s="1" t="str" cm="1">
        <f t="array" ref="Z121">IF(AND(F121=1, OR(Q121=0, Q121=1), P121&lt;&gt;0, NOT(OR(J121&gt;0, K121&gt;0, L121&gt;0, N121&gt;0))),
    ROUND(D121 * E121 * 1.12 * PRODUCT(1 - I121:I121 / 100, 1 - M121:M121 / 100, 1 - O121:O121 / 100), 2),
"")</f>
        <v/>
      </c>
      <c r="AA121" s="1" t="str" cm="1">
        <f t="array" ref="AA121">IF(AND(F121=2, OR(Q121=0, Q121=1), P121&lt;&gt;0, NOT(OR(J121&gt;0, K121&gt;0, L121&gt;0, N121&gt;0))),
    ROUND(D121 * E121 * PRODUCT(1 - I121:I121 / 100, 1 - M121:M121 / 100, 1 - O121:O121 / 100), 2),
"")</f>
        <v/>
      </c>
      <c r="AB121" s="1" t="str" cm="1">
        <f t="array" ref="AB121">IF(AND(F121=3, OR(Q121=0, Q121=1), P121&lt;&gt;0, NOT(OR(J121&gt;0, K121&gt;0, L121&gt;0, N121&gt;0))),
    ROUND(D121 * E121 * PRODUCT(1 - I121:I121 / 100, 1 - M121:M121 / 100, 1 - O121:O121 / 100), 2),
"")</f>
        <v/>
      </c>
      <c r="AC121" s="1" t="str">
        <f t="shared" si="7"/>
        <v/>
      </c>
      <c r="AE121" s="36"/>
      <c r="AF121"/>
      <c r="AG121"/>
      <c r="AH121"/>
      <c r="AI121"/>
      <c r="AK121"/>
      <c r="AL121" s="2"/>
      <c r="AM121"/>
      <c r="AN121"/>
      <c r="AO121"/>
      <c r="AP121" s="2"/>
      <c r="AQ121"/>
      <c r="AR121" s="3"/>
      <c r="AS121"/>
    </row>
    <row r="122" spans="1:45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T122" s="8" t="str">
        <f t="shared" si="4"/>
        <v>=</v>
      </c>
      <c r="V122" s="33">
        <f t="shared" si="5"/>
        <v>0</v>
      </c>
      <c r="W122" s="33">
        <f t="shared" si="6"/>
        <v>0</v>
      </c>
      <c r="Y122" s="1" t="str" cm="1">
        <f t="array" ref="Y122">IF(AND(F122=0, OR(Q122=0, Q122=1), P122&lt;&gt;0, NOT(OR(J122&gt;0, K122&gt;0, L122&gt;0, N122&gt;0))),
    ROUND(D122 * E122 * PRODUCT(1 - I122:I122 / 100, 1 - M122:M122 / 100, 1 - O122:O122 / 100), 2),
"")</f>
        <v/>
      </c>
      <c r="Z122" s="1" t="str" cm="1">
        <f t="array" ref="Z122">IF(AND(F122=1, OR(Q122=0, Q122=1), P122&lt;&gt;0, NOT(OR(J122&gt;0, K122&gt;0, L122&gt;0, N122&gt;0))),
    ROUND(D122 * E122 * 1.12 * PRODUCT(1 - I122:I122 / 100, 1 - M122:M122 / 100, 1 - O122:O122 / 100), 2),
"")</f>
        <v/>
      </c>
      <c r="AA122" s="1" t="str" cm="1">
        <f t="array" ref="AA122">IF(AND(F122=2, OR(Q122=0, Q122=1), P122&lt;&gt;0, NOT(OR(J122&gt;0, K122&gt;0, L122&gt;0, N122&gt;0))),
    ROUND(D122 * E122 * PRODUCT(1 - I122:I122 / 100, 1 - M122:M122 / 100, 1 - O122:O122 / 100), 2),
"")</f>
        <v/>
      </c>
      <c r="AB122" s="1" t="str" cm="1">
        <f t="array" ref="AB122">IF(AND(F122=3, OR(Q122=0, Q122=1), P122&lt;&gt;0, NOT(OR(J122&gt;0, K122&gt;0, L122&gt;0, N122&gt;0))),
    ROUND(D122 * E122 * PRODUCT(1 - I122:I122 / 100, 1 - M122:M122 / 100, 1 - O122:O122 / 100), 2),
"")</f>
        <v/>
      </c>
      <c r="AC122" s="1" t="str">
        <f t="shared" si="7"/>
        <v/>
      </c>
      <c r="AE122" s="36"/>
      <c r="AF122"/>
      <c r="AG122"/>
      <c r="AH122"/>
      <c r="AI122"/>
      <c r="AK122"/>
      <c r="AL122" s="2"/>
      <c r="AM122"/>
      <c r="AN122"/>
      <c r="AO122"/>
      <c r="AP122" s="2"/>
      <c r="AQ122"/>
      <c r="AR122" s="3"/>
      <c r="AS122"/>
    </row>
    <row r="123" spans="1:45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T123" s="8" t="str">
        <f t="shared" si="4"/>
        <v>=</v>
      </c>
      <c r="V123" s="33">
        <f t="shared" si="5"/>
        <v>0</v>
      </c>
      <c r="W123" s="33">
        <f t="shared" si="6"/>
        <v>0</v>
      </c>
      <c r="Y123" s="1" t="str" cm="1">
        <f t="array" ref="Y123">IF(AND(F123=0, OR(Q123=0, Q123=1), P123&lt;&gt;0, NOT(OR(J123&gt;0, K123&gt;0, L123&gt;0, N123&gt;0))),
    ROUND(D123 * E123 * PRODUCT(1 - I123:I123 / 100, 1 - M123:M123 / 100, 1 - O123:O123 / 100), 2),
"")</f>
        <v/>
      </c>
      <c r="Z123" s="1" t="str" cm="1">
        <f t="array" ref="Z123">IF(AND(F123=1, OR(Q123=0, Q123=1), P123&lt;&gt;0, NOT(OR(J123&gt;0, K123&gt;0, L123&gt;0, N123&gt;0))),
    ROUND(D123 * E123 * 1.12 * PRODUCT(1 - I123:I123 / 100, 1 - M123:M123 / 100, 1 - O123:O123 / 100), 2),
"")</f>
        <v/>
      </c>
      <c r="AA123" s="1" t="str" cm="1">
        <f t="array" ref="AA123">IF(AND(F123=2, OR(Q123=0, Q123=1), P123&lt;&gt;0, NOT(OR(J123&gt;0, K123&gt;0, L123&gt;0, N123&gt;0))),
    ROUND(D123 * E123 * PRODUCT(1 - I123:I123 / 100, 1 - M123:M123 / 100, 1 - O123:O123 / 100), 2),
"")</f>
        <v/>
      </c>
      <c r="AB123" s="1" t="str" cm="1">
        <f t="array" ref="AB123">IF(AND(F123=3, OR(Q123=0, Q123=1), P123&lt;&gt;0, NOT(OR(J123&gt;0, K123&gt;0, L123&gt;0, N123&gt;0))),
    ROUND(D123 * E123 * PRODUCT(1 - I123:I123 / 100, 1 - M123:M123 / 100, 1 - O123:O123 / 100), 2),
"")</f>
        <v/>
      </c>
      <c r="AC123" s="1" t="str">
        <f t="shared" si="7"/>
        <v/>
      </c>
      <c r="AE123" s="36"/>
      <c r="AF123"/>
      <c r="AG123"/>
      <c r="AH123"/>
      <c r="AI123"/>
      <c r="AK123"/>
      <c r="AL123" s="2"/>
      <c r="AM123"/>
      <c r="AN123"/>
      <c r="AO123"/>
      <c r="AP123" s="2"/>
      <c r="AQ123"/>
      <c r="AR123" s="3"/>
      <c r="AS123"/>
    </row>
    <row r="124" spans="1:45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T124" s="8" t="str">
        <f t="shared" si="4"/>
        <v>=</v>
      </c>
      <c r="V124" s="33">
        <f t="shared" si="5"/>
        <v>0</v>
      </c>
      <c r="W124" s="33">
        <f t="shared" si="6"/>
        <v>0</v>
      </c>
      <c r="Y124" s="1" t="str" cm="1">
        <f t="array" ref="Y124">IF(AND(F124=0, OR(Q124=0, Q124=1), P124&lt;&gt;0, NOT(OR(J124&gt;0, K124&gt;0, L124&gt;0, N124&gt;0))),
    ROUND(D124 * E124 * PRODUCT(1 - I124:I124 / 100, 1 - M124:M124 / 100, 1 - O124:O124 / 100), 2),
"")</f>
        <v/>
      </c>
      <c r="Z124" s="1" t="str" cm="1">
        <f t="array" ref="Z124">IF(AND(F124=1, OR(Q124=0, Q124=1), P124&lt;&gt;0, NOT(OR(J124&gt;0, K124&gt;0, L124&gt;0, N124&gt;0))),
    ROUND(D124 * E124 * 1.12 * PRODUCT(1 - I124:I124 / 100, 1 - M124:M124 / 100, 1 - O124:O124 / 100), 2),
"")</f>
        <v/>
      </c>
      <c r="AA124" s="1" t="str" cm="1">
        <f t="array" ref="AA124">IF(AND(F124=2, OR(Q124=0, Q124=1), P124&lt;&gt;0, NOT(OR(J124&gt;0, K124&gt;0, L124&gt;0, N124&gt;0))),
    ROUND(D124 * E124 * PRODUCT(1 - I124:I124 / 100, 1 - M124:M124 / 100, 1 - O124:O124 / 100), 2),
"")</f>
        <v/>
      </c>
      <c r="AB124" s="1" t="str" cm="1">
        <f t="array" ref="AB124">IF(AND(F124=3, OR(Q124=0, Q124=1), P124&lt;&gt;0, NOT(OR(J124&gt;0, K124&gt;0, L124&gt;0, N124&gt;0))),
    ROUND(D124 * E124 * PRODUCT(1 - I124:I124 / 100, 1 - M124:M124 / 100, 1 - O124:O124 / 100), 2),
"")</f>
        <v/>
      </c>
      <c r="AC124" s="1" t="str">
        <f t="shared" si="7"/>
        <v/>
      </c>
      <c r="AE124" s="36"/>
      <c r="AF124"/>
      <c r="AG124"/>
      <c r="AH124"/>
      <c r="AI124"/>
      <c r="AK124"/>
      <c r="AL124" s="2"/>
      <c r="AM124"/>
      <c r="AN124"/>
      <c r="AO124"/>
      <c r="AP124" s="2"/>
      <c r="AQ124"/>
      <c r="AR124" s="3"/>
      <c r="AS124"/>
    </row>
    <row r="125" spans="1:45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T125" s="8" t="str">
        <f t="shared" si="4"/>
        <v>=</v>
      </c>
      <c r="V125" s="33">
        <f t="shared" si="5"/>
        <v>0</v>
      </c>
      <c r="W125" s="33">
        <f t="shared" si="6"/>
        <v>0</v>
      </c>
      <c r="Y125" s="1" t="str" cm="1">
        <f t="array" ref="Y125">IF(AND(F125=0, OR(Q125=0, Q125=1), P125&lt;&gt;0, NOT(OR(J125&gt;0, K125&gt;0, L125&gt;0, N125&gt;0))),
    ROUND(D125 * E125 * PRODUCT(1 - I125:I125 / 100, 1 - M125:M125 / 100, 1 - O125:O125 / 100), 2),
"")</f>
        <v/>
      </c>
      <c r="Z125" s="1" t="str" cm="1">
        <f t="array" ref="Z125">IF(AND(F125=1, OR(Q125=0, Q125=1), P125&lt;&gt;0, NOT(OR(J125&gt;0, K125&gt;0, L125&gt;0, N125&gt;0))),
    ROUND(D125 * E125 * 1.12 * PRODUCT(1 - I125:I125 / 100, 1 - M125:M125 / 100, 1 - O125:O125 / 100), 2),
"")</f>
        <v/>
      </c>
      <c r="AA125" s="1" t="str" cm="1">
        <f t="array" ref="AA125">IF(AND(F125=2, OR(Q125=0, Q125=1), P125&lt;&gt;0, NOT(OR(J125&gt;0, K125&gt;0, L125&gt;0, N125&gt;0))),
    ROUND(D125 * E125 * PRODUCT(1 - I125:I125 / 100, 1 - M125:M125 / 100, 1 - O125:O125 / 100), 2),
"")</f>
        <v/>
      </c>
      <c r="AB125" s="1" t="str" cm="1">
        <f t="array" ref="AB125">IF(AND(F125=3, OR(Q125=0, Q125=1), P125&lt;&gt;0, NOT(OR(J125&gt;0, K125&gt;0, L125&gt;0, N125&gt;0))),
    ROUND(D125 * E125 * PRODUCT(1 - I125:I125 / 100, 1 - M125:M125 / 100, 1 - O125:O125 / 100), 2),
"")</f>
        <v/>
      </c>
      <c r="AC125" s="1" t="str">
        <f t="shared" si="7"/>
        <v/>
      </c>
      <c r="AE125" s="36"/>
      <c r="AF125"/>
      <c r="AG125"/>
      <c r="AH125"/>
      <c r="AI125"/>
      <c r="AK125"/>
      <c r="AL125" s="2"/>
      <c r="AM125"/>
      <c r="AN125"/>
      <c r="AO125"/>
      <c r="AP125" s="2"/>
      <c r="AQ125"/>
      <c r="AR125" s="3"/>
      <c r="AS125"/>
    </row>
    <row r="126" spans="1:45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T126" s="8" t="str">
        <f t="shared" si="4"/>
        <v>=</v>
      </c>
      <c r="V126" s="33">
        <f t="shared" si="5"/>
        <v>0</v>
      </c>
      <c r="W126" s="33">
        <f t="shared" si="6"/>
        <v>0</v>
      </c>
      <c r="Y126" s="1" t="str" cm="1">
        <f t="array" ref="Y126">IF(AND(F126=0, OR(Q126=0, Q126=1), P126&lt;&gt;0, NOT(OR(J126&gt;0, K126&gt;0, L126&gt;0, N126&gt;0))),
    ROUND(D126 * E126 * PRODUCT(1 - I126:I126 / 100, 1 - M126:M126 / 100, 1 - O126:O126 / 100), 2),
"")</f>
        <v/>
      </c>
      <c r="Z126" s="1" t="str" cm="1">
        <f t="array" ref="Z126">IF(AND(F126=1, OR(Q126=0, Q126=1), P126&lt;&gt;0, NOT(OR(J126&gt;0, K126&gt;0, L126&gt;0, N126&gt;0))),
    ROUND(D126 * E126 * 1.12 * PRODUCT(1 - I126:I126 / 100, 1 - M126:M126 / 100, 1 - O126:O126 / 100), 2),
"")</f>
        <v/>
      </c>
      <c r="AA126" s="1" t="str" cm="1">
        <f t="array" ref="AA126">IF(AND(F126=2, OR(Q126=0, Q126=1), P126&lt;&gt;0, NOT(OR(J126&gt;0, K126&gt;0, L126&gt;0, N126&gt;0))),
    ROUND(D126 * E126 * PRODUCT(1 - I126:I126 / 100, 1 - M126:M126 / 100, 1 - O126:O126 / 100), 2),
"")</f>
        <v/>
      </c>
      <c r="AB126" s="1" t="str" cm="1">
        <f t="array" ref="AB126">IF(AND(F126=3, OR(Q126=0, Q126=1), P126&lt;&gt;0, NOT(OR(J126&gt;0, K126&gt;0, L126&gt;0, N126&gt;0))),
    ROUND(D126 * E126 * PRODUCT(1 - I126:I126 / 100, 1 - M126:M126 / 100, 1 - O126:O126 / 100), 2),
"")</f>
        <v/>
      </c>
      <c r="AC126" s="1" t="str">
        <f t="shared" si="7"/>
        <v/>
      </c>
      <c r="AE126" s="36"/>
      <c r="AF126"/>
      <c r="AG126"/>
      <c r="AH126"/>
      <c r="AI126"/>
      <c r="AK126"/>
      <c r="AL126" s="2"/>
      <c r="AM126"/>
      <c r="AN126"/>
      <c r="AO126"/>
      <c r="AP126" s="2"/>
      <c r="AQ126"/>
      <c r="AR126" s="3"/>
      <c r="AS126"/>
    </row>
    <row r="127" spans="1:45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T127" s="8" t="str">
        <f t="shared" si="4"/>
        <v>=</v>
      </c>
      <c r="V127" s="33">
        <f t="shared" si="5"/>
        <v>0</v>
      </c>
      <c r="W127" s="33">
        <f t="shared" si="6"/>
        <v>0</v>
      </c>
      <c r="Y127" s="1" t="str" cm="1">
        <f t="array" ref="Y127">IF(AND(F127=0, OR(Q127=0, Q127=1), P127&lt;&gt;0, NOT(OR(J127&gt;0, K127&gt;0, L127&gt;0, N127&gt;0))),
    ROUND(D127 * E127 * PRODUCT(1 - I127:I127 / 100, 1 - M127:M127 / 100, 1 - O127:O127 / 100), 2),
"")</f>
        <v/>
      </c>
      <c r="Z127" s="1" t="str" cm="1">
        <f t="array" ref="Z127">IF(AND(F127=1, OR(Q127=0, Q127=1), P127&lt;&gt;0, NOT(OR(J127&gt;0, K127&gt;0, L127&gt;0, N127&gt;0))),
    ROUND(D127 * E127 * 1.12 * PRODUCT(1 - I127:I127 / 100, 1 - M127:M127 / 100, 1 - O127:O127 / 100), 2),
"")</f>
        <v/>
      </c>
      <c r="AA127" s="1" t="str" cm="1">
        <f t="array" ref="AA127">IF(AND(F127=2, OR(Q127=0, Q127=1), P127&lt;&gt;0, NOT(OR(J127&gt;0, K127&gt;0, L127&gt;0, N127&gt;0))),
    ROUND(D127 * E127 * PRODUCT(1 - I127:I127 / 100, 1 - M127:M127 / 100, 1 - O127:O127 / 100), 2),
"")</f>
        <v/>
      </c>
      <c r="AB127" s="1" t="str" cm="1">
        <f t="array" ref="AB127">IF(AND(F127=3, OR(Q127=0, Q127=1), P127&lt;&gt;0, NOT(OR(J127&gt;0, K127&gt;0, L127&gt;0, N127&gt;0))),
    ROUND(D127 * E127 * PRODUCT(1 - I127:I127 / 100, 1 - M127:M127 / 100, 1 - O127:O127 / 100), 2),
"")</f>
        <v/>
      </c>
      <c r="AC127" s="1" t="str">
        <f t="shared" si="7"/>
        <v/>
      </c>
      <c r="AE127" s="36"/>
      <c r="AF127"/>
      <c r="AG127"/>
      <c r="AH127"/>
      <c r="AI127"/>
      <c r="AK127"/>
      <c r="AL127" s="2"/>
      <c r="AM127"/>
      <c r="AN127"/>
      <c r="AO127"/>
      <c r="AP127" s="2"/>
      <c r="AQ127"/>
      <c r="AR127" s="3"/>
      <c r="AS127"/>
    </row>
    <row r="128" spans="1:45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T128" s="8" t="str">
        <f t="shared" si="4"/>
        <v>=</v>
      </c>
      <c r="V128" s="33">
        <f t="shared" si="5"/>
        <v>0</v>
      </c>
      <c r="W128" s="33">
        <f t="shared" si="6"/>
        <v>0</v>
      </c>
      <c r="Y128" s="1" t="str" cm="1">
        <f t="array" ref="Y128">IF(AND(F128=0, OR(Q128=0, Q128=1), P128&lt;&gt;0, NOT(OR(J128&gt;0, K128&gt;0, L128&gt;0, N128&gt;0))),
    ROUND(D128 * E128 * PRODUCT(1 - I128:I128 / 100, 1 - M128:M128 / 100, 1 - O128:O128 / 100), 2),
"")</f>
        <v/>
      </c>
      <c r="Z128" s="1" t="str" cm="1">
        <f t="array" ref="Z128">IF(AND(F128=1, OR(Q128=0, Q128=1), P128&lt;&gt;0, NOT(OR(J128&gt;0, K128&gt;0, L128&gt;0, N128&gt;0))),
    ROUND(D128 * E128 * 1.12 * PRODUCT(1 - I128:I128 / 100, 1 - M128:M128 / 100, 1 - O128:O128 / 100), 2),
"")</f>
        <v/>
      </c>
      <c r="AA128" s="1" t="str" cm="1">
        <f t="array" ref="AA128">IF(AND(F128=2, OR(Q128=0, Q128=1), P128&lt;&gt;0, NOT(OR(J128&gt;0, K128&gt;0, L128&gt;0, N128&gt;0))),
    ROUND(D128 * E128 * PRODUCT(1 - I128:I128 / 100, 1 - M128:M128 / 100, 1 - O128:O128 / 100), 2),
"")</f>
        <v/>
      </c>
      <c r="AB128" s="1" t="str" cm="1">
        <f t="array" ref="AB128">IF(AND(F128=3, OR(Q128=0, Q128=1), P128&lt;&gt;0, NOT(OR(J128&gt;0, K128&gt;0, L128&gt;0, N128&gt;0))),
    ROUND(D128 * E128 * PRODUCT(1 - I128:I128 / 100, 1 - M128:M128 / 100, 1 - O128:O128 / 100), 2),
"")</f>
        <v/>
      </c>
      <c r="AC128" s="1" t="str">
        <f t="shared" si="7"/>
        <v/>
      </c>
      <c r="AE128" s="36"/>
      <c r="AF128"/>
      <c r="AG128"/>
      <c r="AH128"/>
      <c r="AI128"/>
      <c r="AK128"/>
      <c r="AL128" s="2"/>
      <c r="AM128"/>
      <c r="AN128"/>
      <c r="AO128"/>
      <c r="AP128" s="2"/>
      <c r="AQ128"/>
      <c r="AR128" s="3"/>
      <c r="AS128"/>
    </row>
    <row r="129" spans="1:45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T129" s="8" t="str">
        <f t="shared" si="4"/>
        <v>=</v>
      </c>
      <c r="V129" s="33">
        <f t="shared" si="5"/>
        <v>0</v>
      </c>
      <c r="W129" s="33">
        <f t="shared" si="6"/>
        <v>0</v>
      </c>
      <c r="Y129" s="1" t="str" cm="1">
        <f t="array" ref="Y129">IF(AND(F129=0, OR(Q129=0, Q129=1), P129&lt;&gt;0, NOT(OR(J129&gt;0, K129&gt;0, L129&gt;0, N129&gt;0))),
    ROUND(D129 * E129 * PRODUCT(1 - I129:I129 / 100, 1 - M129:M129 / 100, 1 - O129:O129 / 100), 2),
"")</f>
        <v/>
      </c>
      <c r="Z129" s="1" t="str" cm="1">
        <f t="array" ref="Z129">IF(AND(F129=1, OR(Q129=0, Q129=1), P129&lt;&gt;0, NOT(OR(J129&gt;0, K129&gt;0, L129&gt;0, N129&gt;0))),
    ROUND(D129 * E129 * 1.12 * PRODUCT(1 - I129:I129 / 100, 1 - M129:M129 / 100, 1 - O129:O129 / 100), 2),
"")</f>
        <v/>
      </c>
      <c r="AA129" s="1" t="str" cm="1">
        <f t="array" ref="AA129">IF(AND(F129=2, OR(Q129=0, Q129=1), P129&lt;&gt;0, NOT(OR(J129&gt;0, K129&gt;0, L129&gt;0, N129&gt;0))),
    ROUND(D129 * E129 * PRODUCT(1 - I129:I129 / 100, 1 - M129:M129 / 100, 1 - O129:O129 / 100), 2),
"")</f>
        <v/>
      </c>
      <c r="AB129" s="1" t="str" cm="1">
        <f t="array" ref="AB129">IF(AND(F129=3, OR(Q129=0, Q129=1), P129&lt;&gt;0, NOT(OR(J129&gt;0, K129&gt;0, L129&gt;0, N129&gt;0))),
    ROUND(D129 * E129 * PRODUCT(1 - I129:I129 / 100, 1 - M129:M129 / 100, 1 - O129:O129 / 100), 2),
"")</f>
        <v/>
      </c>
      <c r="AC129" s="1" t="str">
        <f t="shared" si="7"/>
        <v/>
      </c>
      <c r="AE129" s="36"/>
      <c r="AF129"/>
      <c r="AG129"/>
      <c r="AH129"/>
      <c r="AI129"/>
      <c r="AK129"/>
      <c r="AL129" s="2"/>
      <c r="AM129"/>
      <c r="AN129"/>
      <c r="AO129"/>
      <c r="AP129" s="2"/>
      <c r="AQ129"/>
      <c r="AR129" s="3"/>
      <c r="AS129"/>
    </row>
    <row r="130" spans="1:45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T130" s="8" t="str">
        <f t="shared" si="4"/>
        <v>=</v>
      </c>
      <c r="V130" s="33">
        <f t="shared" si="5"/>
        <v>0</v>
      </c>
      <c r="W130" s="33">
        <f t="shared" si="6"/>
        <v>0</v>
      </c>
      <c r="Y130" s="1" t="str" cm="1">
        <f t="array" ref="Y130">IF(AND(F130=0, OR(Q130=0, Q130=1), P130&lt;&gt;0, NOT(OR(J130&gt;0, K130&gt;0, L130&gt;0, N130&gt;0))),
    ROUND(D130 * E130 * PRODUCT(1 - I130:I130 / 100, 1 - M130:M130 / 100, 1 - O130:O130 / 100), 2),
"")</f>
        <v/>
      </c>
      <c r="Z130" s="1" t="str" cm="1">
        <f t="array" ref="Z130">IF(AND(F130=1, OR(Q130=0, Q130=1), P130&lt;&gt;0, NOT(OR(J130&gt;0, K130&gt;0, L130&gt;0, N130&gt;0))),
    ROUND(D130 * E130 * 1.12 * PRODUCT(1 - I130:I130 / 100, 1 - M130:M130 / 100, 1 - O130:O130 / 100), 2),
"")</f>
        <v/>
      </c>
      <c r="AA130" s="1" t="str" cm="1">
        <f t="array" ref="AA130">IF(AND(F130=2, OR(Q130=0, Q130=1), P130&lt;&gt;0, NOT(OR(J130&gt;0, K130&gt;0, L130&gt;0, N130&gt;0))),
    ROUND(D130 * E130 * PRODUCT(1 - I130:I130 / 100, 1 - M130:M130 / 100, 1 - O130:O130 / 100), 2),
"")</f>
        <v/>
      </c>
      <c r="AB130" s="1" t="str" cm="1">
        <f t="array" ref="AB130">IF(AND(F130=3, OR(Q130=0, Q130=1), P130&lt;&gt;0, NOT(OR(J130&gt;0, K130&gt;0, L130&gt;0, N130&gt;0))),
    ROUND(D130 * E130 * PRODUCT(1 - I130:I130 / 100, 1 - M130:M130 / 100, 1 - O130:O130 / 100), 2),
"")</f>
        <v/>
      </c>
      <c r="AC130" s="1" t="str">
        <f t="shared" si="7"/>
        <v/>
      </c>
      <c r="AE130" s="36"/>
      <c r="AF130"/>
      <c r="AG130"/>
      <c r="AH130"/>
      <c r="AI130"/>
      <c r="AK130"/>
      <c r="AL130" s="2"/>
      <c r="AM130"/>
      <c r="AN130"/>
      <c r="AO130"/>
      <c r="AP130" s="2"/>
      <c r="AQ130"/>
      <c r="AR130" s="3"/>
      <c r="AS130"/>
    </row>
    <row r="131" spans="1:45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T131" s="8" t="str">
        <f t="shared" ref="T131:T134" si="8">IF(OR(Q131=0,Q131=1),
IF(AND(P131=W131, R131=V131), "=","NOT EQUAL"), "VOIDED")</f>
        <v>=</v>
      </c>
      <c r="V131" s="33">
        <f t="shared" ref="V131:V134" si="9">IF(
            AND(
                OR(Q131=0, Q131=1),
                P131&lt;&gt;0
            ),
            IF(H131&gt;0,
                R131,
                IF(
                    I131&gt;0,(D131*E131)*(I131/100),
                    IF(OR(J131=5,K131=5),(D131*E131)*((J131/100)+(K131/100)),
                        IF(AND(OR(J131&gt;5,K131&gt;5,L131&gt;0,N131&gt;0),F131=0),
                            ((D131*E131)/1.12)*((J131/100)+(K131/100)+(L131/100)+(N131/100)),
                            IF(OR(M131&gt;0,O131&gt;0),
                                (D131*E131)*((M131/100)+(O131/100)),
                                0
                            )
                        )
                    )
                )
            ),
            0
        )</f>
        <v>0</v>
      </c>
      <c r="W131" s="33">
        <f t="shared" ref="W131:W134" si="10">IF(
            AND(
                OR(Q131=0, Q131=1),
                P131&lt;&gt;0
            ),
            IF(
                OR(H131&gt;0, I131&gt;0),
                D131 * E131 - IF(H131&gt;0, R131, D131 * E131 * I131 / 100),
                IF(
                    COUNTA(J131:O131)=0,
                    D131 * E131,
                    IF(
                    AND(
                        F131=0,
                        OR(J131=20, K131=20, N131=20)
                    ),
                    (D131 * E131) / 1.12 *
                    (1 - J131 / 100) *
                    (1 - K131 / 100) *
                    (1 - L131 / 100) *
                    (1 - M131 / 100) *
                    (1 - N131 / 100) *
                    (1 - O131 / 100),
                    D131 * E131 *
                    (1 - J131 / 100) *
                    (1 - K131 / 100) *
                    (1 - L131 / 100) *
                    (1 - M131 / 100) *
                    (1 - N131 / 100) *
                    (1 - O131 / 100)
                    )
                )
            ),
            0
        )</f>
        <v>0</v>
      </c>
      <c r="Y131" s="1" t="str" cm="1">
        <f t="array" ref="Y131">IF(AND(F131=0, OR(Q131=0, Q131=1), P131&lt;&gt;0, NOT(OR(J131&gt;0, K131&gt;0, L131&gt;0, N131&gt;0))),
    ROUND(D131 * E131 * PRODUCT(1 - I131:I131 / 100, 1 - M131:M131 / 100, 1 - O131:O131 / 100), 2),
"")</f>
        <v/>
      </c>
      <c r="Z131" s="1" t="str" cm="1">
        <f t="array" ref="Z131">IF(AND(F131=1, OR(Q131=0, Q131=1), P131&lt;&gt;0, NOT(OR(J131&gt;0, K131&gt;0, L131&gt;0, N131&gt;0))),
    ROUND(D131 * E131 * 1.12 * PRODUCT(1 - I131:I131 / 100, 1 - M131:M131 / 100, 1 - O131:O131 / 100), 2),
"")</f>
        <v/>
      </c>
      <c r="AA131" s="1" t="str" cm="1">
        <f t="array" ref="AA131">IF(AND(F131=2, OR(Q131=0, Q131=1), P131&lt;&gt;0, NOT(OR(J131&gt;0, K131&gt;0, L131&gt;0, N131&gt;0))),
    ROUND(D131 * E131 * PRODUCT(1 - I131:I131 / 100, 1 - M131:M131 / 100, 1 - O131:O131 / 100), 2),
"")</f>
        <v/>
      </c>
      <c r="AB131" s="1" t="str" cm="1">
        <f t="array" ref="AB131">IF(AND(F131=3, OR(Q131=0, Q131=1), P131&lt;&gt;0, NOT(OR(J131&gt;0, K131&gt;0, L131&gt;0, N131&gt;0))),
    ROUND(D131 * E131 * PRODUCT(1 - I131:I131 / 100, 1 - M131:M131 / 100, 1 - O131:O131 / 100), 2),
"")</f>
        <v/>
      </c>
      <c r="AC131" s="1" t="str">
        <f t="shared" ref="AC131:AC134" si="11">IF(
    OR(
        F131=4,
        AND(F131=1, OR(K131&gt;0, L131&gt;0, N131&gt;0))
    ),
    D131 * E131 * (1-I131/100),
    ""
)</f>
        <v/>
      </c>
      <c r="AE131" s="36"/>
      <c r="AF131"/>
      <c r="AG131"/>
      <c r="AH131"/>
      <c r="AI131"/>
      <c r="AK131"/>
      <c r="AL131" s="2"/>
      <c r="AM131"/>
      <c r="AN131"/>
      <c r="AO131"/>
      <c r="AP131" s="2"/>
      <c r="AQ131"/>
      <c r="AR131" s="3"/>
      <c r="AS131"/>
    </row>
    <row r="132" spans="1:45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T132" s="8" t="str">
        <f t="shared" si="8"/>
        <v>=</v>
      </c>
      <c r="V132" s="33">
        <f t="shared" si="9"/>
        <v>0</v>
      </c>
      <c r="W132" s="33">
        <f t="shared" si="10"/>
        <v>0</v>
      </c>
      <c r="Y132" s="1" t="str" cm="1">
        <f t="array" ref="Y132">IF(AND(F132=0, OR(Q132=0, Q132=1), P132&lt;&gt;0, NOT(OR(J132&gt;0, K132&gt;0, L132&gt;0, N132&gt;0))),
    ROUND(D132 * E132 * PRODUCT(1 - I132:I132 / 100, 1 - M132:M132 / 100, 1 - O132:O132 / 100), 2),
"")</f>
        <v/>
      </c>
      <c r="Z132" s="1" t="str" cm="1">
        <f t="array" ref="Z132">IF(AND(F132=1, OR(Q132=0, Q132=1), P132&lt;&gt;0, NOT(OR(J132&gt;0, K132&gt;0, L132&gt;0, N132&gt;0))),
    ROUND(D132 * E132 * 1.12 * PRODUCT(1 - I132:I132 / 100, 1 - M132:M132 / 100, 1 - O132:O132 / 100), 2),
"")</f>
        <v/>
      </c>
      <c r="AA132" s="1" t="str" cm="1">
        <f t="array" ref="AA132">IF(AND(F132=2, OR(Q132=0, Q132=1), P132&lt;&gt;0, NOT(OR(J132&gt;0, K132&gt;0, L132&gt;0, N132&gt;0))),
    ROUND(D132 * E132 * PRODUCT(1 - I132:I132 / 100, 1 - M132:M132 / 100, 1 - O132:O132 / 100), 2),
"")</f>
        <v/>
      </c>
      <c r="AB132" s="1" t="str" cm="1">
        <f t="array" ref="AB132">IF(AND(F132=3, OR(Q132=0, Q132=1), P132&lt;&gt;0, NOT(OR(J132&gt;0, K132&gt;0, L132&gt;0, N132&gt;0))),
    ROUND(D132 * E132 * PRODUCT(1 - I132:I132 / 100, 1 - M132:M132 / 100, 1 - O132:O132 / 100), 2),
"")</f>
        <v/>
      </c>
      <c r="AC132" s="1" t="str">
        <f t="shared" si="11"/>
        <v/>
      </c>
      <c r="AE132" s="36"/>
      <c r="AF132"/>
      <c r="AG132"/>
      <c r="AH132"/>
      <c r="AI132"/>
      <c r="AK132"/>
      <c r="AL132" s="2"/>
      <c r="AM132"/>
      <c r="AN132"/>
      <c r="AO132"/>
      <c r="AP132" s="2"/>
      <c r="AQ132"/>
      <c r="AR132" s="3"/>
      <c r="AS132"/>
    </row>
    <row r="133" spans="1:45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T133" s="8" t="str">
        <f t="shared" si="8"/>
        <v>=</v>
      </c>
      <c r="V133" s="33">
        <f t="shared" si="9"/>
        <v>0</v>
      </c>
      <c r="W133" s="33">
        <f t="shared" si="10"/>
        <v>0</v>
      </c>
      <c r="Y133" s="1" t="str" cm="1">
        <f t="array" ref="Y133">IF(AND(F133=0, OR(Q133=0, Q133=1), P133&lt;&gt;0, NOT(OR(J133&gt;0, K133&gt;0, L133&gt;0, N133&gt;0))),
    ROUND(D133 * E133 * PRODUCT(1 - I133:I133 / 100, 1 - M133:M133 / 100, 1 - O133:O133 / 100), 2),
"")</f>
        <v/>
      </c>
      <c r="Z133" s="1" t="str" cm="1">
        <f t="array" ref="Z133">IF(AND(F133=1, OR(Q133=0, Q133=1), P133&lt;&gt;0, NOT(OR(J133&gt;0, K133&gt;0, L133&gt;0, N133&gt;0))),
    ROUND(D133 * E133 * 1.12 * PRODUCT(1 - I133:I133 / 100, 1 - M133:M133 / 100, 1 - O133:O133 / 100), 2),
"")</f>
        <v/>
      </c>
      <c r="AA133" s="1" t="str" cm="1">
        <f t="array" ref="AA133">IF(AND(F133=2, OR(Q133=0, Q133=1), P133&lt;&gt;0, NOT(OR(J133&gt;0, K133&gt;0, L133&gt;0, N133&gt;0))),
    ROUND(D133 * E133 * PRODUCT(1 - I133:I133 / 100, 1 - M133:M133 / 100, 1 - O133:O133 / 100), 2),
"")</f>
        <v/>
      </c>
      <c r="AB133" s="1" t="str" cm="1">
        <f t="array" ref="AB133">IF(AND(F133=3, OR(Q133=0, Q133=1), P133&lt;&gt;0, NOT(OR(J133&gt;0, K133&gt;0, L133&gt;0, N133&gt;0))),
    ROUND(D133 * E133 * PRODUCT(1 - I133:I133 / 100, 1 - M133:M133 / 100, 1 - O133:O133 / 100), 2),
"")</f>
        <v/>
      </c>
      <c r="AC133" s="1" t="str">
        <f t="shared" si="11"/>
        <v/>
      </c>
      <c r="AE133" s="36"/>
      <c r="AF133"/>
      <c r="AG133"/>
      <c r="AH133"/>
      <c r="AI133"/>
      <c r="AK133"/>
      <c r="AL133" s="2"/>
      <c r="AM133"/>
      <c r="AN133"/>
      <c r="AO133"/>
      <c r="AP133" s="2"/>
      <c r="AQ133"/>
      <c r="AR133" s="3"/>
      <c r="AS133"/>
    </row>
    <row r="134" spans="1:45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T134" s="8" t="str">
        <f t="shared" si="8"/>
        <v>=</v>
      </c>
      <c r="V134" s="33">
        <f t="shared" si="9"/>
        <v>0</v>
      </c>
      <c r="W134" s="33">
        <f t="shared" si="10"/>
        <v>0</v>
      </c>
      <c r="Y134" s="1" t="str" cm="1">
        <f t="array" ref="Y134">IF(AND(F134=0, OR(Q134=0, Q134=1), P134&lt;&gt;0, NOT(OR(J134&gt;0, K134&gt;0, L134&gt;0, N134&gt;0))),
    ROUND(D134 * E134 * PRODUCT(1 - I134:I134 / 100, 1 - M134:M134 / 100, 1 - O134:O134 / 100), 2),
"")</f>
        <v/>
      </c>
      <c r="Z134" s="1" t="str" cm="1">
        <f t="array" ref="Z134">IF(AND(F134=1, OR(Q134=0, Q134=1), P134&lt;&gt;0, NOT(OR(J134&gt;0, K134&gt;0, L134&gt;0, N134&gt;0))),
    ROUND(D134 * E134 * 1.12 * PRODUCT(1 - I134:I134 / 100, 1 - M134:M134 / 100, 1 - O134:O134 / 100), 2),
"")</f>
        <v/>
      </c>
      <c r="AA134" s="1" t="str" cm="1">
        <f t="array" ref="AA134">IF(AND(F134=2, OR(Q134=0, Q134=1), P134&lt;&gt;0, NOT(OR(J134&gt;0, K134&gt;0, L134&gt;0, N134&gt;0))),
    ROUND(D134 * E134 * PRODUCT(1 - I134:I134 / 100, 1 - M134:M134 / 100, 1 - O134:O134 / 100), 2),
"")</f>
        <v/>
      </c>
      <c r="AB134" s="1" t="str" cm="1">
        <f t="array" ref="AB134">IF(AND(F134=3, OR(Q134=0, Q134=1), P134&lt;&gt;0, NOT(OR(J134&gt;0, K134&gt;0, L134&gt;0, N134&gt;0))),
    ROUND(D134 * E134 * PRODUCT(1 - I134:I134 / 100, 1 - M134:M134 / 100, 1 - O134:O134 / 100), 2),
"")</f>
        <v/>
      </c>
      <c r="AC134" s="1" t="str">
        <f t="shared" si="11"/>
        <v/>
      </c>
      <c r="AE134" s="36"/>
      <c r="AF134"/>
      <c r="AG134"/>
      <c r="AH134"/>
      <c r="AI134"/>
      <c r="AK134"/>
      <c r="AL134" s="2"/>
      <c r="AM134"/>
      <c r="AN134"/>
      <c r="AO134"/>
      <c r="AP134" s="2"/>
      <c r="AQ134"/>
      <c r="AR134" s="3"/>
      <c r="AS1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5A21-11BB-4007-9828-D3831BF8C900}">
  <dimension ref="A1:AS134"/>
  <sheetViews>
    <sheetView zoomScale="85" zoomScaleNormal="85" workbookViewId="0">
      <pane ySplit="1" topLeftCell="A2" activePane="bottomLeft" state="frozen"/>
      <selection activeCell="H1" sqref="H1"/>
      <selection pane="bottomLeft" activeCell="K14" sqref="K14"/>
    </sheetView>
  </sheetViews>
  <sheetFormatPr defaultRowHeight="15" x14ac:dyDescent="0.25"/>
  <cols>
    <col min="1" max="1" width="16.7109375" bestFit="1" customWidth="1"/>
    <col min="2" max="2" width="9.7109375" hidden="1" customWidth="1"/>
    <col min="3" max="3" width="16.5703125" bestFit="1" customWidth="1"/>
    <col min="4" max="4" width="12.7109375" style="2" customWidth="1"/>
    <col min="5" max="5" width="9.7109375" customWidth="1"/>
    <col min="6" max="6" width="13.7109375" customWidth="1"/>
    <col min="7" max="7" width="18" bestFit="1" customWidth="1"/>
    <col min="8" max="10" width="12.7109375" customWidth="1"/>
    <col min="11" max="18" width="20.7109375" customWidth="1"/>
    <col min="19" max="19" width="1.7109375" style="4" customWidth="1"/>
    <col min="20" max="20" width="11.140625" style="8" bestFit="1" customWidth="1"/>
    <col min="21" max="21" width="1.7109375" style="4" customWidth="1"/>
    <col min="22" max="22" width="15.28515625" style="2" bestFit="1" customWidth="1"/>
    <col min="23" max="23" width="12.28515625" style="2" customWidth="1"/>
    <col min="24" max="24" width="1.7109375" style="4" customWidth="1"/>
    <col min="25" max="26" width="15.42578125" style="1" bestFit="1" customWidth="1"/>
    <col min="27" max="27" width="15.7109375" style="1" bestFit="1" customWidth="1"/>
    <col min="28" max="28" width="14.140625" style="1" bestFit="1" customWidth="1"/>
    <col min="29" max="29" width="14.7109375" style="1" bestFit="1" customWidth="1"/>
    <col min="30" max="30" width="5.7109375" style="4" customWidth="1"/>
    <col min="31" max="31" width="19.42578125" style="36" customWidth="1"/>
    <col min="32" max="32" width="17.140625" customWidth="1"/>
    <col min="33" max="33" width="5.7109375" customWidth="1"/>
    <col min="34" max="34" width="21" bestFit="1" customWidth="1"/>
    <col min="35" max="35" width="5.7109375" customWidth="1"/>
    <col min="36" max="36" width="5.7109375" style="4" customWidth="1"/>
    <col min="37" max="37" width="5.7109375" customWidth="1"/>
    <col min="38" max="38" width="21" style="2" bestFit="1" customWidth="1"/>
    <col min="39" max="39" width="5.7109375" customWidth="1"/>
    <col min="40" max="40" width="16" bestFit="1" customWidth="1"/>
    <col min="41" max="41" width="15.7109375" customWidth="1"/>
    <col min="42" max="42" width="13.7109375" style="2" customWidth="1"/>
    <col min="43" max="43" width="13.7109375" customWidth="1"/>
    <col min="44" max="44" width="13.7109375" style="3" customWidth="1"/>
    <col min="46" max="46" width="10" bestFit="1" customWidth="1"/>
    <col min="47" max="47" width="9.42578125" bestFit="1" customWidth="1"/>
    <col min="48" max="48" width="14.5703125" bestFit="1" customWidth="1"/>
    <col min="49" max="49" width="10.28515625" bestFit="1" customWidth="1"/>
    <col min="50" max="50" width="4.42578125" bestFit="1" customWidth="1"/>
    <col min="51" max="51" width="7.7109375" bestFit="1" customWidth="1"/>
    <col min="52" max="52" width="9" bestFit="1" customWidth="1"/>
    <col min="53" max="53" width="12.7109375" bestFit="1" customWidth="1"/>
    <col min="54" max="54" width="9" bestFit="1" customWidth="1"/>
    <col min="55" max="55" width="9.42578125" bestFit="1" customWidth="1"/>
    <col min="56" max="56" width="12.28515625" bestFit="1" customWidth="1"/>
    <col min="57" max="57" width="7.28515625" bestFit="1" customWidth="1"/>
    <col min="58" max="58" width="11.28515625" bestFit="1" customWidth="1"/>
    <col min="59" max="59" width="11.5703125" bestFit="1" customWidth="1"/>
    <col min="60" max="60" width="13.5703125" bestFit="1" customWidth="1"/>
    <col min="61" max="61" width="12.28515625" bestFit="1" customWidth="1"/>
    <col min="62" max="62" width="14.28515625" bestFit="1" customWidth="1"/>
    <col min="63" max="63" width="12.5703125" bestFit="1" customWidth="1"/>
    <col min="64" max="64" width="11" bestFit="1" customWidth="1"/>
    <col min="65" max="65" width="9" bestFit="1" customWidth="1"/>
    <col min="66" max="66" width="14.85546875" bestFit="1" customWidth="1"/>
    <col min="67" max="70" width="10.28515625" bestFit="1" customWidth="1"/>
    <col min="71" max="74" width="18.42578125" bestFit="1" customWidth="1"/>
    <col min="75" max="75" width="17.28515625" bestFit="1" customWidth="1"/>
    <col min="76" max="76" width="13.7109375" bestFit="1" customWidth="1"/>
    <col min="77" max="77" width="12.42578125" bestFit="1" customWidth="1"/>
    <col min="78" max="78" width="13.5703125" bestFit="1" customWidth="1"/>
    <col min="79" max="79" width="13.42578125" bestFit="1" customWidth="1"/>
    <col min="80" max="80" width="14" bestFit="1" customWidth="1"/>
    <col min="81" max="81" width="17.42578125" bestFit="1" customWidth="1"/>
    <col min="82" max="82" width="10.28515625" bestFit="1" customWidth="1"/>
    <col min="83" max="83" width="18.42578125" bestFit="1" customWidth="1"/>
    <col min="84" max="84" width="10.28515625" bestFit="1" customWidth="1"/>
    <col min="85" max="85" width="18.42578125" bestFit="1" customWidth="1"/>
  </cols>
  <sheetData>
    <row r="1" spans="1:45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133</v>
      </c>
      <c r="H1" s="13" t="s">
        <v>69</v>
      </c>
      <c r="I1" s="13" t="s">
        <v>51</v>
      </c>
      <c r="J1" s="13" t="s">
        <v>7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57</v>
      </c>
      <c r="P1" s="13" t="s">
        <v>5</v>
      </c>
      <c r="Q1" s="13" t="s">
        <v>6</v>
      </c>
      <c r="R1" s="13" t="s">
        <v>86</v>
      </c>
      <c r="S1" s="10"/>
      <c r="U1" s="10"/>
      <c r="V1" s="9" t="s">
        <v>87</v>
      </c>
      <c r="W1" s="9" t="s">
        <v>13</v>
      </c>
      <c r="X1" s="10"/>
      <c r="Y1" s="17" t="s">
        <v>19</v>
      </c>
      <c r="Z1" s="17" t="s">
        <v>20</v>
      </c>
      <c r="AA1" s="17" t="s">
        <v>21</v>
      </c>
      <c r="AB1" s="17" t="s">
        <v>22</v>
      </c>
      <c r="AC1" s="17" t="s">
        <v>18</v>
      </c>
      <c r="AD1" s="10"/>
      <c r="AE1" s="36"/>
      <c r="AF1" s="8" t="s">
        <v>10</v>
      </c>
      <c r="AH1" s="8" t="s">
        <v>30</v>
      </c>
      <c r="AJ1" s="10"/>
      <c r="AL1" s="9" t="s">
        <v>9</v>
      </c>
      <c r="AM1" s="20"/>
      <c r="AN1" s="11" t="s">
        <v>12</v>
      </c>
      <c r="AO1" s="10" t="s">
        <v>17</v>
      </c>
      <c r="AP1" s="23" t="s">
        <v>14</v>
      </c>
      <c r="AQ1" s="15" t="s">
        <v>15</v>
      </c>
      <c r="AR1" s="21" t="s">
        <v>16</v>
      </c>
      <c r="AS1" s="20"/>
    </row>
    <row r="2" spans="1:45" x14ac:dyDescent="0.25">
      <c r="A2" t="s">
        <v>127</v>
      </c>
      <c r="T2" s="8" t="str">
        <f>IF(OR(Q2=0,Q2=1),
IF(AND(P2=W2, R2=V2), "=","NOT EQUAL"), "VOIDED")</f>
        <v>=</v>
      </c>
      <c r="V2" s="33">
        <f>IF(
            AND(
                OR(Q2=0, Q2=1),
                P2&lt;&gt;0
            ),
            IF(H2&gt;0,
                R2,
                IF(
                    I2&gt;0,(D2*E2)*(I2/100),
                    IF(OR(J2=5,K2=5),(D2*E2)*((J2/100)+(K2/100)),
                        IF(AND(OR(J2&gt;5,K2&gt;5,L2&gt;0,N2&gt;0),F2=0),
                            ((D2*E2)/1.12)*((J2/100)+(K2/100)+(L2/100)+(N2/100)),
                            IF(OR(M2&gt;0,O2&gt;0),
                                (D2*E2)*((M2/100)+(O2/100)),
                                0
                            )
                        )
                    )
                )
            ),
            0
        )</f>
        <v>0</v>
      </c>
      <c r="W2" s="33">
        <f>IF(
    AND(
        OR(Q2=0, Q2=1),
        P2&lt;&gt;0
    ),
    IF(
        AND(F2=0, G2=0, M2&gt;0),
        (D2 * E2 / 1.12) * (1 - M2 / 100) + (D2 * E2 / 1.12 * 0.12),
        IF(
            AND(F2=0, G2=1, M2&gt;0),
            D2 * E2 * (1 - M2 / 100) + (D2 * E2 * 0.12),
            IF(
                OR(H2&gt;0, I2&gt;0),
                D2 * E2 - IF(H2&gt;0, R2, D2 * E2 * I2 / 100),
                IF(
                    COUNTA(J2:O2)=0,
                    D2 * E2,
                    IF(
                        AND(F2=0, OR(J2=20, K2=20, N2=20)),
                        (D2 * E2) / 1.12 *
                        (1 - J2 / 100) *
                        (1 - K2 / 100) *
                        (1 - L2 / 100) *
                        (1 - M2 / 100) *
                        (1 - N2 / 100) *
                        (1 - O2 / 100),
                        D2 * E2 *
                        (1 - J2 / 100) *
                        (1 - K2 / 100) *
                        (1 - L2 / 100) *
                        (1 - M2 / 100) *
                        (1 - N2 / 100) *
                        (1 - O2 / 100)
                    )
                )
            )
        )
    ),
    0
)</f>
        <v>0</v>
      </c>
      <c r="Y2" s="1" t="str">
        <f>IF(
    AND(
        P2&lt;&gt;0,
        OR(Q2=0, Q2=1),
        D2&lt;&gt;"", E2&lt;&gt;"",
        OR(
            ISBLANK(F2),
            F2=0,
            AND(F2=0, G2=1, OR(J2&gt;0, K2&gt;0, M2&gt;0))
        )
    ),
    IF(
        AND(OR(ISBLANK(F2), F2=0), G2=1),
        D2 * E2 * 1.12 * (1-I2/100),
        D2 * E2 * (1-I2/100)
    ),
    ""
)</f>
        <v/>
      </c>
      <c r="Z2" s="1" t="str">
        <f>IF(
    AND(
        P2&lt;&gt;0,
        OR(Q2=0, Q2=1),
        F2=1, J2=0, K2=0, L2=0, N2=0),
    D2 * E2 * (1-I2/100) * 1.12,
    "")</f>
        <v/>
      </c>
      <c r="AA2" s="1" t="str">
        <f>IF(
    AND(
        P2&lt;&gt;0,
        OR(Q2=0, Q2=1),
        F2=2
    ),
    D2 * E2 * (1-I2/100),
    "")</f>
        <v/>
      </c>
      <c r="AB2" s="1" t="str">
        <f>IF(
    AND(
        P2&lt;&gt;0,
        OR(Q2=0, Q2=1),
        F2=3
    ),
    D2 * E2 * (1-I2/100),
    "")</f>
        <v/>
      </c>
      <c r="AC2" s="1" t="str">
        <f>IF(
    AND(
        P2&lt;&gt;0,
        OR(Q2=0, Q2=1),
        OR(
        F2=4,
        AND(F2=1, OR(K2&gt;0, L2&gt;0, N2&gt;0))
        )
    ),
    D2 * E2 * (1-I2/100),
    ""
)</f>
        <v/>
      </c>
      <c r="AF2" s="12" t="s">
        <v>11</v>
      </c>
      <c r="AH2" s="12" t="s">
        <v>50</v>
      </c>
      <c r="AL2" s="5" t="s">
        <v>8</v>
      </c>
      <c r="AM2" s="18"/>
      <c r="AN2" s="7">
        <f>AL12</f>
        <v>550</v>
      </c>
      <c r="AO2" s="6">
        <f>AL15</f>
        <v>440</v>
      </c>
      <c r="AP2" s="24">
        <f>ROUND(
    IF( (AF6 + AF9 + AF12 + AF18)=0,
        AL18,
        (
            (AL6 + AL9)
            / AF3
            * ( AF6 + AF9 + AF12 + AF18)
            / 1.12 + AL18
        )
    ), 4)</f>
        <v>1639</v>
      </c>
      <c r="AQ2" s="6">
        <f>AL24
    / AF3
    * (AF3 - AF6 -  AF9 - AF12 - AF15 - AF18 - AF21)
    - (AL3*(AH3/100))</f>
        <v>246.40000000000003</v>
      </c>
      <c r="AR2" s="7">
        <f>AQ2 / 1.12 * 0.12</f>
        <v>26.4</v>
      </c>
      <c r="AS2" s="18"/>
    </row>
    <row r="3" spans="1:45" x14ac:dyDescent="0.25">
      <c r="A3" t="s">
        <v>56</v>
      </c>
      <c r="B3" t="s">
        <v>0</v>
      </c>
      <c r="C3" t="s">
        <v>1</v>
      </c>
      <c r="D3" s="2" t="s">
        <v>124</v>
      </c>
      <c r="E3" t="s">
        <v>2</v>
      </c>
      <c r="F3" t="s">
        <v>4</v>
      </c>
      <c r="H3" t="s">
        <v>69</v>
      </c>
      <c r="I3" t="s">
        <v>51</v>
      </c>
      <c r="J3" t="s">
        <v>7</v>
      </c>
      <c r="K3" t="s">
        <v>52</v>
      </c>
      <c r="L3" t="s">
        <v>53</v>
      </c>
      <c r="M3" t="s">
        <v>54</v>
      </c>
      <c r="N3" t="s">
        <v>55</v>
      </c>
      <c r="O3" t="s">
        <v>57</v>
      </c>
      <c r="P3" t="s">
        <v>5</v>
      </c>
      <c r="Q3" t="s">
        <v>6</v>
      </c>
      <c r="R3" t="s">
        <v>86</v>
      </c>
      <c r="T3" s="8" t="str">
        <f t="shared" ref="T3:T66" si="0">IF(OR(Q3=0,Q3=1),
IF(AND(P3=W3, R3=V3), "=","NOT EQUAL"), "VOIDED")</f>
        <v>VOIDED</v>
      </c>
      <c r="V3" s="33">
        <f t="shared" ref="V3:V66" si="1">IF(
            AND(
                OR(Q3=0, Q3=1),
                P3&lt;&gt;0
            ),
            IF(H3&gt;0,
                R3,
                IF(
                    I3&gt;0,(D3*E3)*(I3/100),
                    IF(OR(J3=5,K3=5),(D3*E3)*((J3/100)+(K3/100)),
                        IF(AND(OR(J3&gt;5,K3&gt;5,L3&gt;0,N3&gt;0),F3=0),
                            ((D3*E3)/1.12)*((J3/100)+(K3/100)+(L3/100)+(N3/100)),
                            IF(OR(M3&gt;0,O3&gt;0),
                                (D3*E3)*((M3/100)+(O3/100)),
                                0
                            )
                        )
                    )
                )
            ),
            0
        )</f>
        <v>0</v>
      </c>
      <c r="W3" s="33">
        <f t="shared" ref="W3:W66" si="2">IF(
    AND(
        OR(Q3=0, Q3=1),
        P3&lt;&gt;0
    ),
    IF(
        AND(F3=0, G3=0, M3&gt;0),
        (D3 * E3 / 1.12) * (1 - M3 / 100) + (D3 * E3 / 1.12 * 0.12),
        IF(
            AND(F3=0, G3=1, M3&gt;0),
            D3 * E3 * (1 - M3 / 100) + (D3 * E3 * 0.12),
            IF(
                OR(H3&gt;0, I3&gt;0),
                D3 * E3 - IF(H3&gt;0, R3, D3 * E3 * I3 / 100),
                IF(
                    COUNTA(J3:O3)=0,
                    D3 * E3,
                    IF(
                        AND(F3=0, OR(J3=20, K3=20, N3=20)),
                        (D3 * E3) / 1.12 *
                        (1 - J3 / 100) *
                        (1 - K3 / 100) *
                        (1 - L3 / 100) *
                        (1 - M3 / 100) *
                        (1 - N3 / 100) *
                        (1 - O3 / 100),
                        D3 * E3 *
                        (1 - J3 / 100) *
                        (1 - K3 / 100) *
                        (1 - L3 / 100) *
                        (1 - M3 / 100) *
                        (1 - N3 / 100) *
                        (1 - O3 / 100)
                    )
                )
            )
        )
    ),
    0
)</f>
        <v>0</v>
      </c>
      <c r="Y3" s="1" t="str">
        <f t="shared" ref="Y3:Y66" si="3">IF(
    AND(
        P3&lt;&gt;0,
        OR(Q3=0, Q3=1),
        D3&lt;&gt;"", E3&lt;&gt;"",
        OR(
            ISBLANK(F3),
            F3=0,
            AND(F3=0, G3=1, OR(J3&gt;0, K3&gt;0, M3&gt;0))
        )
    ),
    IF(
        AND(OR(ISBLANK(F3), F3=0), G3=1),
        D3 * E3 * 1.12 * (1-I3/100),
        D3 * E3 * (1-I3/100)
    ),
    ""
)</f>
        <v/>
      </c>
      <c r="Z3" s="1" t="str">
        <f t="shared" ref="Z3:Z66" si="4">IF(
    AND(
        P3&lt;&gt;0,
        OR(Q3=0, Q3=1),
        F3=1, J3=0, K3=0, L3=0, N3=0),
    D3 * E3 * (1-I3/100) * 1.12,
    "")</f>
        <v/>
      </c>
      <c r="AA3" s="1" t="str">
        <f t="shared" ref="AA3:AA66" si="5">IF(
    AND(
        P3&lt;&gt;0,
        OR(Q3=0, Q3=1),
        F3=2
    ),
    D3 * E3 * (1-I3/100),
    "")</f>
        <v/>
      </c>
      <c r="AB3" s="1" t="str">
        <f t="shared" ref="AB3:AB66" si="6">IF(
    AND(
        P3&lt;&gt;0,
        OR(Q3=0, Q3=1),
        F3=3
    ),
    D3 * E3 * (1-I3/100),
    "")</f>
        <v/>
      </c>
      <c r="AC3" s="1" t="str">
        <f t="shared" ref="AC3:AC66" si="7">IF(
    AND(
        P3&lt;&gt;0,
        OR(Q3=0, Q3=1),
        OR(
        F3=4,
        AND(F3=1, OR(K3&gt;0, L3&gt;0, N3&gt;0))
        )
    ),
    D3 * E3 * (1-I3/100),
    ""
)</f>
        <v/>
      </c>
      <c r="AF3" s="12">
        <v>2</v>
      </c>
      <c r="AH3" s="12">
        <v>0</v>
      </c>
      <c r="AL3" s="5">
        <f>SUM(W:W)</f>
        <v>2490.3999945000005</v>
      </c>
      <c r="AM3" s="18"/>
      <c r="AN3" s="18"/>
      <c r="AO3" s="18"/>
      <c r="AP3" s="25"/>
      <c r="AQ3" s="19"/>
      <c r="AR3" s="19"/>
      <c r="AS3" s="18"/>
    </row>
    <row r="4" spans="1:45" x14ac:dyDescent="0.25">
      <c r="B4">
        <v>311373</v>
      </c>
      <c r="C4">
        <v>0</v>
      </c>
      <c r="D4" s="2">
        <v>110</v>
      </c>
      <c r="E4">
        <v>1</v>
      </c>
      <c r="F4">
        <v>4</v>
      </c>
      <c r="G4">
        <v>0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88</v>
      </c>
      <c r="Q4">
        <v>0</v>
      </c>
      <c r="R4">
        <v>22</v>
      </c>
      <c r="T4" s="8" t="str">
        <f t="shared" si="0"/>
        <v>NOT EQUAL</v>
      </c>
      <c r="V4" s="33">
        <f t="shared" si="1"/>
        <v>0</v>
      </c>
      <c r="W4" s="33">
        <f t="shared" si="2"/>
        <v>88</v>
      </c>
      <c r="Y4" s="1" t="str">
        <f t="shared" si="3"/>
        <v/>
      </c>
      <c r="Z4" s="1" t="str">
        <f t="shared" si="4"/>
        <v/>
      </c>
      <c r="AA4" s="1" t="str">
        <f t="shared" si="5"/>
        <v/>
      </c>
      <c r="AB4" s="1" t="str">
        <f t="shared" si="6"/>
        <v/>
      </c>
      <c r="AC4" s="1">
        <f t="shared" si="7"/>
        <v>110</v>
      </c>
      <c r="AE4" s="37"/>
      <c r="AP4" s="2">
        <f>ROUND(
  IF(AF6=0,
     AL18,
     ((AL6 + AL9) / AF3 * AF6) / 1.12 + AL18
  ),
  2
)</f>
        <v>1639</v>
      </c>
      <c r="AQ4" s="3">
        <f>AL24 / AF3 * (AF3 - AF6)</f>
        <v>246.40000000000003</v>
      </c>
      <c r="AR4" s="3">
        <f>ROUND(AQ2 / 1.12 * 0.12, 2)</f>
        <v>26.4</v>
      </c>
    </row>
    <row r="5" spans="1:45" x14ac:dyDescent="0.25">
      <c r="B5">
        <v>311373</v>
      </c>
      <c r="C5">
        <v>1</v>
      </c>
      <c r="D5" s="2">
        <v>110</v>
      </c>
      <c r="E5">
        <v>1</v>
      </c>
      <c r="F5">
        <v>4</v>
      </c>
      <c r="G5">
        <v>1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88</v>
      </c>
      <c r="Q5">
        <v>0</v>
      </c>
      <c r="R5">
        <v>22</v>
      </c>
      <c r="T5" s="8" t="str">
        <f t="shared" si="0"/>
        <v>NOT EQUAL</v>
      </c>
      <c r="V5" s="33">
        <f t="shared" si="1"/>
        <v>0</v>
      </c>
      <c r="W5" s="33">
        <f t="shared" si="2"/>
        <v>88</v>
      </c>
      <c r="Y5" s="1" t="str">
        <f t="shared" si="3"/>
        <v/>
      </c>
      <c r="Z5" s="1" t="str">
        <f t="shared" si="4"/>
        <v/>
      </c>
      <c r="AA5" s="1" t="str">
        <f t="shared" si="5"/>
        <v/>
      </c>
      <c r="AB5" s="1" t="str">
        <f t="shared" si="6"/>
        <v/>
      </c>
      <c r="AC5" s="1">
        <f t="shared" si="7"/>
        <v>110</v>
      </c>
      <c r="AE5" s="37"/>
      <c r="AF5" s="12" t="s">
        <v>42</v>
      </c>
      <c r="AH5" s="12" t="s">
        <v>31</v>
      </c>
      <c r="AL5" s="16" t="s">
        <v>23</v>
      </c>
      <c r="AQ5" s="3">
        <f>(AL24)/AF3*(AF3-AF6-AF9-AF12-AF15-AF18-AF21)</f>
        <v>246.40000000000003</v>
      </c>
    </row>
    <row r="6" spans="1:45" x14ac:dyDescent="0.25">
      <c r="B6">
        <v>311373</v>
      </c>
      <c r="C6">
        <v>2</v>
      </c>
      <c r="D6" s="2">
        <v>110</v>
      </c>
      <c r="E6">
        <v>1</v>
      </c>
      <c r="F6">
        <v>2</v>
      </c>
      <c r="G6">
        <v>2</v>
      </c>
      <c r="H6">
        <v>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88</v>
      </c>
      <c r="Q6">
        <v>0</v>
      </c>
      <c r="R6">
        <v>22</v>
      </c>
      <c r="T6" s="8" t="str">
        <f t="shared" si="0"/>
        <v>NOT EQUAL</v>
      </c>
      <c r="V6" s="33">
        <f t="shared" si="1"/>
        <v>0</v>
      </c>
      <c r="W6" s="33">
        <f t="shared" si="2"/>
        <v>88</v>
      </c>
      <c r="Y6" s="1" t="str">
        <f t="shared" si="3"/>
        <v/>
      </c>
      <c r="Z6" s="1" t="str">
        <f t="shared" si="4"/>
        <v/>
      </c>
      <c r="AA6" s="1">
        <f t="shared" si="5"/>
        <v>110</v>
      </c>
      <c r="AB6" s="1" t="str">
        <f t="shared" si="6"/>
        <v/>
      </c>
      <c r="AC6" s="1" t="str">
        <f t="shared" si="7"/>
        <v/>
      </c>
      <c r="AF6" s="12">
        <v>0</v>
      </c>
      <c r="AH6" s="12">
        <v>20</v>
      </c>
      <c r="AL6" s="5">
        <f xml:space="preserve"> (SUM(Y:Y))</f>
        <v>246.40000000000003</v>
      </c>
      <c r="AP6" s="2">
        <f>ROUND(((AF6=0)*AL18) + ((AF6&lt;&gt;0)*((AL6 + AL9) / AF3 * AF6 / 1.12 + AL18)), 2)</f>
        <v>1639</v>
      </c>
      <c r="AQ6" s="3">
        <f>(AL24)/AF3*(AF3-AF6-AF9)</f>
        <v>246.40000000000003</v>
      </c>
    </row>
    <row r="7" spans="1:45" x14ac:dyDescent="0.25">
      <c r="B7">
        <v>311373</v>
      </c>
      <c r="C7">
        <v>3</v>
      </c>
      <c r="D7" s="2">
        <v>110</v>
      </c>
      <c r="E7">
        <v>1</v>
      </c>
      <c r="F7">
        <v>4</v>
      </c>
      <c r="G7">
        <v>3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88</v>
      </c>
      <c r="Q7">
        <v>0</v>
      </c>
      <c r="R7">
        <v>22</v>
      </c>
      <c r="T7" s="8" t="str">
        <f t="shared" si="0"/>
        <v>NOT EQUAL</v>
      </c>
      <c r="V7" s="33">
        <f t="shared" si="1"/>
        <v>0</v>
      </c>
      <c r="W7" s="33">
        <f t="shared" si="2"/>
        <v>88</v>
      </c>
      <c r="Y7" s="1" t="str">
        <f t="shared" si="3"/>
        <v/>
      </c>
      <c r="Z7" s="1" t="str">
        <f t="shared" si="4"/>
        <v/>
      </c>
      <c r="AA7" s="1" t="str">
        <f t="shared" si="5"/>
        <v/>
      </c>
      <c r="AB7" s="1" t="str">
        <f t="shared" si="6"/>
        <v/>
      </c>
      <c r="AC7" s="1">
        <f t="shared" si="7"/>
        <v>110</v>
      </c>
      <c r="AE7" s="37"/>
    </row>
    <row r="8" spans="1:45" x14ac:dyDescent="0.25">
      <c r="B8">
        <v>311373</v>
      </c>
      <c r="C8">
        <v>4</v>
      </c>
      <c r="D8" s="2">
        <v>110</v>
      </c>
      <c r="E8">
        <v>1</v>
      </c>
      <c r="F8">
        <v>4</v>
      </c>
      <c r="G8">
        <v>4</v>
      </c>
      <c r="H8">
        <v>0</v>
      </c>
      <c r="I8">
        <v>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88</v>
      </c>
      <c r="Q8">
        <v>0</v>
      </c>
      <c r="R8">
        <v>22</v>
      </c>
      <c r="T8" s="8" t="str">
        <f t="shared" si="0"/>
        <v>NOT EQUAL</v>
      </c>
      <c r="V8" s="33">
        <f t="shared" si="1"/>
        <v>0</v>
      </c>
      <c r="W8" s="33">
        <f t="shared" si="2"/>
        <v>88</v>
      </c>
      <c r="Y8" s="1" t="str">
        <f t="shared" si="3"/>
        <v/>
      </c>
      <c r="Z8" s="1" t="str">
        <f t="shared" si="4"/>
        <v/>
      </c>
      <c r="AA8" s="1" t="str">
        <f t="shared" si="5"/>
        <v/>
      </c>
      <c r="AB8" s="1" t="str">
        <f t="shared" si="6"/>
        <v/>
      </c>
      <c r="AC8" s="1">
        <f t="shared" si="7"/>
        <v>110</v>
      </c>
      <c r="AE8" s="37"/>
      <c r="AF8" s="12" t="s">
        <v>41</v>
      </c>
      <c r="AH8" s="12" t="s">
        <v>46</v>
      </c>
      <c r="AL8" s="16" t="s">
        <v>24</v>
      </c>
      <c r="AP8" s="2">
        <f>ROUND(
     IF((AF6+AF9)=0,
     AL18,
     ((AL6 + AL9) / AF3 *( AF6 + AF9) / 1.12 + AL18)), 2)</f>
        <v>1639</v>
      </c>
    </row>
    <row r="9" spans="1:45" x14ac:dyDescent="0.25">
      <c r="T9" s="8" t="str">
        <f t="shared" si="0"/>
        <v>=</v>
      </c>
      <c r="V9" s="33">
        <f t="shared" si="1"/>
        <v>0</v>
      </c>
      <c r="W9" s="33">
        <f t="shared" si="2"/>
        <v>0</v>
      </c>
      <c r="Y9" s="1" t="str">
        <f t="shared" si="3"/>
        <v/>
      </c>
      <c r="Z9" s="1" t="str">
        <f t="shared" si="4"/>
        <v/>
      </c>
      <c r="AA9" s="1" t="str">
        <f t="shared" si="5"/>
        <v/>
      </c>
      <c r="AB9" s="1" t="str">
        <f t="shared" si="6"/>
        <v/>
      </c>
      <c r="AC9" s="1" t="str">
        <f t="shared" si="7"/>
        <v/>
      </c>
      <c r="AE9" s="36">
        <v>440</v>
      </c>
      <c r="AF9" s="12">
        <v>0</v>
      </c>
      <c r="AH9" s="12">
        <v>0</v>
      </c>
      <c r="AL9" s="5">
        <f xml:space="preserve"> SUM(Z:Z)</f>
        <v>0</v>
      </c>
      <c r="AN9" s="3"/>
    </row>
    <row r="10" spans="1:45" x14ac:dyDescent="0.25">
      <c r="A10" t="s">
        <v>128</v>
      </c>
      <c r="T10" s="8" t="str">
        <f t="shared" si="0"/>
        <v>=</v>
      </c>
      <c r="V10" s="33">
        <f t="shared" si="1"/>
        <v>0</v>
      </c>
      <c r="W10" s="33">
        <f t="shared" si="2"/>
        <v>0</v>
      </c>
      <c r="Y10" s="1" t="str">
        <f t="shared" si="3"/>
        <v/>
      </c>
      <c r="Z10" s="1" t="str">
        <f t="shared" si="4"/>
        <v/>
      </c>
      <c r="AA10" s="1" t="str">
        <f t="shared" si="5"/>
        <v/>
      </c>
      <c r="AB10" s="1" t="str">
        <f t="shared" si="6"/>
        <v/>
      </c>
      <c r="AC10" s="1" t="str">
        <f t="shared" si="7"/>
        <v/>
      </c>
      <c r="AO10" s="3"/>
    </row>
    <row r="11" spans="1:45" x14ac:dyDescent="0.25">
      <c r="A11" s="8" t="s">
        <v>56</v>
      </c>
      <c r="B11" t="s">
        <v>0</v>
      </c>
      <c r="C11" s="8" t="s">
        <v>1</v>
      </c>
      <c r="D11" s="27" t="s">
        <v>124</v>
      </c>
      <c r="E11" t="s">
        <v>2</v>
      </c>
      <c r="F11" t="s">
        <v>4</v>
      </c>
      <c r="H11" t="s">
        <v>69</v>
      </c>
      <c r="I11" t="s">
        <v>51</v>
      </c>
      <c r="J11" t="s">
        <v>7</v>
      </c>
      <c r="K11" t="s">
        <v>52</v>
      </c>
      <c r="L11" t="s">
        <v>53</v>
      </c>
      <c r="M11" t="s">
        <v>54</v>
      </c>
      <c r="N11" t="s">
        <v>55</v>
      </c>
      <c r="O11" t="s">
        <v>57</v>
      </c>
      <c r="P11" t="s">
        <v>5</v>
      </c>
      <c r="Q11" t="s">
        <v>6</v>
      </c>
      <c r="R11" t="s">
        <v>86</v>
      </c>
      <c r="T11" s="8" t="str">
        <f t="shared" si="0"/>
        <v>VOIDED</v>
      </c>
      <c r="V11" s="33">
        <f t="shared" si="1"/>
        <v>0</v>
      </c>
      <c r="W11" s="33">
        <f t="shared" si="2"/>
        <v>0</v>
      </c>
      <c r="Y11" s="1" t="str">
        <f t="shared" si="3"/>
        <v/>
      </c>
      <c r="Z11" s="1" t="str">
        <f t="shared" si="4"/>
        <v/>
      </c>
      <c r="AA11" s="1" t="str">
        <f t="shared" si="5"/>
        <v/>
      </c>
      <c r="AB11" s="1" t="str">
        <f t="shared" si="6"/>
        <v/>
      </c>
      <c r="AC11" s="1" t="str">
        <f t="shared" si="7"/>
        <v/>
      </c>
      <c r="AF11" s="12" t="s">
        <v>40</v>
      </c>
      <c r="AH11" s="12" t="s">
        <v>47</v>
      </c>
      <c r="AL11" s="16" t="s">
        <v>25</v>
      </c>
      <c r="AO11" s="3"/>
    </row>
    <row r="12" spans="1:45" x14ac:dyDescent="0.25">
      <c r="A12" s="8"/>
      <c r="B12">
        <v>311375</v>
      </c>
      <c r="C12" s="8">
        <v>0</v>
      </c>
      <c r="D12" s="27">
        <v>110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88</v>
      </c>
      <c r="Q12">
        <v>0</v>
      </c>
      <c r="R12">
        <v>0</v>
      </c>
      <c r="T12" s="8" t="str">
        <f t="shared" si="0"/>
        <v>=</v>
      </c>
      <c r="V12" s="33">
        <f t="shared" si="1"/>
        <v>0</v>
      </c>
      <c r="W12" s="33">
        <f t="shared" si="2"/>
        <v>88</v>
      </c>
      <c r="Y12" s="1" t="str">
        <f t="shared" si="3"/>
        <v/>
      </c>
      <c r="Z12" s="1" t="str">
        <f t="shared" si="4"/>
        <v/>
      </c>
      <c r="AA12" s="1" t="str">
        <f t="shared" si="5"/>
        <v/>
      </c>
      <c r="AB12" s="1" t="str">
        <f t="shared" si="6"/>
        <v/>
      </c>
      <c r="AC12" s="1">
        <f t="shared" si="7"/>
        <v>110</v>
      </c>
      <c r="AE12" s="37"/>
      <c r="AF12" s="12">
        <v>0</v>
      </c>
      <c r="AH12" s="12">
        <v>0</v>
      </c>
      <c r="AL12" s="5">
        <f>SUM(AA:AA)</f>
        <v>550</v>
      </c>
      <c r="AN12" s="3"/>
    </row>
    <row r="13" spans="1:45" x14ac:dyDescent="0.25">
      <c r="A13" s="8"/>
      <c r="B13">
        <v>311375</v>
      </c>
      <c r="C13" s="8">
        <v>1</v>
      </c>
      <c r="D13" s="27">
        <v>110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88</v>
      </c>
      <c r="Q13">
        <v>0</v>
      </c>
      <c r="R13">
        <v>0</v>
      </c>
      <c r="T13" s="8" t="str">
        <f t="shared" si="0"/>
        <v>=</v>
      </c>
      <c r="V13" s="33">
        <f t="shared" si="1"/>
        <v>0</v>
      </c>
      <c r="W13" s="33">
        <f t="shared" si="2"/>
        <v>88</v>
      </c>
      <c r="Y13" s="1" t="str">
        <f t="shared" si="3"/>
        <v/>
      </c>
      <c r="Z13" s="1" t="str">
        <f t="shared" si="4"/>
        <v/>
      </c>
      <c r="AA13" s="1" t="str">
        <f t="shared" si="5"/>
        <v/>
      </c>
      <c r="AB13" s="1" t="str">
        <f t="shared" si="6"/>
        <v/>
      </c>
      <c r="AC13" s="1">
        <f t="shared" si="7"/>
        <v>110</v>
      </c>
      <c r="AE13" s="37"/>
    </row>
    <row r="14" spans="1:45" x14ac:dyDescent="0.25">
      <c r="A14" s="28"/>
      <c r="B14">
        <v>311375</v>
      </c>
      <c r="C14" s="28">
        <v>2</v>
      </c>
      <c r="D14" s="27">
        <v>110</v>
      </c>
      <c r="E14">
        <v>1</v>
      </c>
      <c r="F14">
        <v>2</v>
      </c>
      <c r="G14">
        <v>2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88</v>
      </c>
      <c r="Q14">
        <v>0</v>
      </c>
      <c r="R14">
        <v>0</v>
      </c>
      <c r="T14" s="8" t="str">
        <f t="shared" si="0"/>
        <v>=</v>
      </c>
      <c r="V14" s="33">
        <f t="shared" si="1"/>
        <v>0</v>
      </c>
      <c r="W14" s="33">
        <f t="shared" si="2"/>
        <v>88</v>
      </c>
      <c r="Y14" s="1" t="str">
        <f t="shared" si="3"/>
        <v/>
      </c>
      <c r="Z14" s="1" t="str">
        <f t="shared" si="4"/>
        <v/>
      </c>
      <c r="AA14" s="1">
        <f t="shared" si="5"/>
        <v>110</v>
      </c>
      <c r="AB14" s="1" t="str">
        <f t="shared" si="6"/>
        <v/>
      </c>
      <c r="AC14" s="1" t="str">
        <f t="shared" si="7"/>
        <v/>
      </c>
      <c r="AF14" s="12" t="s">
        <v>43</v>
      </c>
      <c r="AH14" s="12" t="s">
        <v>39</v>
      </c>
      <c r="AL14" s="16" t="s">
        <v>26</v>
      </c>
    </row>
    <row r="15" spans="1:45" x14ac:dyDescent="0.25">
      <c r="A15" s="8"/>
      <c r="B15">
        <v>311375</v>
      </c>
      <c r="C15" s="8">
        <v>3</v>
      </c>
      <c r="D15" s="27">
        <v>110</v>
      </c>
      <c r="E15">
        <v>1</v>
      </c>
      <c r="F15">
        <v>3</v>
      </c>
      <c r="G15">
        <v>3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88</v>
      </c>
      <c r="Q15">
        <v>0</v>
      </c>
      <c r="R15">
        <v>0</v>
      </c>
      <c r="T15" s="8" t="str">
        <f t="shared" si="0"/>
        <v>=</v>
      </c>
      <c r="V15" s="33">
        <f t="shared" si="1"/>
        <v>0</v>
      </c>
      <c r="W15" s="33">
        <f t="shared" si="2"/>
        <v>88</v>
      </c>
      <c r="Y15" s="1" t="str">
        <f t="shared" si="3"/>
        <v/>
      </c>
      <c r="Z15" s="1" t="str">
        <f t="shared" si="4"/>
        <v/>
      </c>
      <c r="AA15" s="1" t="str">
        <f t="shared" si="5"/>
        <v/>
      </c>
      <c r="AB15" s="1">
        <f t="shared" si="6"/>
        <v>110</v>
      </c>
      <c r="AC15" s="1" t="str">
        <f t="shared" si="7"/>
        <v/>
      </c>
      <c r="AF15" s="12">
        <v>0</v>
      </c>
      <c r="AH15" s="12">
        <v>20</v>
      </c>
      <c r="AL15" s="5">
        <f>SUM(AB:AB)</f>
        <v>440</v>
      </c>
    </row>
    <row r="16" spans="1:45" x14ac:dyDescent="0.25">
      <c r="A16" s="8"/>
      <c r="B16">
        <v>311375</v>
      </c>
      <c r="C16" s="8">
        <v>4</v>
      </c>
      <c r="D16" s="27">
        <v>110</v>
      </c>
      <c r="E16">
        <v>1</v>
      </c>
      <c r="F16">
        <v>4</v>
      </c>
      <c r="G16">
        <v>4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88</v>
      </c>
      <c r="Q16">
        <v>0</v>
      </c>
      <c r="R16">
        <v>0</v>
      </c>
      <c r="T16" s="8" t="str">
        <f t="shared" si="0"/>
        <v>=</v>
      </c>
      <c r="V16" s="33">
        <f t="shared" si="1"/>
        <v>0</v>
      </c>
      <c r="W16" s="33">
        <f t="shared" si="2"/>
        <v>88</v>
      </c>
      <c r="Y16" s="1" t="str">
        <f t="shared" si="3"/>
        <v/>
      </c>
      <c r="Z16" s="1" t="str">
        <f t="shared" si="4"/>
        <v/>
      </c>
      <c r="AA16" s="1" t="str">
        <f t="shared" si="5"/>
        <v/>
      </c>
      <c r="AB16" s="1" t="str">
        <f t="shared" si="6"/>
        <v/>
      </c>
      <c r="AC16" s="1">
        <f t="shared" si="7"/>
        <v>110</v>
      </c>
      <c r="AE16" s="37"/>
    </row>
    <row r="17" spans="1:38" x14ac:dyDescent="0.25">
      <c r="A17" s="8"/>
      <c r="C17" s="8"/>
      <c r="D17" s="27"/>
      <c r="T17" s="8" t="str">
        <f t="shared" si="0"/>
        <v>=</v>
      </c>
      <c r="V17" s="33">
        <f t="shared" si="1"/>
        <v>0</v>
      </c>
      <c r="W17" s="33">
        <f t="shared" si="2"/>
        <v>0</v>
      </c>
      <c r="Y17" s="1" t="str">
        <f t="shared" si="3"/>
        <v/>
      </c>
      <c r="Z17" s="1" t="str">
        <f t="shared" si="4"/>
        <v/>
      </c>
      <c r="AA17" s="1" t="str">
        <f t="shared" si="5"/>
        <v/>
      </c>
      <c r="AB17" s="1" t="str">
        <f t="shared" si="6"/>
        <v/>
      </c>
      <c r="AC17" s="1" t="str">
        <f t="shared" si="7"/>
        <v/>
      </c>
      <c r="AE17" s="36">
        <v>330</v>
      </c>
      <c r="AF17" s="12" t="s">
        <v>44</v>
      </c>
      <c r="AH17" s="12" t="s">
        <v>48</v>
      </c>
      <c r="AL17" s="16" t="s">
        <v>29</v>
      </c>
    </row>
    <row r="18" spans="1:38" x14ac:dyDescent="0.25">
      <c r="A18" s="8" t="s">
        <v>129</v>
      </c>
      <c r="C18" s="8"/>
      <c r="D18" s="27"/>
      <c r="T18" s="8" t="str">
        <f t="shared" si="0"/>
        <v>=</v>
      </c>
      <c r="V18" s="33">
        <f t="shared" si="1"/>
        <v>0</v>
      </c>
      <c r="W18" s="33">
        <f t="shared" si="2"/>
        <v>0</v>
      </c>
      <c r="Y18" s="1" t="str">
        <f t="shared" si="3"/>
        <v/>
      </c>
      <c r="Z18" s="1" t="str">
        <f t="shared" si="4"/>
        <v/>
      </c>
      <c r="AA18" s="1" t="str">
        <f t="shared" si="5"/>
        <v/>
      </c>
      <c r="AB18" s="1" t="str">
        <f t="shared" si="6"/>
        <v/>
      </c>
      <c r="AC18" s="1" t="str">
        <f t="shared" si="7"/>
        <v/>
      </c>
      <c r="AF18" s="12">
        <v>0</v>
      </c>
      <c r="AH18" s="12">
        <v>10</v>
      </c>
      <c r="AL18" s="5">
        <f>SUM(AC:AC)</f>
        <v>1639</v>
      </c>
    </row>
    <row r="19" spans="1:38" x14ac:dyDescent="0.25">
      <c r="A19" s="8" t="s">
        <v>56</v>
      </c>
      <c r="B19" t="s">
        <v>0</v>
      </c>
      <c r="C19" s="8" t="s">
        <v>1</v>
      </c>
      <c r="D19" s="27" t="s">
        <v>124</v>
      </c>
      <c r="E19" t="s">
        <v>2</v>
      </c>
      <c r="F19" t="s">
        <v>4</v>
      </c>
      <c r="H19" t="s">
        <v>69</v>
      </c>
      <c r="I19" t="s">
        <v>51</v>
      </c>
      <c r="J19" t="s">
        <v>7</v>
      </c>
      <c r="K19" t="s">
        <v>52</v>
      </c>
      <c r="L19" t="s">
        <v>53</v>
      </c>
      <c r="M19" t="s">
        <v>54</v>
      </c>
      <c r="N19" t="s">
        <v>55</v>
      </c>
      <c r="O19" t="s">
        <v>57</v>
      </c>
      <c r="P19" t="s">
        <v>5</v>
      </c>
      <c r="Q19" t="s">
        <v>6</v>
      </c>
      <c r="R19" t="s">
        <v>86</v>
      </c>
      <c r="T19" s="8" t="str">
        <f t="shared" si="0"/>
        <v>VOIDED</v>
      </c>
      <c r="V19" s="33">
        <f t="shared" si="1"/>
        <v>0</v>
      </c>
      <c r="W19" s="33">
        <f t="shared" si="2"/>
        <v>0</v>
      </c>
      <c r="Y19" s="1" t="str">
        <f t="shared" si="3"/>
        <v/>
      </c>
      <c r="Z19" s="1" t="str">
        <f t="shared" si="4"/>
        <v/>
      </c>
      <c r="AA19" s="1" t="str">
        <f t="shared" si="5"/>
        <v/>
      </c>
      <c r="AB19" s="1" t="str">
        <f t="shared" si="6"/>
        <v/>
      </c>
      <c r="AC19" s="1" t="str">
        <f t="shared" si="7"/>
        <v/>
      </c>
    </row>
    <row r="20" spans="1:38" x14ac:dyDescent="0.25">
      <c r="A20" s="8"/>
      <c r="B20">
        <v>311381</v>
      </c>
      <c r="C20" s="8">
        <v>0</v>
      </c>
      <c r="D20" s="27">
        <v>110</v>
      </c>
      <c r="E20">
        <v>1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9.9999999999999995E-7</v>
      </c>
      <c r="M20">
        <v>0</v>
      </c>
      <c r="N20">
        <v>0</v>
      </c>
      <c r="O20">
        <v>0</v>
      </c>
      <c r="P20">
        <v>110</v>
      </c>
      <c r="Q20">
        <v>0</v>
      </c>
      <c r="R20">
        <v>0</v>
      </c>
      <c r="T20" s="8" t="str">
        <f t="shared" si="0"/>
        <v>NOT EQUAL</v>
      </c>
      <c r="V20" s="33">
        <f t="shared" si="1"/>
        <v>0</v>
      </c>
      <c r="W20" s="33">
        <f t="shared" si="2"/>
        <v>109.99999889999999</v>
      </c>
      <c r="Y20" s="1" t="str">
        <f t="shared" si="3"/>
        <v/>
      </c>
      <c r="Z20" s="1" t="str">
        <f t="shared" si="4"/>
        <v/>
      </c>
      <c r="AA20" s="1" t="str">
        <f t="shared" si="5"/>
        <v/>
      </c>
      <c r="AB20" s="1" t="str">
        <f t="shared" si="6"/>
        <v/>
      </c>
      <c r="AC20" s="1">
        <f t="shared" si="7"/>
        <v>110</v>
      </c>
      <c r="AE20" s="37"/>
      <c r="AF20" s="12" t="s">
        <v>45</v>
      </c>
      <c r="AH20" s="12" t="s">
        <v>49</v>
      </c>
    </row>
    <row r="21" spans="1:38" x14ac:dyDescent="0.25">
      <c r="A21" s="8"/>
      <c r="B21">
        <v>311381</v>
      </c>
      <c r="C21" s="8">
        <v>1</v>
      </c>
      <c r="D21" s="27">
        <v>110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9.9999999999999995E-7</v>
      </c>
      <c r="M21">
        <v>0</v>
      </c>
      <c r="N21">
        <v>0</v>
      </c>
      <c r="O21">
        <v>0</v>
      </c>
      <c r="P21">
        <v>110</v>
      </c>
      <c r="Q21">
        <v>0</v>
      </c>
      <c r="R21">
        <v>0</v>
      </c>
      <c r="T21" s="8" t="str">
        <f t="shared" si="0"/>
        <v>NOT EQUAL</v>
      </c>
      <c r="V21" s="33">
        <f t="shared" si="1"/>
        <v>0</v>
      </c>
      <c r="W21" s="33">
        <f t="shared" si="2"/>
        <v>109.99999889999999</v>
      </c>
      <c r="Y21" s="1" t="str">
        <f t="shared" si="3"/>
        <v/>
      </c>
      <c r="Z21" s="1" t="str">
        <f t="shared" si="4"/>
        <v/>
      </c>
      <c r="AA21" s="1" t="str">
        <f t="shared" si="5"/>
        <v/>
      </c>
      <c r="AB21" s="1" t="str">
        <f t="shared" si="6"/>
        <v/>
      </c>
      <c r="AC21" s="1">
        <f t="shared" si="7"/>
        <v>110</v>
      </c>
      <c r="AE21" s="37"/>
      <c r="AF21" s="12">
        <v>0</v>
      </c>
      <c r="AH21" s="12">
        <v>0</v>
      </c>
    </row>
    <row r="22" spans="1:38" x14ac:dyDescent="0.25">
      <c r="A22" s="8"/>
      <c r="B22">
        <v>311381</v>
      </c>
      <c r="C22" s="8">
        <v>2</v>
      </c>
      <c r="D22" s="27">
        <v>110</v>
      </c>
      <c r="E22">
        <v>1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9.9999999999999995E-7</v>
      </c>
      <c r="M22">
        <v>0</v>
      </c>
      <c r="N22">
        <v>0</v>
      </c>
      <c r="O22">
        <v>0</v>
      </c>
      <c r="P22">
        <v>110</v>
      </c>
      <c r="Q22">
        <v>0</v>
      </c>
      <c r="R22">
        <v>0</v>
      </c>
      <c r="T22" s="8" t="str">
        <f t="shared" si="0"/>
        <v>NOT EQUAL</v>
      </c>
      <c r="V22" s="33">
        <f t="shared" si="1"/>
        <v>0</v>
      </c>
      <c r="W22" s="33">
        <f t="shared" si="2"/>
        <v>109.99999889999999</v>
      </c>
      <c r="Y22" s="1" t="str">
        <f t="shared" si="3"/>
        <v/>
      </c>
      <c r="Z22" s="1" t="str">
        <f t="shared" si="4"/>
        <v/>
      </c>
      <c r="AA22" s="1">
        <f t="shared" si="5"/>
        <v>110</v>
      </c>
      <c r="AB22" s="1" t="str">
        <f t="shared" si="6"/>
        <v/>
      </c>
      <c r="AC22" s="1" t="str">
        <f t="shared" si="7"/>
        <v/>
      </c>
    </row>
    <row r="23" spans="1:38" x14ac:dyDescent="0.25">
      <c r="A23" s="8"/>
      <c r="B23">
        <v>311381</v>
      </c>
      <c r="C23" s="8">
        <v>3</v>
      </c>
      <c r="D23" s="27">
        <v>110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9.9999999999999995E-7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T23" s="8" t="str">
        <f t="shared" si="0"/>
        <v>NOT EQUAL</v>
      </c>
      <c r="V23" s="33">
        <f t="shared" si="1"/>
        <v>0</v>
      </c>
      <c r="W23" s="33">
        <f t="shared" si="2"/>
        <v>109.99999889999999</v>
      </c>
      <c r="Y23" s="1" t="str">
        <f t="shared" si="3"/>
        <v/>
      </c>
      <c r="Z23" s="1" t="str">
        <f t="shared" si="4"/>
        <v/>
      </c>
      <c r="AA23" s="1" t="str">
        <f t="shared" si="5"/>
        <v/>
      </c>
      <c r="AB23" s="1">
        <f t="shared" si="6"/>
        <v>110</v>
      </c>
      <c r="AC23" s="1" t="str">
        <f t="shared" si="7"/>
        <v/>
      </c>
      <c r="AL23" s="5" t="s">
        <v>27</v>
      </c>
    </row>
    <row r="24" spans="1:38" x14ac:dyDescent="0.25">
      <c r="A24" s="28"/>
      <c r="B24">
        <v>311381</v>
      </c>
      <c r="C24" s="28">
        <v>4</v>
      </c>
      <c r="D24" s="27">
        <v>110</v>
      </c>
      <c r="E24">
        <v>1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9.9999999999999995E-7</v>
      </c>
      <c r="M24">
        <v>0</v>
      </c>
      <c r="N24">
        <v>0</v>
      </c>
      <c r="O24">
        <v>0</v>
      </c>
      <c r="P24">
        <v>110</v>
      </c>
      <c r="Q24">
        <v>0</v>
      </c>
      <c r="R24">
        <v>0</v>
      </c>
      <c r="T24" s="8" t="str">
        <f t="shared" si="0"/>
        <v>NOT EQUAL</v>
      </c>
      <c r="V24" s="33">
        <f t="shared" si="1"/>
        <v>0</v>
      </c>
      <c r="W24" s="33">
        <f t="shared" si="2"/>
        <v>109.99999889999999</v>
      </c>
      <c r="Y24" s="1" t="str">
        <f t="shared" si="3"/>
        <v/>
      </c>
      <c r="Z24" s="1" t="str">
        <f t="shared" si="4"/>
        <v/>
      </c>
      <c r="AA24" s="1" t="str">
        <f t="shared" si="5"/>
        <v/>
      </c>
      <c r="AB24" s="1" t="str">
        <f t="shared" si="6"/>
        <v/>
      </c>
      <c r="AC24" s="1">
        <f t="shared" si="7"/>
        <v>110</v>
      </c>
      <c r="AE24" s="37"/>
      <c r="AF24" t="s">
        <v>58</v>
      </c>
      <c r="AL24" s="5">
        <f>AL6+AL9</f>
        <v>246.40000000000003</v>
      </c>
    </row>
    <row r="25" spans="1:38" x14ac:dyDescent="0.25">
      <c r="A25" s="8"/>
      <c r="C25" s="8"/>
      <c r="D25" s="27"/>
      <c r="T25" s="8" t="str">
        <f t="shared" si="0"/>
        <v>=</v>
      </c>
      <c r="V25" s="33">
        <f t="shared" si="1"/>
        <v>0</v>
      </c>
      <c r="W25" s="33">
        <f t="shared" si="2"/>
        <v>0</v>
      </c>
      <c r="Y25" s="1" t="str">
        <f t="shared" si="3"/>
        <v/>
      </c>
      <c r="Z25" s="1" t="str">
        <f t="shared" si="4"/>
        <v/>
      </c>
      <c r="AA25" s="1" t="str">
        <f t="shared" si="5"/>
        <v/>
      </c>
      <c r="AB25" s="1" t="str">
        <f t="shared" si="6"/>
        <v/>
      </c>
      <c r="AC25" s="1" t="str">
        <f t="shared" si="7"/>
        <v/>
      </c>
      <c r="AE25" s="36">
        <v>330</v>
      </c>
      <c r="AF25" cm="1">
        <f t="array" ref="AF25">IF(OR(Q2=0, Q2=1),
    IF(P2=0, 0,
        IF(COUNTA(H2:O2)=0,
            D2 * E2,
            ROUND(
                IF(G2=4,
                    IF(OR(J2&gt;0, K2&gt;0, L2&gt;0, N2&gt;0),
                        D2 * E2,
                        D2 * E2 * PRODUCT(1 - H2:H2 / 100, 1 - M2:M2 / 100, 1 - O2:O2 / 100)
                    ),
                    IF(OR(J2&gt;0, K2&gt;0, L2&gt;0, N2&gt;0),
                        IF(G2=0,
                            (D2 * E2) / 1.12,
                            D2 * E2
                        ),
                        IF(G2=1,
                            (D2 * E2) * 1.12,
                            D2 * E2
                        )
                    )
                ) * PRODUCT(1 - H2:H2 / 100, 1 - M2:M2 / 100, 1 - O2:O2 / 100),
            2)
        )
    ),
"Voided")</f>
        <v>0</v>
      </c>
    </row>
    <row r="26" spans="1:38" x14ac:dyDescent="0.25">
      <c r="A26" t="s">
        <v>130</v>
      </c>
      <c r="T26" s="8" t="str">
        <f t="shared" si="0"/>
        <v>=</v>
      </c>
      <c r="V26" s="33">
        <f t="shared" si="1"/>
        <v>0</v>
      </c>
      <c r="W26" s="33">
        <f t="shared" si="2"/>
        <v>0</v>
      </c>
      <c r="Y26" s="1" t="str">
        <f t="shared" si="3"/>
        <v/>
      </c>
      <c r="Z26" s="1" t="str">
        <f t="shared" si="4"/>
        <v/>
      </c>
      <c r="AA26" s="1" t="str">
        <f t="shared" si="5"/>
        <v/>
      </c>
      <c r="AB26" s="1" t="str">
        <f t="shared" si="6"/>
        <v/>
      </c>
      <c r="AC26" s="1" t="str">
        <f t="shared" si="7"/>
        <v/>
      </c>
      <c r="AL26" s="5" t="s">
        <v>36</v>
      </c>
    </row>
    <row r="27" spans="1:38" x14ac:dyDescent="0.25">
      <c r="A27" t="s">
        <v>56</v>
      </c>
      <c r="B27" t="s">
        <v>0</v>
      </c>
      <c r="C27" t="s">
        <v>1</v>
      </c>
      <c r="D27" s="2" t="s">
        <v>124</v>
      </c>
      <c r="E27" t="s">
        <v>2</v>
      </c>
      <c r="F27" t="s">
        <v>4</v>
      </c>
      <c r="H27" t="s">
        <v>69</v>
      </c>
      <c r="I27" t="s">
        <v>51</v>
      </c>
      <c r="J27" t="s">
        <v>7</v>
      </c>
      <c r="K27" t="s">
        <v>52</v>
      </c>
      <c r="L27" t="s">
        <v>53</v>
      </c>
      <c r="M27" t="s">
        <v>54</v>
      </c>
      <c r="N27" t="s">
        <v>55</v>
      </c>
      <c r="O27" t="s">
        <v>57</v>
      </c>
      <c r="P27" t="s">
        <v>5</v>
      </c>
      <c r="Q27" t="s">
        <v>6</v>
      </c>
      <c r="R27" t="s">
        <v>86</v>
      </c>
      <c r="T27" s="8" t="str">
        <f t="shared" si="0"/>
        <v>VOIDED</v>
      </c>
      <c r="V27" s="33">
        <f t="shared" si="1"/>
        <v>0</v>
      </c>
      <c r="W27" s="33">
        <f t="shared" si="2"/>
        <v>0</v>
      </c>
      <c r="Y27" s="1" t="str">
        <f t="shared" si="3"/>
        <v/>
      </c>
      <c r="Z27" s="1" t="str">
        <f t="shared" si="4"/>
        <v/>
      </c>
      <c r="AA27" s="1" t="str">
        <f t="shared" si="5"/>
        <v/>
      </c>
      <c r="AB27" s="1" t="str">
        <f t="shared" si="6"/>
        <v/>
      </c>
      <c r="AC27" s="1" t="str">
        <f t="shared" si="7"/>
        <v/>
      </c>
      <c r="AF27" t="s">
        <v>59</v>
      </c>
      <c r="AL27" s="5">
        <f>AL6 / 1.12 * 0.12</f>
        <v>26.4</v>
      </c>
    </row>
    <row r="28" spans="1:38" x14ac:dyDescent="0.25">
      <c r="B28">
        <v>311377</v>
      </c>
      <c r="C28">
        <v>0</v>
      </c>
      <c r="D28" s="2">
        <v>123.2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0</v>
      </c>
      <c r="P28">
        <v>101.2</v>
      </c>
      <c r="Q28">
        <v>0</v>
      </c>
      <c r="R28">
        <v>0</v>
      </c>
      <c r="T28" s="8" t="str">
        <f t="shared" si="0"/>
        <v>NOT EQUAL</v>
      </c>
      <c r="V28" s="33">
        <f t="shared" si="1"/>
        <v>24.64</v>
      </c>
      <c r="W28" s="33">
        <f t="shared" si="2"/>
        <v>101.2</v>
      </c>
      <c r="Y28" s="1">
        <f t="shared" si="3"/>
        <v>123.2</v>
      </c>
      <c r="Z28" s="1" t="str">
        <f t="shared" si="4"/>
        <v/>
      </c>
      <c r="AA28" s="1" t="str">
        <f t="shared" si="5"/>
        <v/>
      </c>
      <c r="AB28" s="1" t="str">
        <f t="shared" si="6"/>
        <v/>
      </c>
      <c r="AC28" s="1" t="str">
        <f t="shared" si="7"/>
        <v/>
      </c>
      <c r="AF28" cm="1">
        <f t="array" ref="AF28">IF(OR(Q2=0, Q2=1),
    IF(P2=0, 0,
        _xlfn.LET(
            _xlpm.base, D2 * E2,
            _xlpm.hasGovDiscount, OR(J2&gt;0, K2&gt;0, L2&gt;0, N2&gt;0),
            _xlpm.isTaxIncl, G2=0,
            _xlpm.isTaxExcl, G2=1,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H2:O2 / 100), 2)
        )
    ),
"Voided")</f>
        <v>0</v>
      </c>
    </row>
    <row r="29" spans="1:38" x14ac:dyDescent="0.25">
      <c r="B29">
        <v>311377</v>
      </c>
      <c r="C29">
        <v>1</v>
      </c>
      <c r="D29" s="2">
        <v>110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0</v>
      </c>
      <c r="O29">
        <v>0</v>
      </c>
      <c r="P29">
        <v>101.2</v>
      </c>
      <c r="Q29">
        <v>0</v>
      </c>
      <c r="R29">
        <v>0</v>
      </c>
      <c r="T29" s="8" t="str">
        <f t="shared" si="0"/>
        <v>NOT EQUAL</v>
      </c>
      <c r="V29" s="33">
        <f t="shared" si="1"/>
        <v>22</v>
      </c>
      <c r="W29" s="33">
        <f t="shared" si="2"/>
        <v>101.2</v>
      </c>
      <c r="Y29" s="1">
        <f t="shared" si="3"/>
        <v>123.20000000000002</v>
      </c>
      <c r="Z29" s="1" t="str">
        <f t="shared" si="4"/>
        <v/>
      </c>
      <c r="AA29" s="1" t="str">
        <f t="shared" si="5"/>
        <v/>
      </c>
      <c r="AB29" s="1" t="str">
        <f t="shared" si="6"/>
        <v/>
      </c>
      <c r="AC29" s="1" t="str">
        <f t="shared" si="7"/>
        <v/>
      </c>
      <c r="AL29" s="5" t="s">
        <v>28</v>
      </c>
    </row>
    <row r="30" spans="1:38" x14ac:dyDescent="0.25">
      <c r="B30">
        <v>311377</v>
      </c>
      <c r="C30">
        <v>2</v>
      </c>
      <c r="D30" s="2">
        <v>110</v>
      </c>
      <c r="E30">
        <v>1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0</v>
      </c>
      <c r="O30">
        <v>0</v>
      </c>
      <c r="P30">
        <v>88</v>
      </c>
      <c r="Q30">
        <v>0</v>
      </c>
      <c r="R30">
        <v>0</v>
      </c>
      <c r="T30" s="8" t="str">
        <f t="shared" si="0"/>
        <v>NOT EQUAL</v>
      </c>
      <c r="V30" s="33">
        <f t="shared" si="1"/>
        <v>22</v>
      </c>
      <c r="W30" s="33">
        <f t="shared" si="2"/>
        <v>88</v>
      </c>
      <c r="Y30" s="1" t="str">
        <f t="shared" si="3"/>
        <v/>
      </c>
      <c r="Z30" s="1" t="str">
        <f t="shared" si="4"/>
        <v/>
      </c>
      <c r="AA30" s="1">
        <f t="shared" si="5"/>
        <v>110</v>
      </c>
      <c r="AB30" s="1" t="str">
        <f t="shared" si="6"/>
        <v/>
      </c>
      <c r="AC30" s="1" t="str">
        <f t="shared" si="7"/>
        <v/>
      </c>
      <c r="AF30" t="s">
        <v>131</v>
      </c>
      <c r="AL30" s="5">
        <f>AL9/1.12*0.12</f>
        <v>0</v>
      </c>
    </row>
    <row r="31" spans="1:38" x14ac:dyDescent="0.25">
      <c r="B31">
        <v>311377</v>
      </c>
      <c r="C31">
        <v>3</v>
      </c>
      <c r="D31" s="2">
        <v>110</v>
      </c>
      <c r="E31">
        <v>1</v>
      </c>
      <c r="F31">
        <v>3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88</v>
      </c>
      <c r="Q31">
        <v>0</v>
      </c>
      <c r="R31">
        <v>0</v>
      </c>
      <c r="T31" s="8" t="str">
        <f t="shared" si="0"/>
        <v>NOT EQUAL</v>
      </c>
      <c r="V31" s="33">
        <f t="shared" si="1"/>
        <v>22</v>
      </c>
      <c r="W31" s="33">
        <f t="shared" si="2"/>
        <v>88</v>
      </c>
      <c r="Y31" s="1" t="str">
        <f t="shared" si="3"/>
        <v/>
      </c>
      <c r="Z31" s="1" t="str">
        <f t="shared" si="4"/>
        <v/>
      </c>
      <c r="AA31" s="1" t="str">
        <f t="shared" si="5"/>
        <v/>
      </c>
      <c r="AB31" s="1">
        <f t="shared" si="6"/>
        <v>110</v>
      </c>
      <c r="AC31" s="1" t="str">
        <f t="shared" si="7"/>
        <v/>
      </c>
      <c r="AF31" s="35" t="str" cm="1">
        <f t="array" ref="AF31">IF(
        AND(
            G2=4,
            OR(Q2=0, Q2=1),
            P2&lt;&gt;0
        ),
        IF(H2&gt;0,
            ROUND((D2 * E2 * PRODUCT(1 - I2:I2 / 100, 1 - M2:M2 / 100, 1 - O2:O2 / 100) - R2), 2),
            ROUND(D2 * E2 * PRODUCT(1 - I2:I2 / 100, 1 - M2:M2 / 100, 1 - O2:O2 / 100), 2)
        ),
    "")</f>
        <v/>
      </c>
    </row>
    <row r="32" spans="1:38" x14ac:dyDescent="0.25">
      <c r="B32">
        <v>311377</v>
      </c>
      <c r="C32">
        <v>4</v>
      </c>
      <c r="D32" s="2">
        <v>110</v>
      </c>
      <c r="E32">
        <v>1</v>
      </c>
      <c r="F32">
        <v>4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88</v>
      </c>
      <c r="Q32">
        <v>0</v>
      </c>
      <c r="R32">
        <v>0</v>
      </c>
      <c r="T32" s="8" t="str">
        <f t="shared" si="0"/>
        <v>NOT EQUAL</v>
      </c>
      <c r="V32" s="33">
        <f t="shared" si="1"/>
        <v>22</v>
      </c>
      <c r="W32" s="33">
        <f t="shared" si="2"/>
        <v>88</v>
      </c>
      <c r="Y32" s="1" t="str">
        <f t="shared" si="3"/>
        <v/>
      </c>
      <c r="Z32" s="1" t="str">
        <f t="shared" si="4"/>
        <v/>
      </c>
      <c r="AA32" s="1" t="str">
        <f t="shared" si="5"/>
        <v/>
      </c>
      <c r="AB32" s="1" t="str">
        <f t="shared" si="6"/>
        <v/>
      </c>
      <c r="AC32" s="1">
        <f t="shared" si="7"/>
        <v>110</v>
      </c>
      <c r="AE32" s="37"/>
      <c r="AL32" s="5" t="s">
        <v>32</v>
      </c>
    </row>
    <row r="33" spans="1:45" x14ac:dyDescent="0.25">
      <c r="T33" s="8" t="str">
        <f t="shared" si="0"/>
        <v>=</v>
      </c>
      <c r="V33" s="33">
        <f t="shared" si="1"/>
        <v>0</v>
      </c>
      <c r="W33" s="33">
        <f t="shared" si="2"/>
        <v>0</v>
      </c>
      <c r="Y33" s="1" t="str">
        <f t="shared" si="3"/>
        <v/>
      </c>
      <c r="Z33" s="1" t="str">
        <f t="shared" si="4"/>
        <v/>
      </c>
      <c r="AA33" s="1" t="str">
        <f t="shared" si="5"/>
        <v/>
      </c>
      <c r="AB33" s="1" t="str">
        <f t="shared" si="6"/>
        <v/>
      </c>
      <c r="AC33" s="1" t="str">
        <f t="shared" si="7"/>
        <v/>
      </c>
      <c r="AE33" s="36">
        <v>110</v>
      </c>
      <c r="AL33" s="5">
        <f>(((AL3-(AL6/1.12*0.12)) * (AH6*0.01)) / AF3) * AF6</f>
        <v>0</v>
      </c>
    </row>
    <row r="34" spans="1:45" x14ac:dyDescent="0.25">
      <c r="A34" t="s">
        <v>44</v>
      </c>
      <c r="T34" s="8" t="str">
        <f t="shared" si="0"/>
        <v>=</v>
      </c>
      <c r="V34" s="33">
        <f t="shared" si="1"/>
        <v>0</v>
      </c>
      <c r="W34" s="33">
        <f t="shared" si="2"/>
        <v>0</v>
      </c>
      <c r="Y34" s="1" t="str">
        <f t="shared" si="3"/>
        <v/>
      </c>
      <c r="Z34" s="1" t="str">
        <f t="shared" si="4"/>
        <v/>
      </c>
      <c r="AA34" s="1" t="str">
        <f t="shared" si="5"/>
        <v/>
      </c>
      <c r="AB34" s="1" t="str">
        <f t="shared" si="6"/>
        <v/>
      </c>
      <c r="AC34" s="1" t="str">
        <f t="shared" si="7"/>
        <v/>
      </c>
    </row>
    <row r="35" spans="1:45" x14ac:dyDescent="0.25">
      <c r="A35" t="s">
        <v>56</v>
      </c>
      <c r="B35" t="s">
        <v>0</v>
      </c>
      <c r="C35" t="s">
        <v>1</v>
      </c>
      <c r="D35" s="2" t="s">
        <v>124</v>
      </c>
      <c r="E35" t="s">
        <v>2</v>
      </c>
      <c r="F35" t="s">
        <v>4</v>
      </c>
      <c r="H35" t="s">
        <v>69</v>
      </c>
      <c r="I35" t="s">
        <v>51</v>
      </c>
      <c r="J35" t="s">
        <v>7</v>
      </c>
      <c r="K35" t="s">
        <v>52</v>
      </c>
      <c r="L35" t="s">
        <v>53</v>
      </c>
      <c r="M35" t="s">
        <v>54</v>
      </c>
      <c r="N35" t="s">
        <v>55</v>
      </c>
      <c r="O35" t="s">
        <v>57</v>
      </c>
      <c r="P35" t="s">
        <v>5</v>
      </c>
      <c r="Q35" t="s">
        <v>6</v>
      </c>
      <c r="R35" t="s">
        <v>86</v>
      </c>
      <c r="T35" s="8" t="str">
        <f t="shared" si="0"/>
        <v>VOIDED</v>
      </c>
      <c r="V35" s="33">
        <f t="shared" si="1"/>
        <v>0</v>
      </c>
      <c r="W35" s="33">
        <f t="shared" si="2"/>
        <v>0</v>
      </c>
      <c r="Y35" s="1" t="str">
        <f t="shared" si="3"/>
        <v/>
      </c>
      <c r="Z35" s="1" t="str">
        <f t="shared" si="4"/>
        <v/>
      </c>
      <c r="AA35" s="1" t="str">
        <f t="shared" si="5"/>
        <v/>
      </c>
      <c r="AB35" s="1" t="str">
        <f t="shared" si="6"/>
        <v/>
      </c>
      <c r="AC35" s="1" t="str">
        <f t="shared" si="7"/>
        <v/>
      </c>
      <c r="AL35" s="5" t="s">
        <v>38</v>
      </c>
    </row>
    <row r="36" spans="1:45" s="4" customFormat="1" x14ac:dyDescent="0.25">
      <c r="A36"/>
      <c r="B36">
        <v>311378</v>
      </c>
      <c r="C36">
        <v>0</v>
      </c>
      <c r="D36" s="2">
        <v>110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99</v>
      </c>
      <c r="Q36">
        <v>0</v>
      </c>
      <c r="R36">
        <v>0</v>
      </c>
      <c r="T36" s="8" t="str">
        <f t="shared" si="0"/>
        <v>=</v>
      </c>
      <c r="V36" s="33">
        <f t="shared" si="1"/>
        <v>0</v>
      </c>
      <c r="W36" s="33">
        <f t="shared" si="2"/>
        <v>99</v>
      </c>
      <c r="Y36" s="1" t="str">
        <f t="shared" si="3"/>
        <v/>
      </c>
      <c r="Z36" s="1" t="str">
        <f t="shared" si="4"/>
        <v/>
      </c>
      <c r="AA36" s="1" t="str">
        <f t="shared" si="5"/>
        <v/>
      </c>
      <c r="AB36" s="1" t="str">
        <f t="shared" si="6"/>
        <v/>
      </c>
      <c r="AC36" s="1">
        <f t="shared" si="7"/>
        <v>110</v>
      </c>
      <c r="AE36" s="37"/>
      <c r="AF36"/>
      <c r="AG36"/>
      <c r="AH36"/>
      <c r="AI36"/>
      <c r="AK36"/>
      <c r="AL36" s="6">
        <f xml:space="preserve"> ((AL3-(AL6/1.12*0.12)) /AF3*AF15) * (AH15/100)</f>
        <v>0</v>
      </c>
      <c r="AM36"/>
      <c r="AN36"/>
      <c r="AO36"/>
      <c r="AP36" s="2"/>
      <c r="AQ36"/>
      <c r="AR36" s="3"/>
      <c r="AS36"/>
    </row>
    <row r="37" spans="1:45" s="4" customFormat="1" x14ac:dyDescent="0.25">
      <c r="A37"/>
      <c r="B37">
        <v>311378</v>
      </c>
      <c r="C37">
        <v>1</v>
      </c>
      <c r="D37" s="2">
        <v>110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99</v>
      </c>
      <c r="Q37">
        <v>0</v>
      </c>
      <c r="R37">
        <v>0</v>
      </c>
      <c r="T37" s="8" t="str">
        <f t="shared" si="0"/>
        <v>=</v>
      </c>
      <c r="V37" s="33">
        <f t="shared" si="1"/>
        <v>0</v>
      </c>
      <c r="W37" s="33">
        <f t="shared" si="2"/>
        <v>99</v>
      </c>
      <c r="Y37" s="1" t="str">
        <f t="shared" si="3"/>
        <v/>
      </c>
      <c r="Z37" s="1" t="str">
        <f t="shared" si="4"/>
        <v/>
      </c>
      <c r="AA37" s="1" t="str">
        <f t="shared" si="5"/>
        <v/>
      </c>
      <c r="AB37" s="1" t="str">
        <f t="shared" si="6"/>
        <v/>
      </c>
      <c r="AC37" s="1">
        <f t="shared" si="7"/>
        <v>110</v>
      </c>
      <c r="AE37" s="37"/>
      <c r="AF37"/>
      <c r="AG37"/>
      <c r="AH37"/>
      <c r="AI37"/>
      <c r="AK37"/>
      <c r="AL37" s="2"/>
      <c r="AM37"/>
      <c r="AN37"/>
      <c r="AO37"/>
      <c r="AP37" s="2"/>
      <c r="AQ37"/>
      <c r="AR37" s="3"/>
      <c r="AS37"/>
    </row>
    <row r="38" spans="1:45" s="4" customFormat="1" x14ac:dyDescent="0.25">
      <c r="A38"/>
      <c r="B38">
        <v>311378</v>
      </c>
      <c r="C38">
        <v>2</v>
      </c>
      <c r="D38" s="2">
        <v>110</v>
      </c>
      <c r="E38">
        <v>1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99</v>
      </c>
      <c r="Q38">
        <v>0</v>
      </c>
      <c r="R38">
        <v>0</v>
      </c>
      <c r="T38" s="8" t="str">
        <f t="shared" si="0"/>
        <v>=</v>
      </c>
      <c r="V38" s="33">
        <f t="shared" si="1"/>
        <v>0</v>
      </c>
      <c r="W38" s="33">
        <f t="shared" si="2"/>
        <v>99</v>
      </c>
      <c r="Y38" s="1" t="str">
        <f t="shared" si="3"/>
        <v/>
      </c>
      <c r="Z38" s="1" t="str">
        <f t="shared" si="4"/>
        <v/>
      </c>
      <c r="AA38" s="1">
        <f t="shared" si="5"/>
        <v>110</v>
      </c>
      <c r="AB38" s="1" t="str">
        <f t="shared" si="6"/>
        <v/>
      </c>
      <c r="AC38" s="1" t="str">
        <f t="shared" si="7"/>
        <v/>
      </c>
      <c r="AE38" s="36"/>
      <c r="AF38"/>
      <c r="AG38"/>
      <c r="AH38"/>
      <c r="AI38"/>
      <c r="AK38"/>
      <c r="AL38" s="5" t="s">
        <v>35</v>
      </c>
      <c r="AM38"/>
      <c r="AN38"/>
      <c r="AO38"/>
      <c r="AP38" s="2"/>
      <c r="AQ38"/>
      <c r="AR38" s="3"/>
      <c r="AS38"/>
    </row>
    <row r="39" spans="1:45" s="4" customFormat="1" x14ac:dyDescent="0.25">
      <c r="A39"/>
      <c r="B39">
        <v>311378</v>
      </c>
      <c r="C39">
        <v>3</v>
      </c>
      <c r="D39" s="2">
        <v>110</v>
      </c>
      <c r="E39">
        <v>1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99</v>
      </c>
      <c r="Q39">
        <v>0</v>
      </c>
      <c r="R39">
        <v>0</v>
      </c>
      <c r="T39" s="8" t="str">
        <f t="shared" si="0"/>
        <v>=</v>
      </c>
      <c r="V39" s="33">
        <f t="shared" si="1"/>
        <v>0</v>
      </c>
      <c r="W39" s="33">
        <f t="shared" si="2"/>
        <v>99</v>
      </c>
      <c r="Y39" s="1" t="str">
        <f t="shared" si="3"/>
        <v/>
      </c>
      <c r="Z39" s="1" t="str">
        <f t="shared" si="4"/>
        <v/>
      </c>
      <c r="AA39" s="1" t="str">
        <f t="shared" si="5"/>
        <v/>
      </c>
      <c r="AB39" s="1">
        <f t="shared" si="6"/>
        <v>110</v>
      </c>
      <c r="AC39" s="1" t="str">
        <f t="shared" si="7"/>
        <v/>
      </c>
      <c r="AE39" s="36"/>
      <c r="AF39"/>
      <c r="AG39"/>
      <c r="AH39"/>
      <c r="AI39"/>
      <c r="AK39"/>
      <c r="AL39" s="5">
        <f>(AL6+AL9)/AF3*(AF6+AF9+AF12+AF18) / 1.12 * 0.12</f>
        <v>0</v>
      </c>
      <c r="AM39"/>
      <c r="AN39"/>
      <c r="AO39"/>
      <c r="AP39" s="2"/>
      <c r="AQ39"/>
      <c r="AR39" s="3"/>
      <c r="AS39"/>
    </row>
    <row r="40" spans="1:45" s="4" customFormat="1" x14ac:dyDescent="0.25">
      <c r="A40"/>
      <c r="B40">
        <v>311378</v>
      </c>
      <c r="C40">
        <v>4</v>
      </c>
      <c r="D40" s="2">
        <v>110</v>
      </c>
      <c r="E40">
        <v>1</v>
      </c>
      <c r="F40">
        <v>4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99</v>
      </c>
      <c r="Q40">
        <v>0</v>
      </c>
      <c r="R40">
        <v>0</v>
      </c>
      <c r="T40" s="8" t="str">
        <f t="shared" si="0"/>
        <v>=</v>
      </c>
      <c r="V40" s="33">
        <f t="shared" si="1"/>
        <v>0</v>
      </c>
      <c r="W40" s="33">
        <f t="shared" si="2"/>
        <v>99</v>
      </c>
      <c r="Y40" s="1" t="str">
        <f t="shared" si="3"/>
        <v/>
      </c>
      <c r="Z40" s="1" t="str">
        <f t="shared" si="4"/>
        <v/>
      </c>
      <c r="AA40" s="1" t="str">
        <f t="shared" si="5"/>
        <v/>
      </c>
      <c r="AB40" s="1" t="str">
        <f t="shared" si="6"/>
        <v/>
      </c>
      <c r="AC40" s="1">
        <f t="shared" si="7"/>
        <v>110</v>
      </c>
      <c r="AE40" s="37"/>
      <c r="AF40"/>
      <c r="AG40"/>
      <c r="AH40"/>
      <c r="AI40"/>
      <c r="AK40"/>
      <c r="AL40" s="2"/>
      <c r="AM40"/>
      <c r="AN40"/>
      <c r="AO40"/>
      <c r="AP40" s="2"/>
      <c r="AQ40"/>
      <c r="AR40" s="3"/>
      <c r="AS40"/>
    </row>
    <row r="41" spans="1:45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T41" s="8" t="str">
        <f t="shared" si="0"/>
        <v>=</v>
      </c>
      <c r="V41" s="33">
        <f t="shared" si="1"/>
        <v>0</v>
      </c>
      <c r="W41" s="33">
        <f t="shared" si="2"/>
        <v>0</v>
      </c>
      <c r="Y41" s="1" t="str">
        <f t="shared" si="3"/>
        <v/>
      </c>
      <c r="Z41" s="1" t="str">
        <f t="shared" si="4"/>
        <v/>
      </c>
      <c r="AA41" s="1" t="str">
        <f t="shared" si="5"/>
        <v/>
      </c>
      <c r="AB41" s="1" t="str">
        <f t="shared" si="6"/>
        <v/>
      </c>
      <c r="AC41" s="1" t="str">
        <f t="shared" si="7"/>
        <v/>
      </c>
      <c r="AE41" s="36">
        <v>330</v>
      </c>
      <c r="AF41"/>
      <c r="AG41"/>
      <c r="AH41"/>
      <c r="AI41"/>
      <c r="AK41"/>
      <c r="AL41" s="5" t="s">
        <v>33</v>
      </c>
      <c r="AM41"/>
      <c r="AN41"/>
      <c r="AO41"/>
      <c r="AP41" s="2"/>
      <c r="AQ41"/>
      <c r="AR41" s="3"/>
      <c r="AS41"/>
    </row>
    <row r="42" spans="1:45" s="4" customFormat="1" x14ac:dyDescent="0.25">
      <c r="A42" t="s">
        <v>132</v>
      </c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T42" s="8" t="str">
        <f t="shared" si="0"/>
        <v>=</v>
      </c>
      <c r="V42" s="33">
        <f t="shared" si="1"/>
        <v>0</v>
      </c>
      <c r="W42" s="33">
        <f t="shared" si="2"/>
        <v>0</v>
      </c>
      <c r="Y42" s="1" t="str">
        <f t="shared" si="3"/>
        <v/>
      </c>
      <c r="Z42" s="1" t="str">
        <f t="shared" si="4"/>
        <v/>
      </c>
      <c r="AA42" s="1" t="str">
        <f t="shared" si="5"/>
        <v/>
      </c>
      <c r="AB42" s="1" t="str">
        <f t="shared" si="6"/>
        <v/>
      </c>
      <c r="AC42" s="1" t="str">
        <f t="shared" si="7"/>
        <v/>
      </c>
      <c r="AE42" s="36"/>
      <c r="AF42"/>
      <c r="AG42"/>
      <c r="AH42"/>
      <c r="AI42"/>
      <c r="AK42"/>
      <c r="AL42" s="5">
        <f xml:space="preserve"> (SUM(Y:Y)) - (SUM(Y:Y) / AF3 * AF6)</f>
        <v>246.40000000000003</v>
      </c>
      <c r="AM42"/>
      <c r="AN42"/>
      <c r="AO42"/>
      <c r="AP42" s="2"/>
      <c r="AQ42"/>
      <c r="AR42" s="3"/>
      <c r="AS42"/>
    </row>
    <row r="43" spans="1:45" s="4" customFormat="1" x14ac:dyDescent="0.25">
      <c r="A43" t="s">
        <v>56</v>
      </c>
      <c r="B43" t="s">
        <v>0</v>
      </c>
      <c r="C43" t="s">
        <v>1</v>
      </c>
      <c r="D43" s="2" t="s">
        <v>124</v>
      </c>
      <c r="E43" t="s">
        <v>2</v>
      </c>
      <c r="F43" t="s">
        <v>4</v>
      </c>
      <c r="G43"/>
      <c r="H43" t="s">
        <v>69</v>
      </c>
      <c r="I43" t="s">
        <v>51</v>
      </c>
      <c r="J43" t="s">
        <v>7</v>
      </c>
      <c r="K43" t="s">
        <v>52</v>
      </c>
      <c r="L43" t="s">
        <v>53</v>
      </c>
      <c r="M43" t="s">
        <v>54</v>
      </c>
      <c r="N43" t="s">
        <v>55</v>
      </c>
      <c r="O43" t="s">
        <v>57</v>
      </c>
      <c r="P43" t="s">
        <v>5</v>
      </c>
      <c r="Q43" t="s">
        <v>6</v>
      </c>
      <c r="R43" t="s">
        <v>86</v>
      </c>
      <c r="T43" s="8" t="str">
        <f t="shared" si="0"/>
        <v>VOIDED</v>
      </c>
      <c r="V43" s="33">
        <f t="shared" si="1"/>
        <v>0</v>
      </c>
      <c r="W43" s="33">
        <f t="shared" si="2"/>
        <v>0</v>
      </c>
      <c r="Y43" s="1" t="str">
        <f t="shared" si="3"/>
        <v/>
      </c>
      <c r="Z43" s="1" t="str">
        <f t="shared" si="4"/>
        <v/>
      </c>
      <c r="AA43" s="1" t="str">
        <f t="shared" si="5"/>
        <v/>
      </c>
      <c r="AB43" s="1" t="str">
        <f t="shared" si="6"/>
        <v/>
      </c>
      <c r="AC43" s="1" t="str">
        <f t="shared" si="7"/>
        <v/>
      </c>
      <c r="AE43" s="36"/>
      <c r="AF43"/>
      <c r="AG43"/>
      <c r="AH43"/>
      <c r="AI43"/>
      <c r="AK43"/>
      <c r="AL43" s="2"/>
      <c r="AM43"/>
      <c r="AN43"/>
      <c r="AO43"/>
      <c r="AP43" s="2"/>
      <c r="AQ43"/>
      <c r="AR43" s="3"/>
      <c r="AS43"/>
    </row>
    <row r="44" spans="1:45" s="4" customFormat="1" x14ac:dyDescent="0.25">
      <c r="A44"/>
      <c r="B44">
        <v>311382</v>
      </c>
      <c r="C44">
        <v>4</v>
      </c>
      <c r="D44" s="2">
        <v>110</v>
      </c>
      <c r="E44">
        <v>1</v>
      </c>
      <c r="F44">
        <v>4</v>
      </c>
      <c r="G44"/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</v>
      </c>
      <c r="Q44">
        <v>0</v>
      </c>
      <c r="R44">
        <v>11</v>
      </c>
      <c r="T44" s="8" t="str">
        <f t="shared" si="0"/>
        <v>=</v>
      </c>
      <c r="V44" s="33">
        <f t="shared" si="1"/>
        <v>11</v>
      </c>
      <c r="W44" s="33">
        <f t="shared" si="2"/>
        <v>99</v>
      </c>
      <c r="Y44" s="1" t="str">
        <f t="shared" si="3"/>
        <v/>
      </c>
      <c r="Z44" s="1" t="str">
        <f t="shared" si="4"/>
        <v/>
      </c>
      <c r="AA44" s="1" t="str">
        <f t="shared" si="5"/>
        <v/>
      </c>
      <c r="AB44" s="1" t="str">
        <f t="shared" si="6"/>
        <v/>
      </c>
      <c r="AC44" s="1">
        <f t="shared" si="7"/>
        <v>99</v>
      </c>
      <c r="AE44" s="36"/>
      <c r="AF44"/>
      <c r="AG44"/>
      <c r="AH44"/>
      <c r="AI44"/>
      <c r="AK44"/>
      <c r="AL44" s="5" t="s">
        <v>34</v>
      </c>
      <c r="AM44"/>
      <c r="AN44"/>
      <c r="AO44"/>
      <c r="AP44" s="2"/>
      <c r="AQ44"/>
      <c r="AR44" s="3"/>
      <c r="AS44"/>
    </row>
    <row r="45" spans="1:45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T45" s="8" t="str">
        <f t="shared" si="0"/>
        <v>=</v>
      </c>
      <c r="V45" s="33">
        <f t="shared" si="1"/>
        <v>0</v>
      </c>
      <c r="W45" s="33">
        <f t="shared" si="2"/>
        <v>0</v>
      </c>
      <c r="Y45" s="1" t="str">
        <f t="shared" si="3"/>
        <v/>
      </c>
      <c r="Z45" s="1" t="str">
        <f t="shared" si="4"/>
        <v/>
      </c>
      <c r="AA45" s="1" t="str">
        <f t="shared" si="5"/>
        <v/>
      </c>
      <c r="AB45" s="1" t="str">
        <f t="shared" si="6"/>
        <v/>
      </c>
      <c r="AC45" s="1" t="str">
        <f t="shared" si="7"/>
        <v/>
      </c>
      <c r="AE45" s="36"/>
      <c r="AF45"/>
      <c r="AG45"/>
      <c r="AH45"/>
      <c r="AI45"/>
      <c r="AK45"/>
      <c r="AL45" s="5">
        <f xml:space="preserve"> (SUM(Z:Z) * 1.12) - ((SUM(Z:Z) * 1.12) /AF3 * AF6)</f>
        <v>0</v>
      </c>
      <c r="AM45"/>
      <c r="AN45"/>
      <c r="AO45"/>
      <c r="AP45" s="2"/>
      <c r="AQ45"/>
      <c r="AR45" s="3"/>
      <c r="AS45"/>
    </row>
    <row r="46" spans="1:45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T46" s="8" t="str">
        <f t="shared" si="0"/>
        <v>=</v>
      </c>
      <c r="V46" s="33">
        <f t="shared" si="1"/>
        <v>0</v>
      </c>
      <c r="W46" s="33">
        <f t="shared" si="2"/>
        <v>0</v>
      </c>
      <c r="Y46" s="1" t="str">
        <f t="shared" si="3"/>
        <v/>
      </c>
      <c r="Z46" s="1" t="str">
        <f t="shared" si="4"/>
        <v/>
      </c>
      <c r="AA46" s="1" t="str">
        <f t="shared" si="5"/>
        <v/>
      </c>
      <c r="AB46" s="1" t="str">
        <f t="shared" si="6"/>
        <v/>
      </c>
      <c r="AC46" s="1" t="str">
        <f t="shared" si="7"/>
        <v/>
      </c>
      <c r="AE46" s="36"/>
      <c r="AF46"/>
      <c r="AG46"/>
      <c r="AH46"/>
      <c r="AI46"/>
      <c r="AK46"/>
      <c r="AL46" s="2"/>
      <c r="AM46"/>
      <c r="AN46"/>
      <c r="AO46"/>
      <c r="AP46" s="2"/>
      <c r="AQ46"/>
      <c r="AR46" s="3"/>
      <c r="AS46"/>
    </row>
    <row r="47" spans="1:45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T47" s="8" t="str">
        <f t="shared" si="0"/>
        <v>=</v>
      </c>
      <c r="V47" s="33">
        <f t="shared" si="1"/>
        <v>0</v>
      </c>
      <c r="W47" s="33">
        <f t="shared" si="2"/>
        <v>0</v>
      </c>
      <c r="Y47" s="1" t="str">
        <f t="shared" si="3"/>
        <v/>
      </c>
      <c r="Z47" s="1" t="str">
        <f t="shared" si="4"/>
        <v/>
      </c>
      <c r="AA47" s="1" t="str">
        <f t="shared" si="5"/>
        <v/>
      </c>
      <c r="AB47" s="1" t="str">
        <f t="shared" si="6"/>
        <v/>
      </c>
      <c r="AC47" s="1" t="str">
        <f t="shared" si="7"/>
        <v/>
      </c>
      <c r="AE47" s="36"/>
      <c r="AF47"/>
      <c r="AG47"/>
      <c r="AH47"/>
      <c r="AI47"/>
      <c r="AK47"/>
      <c r="AL47" s="5" t="s">
        <v>37</v>
      </c>
      <c r="AM47"/>
      <c r="AN47"/>
      <c r="AO47"/>
      <c r="AP47" s="2"/>
      <c r="AQ47"/>
      <c r="AR47" s="3"/>
      <c r="AS47"/>
    </row>
    <row r="48" spans="1:45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T48" s="8" t="str">
        <f t="shared" si="0"/>
        <v>=</v>
      </c>
      <c r="V48" s="33">
        <f t="shared" si="1"/>
        <v>0</v>
      </c>
      <c r="W48" s="33">
        <f t="shared" si="2"/>
        <v>0</v>
      </c>
      <c r="Y48" s="1" t="str">
        <f t="shared" si="3"/>
        <v/>
      </c>
      <c r="Z48" s="1" t="str">
        <f t="shared" si="4"/>
        <v/>
      </c>
      <c r="AA48" s="1" t="str">
        <f t="shared" si="5"/>
        <v/>
      </c>
      <c r="AB48" s="1" t="str">
        <f t="shared" si="6"/>
        <v/>
      </c>
      <c r="AC48" s="1" t="str">
        <f t="shared" si="7"/>
        <v/>
      </c>
      <c r="AE48" s="36"/>
      <c r="AF48"/>
      <c r="AG48"/>
      <c r="AH48"/>
      <c r="AI48"/>
      <c r="AK48"/>
      <c r="AL48" s="5"/>
      <c r="AM48"/>
      <c r="AN48"/>
      <c r="AO48"/>
      <c r="AP48" s="2"/>
      <c r="AQ48"/>
      <c r="AR48" s="3"/>
      <c r="AS48"/>
    </row>
    <row r="49" spans="1:45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T49" s="8" t="str">
        <f t="shared" si="0"/>
        <v>=</v>
      </c>
      <c r="V49" s="33">
        <f t="shared" si="1"/>
        <v>0</v>
      </c>
      <c r="W49" s="33">
        <f t="shared" si="2"/>
        <v>0</v>
      </c>
      <c r="Y49" s="1" t="str">
        <f t="shared" si="3"/>
        <v/>
      </c>
      <c r="Z49" s="1" t="str">
        <f t="shared" si="4"/>
        <v/>
      </c>
      <c r="AA49" s="1" t="str">
        <f t="shared" si="5"/>
        <v/>
      </c>
      <c r="AB49" s="1" t="str">
        <f t="shared" si="6"/>
        <v/>
      </c>
      <c r="AC49" s="1" t="str">
        <f t="shared" si="7"/>
        <v/>
      </c>
      <c r="AE49" s="36"/>
      <c r="AF49"/>
      <c r="AG49"/>
      <c r="AH49"/>
      <c r="AI49"/>
      <c r="AK49"/>
      <c r="AL49" s="2"/>
      <c r="AM49"/>
      <c r="AN49"/>
      <c r="AO49"/>
      <c r="AP49" s="2"/>
      <c r="AQ49"/>
      <c r="AR49" s="3"/>
      <c r="AS49"/>
    </row>
    <row r="50" spans="1:45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T50" s="8" t="str">
        <f t="shared" si="0"/>
        <v>=</v>
      </c>
      <c r="V50" s="33">
        <f t="shared" si="1"/>
        <v>0</v>
      </c>
      <c r="W50" s="33">
        <f t="shared" si="2"/>
        <v>0</v>
      </c>
      <c r="Y50" s="1" t="str">
        <f t="shared" si="3"/>
        <v/>
      </c>
      <c r="Z50" s="1" t="str">
        <f t="shared" si="4"/>
        <v/>
      </c>
      <c r="AA50" s="1" t="str">
        <f t="shared" si="5"/>
        <v/>
      </c>
      <c r="AB50" s="1" t="str">
        <f t="shared" si="6"/>
        <v/>
      </c>
      <c r="AC50" s="1" t="str">
        <f t="shared" si="7"/>
        <v/>
      </c>
      <c r="AE50" s="36"/>
      <c r="AF50"/>
      <c r="AG50"/>
      <c r="AH50"/>
      <c r="AI50"/>
      <c r="AK50"/>
      <c r="AL50" s="5" t="s">
        <v>125</v>
      </c>
      <c r="AM50"/>
      <c r="AN50"/>
      <c r="AO50"/>
      <c r="AP50" s="2"/>
      <c r="AQ50"/>
      <c r="AR50" s="3"/>
      <c r="AS50"/>
    </row>
    <row r="51" spans="1:45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T51" s="8" t="str">
        <f t="shared" si="0"/>
        <v>=</v>
      </c>
      <c r="V51" s="33">
        <f t="shared" si="1"/>
        <v>0</v>
      </c>
      <c r="W51" s="33">
        <f t="shared" si="2"/>
        <v>0</v>
      </c>
      <c r="Y51" s="1" t="str">
        <f t="shared" si="3"/>
        <v/>
      </c>
      <c r="Z51" s="1" t="str">
        <f t="shared" si="4"/>
        <v/>
      </c>
      <c r="AA51" s="1" t="str">
        <f t="shared" si="5"/>
        <v/>
      </c>
      <c r="AB51" s="1" t="str">
        <f t="shared" si="6"/>
        <v/>
      </c>
      <c r="AC51" s="1" t="str">
        <f t="shared" si="7"/>
        <v/>
      </c>
      <c r="AE51" s="36"/>
      <c r="AF51"/>
      <c r="AG51"/>
      <c r="AH51"/>
      <c r="AI51"/>
      <c r="AK51"/>
      <c r="AL51" s="5">
        <f>(AL6+AL9) / AF3 * AF6 / 1.12 * 0.2</f>
        <v>0</v>
      </c>
      <c r="AM51"/>
      <c r="AN51"/>
      <c r="AO51"/>
      <c r="AP51" s="2"/>
      <c r="AQ51"/>
      <c r="AR51" s="3"/>
      <c r="AS51"/>
    </row>
    <row r="52" spans="1:45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T52" s="8" t="str">
        <f t="shared" si="0"/>
        <v>=</v>
      </c>
      <c r="V52" s="33">
        <f t="shared" si="1"/>
        <v>0</v>
      </c>
      <c r="W52" s="33">
        <f t="shared" si="2"/>
        <v>0</v>
      </c>
      <c r="Y52" s="1" t="str">
        <f t="shared" si="3"/>
        <v/>
      </c>
      <c r="Z52" s="1" t="str">
        <f t="shared" si="4"/>
        <v/>
      </c>
      <c r="AA52" s="1" t="str">
        <f t="shared" si="5"/>
        <v/>
      </c>
      <c r="AB52" s="1" t="str">
        <f t="shared" si="6"/>
        <v/>
      </c>
      <c r="AC52" s="1" t="str">
        <f t="shared" si="7"/>
        <v/>
      </c>
      <c r="AE52" s="36"/>
      <c r="AF52"/>
      <c r="AG52"/>
      <c r="AH52"/>
      <c r="AI52"/>
      <c r="AK52"/>
      <c r="AL52" s="2"/>
      <c r="AM52"/>
      <c r="AN52"/>
      <c r="AO52"/>
      <c r="AP52" s="2"/>
      <c r="AQ52"/>
      <c r="AR52" s="3"/>
      <c r="AS52"/>
    </row>
    <row r="53" spans="1:45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T53" s="8" t="str">
        <f t="shared" si="0"/>
        <v>=</v>
      </c>
      <c r="V53" s="33">
        <f t="shared" si="1"/>
        <v>0</v>
      </c>
      <c r="W53" s="33">
        <f t="shared" si="2"/>
        <v>0</v>
      </c>
      <c r="Y53" s="1" t="str">
        <f t="shared" si="3"/>
        <v/>
      </c>
      <c r="Z53" s="1" t="str">
        <f t="shared" si="4"/>
        <v/>
      </c>
      <c r="AA53" s="1" t="str">
        <f t="shared" si="5"/>
        <v/>
      </c>
      <c r="AB53" s="1" t="str">
        <f t="shared" si="6"/>
        <v/>
      </c>
      <c r="AC53" s="1" t="str">
        <f t="shared" si="7"/>
        <v/>
      </c>
      <c r="AE53" s="36"/>
      <c r="AF53"/>
      <c r="AG53"/>
      <c r="AH53"/>
      <c r="AI53"/>
      <c r="AK53"/>
      <c r="AL53" s="5" t="s">
        <v>126</v>
      </c>
      <c r="AM53"/>
      <c r="AN53"/>
      <c r="AO53"/>
      <c r="AP53" s="2"/>
      <c r="AQ53"/>
      <c r="AR53" s="3"/>
      <c r="AS53"/>
    </row>
    <row r="54" spans="1:45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T54" s="8" t="str">
        <f t="shared" si="0"/>
        <v>=</v>
      </c>
      <c r="V54" s="33">
        <f t="shared" si="1"/>
        <v>0</v>
      </c>
      <c r="W54" s="33">
        <f t="shared" si="2"/>
        <v>0</v>
      </c>
      <c r="Y54" s="1" t="str">
        <f t="shared" si="3"/>
        <v/>
      </c>
      <c r="Z54" s="1" t="str">
        <f t="shared" si="4"/>
        <v/>
      </c>
      <c r="AA54" s="1" t="str">
        <f t="shared" si="5"/>
        <v/>
      </c>
      <c r="AB54" s="1" t="str">
        <f t="shared" si="6"/>
        <v/>
      </c>
      <c r="AC54" s="1" t="str">
        <f t="shared" si="7"/>
        <v/>
      </c>
      <c r="AE54" s="36"/>
      <c r="AF54"/>
      <c r="AG54"/>
      <c r="AH54"/>
      <c r="AI54"/>
      <c r="AK54"/>
      <c r="AL54" s="5">
        <f>(AL6+AL9) / AF3 * AF9 / 1.12 * 0.2</f>
        <v>0</v>
      </c>
      <c r="AM54"/>
      <c r="AN54"/>
      <c r="AO54"/>
      <c r="AP54" s="2"/>
      <c r="AQ54"/>
      <c r="AR54" s="3"/>
      <c r="AS54"/>
    </row>
    <row r="55" spans="1:45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T55" s="8" t="str">
        <f t="shared" si="0"/>
        <v>=</v>
      </c>
      <c r="V55" s="33">
        <f t="shared" si="1"/>
        <v>0</v>
      </c>
      <c r="W55" s="33">
        <f t="shared" si="2"/>
        <v>0</v>
      </c>
      <c r="Y55" s="1" t="str">
        <f t="shared" si="3"/>
        <v/>
      </c>
      <c r="Z55" s="1" t="str">
        <f t="shared" si="4"/>
        <v/>
      </c>
      <c r="AA55" s="1" t="str">
        <f t="shared" si="5"/>
        <v/>
      </c>
      <c r="AB55" s="1" t="str">
        <f t="shared" si="6"/>
        <v/>
      </c>
      <c r="AC55" s="1" t="str">
        <f t="shared" si="7"/>
        <v/>
      </c>
      <c r="AE55" s="36"/>
      <c r="AF55"/>
      <c r="AG55"/>
      <c r="AH55"/>
      <c r="AI55"/>
      <c r="AK55"/>
      <c r="AL55" s="2"/>
      <c r="AM55"/>
      <c r="AN55"/>
      <c r="AO55"/>
      <c r="AP55" s="2"/>
      <c r="AQ55"/>
      <c r="AR55" s="3"/>
      <c r="AS55"/>
    </row>
    <row r="56" spans="1:45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T56" s="8" t="str">
        <f t="shared" si="0"/>
        <v>=</v>
      </c>
      <c r="V56" s="33">
        <f t="shared" si="1"/>
        <v>0</v>
      </c>
      <c r="W56" s="33">
        <f t="shared" si="2"/>
        <v>0</v>
      </c>
      <c r="Y56" s="1" t="str">
        <f t="shared" si="3"/>
        <v/>
      </c>
      <c r="Z56" s="1" t="str">
        <f t="shared" si="4"/>
        <v/>
      </c>
      <c r="AA56" s="1" t="str">
        <f t="shared" si="5"/>
        <v/>
      </c>
      <c r="AB56" s="1" t="str">
        <f t="shared" si="6"/>
        <v/>
      </c>
      <c r="AC56" s="1" t="str">
        <f t="shared" si="7"/>
        <v/>
      </c>
      <c r="AE56" s="36"/>
      <c r="AF56"/>
      <c r="AG56"/>
      <c r="AH56"/>
      <c r="AI56"/>
      <c r="AK56"/>
      <c r="AL56" s="2"/>
      <c r="AM56"/>
      <c r="AN56"/>
      <c r="AO56"/>
      <c r="AP56" s="2"/>
      <c r="AQ56"/>
      <c r="AR56" s="3"/>
      <c r="AS56"/>
    </row>
    <row r="57" spans="1:45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T57" s="8" t="str">
        <f t="shared" si="0"/>
        <v>=</v>
      </c>
      <c r="V57" s="33">
        <f t="shared" si="1"/>
        <v>0</v>
      </c>
      <c r="W57" s="33">
        <f t="shared" si="2"/>
        <v>0</v>
      </c>
      <c r="Y57" s="1" t="str">
        <f t="shared" si="3"/>
        <v/>
      </c>
      <c r="Z57" s="1" t="str">
        <f t="shared" si="4"/>
        <v/>
      </c>
      <c r="AA57" s="1" t="str">
        <f t="shared" si="5"/>
        <v/>
      </c>
      <c r="AB57" s="1" t="str">
        <f t="shared" si="6"/>
        <v/>
      </c>
      <c r="AC57" s="1" t="str">
        <f t="shared" si="7"/>
        <v/>
      </c>
      <c r="AE57" s="36"/>
      <c r="AF57"/>
      <c r="AG57"/>
      <c r="AH57"/>
      <c r="AI57"/>
      <c r="AK57"/>
      <c r="AL57" s="2"/>
      <c r="AM57"/>
      <c r="AN57"/>
      <c r="AO57"/>
      <c r="AP57" s="2"/>
      <c r="AQ57"/>
      <c r="AR57" s="3"/>
      <c r="AS57"/>
    </row>
    <row r="58" spans="1:45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T58" s="8" t="str">
        <f t="shared" si="0"/>
        <v>=</v>
      </c>
      <c r="V58" s="33">
        <f t="shared" si="1"/>
        <v>0</v>
      </c>
      <c r="W58" s="33">
        <f t="shared" si="2"/>
        <v>0</v>
      </c>
      <c r="Y58" s="1" t="str">
        <f t="shared" si="3"/>
        <v/>
      </c>
      <c r="Z58" s="1" t="str">
        <f t="shared" si="4"/>
        <v/>
      </c>
      <c r="AA58" s="1" t="str">
        <f t="shared" si="5"/>
        <v/>
      </c>
      <c r="AB58" s="1" t="str">
        <f t="shared" si="6"/>
        <v/>
      </c>
      <c r="AC58" s="1" t="str">
        <f t="shared" si="7"/>
        <v/>
      </c>
      <c r="AE58" s="36"/>
      <c r="AF58"/>
      <c r="AG58"/>
      <c r="AH58"/>
      <c r="AI58"/>
      <c r="AK58"/>
      <c r="AL58" s="2"/>
      <c r="AM58"/>
      <c r="AN58"/>
      <c r="AO58"/>
      <c r="AP58" s="2"/>
      <c r="AQ58"/>
      <c r="AR58" s="3"/>
      <c r="AS58"/>
    </row>
    <row r="59" spans="1:45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T59" s="8" t="str">
        <f t="shared" si="0"/>
        <v>=</v>
      </c>
      <c r="V59" s="33">
        <f t="shared" si="1"/>
        <v>0</v>
      </c>
      <c r="W59" s="33">
        <f t="shared" si="2"/>
        <v>0</v>
      </c>
      <c r="Y59" s="1" t="str">
        <f t="shared" si="3"/>
        <v/>
      </c>
      <c r="Z59" s="1" t="str">
        <f t="shared" si="4"/>
        <v/>
      </c>
      <c r="AA59" s="1" t="str">
        <f t="shared" si="5"/>
        <v/>
      </c>
      <c r="AB59" s="1" t="str">
        <f t="shared" si="6"/>
        <v/>
      </c>
      <c r="AC59" s="1" t="str">
        <f t="shared" si="7"/>
        <v/>
      </c>
      <c r="AE59" s="36"/>
      <c r="AF59"/>
      <c r="AG59"/>
      <c r="AH59"/>
      <c r="AI59"/>
      <c r="AK59"/>
      <c r="AL59" s="2"/>
      <c r="AM59"/>
      <c r="AN59"/>
      <c r="AO59"/>
      <c r="AP59" s="2"/>
      <c r="AQ59"/>
      <c r="AR59" s="3"/>
      <c r="AS59"/>
    </row>
    <row r="60" spans="1:45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T60" s="8" t="str">
        <f t="shared" si="0"/>
        <v>=</v>
      </c>
      <c r="V60" s="33">
        <f t="shared" si="1"/>
        <v>0</v>
      </c>
      <c r="W60" s="33">
        <f t="shared" si="2"/>
        <v>0</v>
      </c>
      <c r="Y60" s="1" t="str">
        <f t="shared" si="3"/>
        <v/>
      </c>
      <c r="Z60" s="1" t="str">
        <f t="shared" si="4"/>
        <v/>
      </c>
      <c r="AA60" s="1" t="str">
        <f t="shared" si="5"/>
        <v/>
      </c>
      <c r="AB60" s="1" t="str">
        <f t="shared" si="6"/>
        <v/>
      </c>
      <c r="AC60" s="1" t="str">
        <f t="shared" si="7"/>
        <v/>
      </c>
      <c r="AE60" s="36"/>
      <c r="AF60"/>
      <c r="AG60"/>
      <c r="AH60"/>
      <c r="AI60"/>
      <c r="AK60"/>
      <c r="AL60" s="2"/>
      <c r="AM60"/>
      <c r="AN60"/>
      <c r="AO60"/>
      <c r="AP60" s="2"/>
      <c r="AQ60"/>
      <c r="AR60" s="3"/>
      <c r="AS60"/>
    </row>
    <row r="61" spans="1:45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T61" s="8" t="str">
        <f t="shared" si="0"/>
        <v>=</v>
      </c>
      <c r="V61" s="33">
        <f t="shared" si="1"/>
        <v>0</v>
      </c>
      <c r="W61" s="33">
        <f t="shared" si="2"/>
        <v>0</v>
      </c>
      <c r="Y61" s="1" t="str">
        <f t="shared" si="3"/>
        <v/>
      </c>
      <c r="Z61" s="1" t="str">
        <f t="shared" si="4"/>
        <v/>
      </c>
      <c r="AA61" s="1" t="str">
        <f t="shared" si="5"/>
        <v/>
      </c>
      <c r="AB61" s="1" t="str">
        <f t="shared" si="6"/>
        <v/>
      </c>
      <c r="AC61" s="1" t="str">
        <f t="shared" si="7"/>
        <v/>
      </c>
      <c r="AE61" s="36"/>
      <c r="AF61"/>
      <c r="AG61"/>
      <c r="AH61"/>
      <c r="AI61"/>
      <c r="AK61"/>
      <c r="AL61" s="2"/>
      <c r="AM61"/>
      <c r="AN61"/>
      <c r="AO61"/>
      <c r="AP61" s="2"/>
      <c r="AQ61"/>
      <c r="AR61" s="3"/>
      <c r="AS61"/>
    </row>
    <row r="62" spans="1:45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T62" s="8" t="str">
        <f t="shared" si="0"/>
        <v>=</v>
      </c>
      <c r="V62" s="33">
        <f t="shared" si="1"/>
        <v>0</v>
      </c>
      <c r="W62" s="33">
        <f t="shared" si="2"/>
        <v>0</v>
      </c>
      <c r="Y62" s="1" t="str">
        <f t="shared" si="3"/>
        <v/>
      </c>
      <c r="Z62" s="1" t="str">
        <f t="shared" si="4"/>
        <v/>
      </c>
      <c r="AA62" s="1" t="str">
        <f t="shared" si="5"/>
        <v/>
      </c>
      <c r="AB62" s="1" t="str">
        <f t="shared" si="6"/>
        <v/>
      </c>
      <c r="AC62" s="1" t="str">
        <f t="shared" si="7"/>
        <v/>
      </c>
      <c r="AE62" s="36"/>
      <c r="AF62"/>
      <c r="AG62"/>
      <c r="AH62"/>
      <c r="AI62"/>
      <c r="AK62"/>
      <c r="AL62" s="2"/>
      <c r="AM62"/>
      <c r="AN62"/>
      <c r="AO62"/>
      <c r="AP62" s="2"/>
      <c r="AQ62"/>
      <c r="AR62" s="3"/>
      <c r="AS62"/>
    </row>
    <row r="63" spans="1:45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T63" s="8" t="str">
        <f t="shared" si="0"/>
        <v>=</v>
      </c>
      <c r="V63" s="33">
        <f t="shared" si="1"/>
        <v>0</v>
      </c>
      <c r="W63" s="33">
        <f t="shared" si="2"/>
        <v>0</v>
      </c>
      <c r="Y63" s="1" t="str">
        <f t="shared" si="3"/>
        <v/>
      </c>
      <c r="Z63" s="1" t="str">
        <f t="shared" si="4"/>
        <v/>
      </c>
      <c r="AA63" s="1" t="str">
        <f t="shared" si="5"/>
        <v/>
      </c>
      <c r="AB63" s="1" t="str">
        <f t="shared" si="6"/>
        <v/>
      </c>
      <c r="AC63" s="1" t="str">
        <f t="shared" si="7"/>
        <v/>
      </c>
      <c r="AE63" s="36"/>
      <c r="AF63"/>
      <c r="AG63"/>
      <c r="AH63"/>
      <c r="AI63"/>
      <c r="AK63"/>
      <c r="AL63" s="2"/>
      <c r="AM63"/>
      <c r="AN63"/>
      <c r="AO63"/>
      <c r="AP63" s="2"/>
      <c r="AQ63"/>
      <c r="AR63" s="3"/>
      <c r="AS63"/>
    </row>
    <row r="64" spans="1:45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T64" s="8" t="str">
        <f t="shared" si="0"/>
        <v>=</v>
      </c>
      <c r="V64" s="33">
        <f t="shared" si="1"/>
        <v>0</v>
      </c>
      <c r="W64" s="33">
        <f t="shared" si="2"/>
        <v>0</v>
      </c>
      <c r="Y64" s="1" t="str">
        <f t="shared" si="3"/>
        <v/>
      </c>
      <c r="Z64" s="1" t="str">
        <f t="shared" si="4"/>
        <v/>
      </c>
      <c r="AA64" s="1" t="str">
        <f t="shared" si="5"/>
        <v/>
      </c>
      <c r="AB64" s="1" t="str">
        <f t="shared" si="6"/>
        <v/>
      </c>
      <c r="AC64" s="1" t="str">
        <f t="shared" si="7"/>
        <v/>
      </c>
      <c r="AE64" s="36"/>
      <c r="AF64"/>
      <c r="AG64"/>
      <c r="AH64"/>
      <c r="AI64"/>
      <c r="AK64"/>
      <c r="AL64" s="2"/>
      <c r="AM64"/>
      <c r="AN64"/>
      <c r="AO64"/>
      <c r="AP64" s="2"/>
      <c r="AQ64"/>
      <c r="AR64" s="3"/>
      <c r="AS64"/>
    </row>
    <row r="65" spans="1:45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T65" s="8" t="str">
        <f t="shared" si="0"/>
        <v>=</v>
      </c>
      <c r="V65" s="33">
        <f t="shared" si="1"/>
        <v>0</v>
      </c>
      <c r="W65" s="33">
        <f t="shared" si="2"/>
        <v>0</v>
      </c>
      <c r="Y65" s="1" t="str">
        <f t="shared" si="3"/>
        <v/>
      </c>
      <c r="Z65" s="1" t="str">
        <f t="shared" si="4"/>
        <v/>
      </c>
      <c r="AA65" s="1" t="str">
        <f t="shared" si="5"/>
        <v/>
      </c>
      <c r="AB65" s="1" t="str">
        <f t="shared" si="6"/>
        <v/>
      </c>
      <c r="AC65" s="1" t="str">
        <f t="shared" si="7"/>
        <v/>
      </c>
      <c r="AE65" s="36"/>
      <c r="AF65"/>
      <c r="AG65"/>
      <c r="AH65"/>
      <c r="AI65"/>
      <c r="AK65"/>
      <c r="AL65" s="2"/>
      <c r="AM65"/>
      <c r="AN65"/>
      <c r="AO65"/>
      <c r="AP65" s="2"/>
      <c r="AQ65"/>
      <c r="AR65" s="3"/>
      <c r="AS65"/>
    </row>
    <row r="66" spans="1:45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T66" s="8" t="str">
        <f t="shared" si="0"/>
        <v>=</v>
      </c>
      <c r="V66" s="33">
        <f t="shared" si="1"/>
        <v>0</v>
      </c>
      <c r="W66" s="33">
        <f t="shared" si="2"/>
        <v>0</v>
      </c>
      <c r="Y66" s="1" t="str">
        <f t="shared" si="3"/>
        <v/>
      </c>
      <c r="Z66" s="1" t="str">
        <f t="shared" si="4"/>
        <v/>
      </c>
      <c r="AA66" s="1" t="str">
        <f t="shared" si="5"/>
        <v/>
      </c>
      <c r="AB66" s="1" t="str">
        <f t="shared" si="6"/>
        <v/>
      </c>
      <c r="AC66" s="1" t="str">
        <f t="shared" si="7"/>
        <v/>
      </c>
      <c r="AE66" s="36"/>
      <c r="AF66"/>
      <c r="AG66"/>
      <c r="AH66"/>
      <c r="AI66"/>
      <c r="AK66"/>
      <c r="AL66" s="2"/>
      <c r="AM66"/>
      <c r="AN66"/>
      <c r="AO66"/>
      <c r="AP66" s="2"/>
      <c r="AQ66"/>
      <c r="AR66" s="3"/>
      <c r="AS66"/>
    </row>
    <row r="67" spans="1:45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T67" s="8" t="str">
        <f t="shared" ref="T67:T130" si="8">IF(OR(Q67=0,Q67=1),
IF(AND(P67=W67, R67=V67), "=","NOT EQUAL"), "VOIDED")</f>
        <v>=</v>
      </c>
      <c r="V67" s="33">
        <f t="shared" ref="V67:V130" si="9">IF(
            AND(
                OR(Q67=0, Q67=1),
                P67&lt;&gt;0
            ),
            IF(H67&gt;0,
                R67,
                IF(
                    I67&gt;0,(D67*E67)*(I67/100),
                    IF(OR(J67=5,K67=5),(D67*E67)*((J67/100)+(K67/100)),
                        IF(AND(OR(J67&gt;5,K67&gt;5,L67&gt;0,N67&gt;0),F67=0),
                            ((D67*E67)/1.12)*((J67/100)+(K67/100)+(L67/100)+(N67/100)),
                            IF(OR(M67&gt;0,O67&gt;0),
                                (D67*E67)*((M67/100)+(O67/100)),
                                0
                            )
                        )
                    )
                )
            ),
            0
        )</f>
        <v>0</v>
      </c>
      <c r="W67" s="33">
        <f t="shared" ref="W67:W130" si="10">IF(
    AND(
        OR(Q67=0, Q67=1),
        P67&lt;&gt;0
    ),
    IF(
        AND(F67=0, G67=0, M67&gt;0),
        (D67 * E67 / 1.12) * (1 - M67 / 100) + (D67 * E67 / 1.12 * 0.12),
        IF(
            AND(F67=0, G67=1, M67&gt;0),
            D67 * E67 * (1 - M67 / 100) + (D67 * E67 * 0.12),
            IF(
                OR(H67&gt;0, I67&gt;0),
                D67 * E67 - IF(H67&gt;0, R67, D67 * E67 * I67 / 100),
                IF(
                    COUNTA(J67:O67)=0,
                    D67 * E67,
                    IF(
                        AND(F67=0, OR(J67=20, K67=20, N67=20)),
                        (D67 * E67) / 1.12 *
                        (1 - J67 / 100) *
                        (1 - K67 / 100) *
                        (1 - L67 / 100) *
                        (1 - M67 / 100) *
                        (1 - N67 / 100) *
                        (1 - O67 / 100),
                        D67 * E67 *
                        (1 - J67 / 100) *
                        (1 - K67 / 100) *
                        (1 - L67 / 100) *
                        (1 - M67 / 100) *
                        (1 - N67 / 100) *
                        (1 - O67 / 100)
                    )
                )
            )
        )
    ),
    0
)</f>
        <v>0</v>
      </c>
      <c r="Y67" s="1" t="str">
        <f t="shared" ref="Y67:Y130" si="11">IF(
    AND(
        P67&lt;&gt;0,
        OR(Q67=0, Q67=1),
        D67&lt;&gt;"", E67&lt;&gt;"",
        OR(
            ISBLANK(F67),
            F67=0,
            AND(F67=0, G67=1, OR(J67&gt;0, K67&gt;0, M67&gt;0))
        )
    ),
    IF(
        AND(OR(ISBLANK(F67), F67=0), G67=1),
        D67 * E67 * 1.12 * (1-I67/100),
        D67 * E67 * (1-I67/100)
    ),
    ""
)</f>
        <v/>
      </c>
      <c r="Z67" s="1" t="str">
        <f t="shared" ref="Z67:Z130" si="12">IF(
    AND(
        P67&lt;&gt;0,
        OR(Q67=0, Q67=1),
        F67=1, J67=0, K67=0, L67=0, N67=0),
    D67 * E67 * (1-I67/100) * 1.12,
    "")</f>
        <v/>
      </c>
      <c r="AA67" s="1" t="str">
        <f t="shared" ref="AA67:AA130" si="13">IF(
    AND(
        P67&lt;&gt;0,
        OR(Q67=0, Q67=1),
        F67=2
    ),
    D67 * E67 * (1-I67/100),
    "")</f>
        <v/>
      </c>
      <c r="AB67" s="1" t="str">
        <f t="shared" ref="AB67:AB130" si="14">IF(
    AND(
        P67&lt;&gt;0,
        OR(Q67=0, Q67=1),
        F67=3
    ),
    D67 * E67 * (1-I67/100),
    "")</f>
        <v/>
      </c>
      <c r="AC67" s="1" t="str">
        <f t="shared" ref="AC67:AC130" si="15">IF(
    AND(
        P67&lt;&gt;0,
        OR(Q67=0, Q67=1),
        OR(
        F67=4,
        AND(F67=1, OR(K67&gt;0, L67&gt;0, N67&gt;0))
        )
    ),
    D67 * E67 * (1-I67/100),
    ""
)</f>
        <v/>
      </c>
      <c r="AE67" s="36"/>
      <c r="AF67"/>
      <c r="AG67"/>
      <c r="AH67"/>
      <c r="AI67"/>
      <c r="AK67"/>
      <c r="AL67" s="2"/>
      <c r="AM67"/>
      <c r="AN67"/>
      <c r="AO67"/>
      <c r="AP67" s="2"/>
      <c r="AQ67"/>
      <c r="AR67" s="3"/>
      <c r="AS67"/>
    </row>
    <row r="68" spans="1:45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T68" s="8" t="str">
        <f t="shared" si="8"/>
        <v>=</v>
      </c>
      <c r="V68" s="33">
        <f t="shared" si="9"/>
        <v>0</v>
      </c>
      <c r="W68" s="33">
        <f t="shared" si="10"/>
        <v>0</v>
      </c>
      <c r="Y68" s="1" t="str">
        <f t="shared" si="11"/>
        <v/>
      </c>
      <c r="Z68" s="1" t="str">
        <f t="shared" si="12"/>
        <v/>
      </c>
      <c r="AA68" s="1" t="str">
        <f t="shared" si="13"/>
        <v/>
      </c>
      <c r="AB68" s="1" t="str">
        <f t="shared" si="14"/>
        <v/>
      </c>
      <c r="AC68" s="1" t="str">
        <f t="shared" si="15"/>
        <v/>
      </c>
      <c r="AE68" s="36"/>
      <c r="AF68"/>
      <c r="AG68"/>
      <c r="AH68"/>
      <c r="AI68"/>
      <c r="AK68"/>
      <c r="AL68" s="2"/>
      <c r="AM68"/>
      <c r="AN68"/>
      <c r="AO68"/>
      <c r="AP68" s="2"/>
      <c r="AQ68"/>
      <c r="AR68" s="3"/>
      <c r="AS68"/>
    </row>
    <row r="69" spans="1:45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T69" s="8" t="str">
        <f t="shared" si="8"/>
        <v>=</v>
      </c>
      <c r="V69" s="33">
        <f t="shared" si="9"/>
        <v>0</v>
      </c>
      <c r="W69" s="33">
        <f t="shared" si="10"/>
        <v>0</v>
      </c>
      <c r="Y69" s="1" t="str">
        <f t="shared" si="11"/>
        <v/>
      </c>
      <c r="Z69" s="1" t="str">
        <f t="shared" si="12"/>
        <v/>
      </c>
      <c r="AA69" s="1" t="str">
        <f t="shared" si="13"/>
        <v/>
      </c>
      <c r="AB69" s="1" t="str">
        <f t="shared" si="14"/>
        <v/>
      </c>
      <c r="AC69" s="1" t="str">
        <f t="shared" si="15"/>
        <v/>
      </c>
      <c r="AE69" s="36"/>
      <c r="AF69"/>
      <c r="AG69"/>
      <c r="AH69"/>
      <c r="AI69"/>
      <c r="AK69"/>
      <c r="AL69" s="2"/>
      <c r="AM69"/>
      <c r="AN69"/>
      <c r="AO69"/>
      <c r="AP69" s="2"/>
      <c r="AQ69"/>
      <c r="AR69" s="3"/>
      <c r="AS69"/>
    </row>
    <row r="70" spans="1:45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T70" s="8" t="str">
        <f t="shared" si="8"/>
        <v>=</v>
      </c>
      <c r="V70" s="33">
        <f t="shared" si="9"/>
        <v>0</v>
      </c>
      <c r="W70" s="33">
        <f t="shared" si="10"/>
        <v>0</v>
      </c>
      <c r="Y70" s="1" t="str">
        <f t="shared" si="11"/>
        <v/>
      </c>
      <c r="Z70" s="1" t="str">
        <f t="shared" si="12"/>
        <v/>
      </c>
      <c r="AA70" s="1" t="str">
        <f t="shared" si="13"/>
        <v/>
      </c>
      <c r="AB70" s="1" t="str">
        <f t="shared" si="14"/>
        <v/>
      </c>
      <c r="AC70" s="1" t="str">
        <f t="shared" si="15"/>
        <v/>
      </c>
      <c r="AE70" s="36"/>
      <c r="AF70"/>
      <c r="AG70"/>
      <c r="AH70"/>
      <c r="AI70"/>
      <c r="AK70"/>
      <c r="AL70" s="2"/>
      <c r="AM70"/>
      <c r="AN70"/>
      <c r="AO70"/>
      <c r="AP70" s="2"/>
      <c r="AQ70"/>
      <c r="AR70" s="3"/>
      <c r="AS70"/>
    </row>
    <row r="71" spans="1:45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T71" s="8" t="str">
        <f t="shared" si="8"/>
        <v>=</v>
      </c>
      <c r="V71" s="33">
        <f t="shared" si="9"/>
        <v>0</v>
      </c>
      <c r="W71" s="33">
        <f t="shared" si="10"/>
        <v>0</v>
      </c>
      <c r="Y71" s="1" t="str">
        <f t="shared" si="11"/>
        <v/>
      </c>
      <c r="Z71" s="1" t="str">
        <f t="shared" si="12"/>
        <v/>
      </c>
      <c r="AA71" s="1" t="str">
        <f t="shared" si="13"/>
        <v/>
      </c>
      <c r="AB71" s="1" t="str">
        <f t="shared" si="14"/>
        <v/>
      </c>
      <c r="AC71" s="1" t="str">
        <f t="shared" si="15"/>
        <v/>
      </c>
      <c r="AE71" s="36"/>
      <c r="AF71"/>
      <c r="AG71"/>
      <c r="AH71"/>
      <c r="AI71"/>
      <c r="AK71"/>
      <c r="AL71" s="2"/>
      <c r="AM71"/>
      <c r="AN71"/>
      <c r="AO71"/>
      <c r="AP71" s="2"/>
      <c r="AQ71"/>
      <c r="AR71" s="3"/>
      <c r="AS71"/>
    </row>
    <row r="72" spans="1:45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T72" s="8" t="str">
        <f t="shared" si="8"/>
        <v>=</v>
      </c>
      <c r="V72" s="33">
        <f t="shared" si="9"/>
        <v>0</v>
      </c>
      <c r="W72" s="33">
        <f t="shared" si="10"/>
        <v>0</v>
      </c>
      <c r="Y72" s="1" t="str">
        <f t="shared" si="11"/>
        <v/>
      </c>
      <c r="Z72" s="1" t="str">
        <f t="shared" si="12"/>
        <v/>
      </c>
      <c r="AA72" s="1" t="str">
        <f t="shared" si="13"/>
        <v/>
      </c>
      <c r="AB72" s="1" t="str">
        <f t="shared" si="14"/>
        <v/>
      </c>
      <c r="AC72" s="1" t="str">
        <f t="shared" si="15"/>
        <v/>
      </c>
      <c r="AE72" s="36"/>
      <c r="AF72"/>
      <c r="AG72"/>
      <c r="AH72"/>
      <c r="AI72"/>
      <c r="AK72"/>
      <c r="AL72" s="2"/>
      <c r="AM72"/>
      <c r="AN72"/>
      <c r="AO72"/>
      <c r="AP72" s="2"/>
      <c r="AQ72"/>
      <c r="AR72" s="3"/>
      <c r="AS72"/>
    </row>
    <row r="73" spans="1:45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T73" s="8" t="str">
        <f t="shared" si="8"/>
        <v>=</v>
      </c>
      <c r="V73" s="33">
        <f t="shared" si="9"/>
        <v>0</v>
      </c>
      <c r="W73" s="33">
        <f t="shared" si="10"/>
        <v>0</v>
      </c>
      <c r="Y73" s="1" t="str">
        <f t="shared" si="11"/>
        <v/>
      </c>
      <c r="Z73" s="1" t="str">
        <f t="shared" si="12"/>
        <v/>
      </c>
      <c r="AA73" s="1" t="str">
        <f t="shared" si="13"/>
        <v/>
      </c>
      <c r="AB73" s="1" t="str">
        <f t="shared" si="14"/>
        <v/>
      </c>
      <c r="AC73" s="1" t="str">
        <f t="shared" si="15"/>
        <v/>
      </c>
      <c r="AE73" s="36"/>
      <c r="AF73"/>
      <c r="AG73"/>
      <c r="AH73"/>
      <c r="AI73"/>
      <c r="AK73"/>
      <c r="AL73" s="2"/>
      <c r="AM73"/>
      <c r="AN73"/>
      <c r="AO73"/>
      <c r="AP73" s="2"/>
      <c r="AQ73"/>
      <c r="AR73" s="3"/>
      <c r="AS73"/>
    </row>
    <row r="74" spans="1:45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T74" s="8" t="str">
        <f t="shared" si="8"/>
        <v>=</v>
      </c>
      <c r="V74" s="33">
        <f t="shared" si="9"/>
        <v>0</v>
      </c>
      <c r="W74" s="33">
        <f t="shared" si="10"/>
        <v>0</v>
      </c>
      <c r="Y74" s="1" t="str">
        <f t="shared" si="11"/>
        <v/>
      </c>
      <c r="Z74" s="1" t="str">
        <f t="shared" si="12"/>
        <v/>
      </c>
      <c r="AA74" s="1" t="str">
        <f t="shared" si="13"/>
        <v/>
      </c>
      <c r="AB74" s="1" t="str">
        <f t="shared" si="14"/>
        <v/>
      </c>
      <c r="AC74" s="1" t="str">
        <f t="shared" si="15"/>
        <v/>
      </c>
      <c r="AE74" s="36"/>
      <c r="AF74"/>
      <c r="AG74"/>
      <c r="AH74"/>
      <c r="AI74"/>
      <c r="AK74"/>
      <c r="AL74" s="2"/>
      <c r="AM74"/>
      <c r="AN74"/>
      <c r="AO74"/>
      <c r="AP74" s="2"/>
      <c r="AQ74"/>
      <c r="AR74" s="3"/>
      <c r="AS74"/>
    </row>
    <row r="75" spans="1:45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T75" s="8" t="str">
        <f t="shared" si="8"/>
        <v>=</v>
      </c>
      <c r="V75" s="33">
        <f t="shared" si="9"/>
        <v>0</v>
      </c>
      <c r="W75" s="33">
        <f t="shared" si="10"/>
        <v>0</v>
      </c>
      <c r="Y75" s="1" t="str">
        <f t="shared" si="11"/>
        <v/>
      </c>
      <c r="Z75" s="1" t="str">
        <f t="shared" si="12"/>
        <v/>
      </c>
      <c r="AA75" s="1" t="str">
        <f t="shared" si="13"/>
        <v/>
      </c>
      <c r="AB75" s="1" t="str">
        <f t="shared" si="14"/>
        <v/>
      </c>
      <c r="AC75" s="1" t="str">
        <f t="shared" si="15"/>
        <v/>
      </c>
      <c r="AE75" s="36"/>
      <c r="AF75"/>
      <c r="AG75"/>
      <c r="AH75"/>
      <c r="AI75"/>
      <c r="AK75"/>
      <c r="AL75" s="2"/>
      <c r="AM75"/>
      <c r="AN75"/>
      <c r="AO75"/>
      <c r="AP75" s="2"/>
      <c r="AQ75"/>
      <c r="AR75" s="3"/>
      <c r="AS75"/>
    </row>
    <row r="76" spans="1:45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T76" s="8" t="str">
        <f t="shared" si="8"/>
        <v>=</v>
      </c>
      <c r="V76" s="33">
        <f t="shared" si="9"/>
        <v>0</v>
      </c>
      <c r="W76" s="33">
        <f t="shared" si="10"/>
        <v>0</v>
      </c>
      <c r="Y76" s="1" t="str">
        <f t="shared" si="11"/>
        <v/>
      </c>
      <c r="Z76" s="1" t="str">
        <f t="shared" si="12"/>
        <v/>
      </c>
      <c r="AA76" s="1" t="str">
        <f t="shared" si="13"/>
        <v/>
      </c>
      <c r="AB76" s="1" t="str">
        <f t="shared" si="14"/>
        <v/>
      </c>
      <c r="AC76" s="1" t="str">
        <f t="shared" si="15"/>
        <v/>
      </c>
      <c r="AE76" s="36"/>
      <c r="AF76"/>
      <c r="AG76"/>
      <c r="AH76"/>
      <c r="AI76"/>
      <c r="AK76"/>
      <c r="AL76" s="2"/>
      <c r="AM76"/>
      <c r="AN76"/>
      <c r="AO76"/>
      <c r="AP76" s="2"/>
      <c r="AQ76"/>
      <c r="AR76" s="3"/>
      <c r="AS76"/>
    </row>
    <row r="77" spans="1:45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T77" s="8" t="str">
        <f t="shared" si="8"/>
        <v>=</v>
      </c>
      <c r="V77" s="33">
        <f t="shared" si="9"/>
        <v>0</v>
      </c>
      <c r="W77" s="33">
        <f t="shared" si="10"/>
        <v>0</v>
      </c>
      <c r="Y77" s="1" t="str">
        <f t="shared" si="11"/>
        <v/>
      </c>
      <c r="Z77" s="1" t="str">
        <f t="shared" si="12"/>
        <v/>
      </c>
      <c r="AA77" s="1" t="str">
        <f t="shared" si="13"/>
        <v/>
      </c>
      <c r="AB77" s="1" t="str">
        <f t="shared" si="14"/>
        <v/>
      </c>
      <c r="AC77" s="1" t="str">
        <f t="shared" si="15"/>
        <v/>
      </c>
      <c r="AE77" s="36"/>
      <c r="AF77"/>
      <c r="AG77"/>
      <c r="AH77"/>
      <c r="AI77"/>
      <c r="AK77"/>
      <c r="AL77" s="2"/>
      <c r="AM77"/>
      <c r="AN77"/>
      <c r="AO77"/>
      <c r="AP77" s="2"/>
      <c r="AQ77"/>
      <c r="AR77" s="3"/>
      <c r="AS77"/>
    </row>
    <row r="78" spans="1:45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T78" s="8" t="str">
        <f t="shared" si="8"/>
        <v>=</v>
      </c>
      <c r="V78" s="33">
        <f t="shared" si="9"/>
        <v>0</v>
      </c>
      <c r="W78" s="33">
        <f t="shared" si="10"/>
        <v>0</v>
      </c>
      <c r="Y78" s="1" t="str">
        <f t="shared" si="11"/>
        <v/>
      </c>
      <c r="Z78" s="1" t="str">
        <f t="shared" si="12"/>
        <v/>
      </c>
      <c r="AA78" s="1" t="str">
        <f t="shared" si="13"/>
        <v/>
      </c>
      <c r="AB78" s="1" t="str">
        <f t="shared" si="14"/>
        <v/>
      </c>
      <c r="AC78" s="1" t="str">
        <f t="shared" si="15"/>
        <v/>
      </c>
      <c r="AE78" s="36"/>
      <c r="AF78"/>
      <c r="AG78"/>
      <c r="AH78"/>
      <c r="AI78"/>
      <c r="AK78"/>
      <c r="AL78" s="2"/>
      <c r="AM78"/>
      <c r="AN78"/>
      <c r="AO78"/>
      <c r="AP78" s="2"/>
      <c r="AQ78"/>
      <c r="AR78" s="3"/>
      <c r="AS78"/>
    </row>
    <row r="79" spans="1:45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T79" s="8" t="str">
        <f t="shared" si="8"/>
        <v>=</v>
      </c>
      <c r="V79" s="33">
        <f t="shared" si="9"/>
        <v>0</v>
      </c>
      <c r="W79" s="33">
        <f t="shared" si="10"/>
        <v>0</v>
      </c>
      <c r="Y79" s="1" t="str">
        <f t="shared" si="11"/>
        <v/>
      </c>
      <c r="Z79" s="1" t="str">
        <f t="shared" si="12"/>
        <v/>
      </c>
      <c r="AA79" s="1" t="str">
        <f t="shared" si="13"/>
        <v/>
      </c>
      <c r="AB79" s="1" t="str">
        <f t="shared" si="14"/>
        <v/>
      </c>
      <c r="AC79" s="1" t="str">
        <f t="shared" si="15"/>
        <v/>
      </c>
      <c r="AE79" s="36"/>
      <c r="AF79"/>
      <c r="AG79"/>
      <c r="AH79"/>
      <c r="AI79"/>
      <c r="AK79"/>
      <c r="AL79" s="2"/>
      <c r="AM79"/>
      <c r="AN79"/>
      <c r="AO79"/>
      <c r="AP79" s="2"/>
      <c r="AQ79"/>
      <c r="AR79" s="3"/>
      <c r="AS79"/>
    </row>
    <row r="80" spans="1:45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T80" s="8" t="str">
        <f t="shared" si="8"/>
        <v>=</v>
      </c>
      <c r="V80" s="33">
        <f t="shared" si="9"/>
        <v>0</v>
      </c>
      <c r="W80" s="33">
        <f t="shared" si="10"/>
        <v>0</v>
      </c>
      <c r="Y80" s="1" t="str">
        <f t="shared" si="11"/>
        <v/>
      </c>
      <c r="Z80" s="1" t="str">
        <f t="shared" si="12"/>
        <v/>
      </c>
      <c r="AA80" s="1" t="str">
        <f t="shared" si="13"/>
        <v/>
      </c>
      <c r="AB80" s="1" t="str">
        <f t="shared" si="14"/>
        <v/>
      </c>
      <c r="AC80" s="1" t="str">
        <f t="shared" si="15"/>
        <v/>
      </c>
      <c r="AE80" s="36"/>
      <c r="AF80"/>
      <c r="AG80"/>
      <c r="AH80"/>
      <c r="AI80"/>
      <c r="AK80"/>
      <c r="AL80" s="2"/>
      <c r="AM80"/>
      <c r="AN80"/>
      <c r="AO80"/>
      <c r="AP80" s="2"/>
      <c r="AQ80"/>
      <c r="AR80" s="3"/>
      <c r="AS80"/>
    </row>
    <row r="81" spans="1:45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T81" s="8" t="str">
        <f t="shared" si="8"/>
        <v>=</v>
      </c>
      <c r="V81" s="33">
        <f t="shared" si="9"/>
        <v>0</v>
      </c>
      <c r="W81" s="33">
        <f t="shared" si="10"/>
        <v>0</v>
      </c>
      <c r="Y81" s="1" t="str">
        <f t="shared" si="11"/>
        <v/>
      </c>
      <c r="Z81" s="1" t="str">
        <f t="shared" si="12"/>
        <v/>
      </c>
      <c r="AA81" s="1" t="str">
        <f t="shared" si="13"/>
        <v/>
      </c>
      <c r="AB81" s="1" t="str">
        <f t="shared" si="14"/>
        <v/>
      </c>
      <c r="AC81" s="1" t="str">
        <f t="shared" si="15"/>
        <v/>
      </c>
      <c r="AE81" s="36"/>
      <c r="AF81"/>
      <c r="AG81"/>
      <c r="AH81"/>
      <c r="AI81"/>
      <c r="AK81"/>
      <c r="AL81" s="2"/>
      <c r="AM81"/>
      <c r="AN81"/>
      <c r="AO81"/>
      <c r="AP81" s="2"/>
      <c r="AQ81"/>
      <c r="AR81" s="3"/>
      <c r="AS81"/>
    </row>
    <row r="82" spans="1:45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T82" s="8" t="str">
        <f t="shared" si="8"/>
        <v>=</v>
      </c>
      <c r="V82" s="33">
        <f t="shared" si="9"/>
        <v>0</v>
      </c>
      <c r="W82" s="33">
        <f t="shared" si="10"/>
        <v>0</v>
      </c>
      <c r="Y82" s="1" t="str">
        <f t="shared" si="11"/>
        <v/>
      </c>
      <c r="Z82" s="1" t="str">
        <f t="shared" si="12"/>
        <v/>
      </c>
      <c r="AA82" s="1" t="str">
        <f t="shared" si="13"/>
        <v/>
      </c>
      <c r="AB82" s="1" t="str">
        <f t="shared" si="14"/>
        <v/>
      </c>
      <c r="AC82" s="1" t="str">
        <f t="shared" si="15"/>
        <v/>
      </c>
      <c r="AE82" s="36"/>
      <c r="AF82"/>
      <c r="AG82"/>
      <c r="AH82"/>
      <c r="AI82"/>
      <c r="AK82"/>
      <c r="AL82" s="2"/>
      <c r="AM82"/>
      <c r="AN82"/>
      <c r="AO82"/>
      <c r="AP82" s="2"/>
      <c r="AQ82"/>
      <c r="AR82" s="3"/>
      <c r="AS82"/>
    </row>
    <row r="83" spans="1:45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T83" s="8" t="str">
        <f t="shared" si="8"/>
        <v>=</v>
      </c>
      <c r="V83" s="33">
        <f t="shared" si="9"/>
        <v>0</v>
      </c>
      <c r="W83" s="33">
        <f t="shared" si="10"/>
        <v>0</v>
      </c>
      <c r="Y83" s="1" t="str">
        <f t="shared" si="11"/>
        <v/>
      </c>
      <c r="Z83" s="1" t="str">
        <f t="shared" si="12"/>
        <v/>
      </c>
      <c r="AA83" s="1" t="str">
        <f t="shared" si="13"/>
        <v/>
      </c>
      <c r="AB83" s="1" t="str">
        <f t="shared" si="14"/>
        <v/>
      </c>
      <c r="AC83" s="1" t="str">
        <f t="shared" si="15"/>
        <v/>
      </c>
      <c r="AE83" s="36"/>
      <c r="AF83"/>
      <c r="AG83"/>
      <c r="AH83"/>
      <c r="AI83"/>
      <c r="AK83"/>
      <c r="AL83" s="2"/>
      <c r="AM83"/>
      <c r="AN83"/>
      <c r="AO83"/>
      <c r="AP83" s="2"/>
      <c r="AQ83"/>
      <c r="AR83" s="3"/>
      <c r="AS83"/>
    </row>
    <row r="84" spans="1:45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T84" s="8" t="str">
        <f t="shared" si="8"/>
        <v>=</v>
      </c>
      <c r="V84" s="33">
        <f t="shared" si="9"/>
        <v>0</v>
      </c>
      <c r="W84" s="33">
        <f t="shared" si="10"/>
        <v>0</v>
      </c>
      <c r="Y84" s="1" t="str">
        <f t="shared" si="11"/>
        <v/>
      </c>
      <c r="Z84" s="1" t="str">
        <f t="shared" si="12"/>
        <v/>
      </c>
      <c r="AA84" s="1" t="str">
        <f t="shared" si="13"/>
        <v/>
      </c>
      <c r="AB84" s="1" t="str">
        <f t="shared" si="14"/>
        <v/>
      </c>
      <c r="AC84" s="1" t="str">
        <f t="shared" si="15"/>
        <v/>
      </c>
      <c r="AE84" s="36"/>
      <c r="AF84"/>
      <c r="AG84"/>
      <c r="AH84"/>
      <c r="AI84"/>
      <c r="AK84"/>
      <c r="AL84" s="2"/>
      <c r="AM84"/>
      <c r="AN84"/>
      <c r="AO84"/>
      <c r="AP84" s="2"/>
      <c r="AQ84"/>
      <c r="AR84" s="3"/>
      <c r="AS84"/>
    </row>
    <row r="85" spans="1:45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T85" s="8" t="str">
        <f t="shared" si="8"/>
        <v>=</v>
      </c>
      <c r="V85" s="33">
        <f t="shared" si="9"/>
        <v>0</v>
      </c>
      <c r="W85" s="33">
        <f t="shared" si="10"/>
        <v>0</v>
      </c>
      <c r="Y85" s="1" t="str">
        <f t="shared" si="11"/>
        <v/>
      </c>
      <c r="Z85" s="1" t="str">
        <f t="shared" si="12"/>
        <v/>
      </c>
      <c r="AA85" s="1" t="str">
        <f t="shared" si="13"/>
        <v/>
      </c>
      <c r="AB85" s="1" t="str">
        <f t="shared" si="14"/>
        <v/>
      </c>
      <c r="AC85" s="1" t="str">
        <f t="shared" si="15"/>
        <v/>
      </c>
      <c r="AE85" s="36"/>
      <c r="AF85"/>
      <c r="AG85"/>
      <c r="AH85"/>
      <c r="AI85"/>
      <c r="AK85"/>
      <c r="AL85" s="2"/>
      <c r="AM85"/>
      <c r="AN85"/>
      <c r="AO85"/>
      <c r="AP85" s="2"/>
      <c r="AQ85"/>
      <c r="AR85" s="3"/>
      <c r="AS85"/>
    </row>
    <row r="86" spans="1:45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T86" s="8" t="str">
        <f t="shared" si="8"/>
        <v>=</v>
      </c>
      <c r="V86" s="33">
        <f t="shared" si="9"/>
        <v>0</v>
      </c>
      <c r="W86" s="33">
        <f t="shared" si="10"/>
        <v>0</v>
      </c>
      <c r="Y86" s="1" t="str">
        <f t="shared" si="11"/>
        <v/>
      </c>
      <c r="Z86" s="1" t="str">
        <f t="shared" si="12"/>
        <v/>
      </c>
      <c r="AA86" s="1" t="str">
        <f t="shared" si="13"/>
        <v/>
      </c>
      <c r="AB86" s="1" t="str">
        <f t="shared" si="14"/>
        <v/>
      </c>
      <c r="AC86" s="1" t="str">
        <f t="shared" si="15"/>
        <v/>
      </c>
      <c r="AE86" s="36"/>
      <c r="AF86"/>
      <c r="AG86"/>
      <c r="AH86"/>
      <c r="AI86"/>
      <c r="AK86"/>
      <c r="AL86" s="2"/>
      <c r="AM86"/>
      <c r="AN86"/>
      <c r="AO86"/>
      <c r="AP86" s="2"/>
      <c r="AQ86"/>
      <c r="AR86" s="3"/>
      <c r="AS86"/>
    </row>
    <row r="87" spans="1:45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T87" s="8" t="str">
        <f t="shared" si="8"/>
        <v>=</v>
      </c>
      <c r="V87" s="33">
        <f t="shared" si="9"/>
        <v>0</v>
      </c>
      <c r="W87" s="33">
        <f t="shared" si="10"/>
        <v>0</v>
      </c>
      <c r="Y87" s="1" t="str">
        <f t="shared" si="11"/>
        <v/>
      </c>
      <c r="Z87" s="1" t="str">
        <f t="shared" si="12"/>
        <v/>
      </c>
      <c r="AA87" s="1" t="str">
        <f t="shared" si="13"/>
        <v/>
      </c>
      <c r="AB87" s="1" t="str">
        <f t="shared" si="14"/>
        <v/>
      </c>
      <c r="AC87" s="1" t="str">
        <f t="shared" si="15"/>
        <v/>
      </c>
      <c r="AE87" s="36"/>
      <c r="AF87"/>
      <c r="AG87"/>
      <c r="AH87"/>
      <c r="AI87"/>
      <c r="AK87"/>
      <c r="AL87" s="2"/>
      <c r="AM87"/>
      <c r="AN87"/>
      <c r="AO87"/>
      <c r="AP87" s="2"/>
      <c r="AQ87"/>
      <c r="AR87" s="3"/>
      <c r="AS87"/>
    </row>
    <row r="88" spans="1:45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T88" s="8" t="str">
        <f t="shared" si="8"/>
        <v>=</v>
      </c>
      <c r="V88" s="33">
        <f t="shared" si="9"/>
        <v>0</v>
      </c>
      <c r="W88" s="33">
        <f t="shared" si="10"/>
        <v>0</v>
      </c>
      <c r="Y88" s="1" t="str">
        <f t="shared" si="11"/>
        <v/>
      </c>
      <c r="Z88" s="1" t="str">
        <f t="shared" si="12"/>
        <v/>
      </c>
      <c r="AA88" s="1" t="str">
        <f t="shared" si="13"/>
        <v/>
      </c>
      <c r="AB88" s="1" t="str">
        <f t="shared" si="14"/>
        <v/>
      </c>
      <c r="AC88" s="1" t="str">
        <f t="shared" si="15"/>
        <v/>
      </c>
      <c r="AE88" s="36"/>
      <c r="AF88"/>
      <c r="AG88"/>
      <c r="AH88"/>
      <c r="AI88"/>
      <c r="AK88"/>
      <c r="AL88" s="2"/>
      <c r="AM88"/>
      <c r="AN88"/>
      <c r="AO88"/>
      <c r="AP88" s="2"/>
      <c r="AQ88"/>
      <c r="AR88" s="3"/>
      <c r="AS88"/>
    </row>
    <row r="89" spans="1:45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T89" s="8" t="str">
        <f t="shared" si="8"/>
        <v>=</v>
      </c>
      <c r="V89" s="33">
        <f t="shared" si="9"/>
        <v>0</v>
      </c>
      <c r="W89" s="33">
        <f t="shared" si="10"/>
        <v>0</v>
      </c>
      <c r="Y89" s="1" t="str">
        <f t="shared" si="11"/>
        <v/>
      </c>
      <c r="Z89" s="1" t="str">
        <f t="shared" si="12"/>
        <v/>
      </c>
      <c r="AA89" s="1" t="str">
        <f t="shared" si="13"/>
        <v/>
      </c>
      <c r="AB89" s="1" t="str">
        <f t="shared" si="14"/>
        <v/>
      </c>
      <c r="AC89" s="1" t="str">
        <f t="shared" si="15"/>
        <v/>
      </c>
      <c r="AE89" s="36"/>
      <c r="AF89"/>
      <c r="AG89"/>
      <c r="AH89"/>
      <c r="AI89"/>
      <c r="AK89"/>
      <c r="AL89" s="2"/>
      <c r="AM89"/>
      <c r="AN89"/>
      <c r="AO89"/>
      <c r="AP89" s="2"/>
      <c r="AQ89"/>
      <c r="AR89" s="3"/>
      <c r="AS89"/>
    </row>
    <row r="90" spans="1:45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T90" s="8" t="str">
        <f t="shared" si="8"/>
        <v>=</v>
      </c>
      <c r="V90" s="33">
        <f t="shared" si="9"/>
        <v>0</v>
      </c>
      <c r="W90" s="33">
        <f t="shared" si="10"/>
        <v>0</v>
      </c>
      <c r="Y90" s="1" t="str">
        <f t="shared" si="11"/>
        <v/>
      </c>
      <c r="Z90" s="1" t="str">
        <f t="shared" si="12"/>
        <v/>
      </c>
      <c r="AA90" s="1" t="str">
        <f t="shared" si="13"/>
        <v/>
      </c>
      <c r="AB90" s="1" t="str">
        <f t="shared" si="14"/>
        <v/>
      </c>
      <c r="AC90" s="1" t="str">
        <f t="shared" si="15"/>
        <v/>
      </c>
      <c r="AE90" s="36"/>
      <c r="AF90"/>
      <c r="AG90"/>
      <c r="AH90"/>
      <c r="AI90"/>
      <c r="AK90"/>
      <c r="AL90" s="2"/>
      <c r="AM90"/>
      <c r="AN90"/>
      <c r="AO90"/>
      <c r="AP90" s="2"/>
      <c r="AQ90"/>
      <c r="AR90" s="3"/>
      <c r="AS90"/>
    </row>
    <row r="91" spans="1:45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T91" s="8" t="str">
        <f t="shared" si="8"/>
        <v>=</v>
      </c>
      <c r="V91" s="33">
        <f t="shared" si="9"/>
        <v>0</v>
      </c>
      <c r="W91" s="33">
        <f t="shared" si="10"/>
        <v>0</v>
      </c>
      <c r="Y91" s="1" t="str">
        <f t="shared" si="11"/>
        <v/>
      </c>
      <c r="Z91" s="1" t="str">
        <f t="shared" si="12"/>
        <v/>
      </c>
      <c r="AA91" s="1" t="str">
        <f t="shared" si="13"/>
        <v/>
      </c>
      <c r="AB91" s="1" t="str">
        <f t="shared" si="14"/>
        <v/>
      </c>
      <c r="AC91" s="1" t="str">
        <f t="shared" si="15"/>
        <v/>
      </c>
      <c r="AE91" s="36"/>
      <c r="AF91"/>
      <c r="AG91"/>
      <c r="AH91"/>
      <c r="AI91"/>
      <c r="AK91"/>
      <c r="AL91" s="2"/>
      <c r="AM91"/>
      <c r="AN91"/>
      <c r="AO91"/>
      <c r="AP91" s="2"/>
      <c r="AQ91"/>
      <c r="AR91" s="3"/>
      <c r="AS91"/>
    </row>
    <row r="92" spans="1:45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T92" s="8" t="str">
        <f t="shared" si="8"/>
        <v>=</v>
      </c>
      <c r="V92" s="33">
        <f t="shared" si="9"/>
        <v>0</v>
      </c>
      <c r="W92" s="33">
        <f t="shared" si="10"/>
        <v>0</v>
      </c>
      <c r="Y92" s="1" t="str">
        <f t="shared" si="11"/>
        <v/>
      </c>
      <c r="Z92" s="1" t="str">
        <f t="shared" si="12"/>
        <v/>
      </c>
      <c r="AA92" s="1" t="str">
        <f t="shared" si="13"/>
        <v/>
      </c>
      <c r="AB92" s="1" t="str">
        <f t="shared" si="14"/>
        <v/>
      </c>
      <c r="AC92" s="1" t="str">
        <f t="shared" si="15"/>
        <v/>
      </c>
      <c r="AE92" s="36"/>
      <c r="AF92"/>
      <c r="AG92"/>
      <c r="AH92"/>
      <c r="AI92"/>
      <c r="AK92"/>
      <c r="AL92" s="2"/>
      <c r="AM92"/>
      <c r="AN92"/>
      <c r="AO92"/>
      <c r="AP92" s="2"/>
      <c r="AQ92"/>
      <c r="AR92" s="3"/>
      <c r="AS92"/>
    </row>
    <row r="93" spans="1:45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T93" s="8" t="str">
        <f t="shared" si="8"/>
        <v>=</v>
      </c>
      <c r="V93" s="33">
        <f t="shared" si="9"/>
        <v>0</v>
      </c>
      <c r="W93" s="33">
        <f t="shared" si="10"/>
        <v>0</v>
      </c>
      <c r="Y93" s="1" t="str">
        <f t="shared" si="11"/>
        <v/>
      </c>
      <c r="Z93" s="1" t="str">
        <f t="shared" si="12"/>
        <v/>
      </c>
      <c r="AA93" s="1" t="str">
        <f t="shared" si="13"/>
        <v/>
      </c>
      <c r="AB93" s="1" t="str">
        <f t="shared" si="14"/>
        <v/>
      </c>
      <c r="AC93" s="1" t="str">
        <f t="shared" si="15"/>
        <v/>
      </c>
      <c r="AE93" s="36"/>
      <c r="AF93"/>
      <c r="AG93"/>
      <c r="AH93"/>
      <c r="AI93"/>
      <c r="AK93"/>
      <c r="AL93" s="2"/>
      <c r="AM93"/>
      <c r="AN93"/>
      <c r="AO93"/>
      <c r="AP93" s="2"/>
      <c r="AQ93"/>
      <c r="AR93" s="3"/>
      <c r="AS93"/>
    </row>
    <row r="94" spans="1:45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T94" s="8" t="str">
        <f t="shared" si="8"/>
        <v>=</v>
      </c>
      <c r="V94" s="33">
        <f t="shared" si="9"/>
        <v>0</v>
      </c>
      <c r="W94" s="33">
        <f t="shared" si="10"/>
        <v>0</v>
      </c>
      <c r="Y94" s="1" t="str">
        <f t="shared" si="11"/>
        <v/>
      </c>
      <c r="Z94" s="1" t="str">
        <f t="shared" si="12"/>
        <v/>
      </c>
      <c r="AA94" s="1" t="str">
        <f t="shared" si="13"/>
        <v/>
      </c>
      <c r="AB94" s="1" t="str">
        <f t="shared" si="14"/>
        <v/>
      </c>
      <c r="AC94" s="1" t="str">
        <f t="shared" si="15"/>
        <v/>
      </c>
      <c r="AE94" s="36"/>
      <c r="AF94"/>
      <c r="AG94"/>
      <c r="AH94"/>
      <c r="AI94"/>
      <c r="AK94"/>
      <c r="AL94" s="2"/>
      <c r="AM94"/>
      <c r="AN94"/>
      <c r="AO94"/>
      <c r="AP94" s="2"/>
      <c r="AQ94"/>
      <c r="AR94" s="3"/>
      <c r="AS94"/>
    </row>
    <row r="95" spans="1:45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T95" s="8" t="str">
        <f t="shared" si="8"/>
        <v>=</v>
      </c>
      <c r="V95" s="33">
        <f t="shared" si="9"/>
        <v>0</v>
      </c>
      <c r="W95" s="33">
        <f t="shared" si="10"/>
        <v>0</v>
      </c>
      <c r="Y95" s="1" t="str">
        <f t="shared" si="11"/>
        <v/>
      </c>
      <c r="Z95" s="1" t="str">
        <f t="shared" si="12"/>
        <v/>
      </c>
      <c r="AA95" s="1" t="str">
        <f t="shared" si="13"/>
        <v/>
      </c>
      <c r="AB95" s="1" t="str">
        <f t="shared" si="14"/>
        <v/>
      </c>
      <c r="AC95" s="1" t="str">
        <f t="shared" si="15"/>
        <v/>
      </c>
      <c r="AE95" s="36"/>
      <c r="AF95"/>
      <c r="AG95"/>
      <c r="AH95"/>
      <c r="AI95"/>
      <c r="AK95"/>
      <c r="AL95" s="2"/>
      <c r="AM95"/>
      <c r="AN95"/>
      <c r="AO95"/>
      <c r="AP95" s="2"/>
      <c r="AQ95"/>
      <c r="AR95" s="3"/>
      <c r="AS95"/>
    </row>
    <row r="96" spans="1:45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T96" s="8" t="str">
        <f t="shared" si="8"/>
        <v>=</v>
      </c>
      <c r="V96" s="33">
        <f t="shared" si="9"/>
        <v>0</v>
      </c>
      <c r="W96" s="33">
        <f t="shared" si="10"/>
        <v>0</v>
      </c>
      <c r="Y96" s="1" t="str">
        <f t="shared" si="11"/>
        <v/>
      </c>
      <c r="Z96" s="1" t="str">
        <f t="shared" si="12"/>
        <v/>
      </c>
      <c r="AA96" s="1" t="str">
        <f t="shared" si="13"/>
        <v/>
      </c>
      <c r="AB96" s="1" t="str">
        <f t="shared" si="14"/>
        <v/>
      </c>
      <c r="AC96" s="1" t="str">
        <f t="shared" si="15"/>
        <v/>
      </c>
      <c r="AE96" s="36"/>
      <c r="AF96"/>
      <c r="AG96"/>
      <c r="AH96"/>
      <c r="AI96"/>
      <c r="AK96"/>
      <c r="AL96" s="2"/>
      <c r="AM96"/>
      <c r="AN96"/>
      <c r="AO96"/>
      <c r="AP96" s="2"/>
      <c r="AQ96"/>
      <c r="AR96" s="3"/>
      <c r="AS96"/>
    </row>
    <row r="97" spans="1:45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T97" s="8" t="str">
        <f t="shared" si="8"/>
        <v>=</v>
      </c>
      <c r="V97" s="33">
        <f t="shared" si="9"/>
        <v>0</v>
      </c>
      <c r="W97" s="33">
        <f t="shared" si="10"/>
        <v>0</v>
      </c>
      <c r="Y97" s="1" t="str">
        <f t="shared" si="11"/>
        <v/>
      </c>
      <c r="Z97" s="1" t="str">
        <f t="shared" si="12"/>
        <v/>
      </c>
      <c r="AA97" s="1" t="str">
        <f t="shared" si="13"/>
        <v/>
      </c>
      <c r="AB97" s="1" t="str">
        <f t="shared" si="14"/>
        <v/>
      </c>
      <c r="AC97" s="1" t="str">
        <f t="shared" si="15"/>
        <v/>
      </c>
      <c r="AE97" s="36"/>
      <c r="AF97"/>
      <c r="AG97"/>
      <c r="AH97"/>
      <c r="AI97"/>
      <c r="AK97"/>
      <c r="AL97" s="2"/>
      <c r="AM97"/>
      <c r="AN97"/>
      <c r="AO97"/>
      <c r="AP97" s="2"/>
      <c r="AQ97"/>
      <c r="AR97" s="3"/>
      <c r="AS97"/>
    </row>
    <row r="98" spans="1:45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T98" s="8" t="str">
        <f t="shared" si="8"/>
        <v>=</v>
      </c>
      <c r="V98" s="33">
        <f t="shared" si="9"/>
        <v>0</v>
      </c>
      <c r="W98" s="33">
        <f t="shared" si="10"/>
        <v>0</v>
      </c>
      <c r="Y98" s="1" t="str">
        <f t="shared" si="11"/>
        <v/>
      </c>
      <c r="Z98" s="1" t="str">
        <f t="shared" si="12"/>
        <v/>
      </c>
      <c r="AA98" s="1" t="str">
        <f t="shared" si="13"/>
        <v/>
      </c>
      <c r="AB98" s="1" t="str">
        <f t="shared" si="14"/>
        <v/>
      </c>
      <c r="AC98" s="1" t="str">
        <f t="shared" si="15"/>
        <v/>
      </c>
      <c r="AE98" s="36"/>
      <c r="AF98"/>
      <c r="AG98"/>
      <c r="AH98"/>
      <c r="AI98"/>
      <c r="AK98"/>
      <c r="AL98" s="2"/>
      <c r="AM98"/>
      <c r="AN98"/>
      <c r="AO98"/>
      <c r="AP98" s="2"/>
      <c r="AQ98"/>
      <c r="AR98" s="3"/>
      <c r="AS98"/>
    </row>
    <row r="99" spans="1:45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T99" s="8" t="str">
        <f t="shared" si="8"/>
        <v>=</v>
      </c>
      <c r="V99" s="33">
        <f t="shared" si="9"/>
        <v>0</v>
      </c>
      <c r="W99" s="33">
        <f t="shared" si="10"/>
        <v>0</v>
      </c>
      <c r="Y99" s="1" t="str">
        <f t="shared" si="11"/>
        <v/>
      </c>
      <c r="Z99" s="1" t="str">
        <f t="shared" si="12"/>
        <v/>
      </c>
      <c r="AA99" s="1" t="str">
        <f t="shared" si="13"/>
        <v/>
      </c>
      <c r="AB99" s="1" t="str">
        <f t="shared" si="14"/>
        <v/>
      </c>
      <c r="AC99" s="1" t="str">
        <f t="shared" si="15"/>
        <v/>
      </c>
      <c r="AE99" s="36"/>
      <c r="AF99"/>
      <c r="AG99"/>
      <c r="AH99"/>
      <c r="AI99"/>
      <c r="AK99"/>
      <c r="AL99" s="2"/>
      <c r="AM99"/>
      <c r="AN99"/>
      <c r="AO99"/>
      <c r="AP99" s="2"/>
      <c r="AQ99"/>
      <c r="AR99" s="3"/>
      <c r="AS99"/>
    </row>
    <row r="100" spans="1:45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T100" s="8" t="str">
        <f t="shared" si="8"/>
        <v>=</v>
      </c>
      <c r="V100" s="33">
        <f t="shared" si="9"/>
        <v>0</v>
      </c>
      <c r="W100" s="33">
        <f t="shared" si="10"/>
        <v>0</v>
      </c>
      <c r="Y100" s="1" t="str">
        <f t="shared" si="11"/>
        <v/>
      </c>
      <c r="Z100" s="1" t="str">
        <f t="shared" si="12"/>
        <v/>
      </c>
      <c r="AA100" s="1" t="str">
        <f t="shared" si="13"/>
        <v/>
      </c>
      <c r="AB100" s="1" t="str">
        <f t="shared" si="14"/>
        <v/>
      </c>
      <c r="AC100" s="1" t="str">
        <f t="shared" si="15"/>
        <v/>
      </c>
      <c r="AE100" s="36"/>
      <c r="AF100"/>
      <c r="AG100"/>
      <c r="AH100"/>
      <c r="AI100"/>
      <c r="AK100"/>
      <c r="AL100" s="2"/>
      <c r="AM100"/>
      <c r="AN100"/>
      <c r="AO100"/>
      <c r="AP100" s="2"/>
      <c r="AQ100"/>
      <c r="AR100" s="3"/>
      <c r="AS100"/>
    </row>
    <row r="101" spans="1:45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T101" s="8" t="str">
        <f t="shared" si="8"/>
        <v>=</v>
      </c>
      <c r="V101" s="33">
        <f t="shared" si="9"/>
        <v>0</v>
      </c>
      <c r="W101" s="33">
        <f t="shared" si="10"/>
        <v>0</v>
      </c>
      <c r="Y101" s="1" t="str">
        <f t="shared" si="11"/>
        <v/>
      </c>
      <c r="Z101" s="1" t="str">
        <f t="shared" si="12"/>
        <v/>
      </c>
      <c r="AA101" s="1" t="str">
        <f t="shared" si="13"/>
        <v/>
      </c>
      <c r="AB101" s="1" t="str">
        <f t="shared" si="14"/>
        <v/>
      </c>
      <c r="AC101" s="1" t="str">
        <f t="shared" si="15"/>
        <v/>
      </c>
      <c r="AE101" s="36"/>
      <c r="AF101"/>
      <c r="AG101"/>
      <c r="AH101"/>
      <c r="AI101"/>
      <c r="AK101"/>
      <c r="AL101" s="2"/>
      <c r="AM101"/>
      <c r="AN101"/>
      <c r="AO101"/>
      <c r="AP101" s="2"/>
      <c r="AQ101"/>
      <c r="AR101" s="3"/>
      <c r="AS101"/>
    </row>
    <row r="102" spans="1:45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T102" s="8" t="str">
        <f t="shared" si="8"/>
        <v>=</v>
      </c>
      <c r="V102" s="33">
        <f t="shared" si="9"/>
        <v>0</v>
      </c>
      <c r="W102" s="33">
        <f t="shared" si="10"/>
        <v>0</v>
      </c>
      <c r="Y102" s="1" t="str">
        <f t="shared" si="11"/>
        <v/>
      </c>
      <c r="Z102" s="1" t="str">
        <f t="shared" si="12"/>
        <v/>
      </c>
      <c r="AA102" s="1" t="str">
        <f t="shared" si="13"/>
        <v/>
      </c>
      <c r="AB102" s="1" t="str">
        <f t="shared" si="14"/>
        <v/>
      </c>
      <c r="AC102" s="1" t="str">
        <f t="shared" si="15"/>
        <v/>
      </c>
      <c r="AE102" s="36"/>
      <c r="AF102"/>
      <c r="AG102"/>
      <c r="AH102"/>
      <c r="AI102"/>
      <c r="AK102"/>
      <c r="AL102" s="2"/>
      <c r="AM102"/>
      <c r="AN102"/>
      <c r="AO102"/>
      <c r="AP102" s="2"/>
      <c r="AQ102"/>
      <c r="AR102" s="3"/>
      <c r="AS102"/>
    </row>
    <row r="103" spans="1:45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T103" s="8" t="str">
        <f t="shared" si="8"/>
        <v>=</v>
      </c>
      <c r="V103" s="33">
        <f t="shared" si="9"/>
        <v>0</v>
      </c>
      <c r="W103" s="33">
        <f t="shared" si="10"/>
        <v>0</v>
      </c>
      <c r="Y103" s="1" t="str">
        <f t="shared" si="11"/>
        <v/>
      </c>
      <c r="Z103" s="1" t="str">
        <f t="shared" si="12"/>
        <v/>
      </c>
      <c r="AA103" s="1" t="str">
        <f t="shared" si="13"/>
        <v/>
      </c>
      <c r="AB103" s="1" t="str">
        <f t="shared" si="14"/>
        <v/>
      </c>
      <c r="AC103" s="1" t="str">
        <f t="shared" si="15"/>
        <v/>
      </c>
      <c r="AE103" s="36"/>
      <c r="AF103"/>
      <c r="AG103"/>
      <c r="AH103"/>
      <c r="AI103"/>
      <c r="AK103"/>
      <c r="AL103" s="2"/>
      <c r="AM103"/>
      <c r="AN103"/>
      <c r="AO103"/>
      <c r="AP103" s="2"/>
      <c r="AQ103"/>
      <c r="AR103" s="3"/>
      <c r="AS103"/>
    </row>
    <row r="104" spans="1:45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T104" s="8" t="str">
        <f t="shared" si="8"/>
        <v>=</v>
      </c>
      <c r="V104" s="33">
        <f t="shared" si="9"/>
        <v>0</v>
      </c>
      <c r="W104" s="33">
        <f t="shared" si="10"/>
        <v>0</v>
      </c>
      <c r="Y104" s="1" t="str">
        <f t="shared" si="11"/>
        <v/>
      </c>
      <c r="Z104" s="1" t="str">
        <f t="shared" si="12"/>
        <v/>
      </c>
      <c r="AA104" s="1" t="str">
        <f t="shared" si="13"/>
        <v/>
      </c>
      <c r="AB104" s="1" t="str">
        <f t="shared" si="14"/>
        <v/>
      </c>
      <c r="AC104" s="1" t="str">
        <f t="shared" si="15"/>
        <v/>
      </c>
      <c r="AE104" s="36"/>
      <c r="AF104"/>
      <c r="AG104"/>
      <c r="AH104"/>
      <c r="AI104"/>
      <c r="AK104"/>
      <c r="AL104" s="2"/>
      <c r="AM104"/>
      <c r="AN104"/>
      <c r="AO104"/>
      <c r="AP104" s="2"/>
      <c r="AQ104"/>
      <c r="AR104" s="3"/>
      <c r="AS104"/>
    </row>
    <row r="105" spans="1:45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T105" s="8" t="str">
        <f t="shared" si="8"/>
        <v>=</v>
      </c>
      <c r="V105" s="33">
        <f t="shared" si="9"/>
        <v>0</v>
      </c>
      <c r="W105" s="33">
        <f t="shared" si="10"/>
        <v>0</v>
      </c>
      <c r="Y105" s="1" t="str">
        <f t="shared" si="11"/>
        <v/>
      </c>
      <c r="Z105" s="1" t="str">
        <f t="shared" si="12"/>
        <v/>
      </c>
      <c r="AA105" s="1" t="str">
        <f t="shared" si="13"/>
        <v/>
      </c>
      <c r="AB105" s="1" t="str">
        <f t="shared" si="14"/>
        <v/>
      </c>
      <c r="AC105" s="1" t="str">
        <f t="shared" si="15"/>
        <v/>
      </c>
      <c r="AE105" s="36"/>
      <c r="AF105"/>
      <c r="AG105"/>
      <c r="AH105"/>
      <c r="AI105"/>
      <c r="AK105"/>
      <c r="AL105" s="2"/>
      <c r="AM105"/>
      <c r="AN105"/>
      <c r="AO105"/>
      <c r="AP105" s="2"/>
      <c r="AQ105"/>
      <c r="AR105" s="3"/>
      <c r="AS105"/>
    </row>
    <row r="106" spans="1:45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T106" s="8" t="str">
        <f t="shared" si="8"/>
        <v>=</v>
      </c>
      <c r="V106" s="33">
        <f t="shared" si="9"/>
        <v>0</v>
      </c>
      <c r="W106" s="33">
        <f t="shared" si="10"/>
        <v>0</v>
      </c>
      <c r="Y106" s="1" t="str">
        <f t="shared" si="11"/>
        <v/>
      </c>
      <c r="Z106" s="1" t="str">
        <f t="shared" si="12"/>
        <v/>
      </c>
      <c r="AA106" s="1" t="str">
        <f t="shared" si="13"/>
        <v/>
      </c>
      <c r="AB106" s="1" t="str">
        <f t="shared" si="14"/>
        <v/>
      </c>
      <c r="AC106" s="1" t="str">
        <f t="shared" si="15"/>
        <v/>
      </c>
      <c r="AE106" s="36"/>
      <c r="AF106"/>
      <c r="AG106"/>
      <c r="AH106"/>
      <c r="AI106"/>
      <c r="AK106"/>
      <c r="AL106" s="2"/>
      <c r="AM106"/>
      <c r="AN106"/>
      <c r="AO106"/>
      <c r="AP106" s="2"/>
      <c r="AQ106"/>
      <c r="AR106" s="3"/>
      <c r="AS106"/>
    </row>
    <row r="107" spans="1:45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T107" s="8" t="str">
        <f t="shared" si="8"/>
        <v>=</v>
      </c>
      <c r="V107" s="33">
        <f t="shared" si="9"/>
        <v>0</v>
      </c>
      <c r="W107" s="33">
        <f t="shared" si="10"/>
        <v>0</v>
      </c>
      <c r="Y107" s="1" t="str">
        <f t="shared" si="11"/>
        <v/>
      </c>
      <c r="Z107" s="1" t="str">
        <f t="shared" si="12"/>
        <v/>
      </c>
      <c r="AA107" s="1" t="str">
        <f t="shared" si="13"/>
        <v/>
      </c>
      <c r="AB107" s="1" t="str">
        <f t="shared" si="14"/>
        <v/>
      </c>
      <c r="AC107" s="1" t="str">
        <f t="shared" si="15"/>
        <v/>
      </c>
      <c r="AE107" s="36"/>
      <c r="AF107"/>
      <c r="AG107"/>
      <c r="AH107"/>
      <c r="AI107"/>
      <c r="AK107"/>
      <c r="AL107" s="2"/>
      <c r="AM107"/>
      <c r="AN107"/>
      <c r="AO107"/>
      <c r="AP107" s="2"/>
      <c r="AQ107"/>
      <c r="AR107" s="3"/>
      <c r="AS107"/>
    </row>
    <row r="108" spans="1:45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T108" s="8" t="str">
        <f t="shared" si="8"/>
        <v>=</v>
      </c>
      <c r="V108" s="33">
        <f t="shared" si="9"/>
        <v>0</v>
      </c>
      <c r="W108" s="33">
        <f t="shared" si="10"/>
        <v>0</v>
      </c>
      <c r="Y108" s="1" t="str">
        <f t="shared" si="11"/>
        <v/>
      </c>
      <c r="Z108" s="1" t="str">
        <f t="shared" si="12"/>
        <v/>
      </c>
      <c r="AA108" s="1" t="str">
        <f t="shared" si="13"/>
        <v/>
      </c>
      <c r="AB108" s="1" t="str">
        <f t="shared" si="14"/>
        <v/>
      </c>
      <c r="AC108" s="1" t="str">
        <f t="shared" si="15"/>
        <v/>
      </c>
      <c r="AE108" s="36"/>
      <c r="AF108"/>
      <c r="AG108"/>
      <c r="AH108"/>
      <c r="AI108"/>
      <c r="AK108"/>
      <c r="AL108" s="2"/>
      <c r="AM108"/>
      <c r="AN108"/>
      <c r="AO108"/>
      <c r="AP108" s="2"/>
      <c r="AQ108"/>
      <c r="AR108" s="3"/>
      <c r="AS108"/>
    </row>
    <row r="109" spans="1:45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T109" s="8" t="str">
        <f t="shared" si="8"/>
        <v>=</v>
      </c>
      <c r="V109" s="33">
        <f t="shared" si="9"/>
        <v>0</v>
      </c>
      <c r="W109" s="33">
        <f t="shared" si="10"/>
        <v>0</v>
      </c>
      <c r="Y109" s="1" t="str">
        <f t="shared" si="11"/>
        <v/>
      </c>
      <c r="Z109" s="1" t="str">
        <f t="shared" si="12"/>
        <v/>
      </c>
      <c r="AA109" s="1" t="str">
        <f t="shared" si="13"/>
        <v/>
      </c>
      <c r="AB109" s="1" t="str">
        <f t="shared" si="14"/>
        <v/>
      </c>
      <c r="AC109" s="1" t="str">
        <f t="shared" si="15"/>
        <v/>
      </c>
      <c r="AE109" s="36"/>
      <c r="AF109"/>
      <c r="AG109"/>
      <c r="AH109"/>
      <c r="AI109"/>
      <c r="AK109"/>
      <c r="AL109" s="2"/>
      <c r="AM109"/>
      <c r="AN109"/>
      <c r="AO109"/>
      <c r="AP109" s="2"/>
      <c r="AQ109"/>
      <c r="AR109" s="3"/>
      <c r="AS109"/>
    </row>
    <row r="110" spans="1:45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T110" s="8" t="str">
        <f t="shared" si="8"/>
        <v>=</v>
      </c>
      <c r="V110" s="33">
        <f t="shared" si="9"/>
        <v>0</v>
      </c>
      <c r="W110" s="33">
        <f t="shared" si="10"/>
        <v>0</v>
      </c>
      <c r="Y110" s="1" t="str">
        <f t="shared" si="11"/>
        <v/>
      </c>
      <c r="Z110" s="1" t="str">
        <f t="shared" si="12"/>
        <v/>
      </c>
      <c r="AA110" s="1" t="str">
        <f t="shared" si="13"/>
        <v/>
      </c>
      <c r="AB110" s="1" t="str">
        <f t="shared" si="14"/>
        <v/>
      </c>
      <c r="AC110" s="1" t="str">
        <f t="shared" si="15"/>
        <v/>
      </c>
      <c r="AE110" s="36"/>
      <c r="AF110"/>
      <c r="AG110"/>
      <c r="AH110"/>
      <c r="AI110"/>
      <c r="AK110"/>
      <c r="AL110" s="2"/>
      <c r="AM110"/>
      <c r="AN110"/>
      <c r="AO110"/>
      <c r="AP110" s="2"/>
      <c r="AQ110"/>
      <c r="AR110" s="3"/>
      <c r="AS110"/>
    </row>
    <row r="111" spans="1:45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T111" s="8" t="str">
        <f t="shared" si="8"/>
        <v>=</v>
      </c>
      <c r="V111" s="33">
        <f t="shared" si="9"/>
        <v>0</v>
      </c>
      <c r="W111" s="33">
        <f t="shared" si="10"/>
        <v>0</v>
      </c>
      <c r="Y111" s="1" t="str">
        <f t="shared" si="11"/>
        <v/>
      </c>
      <c r="Z111" s="1" t="str">
        <f t="shared" si="12"/>
        <v/>
      </c>
      <c r="AA111" s="1" t="str">
        <f t="shared" si="13"/>
        <v/>
      </c>
      <c r="AB111" s="1" t="str">
        <f t="shared" si="14"/>
        <v/>
      </c>
      <c r="AC111" s="1" t="str">
        <f t="shared" si="15"/>
        <v/>
      </c>
      <c r="AE111" s="36"/>
      <c r="AF111"/>
      <c r="AG111"/>
      <c r="AH111"/>
      <c r="AI111"/>
      <c r="AK111"/>
      <c r="AL111" s="2"/>
      <c r="AM111"/>
      <c r="AN111"/>
      <c r="AO111"/>
      <c r="AP111" s="2"/>
      <c r="AQ111"/>
      <c r="AR111" s="3"/>
      <c r="AS111"/>
    </row>
    <row r="112" spans="1:45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T112" s="8" t="str">
        <f t="shared" si="8"/>
        <v>=</v>
      </c>
      <c r="V112" s="33">
        <f t="shared" si="9"/>
        <v>0</v>
      </c>
      <c r="W112" s="33">
        <f t="shared" si="10"/>
        <v>0</v>
      </c>
      <c r="Y112" s="1" t="str">
        <f t="shared" si="11"/>
        <v/>
      </c>
      <c r="Z112" s="1" t="str">
        <f t="shared" si="12"/>
        <v/>
      </c>
      <c r="AA112" s="1" t="str">
        <f t="shared" si="13"/>
        <v/>
      </c>
      <c r="AB112" s="1" t="str">
        <f t="shared" si="14"/>
        <v/>
      </c>
      <c r="AC112" s="1" t="str">
        <f t="shared" si="15"/>
        <v/>
      </c>
      <c r="AE112" s="36"/>
      <c r="AF112"/>
      <c r="AG112"/>
      <c r="AH112"/>
      <c r="AI112"/>
      <c r="AK112"/>
      <c r="AL112" s="2"/>
      <c r="AM112"/>
      <c r="AN112"/>
      <c r="AO112"/>
      <c r="AP112" s="2"/>
      <c r="AQ112"/>
      <c r="AR112" s="3"/>
      <c r="AS112"/>
    </row>
    <row r="113" spans="1:45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T113" s="8" t="str">
        <f t="shared" si="8"/>
        <v>=</v>
      </c>
      <c r="V113" s="33">
        <f t="shared" si="9"/>
        <v>0</v>
      </c>
      <c r="W113" s="33">
        <f t="shared" si="10"/>
        <v>0</v>
      </c>
      <c r="Y113" s="1" t="str">
        <f t="shared" si="11"/>
        <v/>
      </c>
      <c r="Z113" s="1" t="str">
        <f t="shared" si="12"/>
        <v/>
      </c>
      <c r="AA113" s="1" t="str">
        <f t="shared" si="13"/>
        <v/>
      </c>
      <c r="AB113" s="1" t="str">
        <f t="shared" si="14"/>
        <v/>
      </c>
      <c r="AC113" s="1" t="str">
        <f t="shared" si="15"/>
        <v/>
      </c>
      <c r="AE113" s="36"/>
      <c r="AF113"/>
      <c r="AG113"/>
      <c r="AH113"/>
      <c r="AI113"/>
      <c r="AK113"/>
      <c r="AL113" s="2"/>
      <c r="AM113"/>
      <c r="AN113"/>
      <c r="AO113"/>
      <c r="AP113" s="2"/>
      <c r="AQ113"/>
      <c r="AR113" s="3"/>
      <c r="AS113"/>
    </row>
    <row r="114" spans="1:45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T114" s="8" t="str">
        <f t="shared" si="8"/>
        <v>=</v>
      </c>
      <c r="V114" s="33">
        <f t="shared" si="9"/>
        <v>0</v>
      </c>
      <c r="W114" s="33">
        <f t="shared" si="10"/>
        <v>0</v>
      </c>
      <c r="Y114" s="1" t="str">
        <f t="shared" si="11"/>
        <v/>
      </c>
      <c r="Z114" s="1" t="str">
        <f t="shared" si="12"/>
        <v/>
      </c>
      <c r="AA114" s="1" t="str">
        <f t="shared" si="13"/>
        <v/>
      </c>
      <c r="AB114" s="1" t="str">
        <f t="shared" si="14"/>
        <v/>
      </c>
      <c r="AC114" s="1" t="str">
        <f t="shared" si="15"/>
        <v/>
      </c>
      <c r="AE114" s="36"/>
      <c r="AF114"/>
      <c r="AG114"/>
      <c r="AH114"/>
      <c r="AI114"/>
      <c r="AK114"/>
      <c r="AL114" s="2"/>
      <c r="AM114"/>
      <c r="AN114"/>
      <c r="AO114"/>
      <c r="AP114" s="2"/>
      <c r="AQ114"/>
      <c r="AR114" s="3"/>
      <c r="AS114"/>
    </row>
    <row r="115" spans="1:45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T115" s="8" t="str">
        <f t="shared" si="8"/>
        <v>=</v>
      </c>
      <c r="V115" s="33">
        <f t="shared" si="9"/>
        <v>0</v>
      </c>
      <c r="W115" s="33">
        <f t="shared" si="10"/>
        <v>0</v>
      </c>
      <c r="Y115" s="1" t="str">
        <f t="shared" si="11"/>
        <v/>
      </c>
      <c r="Z115" s="1" t="str">
        <f t="shared" si="12"/>
        <v/>
      </c>
      <c r="AA115" s="1" t="str">
        <f t="shared" si="13"/>
        <v/>
      </c>
      <c r="AB115" s="1" t="str">
        <f t="shared" si="14"/>
        <v/>
      </c>
      <c r="AC115" s="1" t="str">
        <f t="shared" si="15"/>
        <v/>
      </c>
      <c r="AE115" s="36"/>
      <c r="AF115"/>
      <c r="AG115"/>
      <c r="AH115"/>
      <c r="AI115"/>
      <c r="AK115"/>
      <c r="AL115" s="2"/>
      <c r="AM115"/>
      <c r="AN115"/>
      <c r="AO115"/>
      <c r="AP115" s="2"/>
      <c r="AQ115"/>
      <c r="AR115" s="3"/>
      <c r="AS115"/>
    </row>
    <row r="116" spans="1:45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T116" s="8" t="str">
        <f t="shared" si="8"/>
        <v>=</v>
      </c>
      <c r="V116" s="33">
        <f t="shared" si="9"/>
        <v>0</v>
      </c>
      <c r="W116" s="33">
        <f t="shared" si="10"/>
        <v>0</v>
      </c>
      <c r="Y116" s="1" t="str">
        <f t="shared" si="11"/>
        <v/>
      </c>
      <c r="Z116" s="1" t="str">
        <f t="shared" si="12"/>
        <v/>
      </c>
      <c r="AA116" s="1" t="str">
        <f t="shared" si="13"/>
        <v/>
      </c>
      <c r="AB116" s="1" t="str">
        <f t="shared" si="14"/>
        <v/>
      </c>
      <c r="AC116" s="1" t="str">
        <f t="shared" si="15"/>
        <v/>
      </c>
      <c r="AE116" s="36"/>
      <c r="AF116"/>
      <c r="AG116"/>
      <c r="AH116"/>
      <c r="AI116"/>
      <c r="AK116"/>
      <c r="AL116" s="2"/>
      <c r="AM116"/>
      <c r="AN116"/>
      <c r="AO116"/>
      <c r="AP116" s="2"/>
      <c r="AQ116"/>
      <c r="AR116" s="3"/>
      <c r="AS116"/>
    </row>
    <row r="117" spans="1:45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T117" s="8" t="str">
        <f t="shared" si="8"/>
        <v>=</v>
      </c>
      <c r="V117" s="33">
        <f t="shared" si="9"/>
        <v>0</v>
      </c>
      <c r="W117" s="33">
        <f t="shared" si="10"/>
        <v>0</v>
      </c>
      <c r="Y117" s="1" t="str">
        <f t="shared" si="11"/>
        <v/>
      </c>
      <c r="Z117" s="1" t="str">
        <f t="shared" si="12"/>
        <v/>
      </c>
      <c r="AA117" s="1" t="str">
        <f t="shared" si="13"/>
        <v/>
      </c>
      <c r="AB117" s="1" t="str">
        <f t="shared" si="14"/>
        <v/>
      </c>
      <c r="AC117" s="1" t="str">
        <f t="shared" si="15"/>
        <v/>
      </c>
      <c r="AE117" s="36"/>
      <c r="AF117"/>
      <c r="AG117"/>
      <c r="AH117"/>
      <c r="AI117"/>
      <c r="AK117"/>
      <c r="AL117" s="2"/>
      <c r="AM117"/>
      <c r="AN117"/>
      <c r="AO117"/>
      <c r="AP117" s="2"/>
      <c r="AQ117"/>
      <c r="AR117" s="3"/>
      <c r="AS117"/>
    </row>
    <row r="118" spans="1:45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T118" s="8" t="str">
        <f t="shared" si="8"/>
        <v>=</v>
      </c>
      <c r="V118" s="33">
        <f t="shared" si="9"/>
        <v>0</v>
      </c>
      <c r="W118" s="33">
        <f t="shared" si="10"/>
        <v>0</v>
      </c>
      <c r="Y118" s="1" t="str">
        <f t="shared" si="11"/>
        <v/>
      </c>
      <c r="Z118" s="1" t="str">
        <f t="shared" si="12"/>
        <v/>
      </c>
      <c r="AA118" s="1" t="str">
        <f t="shared" si="13"/>
        <v/>
      </c>
      <c r="AB118" s="1" t="str">
        <f t="shared" si="14"/>
        <v/>
      </c>
      <c r="AC118" s="1" t="str">
        <f t="shared" si="15"/>
        <v/>
      </c>
      <c r="AE118" s="36"/>
      <c r="AF118"/>
      <c r="AG118"/>
      <c r="AH118"/>
      <c r="AI118"/>
      <c r="AK118"/>
      <c r="AL118" s="2"/>
      <c r="AM118"/>
      <c r="AN118"/>
      <c r="AO118"/>
      <c r="AP118" s="2"/>
      <c r="AQ118"/>
      <c r="AR118" s="3"/>
      <c r="AS118"/>
    </row>
    <row r="119" spans="1:45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T119" s="8" t="str">
        <f t="shared" si="8"/>
        <v>=</v>
      </c>
      <c r="V119" s="33">
        <f t="shared" si="9"/>
        <v>0</v>
      </c>
      <c r="W119" s="33">
        <f t="shared" si="10"/>
        <v>0</v>
      </c>
      <c r="Y119" s="1" t="str">
        <f t="shared" si="11"/>
        <v/>
      </c>
      <c r="Z119" s="1" t="str">
        <f t="shared" si="12"/>
        <v/>
      </c>
      <c r="AA119" s="1" t="str">
        <f t="shared" si="13"/>
        <v/>
      </c>
      <c r="AB119" s="1" t="str">
        <f t="shared" si="14"/>
        <v/>
      </c>
      <c r="AC119" s="1" t="str">
        <f t="shared" si="15"/>
        <v/>
      </c>
      <c r="AE119" s="36"/>
      <c r="AF119"/>
      <c r="AG119"/>
      <c r="AH119"/>
      <c r="AI119"/>
      <c r="AK119"/>
      <c r="AL119" s="2"/>
      <c r="AM119"/>
      <c r="AN119"/>
      <c r="AO119"/>
      <c r="AP119" s="2"/>
      <c r="AQ119"/>
      <c r="AR119" s="3"/>
      <c r="AS119"/>
    </row>
    <row r="120" spans="1:45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T120" s="8" t="str">
        <f t="shared" si="8"/>
        <v>=</v>
      </c>
      <c r="V120" s="33">
        <f t="shared" si="9"/>
        <v>0</v>
      </c>
      <c r="W120" s="33">
        <f t="shared" si="10"/>
        <v>0</v>
      </c>
      <c r="Y120" s="1" t="str">
        <f t="shared" si="11"/>
        <v/>
      </c>
      <c r="Z120" s="1" t="str">
        <f t="shared" si="12"/>
        <v/>
      </c>
      <c r="AA120" s="1" t="str">
        <f t="shared" si="13"/>
        <v/>
      </c>
      <c r="AB120" s="1" t="str">
        <f t="shared" si="14"/>
        <v/>
      </c>
      <c r="AC120" s="1" t="str">
        <f t="shared" si="15"/>
        <v/>
      </c>
      <c r="AE120" s="36"/>
      <c r="AF120"/>
      <c r="AG120"/>
      <c r="AH120"/>
      <c r="AI120"/>
      <c r="AK120"/>
      <c r="AL120" s="2"/>
      <c r="AM120"/>
      <c r="AN120"/>
      <c r="AO120"/>
      <c r="AP120" s="2"/>
      <c r="AQ120"/>
      <c r="AR120" s="3"/>
      <c r="AS120"/>
    </row>
    <row r="121" spans="1:45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T121" s="8" t="str">
        <f t="shared" si="8"/>
        <v>=</v>
      </c>
      <c r="V121" s="33">
        <f t="shared" si="9"/>
        <v>0</v>
      </c>
      <c r="W121" s="33">
        <f t="shared" si="10"/>
        <v>0</v>
      </c>
      <c r="Y121" s="1" t="str">
        <f t="shared" si="11"/>
        <v/>
      </c>
      <c r="Z121" s="1" t="str">
        <f t="shared" si="12"/>
        <v/>
      </c>
      <c r="AA121" s="1" t="str">
        <f t="shared" si="13"/>
        <v/>
      </c>
      <c r="AB121" s="1" t="str">
        <f t="shared" si="14"/>
        <v/>
      </c>
      <c r="AC121" s="1" t="str">
        <f t="shared" si="15"/>
        <v/>
      </c>
      <c r="AE121" s="36"/>
      <c r="AF121"/>
      <c r="AG121"/>
      <c r="AH121"/>
      <c r="AI121"/>
      <c r="AK121"/>
      <c r="AL121" s="2"/>
      <c r="AM121"/>
      <c r="AN121"/>
      <c r="AO121"/>
      <c r="AP121" s="2"/>
      <c r="AQ121"/>
      <c r="AR121" s="3"/>
      <c r="AS121"/>
    </row>
    <row r="122" spans="1:45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T122" s="8" t="str">
        <f t="shared" si="8"/>
        <v>=</v>
      </c>
      <c r="V122" s="33">
        <f t="shared" si="9"/>
        <v>0</v>
      </c>
      <c r="W122" s="33">
        <f t="shared" si="10"/>
        <v>0</v>
      </c>
      <c r="Y122" s="1" t="str">
        <f t="shared" si="11"/>
        <v/>
      </c>
      <c r="Z122" s="1" t="str">
        <f t="shared" si="12"/>
        <v/>
      </c>
      <c r="AA122" s="1" t="str">
        <f t="shared" si="13"/>
        <v/>
      </c>
      <c r="AB122" s="1" t="str">
        <f t="shared" si="14"/>
        <v/>
      </c>
      <c r="AC122" s="1" t="str">
        <f t="shared" si="15"/>
        <v/>
      </c>
      <c r="AE122" s="36"/>
      <c r="AF122"/>
      <c r="AG122"/>
      <c r="AH122"/>
      <c r="AI122"/>
      <c r="AK122"/>
      <c r="AL122" s="2"/>
      <c r="AM122"/>
      <c r="AN122"/>
      <c r="AO122"/>
      <c r="AP122" s="2"/>
      <c r="AQ122"/>
      <c r="AR122" s="3"/>
      <c r="AS122"/>
    </row>
    <row r="123" spans="1:45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T123" s="8" t="str">
        <f t="shared" si="8"/>
        <v>=</v>
      </c>
      <c r="V123" s="33">
        <f t="shared" si="9"/>
        <v>0</v>
      </c>
      <c r="W123" s="33">
        <f t="shared" si="10"/>
        <v>0</v>
      </c>
      <c r="Y123" s="1" t="str">
        <f t="shared" si="11"/>
        <v/>
      </c>
      <c r="Z123" s="1" t="str">
        <f t="shared" si="12"/>
        <v/>
      </c>
      <c r="AA123" s="1" t="str">
        <f t="shared" si="13"/>
        <v/>
      </c>
      <c r="AB123" s="1" t="str">
        <f t="shared" si="14"/>
        <v/>
      </c>
      <c r="AC123" s="1" t="str">
        <f t="shared" si="15"/>
        <v/>
      </c>
      <c r="AE123" s="36"/>
      <c r="AF123"/>
      <c r="AG123"/>
      <c r="AH123"/>
      <c r="AI123"/>
      <c r="AK123"/>
      <c r="AL123" s="2"/>
      <c r="AM123"/>
      <c r="AN123"/>
      <c r="AO123"/>
      <c r="AP123" s="2"/>
      <c r="AQ123"/>
      <c r="AR123" s="3"/>
      <c r="AS123"/>
    </row>
    <row r="124" spans="1:45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T124" s="8" t="str">
        <f t="shared" si="8"/>
        <v>=</v>
      </c>
      <c r="V124" s="33">
        <f t="shared" si="9"/>
        <v>0</v>
      </c>
      <c r="W124" s="33">
        <f t="shared" si="10"/>
        <v>0</v>
      </c>
      <c r="Y124" s="1" t="str">
        <f t="shared" si="11"/>
        <v/>
      </c>
      <c r="Z124" s="1" t="str">
        <f t="shared" si="12"/>
        <v/>
      </c>
      <c r="AA124" s="1" t="str">
        <f t="shared" si="13"/>
        <v/>
      </c>
      <c r="AB124" s="1" t="str">
        <f t="shared" si="14"/>
        <v/>
      </c>
      <c r="AC124" s="1" t="str">
        <f t="shared" si="15"/>
        <v/>
      </c>
      <c r="AE124" s="36"/>
      <c r="AF124"/>
      <c r="AG124"/>
      <c r="AH124"/>
      <c r="AI124"/>
      <c r="AK124"/>
      <c r="AL124" s="2"/>
      <c r="AM124"/>
      <c r="AN124"/>
      <c r="AO124"/>
      <c r="AP124" s="2"/>
      <c r="AQ124"/>
      <c r="AR124" s="3"/>
      <c r="AS124"/>
    </row>
    <row r="125" spans="1:45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T125" s="8" t="str">
        <f t="shared" si="8"/>
        <v>=</v>
      </c>
      <c r="V125" s="33">
        <f t="shared" si="9"/>
        <v>0</v>
      </c>
      <c r="W125" s="33">
        <f t="shared" si="10"/>
        <v>0</v>
      </c>
      <c r="Y125" s="1" t="str">
        <f t="shared" si="11"/>
        <v/>
      </c>
      <c r="Z125" s="1" t="str">
        <f t="shared" si="12"/>
        <v/>
      </c>
      <c r="AA125" s="1" t="str">
        <f t="shared" si="13"/>
        <v/>
      </c>
      <c r="AB125" s="1" t="str">
        <f t="shared" si="14"/>
        <v/>
      </c>
      <c r="AC125" s="1" t="str">
        <f t="shared" si="15"/>
        <v/>
      </c>
      <c r="AE125" s="36"/>
      <c r="AF125"/>
      <c r="AG125"/>
      <c r="AH125"/>
      <c r="AI125"/>
      <c r="AK125"/>
      <c r="AL125" s="2"/>
      <c r="AM125"/>
      <c r="AN125"/>
      <c r="AO125"/>
      <c r="AP125" s="2"/>
      <c r="AQ125"/>
      <c r="AR125" s="3"/>
      <c r="AS125"/>
    </row>
    <row r="126" spans="1:45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T126" s="8" t="str">
        <f t="shared" si="8"/>
        <v>=</v>
      </c>
      <c r="V126" s="33">
        <f t="shared" si="9"/>
        <v>0</v>
      </c>
      <c r="W126" s="33">
        <f t="shared" si="10"/>
        <v>0</v>
      </c>
      <c r="Y126" s="1" t="str">
        <f t="shared" si="11"/>
        <v/>
      </c>
      <c r="Z126" s="1" t="str">
        <f t="shared" si="12"/>
        <v/>
      </c>
      <c r="AA126" s="1" t="str">
        <f t="shared" si="13"/>
        <v/>
      </c>
      <c r="AB126" s="1" t="str">
        <f t="shared" si="14"/>
        <v/>
      </c>
      <c r="AC126" s="1" t="str">
        <f t="shared" si="15"/>
        <v/>
      </c>
      <c r="AE126" s="36"/>
      <c r="AF126"/>
      <c r="AG126"/>
      <c r="AH126"/>
      <c r="AI126"/>
      <c r="AK126"/>
      <c r="AL126" s="2"/>
      <c r="AM126"/>
      <c r="AN126"/>
      <c r="AO126"/>
      <c r="AP126" s="2"/>
      <c r="AQ126"/>
      <c r="AR126" s="3"/>
      <c r="AS126"/>
    </row>
    <row r="127" spans="1:45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T127" s="8" t="str">
        <f t="shared" si="8"/>
        <v>=</v>
      </c>
      <c r="V127" s="33">
        <f t="shared" si="9"/>
        <v>0</v>
      </c>
      <c r="W127" s="33">
        <f t="shared" si="10"/>
        <v>0</v>
      </c>
      <c r="Y127" s="1" t="str">
        <f t="shared" si="11"/>
        <v/>
      </c>
      <c r="Z127" s="1" t="str">
        <f t="shared" si="12"/>
        <v/>
      </c>
      <c r="AA127" s="1" t="str">
        <f t="shared" si="13"/>
        <v/>
      </c>
      <c r="AB127" s="1" t="str">
        <f t="shared" si="14"/>
        <v/>
      </c>
      <c r="AC127" s="1" t="str">
        <f t="shared" si="15"/>
        <v/>
      </c>
      <c r="AE127" s="36"/>
      <c r="AF127"/>
      <c r="AG127"/>
      <c r="AH127"/>
      <c r="AI127"/>
      <c r="AK127"/>
      <c r="AL127" s="2"/>
      <c r="AM127"/>
      <c r="AN127"/>
      <c r="AO127"/>
      <c r="AP127" s="2"/>
      <c r="AQ127"/>
      <c r="AR127" s="3"/>
      <c r="AS127"/>
    </row>
    <row r="128" spans="1:45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T128" s="8" t="str">
        <f t="shared" si="8"/>
        <v>=</v>
      </c>
      <c r="V128" s="33">
        <f t="shared" si="9"/>
        <v>0</v>
      </c>
      <c r="W128" s="33">
        <f t="shared" si="10"/>
        <v>0</v>
      </c>
      <c r="Y128" s="1" t="str">
        <f t="shared" si="11"/>
        <v/>
      </c>
      <c r="Z128" s="1" t="str">
        <f t="shared" si="12"/>
        <v/>
      </c>
      <c r="AA128" s="1" t="str">
        <f t="shared" si="13"/>
        <v/>
      </c>
      <c r="AB128" s="1" t="str">
        <f t="shared" si="14"/>
        <v/>
      </c>
      <c r="AC128" s="1" t="str">
        <f t="shared" si="15"/>
        <v/>
      </c>
      <c r="AE128" s="36"/>
      <c r="AF128"/>
      <c r="AG128"/>
      <c r="AH128"/>
      <c r="AI128"/>
      <c r="AK128"/>
      <c r="AL128" s="2"/>
      <c r="AM128"/>
      <c r="AN128"/>
      <c r="AO128"/>
      <c r="AP128" s="2"/>
      <c r="AQ128"/>
      <c r="AR128" s="3"/>
      <c r="AS128"/>
    </row>
    <row r="129" spans="1:45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T129" s="8" t="str">
        <f t="shared" si="8"/>
        <v>=</v>
      </c>
      <c r="V129" s="33">
        <f t="shared" si="9"/>
        <v>0</v>
      </c>
      <c r="W129" s="33">
        <f t="shared" si="10"/>
        <v>0</v>
      </c>
      <c r="Y129" s="1" t="str">
        <f t="shared" si="11"/>
        <v/>
      </c>
      <c r="Z129" s="1" t="str">
        <f t="shared" si="12"/>
        <v/>
      </c>
      <c r="AA129" s="1" t="str">
        <f t="shared" si="13"/>
        <v/>
      </c>
      <c r="AB129" s="1" t="str">
        <f t="shared" si="14"/>
        <v/>
      </c>
      <c r="AC129" s="1" t="str">
        <f t="shared" si="15"/>
        <v/>
      </c>
      <c r="AE129" s="36"/>
      <c r="AF129"/>
      <c r="AG129"/>
      <c r="AH129"/>
      <c r="AI129"/>
      <c r="AK129"/>
      <c r="AL129" s="2"/>
      <c r="AM129"/>
      <c r="AN129"/>
      <c r="AO129"/>
      <c r="AP129" s="2"/>
      <c r="AQ129"/>
      <c r="AR129" s="3"/>
      <c r="AS129"/>
    </row>
    <row r="130" spans="1:45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T130" s="8" t="str">
        <f t="shared" si="8"/>
        <v>=</v>
      </c>
      <c r="V130" s="33">
        <f t="shared" si="9"/>
        <v>0</v>
      </c>
      <c r="W130" s="33">
        <f t="shared" si="10"/>
        <v>0</v>
      </c>
      <c r="Y130" s="1" t="str">
        <f t="shared" si="11"/>
        <v/>
      </c>
      <c r="Z130" s="1" t="str">
        <f t="shared" si="12"/>
        <v/>
      </c>
      <c r="AA130" s="1" t="str">
        <f t="shared" si="13"/>
        <v/>
      </c>
      <c r="AB130" s="1" t="str">
        <f t="shared" si="14"/>
        <v/>
      </c>
      <c r="AC130" s="1" t="str">
        <f t="shared" si="15"/>
        <v/>
      </c>
      <c r="AE130" s="36"/>
      <c r="AF130"/>
      <c r="AG130"/>
      <c r="AH130"/>
      <c r="AI130"/>
      <c r="AK130"/>
      <c r="AL130" s="2"/>
      <c r="AM130"/>
      <c r="AN130"/>
      <c r="AO130"/>
      <c r="AP130" s="2"/>
      <c r="AQ130"/>
      <c r="AR130" s="3"/>
      <c r="AS130"/>
    </row>
    <row r="131" spans="1:45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T131" s="8" t="str">
        <f t="shared" ref="T131:T134" si="16">IF(OR(Q131=0,Q131=1),
IF(AND(P131=W131, R131=V131), "=","NOT EQUAL"), "VOIDED")</f>
        <v>=</v>
      </c>
      <c r="V131" s="33">
        <f t="shared" ref="V131:V134" si="17">IF(
            AND(
                OR(Q131=0, Q131=1),
                P131&lt;&gt;0
            ),
            IF(H131&gt;0,
                R131,
                IF(
                    I131&gt;0,(D131*E131)*(I131/100),
                    IF(OR(J131=5,K131=5),(D131*E131)*((J131/100)+(K131/100)),
                        IF(AND(OR(J131&gt;5,K131&gt;5,L131&gt;0,N131&gt;0),F131=0),
                            ((D131*E131)/1.12)*((J131/100)+(K131/100)+(L131/100)+(N131/100)),
                            IF(OR(M131&gt;0,O131&gt;0),
                                (D131*E131)*((M131/100)+(O131/100)),
                                0
                            )
                        )
                    )
                )
            ),
            0
        )</f>
        <v>0</v>
      </c>
      <c r="W131" s="33">
        <f t="shared" ref="W131:W134" si="18">IF(
    AND(
        OR(Q131=0, Q131=1),
        P131&lt;&gt;0
    ),
    IF(
        AND(F131=0, G131=0, M131&gt;0),
        (D131 * E131 / 1.12) * (1 - M131 / 100) + (D131 * E131 / 1.12 * 0.12),
        IF(
            AND(F131=0, G131=1, M131&gt;0),
            D131 * E131 * (1 - M131 / 100) + (D131 * E131 * 0.12),
            IF(
                OR(H131&gt;0, I131&gt;0),
                D131 * E131 - IF(H131&gt;0, R131, D131 * E131 * I131 / 100),
                IF(
                    COUNTA(J131:O131)=0,
                    D131 * E131,
                    IF(
                        AND(F131=0, OR(J131=20, K131=20, N131=20)),
                        (D131 * E131) / 1.12 *
                        (1 - J131 / 100) *
                        (1 - K131 / 100) *
                        (1 - L131 / 100) *
                        (1 - M131 / 100) *
                        (1 - N131 / 100) *
                        (1 - O131 / 100),
                        D131 * E131 *
                        (1 - J131 / 100) *
                        (1 - K131 / 100) *
                        (1 - L131 / 100) *
                        (1 - M131 / 100) *
                        (1 - N131 / 100) *
                        (1 - O131 / 100)
                    )
                )
            )
        )
    ),
    0
)</f>
        <v>0</v>
      </c>
      <c r="Y131" s="1" t="str">
        <f t="shared" ref="Y131:Y134" si="19">IF(
    AND(
        P131&lt;&gt;0,
        OR(Q131=0, Q131=1),
        D131&lt;&gt;"", E131&lt;&gt;"",
        OR(
            ISBLANK(F131),
            F131=0,
            AND(F131=0, G131=1, OR(J131&gt;0, K131&gt;0, M131&gt;0))
        )
    ),
    IF(
        AND(OR(ISBLANK(F131), F131=0), G131=1),
        D131 * E131 * 1.12 * (1-I131/100),
        D131 * E131 * (1-I131/100)
    ),
    ""
)</f>
        <v/>
      </c>
      <c r="Z131" s="1" t="str">
        <f t="shared" ref="Z131:Z134" si="20">IF(
    AND(
        P131&lt;&gt;0,
        OR(Q131=0, Q131=1),
        F131=1, J131=0, K131=0, L131=0, N131=0),
    D131 * E131 * (1-I131/100) * 1.12,
    "")</f>
        <v/>
      </c>
      <c r="AA131" s="1" t="str">
        <f t="shared" ref="AA131:AA134" si="21">IF(
    AND(
        P131&lt;&gt;0,
        OR(Q131=0, Q131=1),
        F131=2
    ),
    D131 * E131 * (1-I131/100),
    "")</f>
        <v/>
      </c>
      <c r="AB131" s="1" t="str">
        <f t="shared" ref="AB131:AB134" si="22">IF(
    AND(
        P131&lt;&gt;0,
        OR(Q131=0, Q131=1),
        F131=3
    ),
    D131 * E131 * (1-I131/100),
    "")</f>
        <v/>
      </c>
      <c r="AC131" s="1" t="str">
        <f t="shared" ref="AC131:AC134" si="23">IF(
    AND(
        P131&lt;&gt;0,
        OR(Q131=0, Q131=1),
        OR(
        F131=4,
        AND(F131=1, OR(K131&gt;0, L131&gt;0, N131&gt;0))
        )
    ),
    D131 * E131 * (1-I131/100),
    ""
)</f>
        <v/>
      </c>
      <c r="AE131" s="36"/>
      <c r="AF131"/>
      <c r="AG131"/>
      <c r="AH131"/>
      <c r="AI131"/>
      <c r="AK131"/>
      <c r="AL131" s="2"/>
      <c r="AM131"/>
      <c r="AN131"/>
      <c r="AO131"/>
      <c r="AP131" s="2"/>
      <c r="AQ131"/>
      <c r="AR131" s="3"/>
      <c r="AS131"/>
    </row>
    <row r="132" spans="1:45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T132" s="8" t="str">
        <f t="shared" si="16"/>
        <v>=</v>
      </c>
      <c r="V132" s="33">
        <f t="shared" si="17"/>
        <v>0</v>
      </c>
      <c r="W132" s="33">
        <f t="shared" si="18"/>
        <v>0</v>
      </c>
      <c r="Y132" s="1" t="str">
        <f t="shared" si="19"/>
        <v/>
      </c>
      <c r="Z132" s="1" t="str">
        <f t="shared" si="20"/>
        <v/>
      </c>
      <c r="AA132" s="1" t="str">
        <f t="shared" si="21"/>
        <v/>
      </c>
      <c r="AB132" s="1" t="str">
        <f t="shared" si="22"/>
        <v/>
      </c>
      <c r="AC132" s="1" t="str">
        <f t="shared" si="23"/>
        <v/>
      </c>
      <c r="AE132" s="36"/>
      <c r="AF132"/>
      <c r="AG132"/>
      <c r="AH132"/>
      <c r="AI132"/>
      <c r="AK132"/>
      <c r="AL132" s="2"/>
      <c r="AM132"/>
      <c r="AN132"/>
      <c r="AO132"/>
      <c r="AP132" s="2"/>
      <c r="AQ132"/>
      <c r="AR132" s="3"/>
      <c r="AS132"/>
    </row>
    <row r="133" spans="1:45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T133" s="8" t="str">
        <f t="shared" si="16"/>
        <v>=</v>
      </c>
      <c r="V133" s="33">
        <f t="shared" si="17"/>
        <v>0</v>
      </c>
      <c r="W133" s="33">
        <f t="shared" si="18"/>
        <v>0</v>
      </c>
      <c r="Y133" s="1" t="str">
        <f t="shared" si="19"/>
        <v/>
      </c>
      <c r="Z133" s="1" t="str">
        <f t="shared" si="20"/>
        <v/>
      </c>
      <c r="AA133" s="1" t="str">
        <f t="shared" si="21"/>
        <v/>
      </c>
      <c r="AB133" s="1" t="str">
        <f t="shared" si="22"/>
        <v/>
      </c>
      <c r="AC133" s="1" t="str">
        <f t="shared" si="23"/>
        <v/>
      </c>
      <c r="AE133" s="36"/>
      <c r="AF133"/>
      <c r="AG133"/>
      <c r="AH133"/>
      <c r="AI133"/>
      <c r="AK133"/>
      <c r="AL133" s="2"/>
      <c r="AM133"/>
      <c r="AN133"/>
      <c r="AO133"/>
      <c r="AP133" s="2"/>
      <c r="AQ133"/>
      <c r="AR133" s="3"/>
      <c r="AS133"/>
    </row>
    <row r="134" spans="1:45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T134" s="8" t="str">
        <f t="shared" si="16"/>
        <v>=</v>
      </c>
      <c r="V134" s="33">
        <f t="shared" si="17"/>
        <v>0</v>
      </c>
      <c r="W134" s="33">
        <f t="shared" si="18"/>
        <v>0</v>
      </c>
      <c r="Y134" s="1" t="str">
        <f t="shared" si="19"/>
        <v/>
      </c>
      <c r="Z134" s="1" t="str">
        <f t="shared" si="20"/>
        <v/>
      </c>
      <c r="AA134" s="1" t="str">
        <f t="shared" si="21"/>
        <v/>
      </c>
      <c r="AB134" s="1" t="str">
        <f t="shared" si="22"/>
        <v/>
      </c>
      <c r="AC134" s="1" t="str">
        <f t="shared" si="23"/>
        <v/>
      </c>
      <c r="AE134" s="36"/>
      <c r="AF134"/>
      <c r="AG134"/>
      <c r="AH134"/>
      <c r="AI134"/>
      <c r="AK134"/>
      <c r="AL134" s="2"/>
      <c r="AM134"/>
      <c r="AN134"/>
      <c r="AO134"/>
      <c r="AP134" s="2"/>
      <c r="AQ134"/>
      <c r="AR134" s="3"/>
      <c r="AS1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4F96-4BF6-41AD-BB17-5CACEEC5C006}">
  <dimension ref="A1:AZ134"/>
  <sheetViews>
    <sheetView zoomScale="85" zoomScaleNormal="85" workbookViewId="0">
      <pane ySplit="1" topLeftCell="A2" activePane="bottomLeft" state="frozen"/>
      <selection activeCell="H1" sqref="H1"/>
      <selection pane="bottomLeft" activeCell="AW3" sqref="AW3"/>
    </sheetView>
  </sheetViews>
  <sheetFormatPr defaultRowHeight="15" x14ac:dyDescent="0.25"/>
  <cols>
    <col min="1" max="1" width="16.7109375" bestFit="1" customWidth="1"/>
    <col min="2" max="2" width="9.7109375" customWidth="1"/>
    <col min="3" max="3" width="16.5703125" bestFit="1" customWidth="1"/>
    <col min="4" max="4" width="12.7109375" style="2" customWidth="1"/>
    <col min="5" max="5" width="9.7109375" customWidth="1"/>
    <col min="6" max="6" width="13.7109375" customWidth="1"/>
    <col min="7" max="7" width="18" bestFit="1" customWidth="1"/>
    <col min="8" max="9" width="12.7109375" hidden="1" customWidth="1"/>
    <col min="10" max="10" width="18" hidden="1" customWidth="1"/>
    <col min="11" max="12" width="12.7109375" hidden="1" customWidth="1"/>
    <col min="13" max="22" width="20.7109375" hidden="1" customWidth="1"/>
    <col min="23" max="25" width="20.7109375" customWidth="1"/>
    <col min="26" max="26" width="1.7109375" style="4" customWidth="1"/>
    <col min="27" max="27" width="11.140625" style="8" bestFit="1" customWidth="1"/>
    <col min="28" max="28" width="1.7109375" style="4" customWidth="1"/>
    <col min="29" max="29" width="15.28515625" style="2" bestFit="1" customWidth="1"/>
    <col min="30" max="30" width="12.28515625" style="2" customWidth="1"/>
    <col min="31" max="31" width="1.7109375" style="4" customWidth="1"/>
    <col min="32" max="33" width="15.42578125" style="1" bestFit="1" customWidth="1"/>
    <col min="34" max="34" width="15.7109375" style="1" bestFit="1" customWidth="1"/>
    <col min="35" max="35" width="14.140625" style="1" bestFit="1" customWidth="1"/>
    <col min="36" max="36" width="14.7109375" style="1" bestFit="1" customWidth="1"/>
    <col min="37" max="37" width="5.7109375" style="4" customWidth="1"/>
    <col min="38" max="38" width="19.42578125" style="36" customWidth="1"/>
    <col min="39" max="39" width="17.140625" customWidth="1"/>
    <col min="40" max="40" width="5.7109375" customWidth="1"/>
    <col min="41" max="41" width="21" bestFit="1" customWidth="1"/>
    <col min="42" max="42" width="5.7109375" customWidth="1"/>
    <col min="43" max="43" width="5.7109375" style="4" customWidth="1"/>
    <col min="44" max="44" width="5.7109375" customWidth="1"/>
    <col min="45" max="45" width="21" style="2" bestFit="1" customWidth="1"/>
    <col min="46" max="46" width="5.7109375" customWidth="1"/>
    <col min="47" max="47" width="16" bestFit="1" customWidth="1"/>
    <col min="48" max="48" width="15.7109375" customWidth="1"/>
    <col min="49" max="49" width="13.7109375" style="2" customWidth="1"/>
    <col min="50" max="50" width="13.7109375" customWidth="1"/>
    <col min="51" max="51" width="13.7109375" style="3" customWidth="1"/>
    <col min="53" max="53" width="10" bestFit="1" customWidth="1"/>
    <col min="54" max="54" width="9.42578125" bestFit="1" customWidth="1"/>
    <col min="55" max="55" width="14.5703125" bestFit="1" customWidth="1"/>
    <col min="56" max="56" width="10.28515625" bestFit="1" customWidth="1"/>
    <col min="57" max="57" width="4.42578125" bestFit="1" customWidth="1"/>
    <col min="58" max="58" width="7.7109375" bestFit="1" customWidth="1"/>
    <col min="59" max="59" width="9" bestFit="1" customWidth="1"/>
    <col min="60" max="60" width="12.7109375" bestFit="1" customWidth="1"/>
    <col min="61" max="61" width="9" bestFit="1" customWidth="1"/>
    <col min="62" max="62" width="9.42578125" bestFit="1" customWidth="1"/>
    <col min="63" max="63" width="12.28515625" bestFit="1" customWidth="1"/>
    <col min="64" max="64" width="7.28515625" bestFit="1" customWidth="1"/>
    <col min="65" max="65" width="11.28515625" bestFit="1" customWidth="1"/>
    <col min="66" max="66" width="11.5703125" bestFit="1" customWidth="1"/>
    <col min="67" max="67" width="13.5703125" bestFit="1" customWidth="1"/>
    <col min="68" max="68" width="12.28515625" bestFit="1" customWidth="1"/>
    <col min="69" max="69" width="14.28515625" bestFit="1" customWidth="1"/>
    <col min="70" max="70" width="12.5703125" bestFit="1" customWidth="1"/>
    <col min="71" max="71" width="11" bestFit="1" customWidth="1"/>
    <col min="72" max="72" width="9" bestFit="1" customWidth="1"/>
    <col min="73" max="73" width="14.85546875" bestFit="1" customWidth="1"/>
    <col min="74" max="77" width="10.28515625" bestFit="1" customWidth="1"/>
    <col min="78" max="81" width="18.42578125" bestFit="1" customWidth="1"/>
    <col min="82" max="82" width="17.28515625" bestFit="1" customWidth="1"/>
    <col min="83" max="83" width="13.7109375" bestFit="1" customWidth="1"/>
    <col min="84" max="84" width="12.42578125" bestFit="1" customWidth="1"/>
    <col min="85" max="85" width="13.5703125" bestFit="1" customWidth="1"/>
    <col min="86" max="86" width="13.42578125" bestFit="1" customWidth="1"/>
    <col min="87" max="87" width="14" bestFit="1" customWidth="1"/>
    <col min="88" max="88" width="17.42578125" bestFit="1" customWidth="1"/>
    <col min="89" max="89" width="10.28515625" bestFit="1" customWidth="1"/>
    <col min="90" max="90" width="18.42578125" bestFit="1" customWidth="1"/>
    <col min="91" max="91" width="10.28515625" bestFit="1" customWidth="1"/>
    <col min="92" max="92" width="18.42578125" bestFit="1" customWidth="1"/>
  </cols>
  <sheetData>
    <row r="1" spans="1:52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133</v>
      </c>
      <c r="H1" s="13" t="s">
        <v>140</v>
      </c>
      <c r="I1" s="13" t="s">
        <v>69</v>
      </c>
      <c r="J1" s="13" t="s">
        <v>51</v>
      </c>
      <c r="K1" s="13" t="s">
        <v>7</v>
      </c>
      <c r="L1" s="13" t="s">
        <v>134</v>
      </c>
      <c r="M1" s="13" t="s">
        <v>52</v>
      </c>
      <c r="N1" s="13" t="s">
        <v>135</v>
      </c>
      <c r="O1" s="13" t="s">
        <v>53</v>
      </c>
      <c r="P1" s="13" t="s">
        <v>136</v>
      </c>
      <c r="Q1" s="13" t="s">
        <v>54</v>
      </c>
      <c r="R1" s="13" t="s">
        <v>137</v>
      </c>
      <c r="S1" s="13" t="s">
        <v>55</v>
      </c>
      <c r="T1" s="13" t="s">
        <v>138</v>
      </c>
      <c r="U1" s="13" t="s">
        <v>57</v>
      </c>
      <c r="V1" s="13" t="s">
        <v>139</v>
      </c>
      <c r="W1" s="13" t="s">
        <v>5</v>
      </c>
      <c r="X1" s="13" t="s">
        <v>6</v>
      </c>
      <c r="Y1" s="13" t="s">
        <v>86</v>
      </c>
      <c r="Z1" s="10"/>
      <c r="AB1" s="10"/>
      <c r="AC1" s="9" t="s">
        <v>87</v>
      </c>
      <c r="AD1" s="9" t="s">
        <v>13</v>
      </c>
      <c r="AE1" s="10"/>
      <c r="AF1" s="17" t="s">
        <v>19</v>
      </c>
      <c r="AG1" s="17" t="s">
        <v>20</v>
      </c>
      <c r="AH1" s="17" t="s">
        <v>21</v>
      </c>
      <c r="AI1" s="17" t="s">
        <v>22</v>
      </c>
      <c r="AJ1" s="17" t="s">
        <v>18</v>
      </c>
      <c r="AK1" s="10"/>
      <c r="AL1" s="36"/>
      <c r="AM1" s="8" t="s">
        <v>10</v>
      </c>
      <c r="AO1" s="8" t="s">
        <v>30</v>
      </c>
      <c r="AQ1" s="10"/>
      <c r="AS1" s="9" t="s">
        <v>9</v>
      </c>
      <c r="AT1" s="20"/>
      <c r="AU1" s="11" t="s">
        <v>12</v>
      </c>
      <c r="AV1" s="10" t="s">
        <v>17</v>
      </c>
      <c r="AW1" s="23" t="s">
        <v>14</v>
      </c>
      <c r="AX1" s="15" t="s">
        <v>15</v>
      </c>
      <c r="AY1" s="21" t="s">
        <v>16</v>
      </c>
      <c r="AZ1" s="20"/>
    </row>
    <row r="2" spans="1:52" x14ac:dyDescent="0.25">
      <c r="A2" t="s">
        <v>56</v>
      </c>
      <c r="B2" t="s">
        <v>0</v>
      </c>
      <c r="C2" t="s">
        <v>1</v>
      </c>
      <c r="D2" t="s">
        <v>124</v>
      </c>
      <c r="E2" t="s">
        <v>2</v>
      </c>
      <c r="F2" t="s">
        <v>4</v>
      </c>
      <c r="G2" t="s">
        <v>133</v>
      </c>
      <c r="H2" t="s">
        <v>140</v>
      </c>
      <c r="I2" t="s">
        <v>69</v>
      </c>
      <c r="J2" t="s">
        <v>51</v>
      </c>
      <c r="K2" t="s">
        <v>7</v>
      </c>
      <c r="L2" t="s">
        <v>134</v>
      </c>
      <c r="M2" t="s">
        <v>52</v>
      </c>
      <c r="N2" t="s">
        <v>135</v>
      </c>
      <c r="O2" t="s">
        <v>53</v>
      </c>
      <c r="P2" t="s">
        <v>136</v>
      </c>
      <c r="Q2" t="s">
        <v>54</v>
      </c>
      <c r="R2" t="s">
        <v>137</v>
      </c>
      <c r="S2" t="s">
        <v>55</v>
      </c>
      <c r="T2" t="s">
        <v>138</v>
      </c>
      <c r="U2" t="s">
        <v>57</v>
      </c>
      <c r="V2" t="s">
        <v>139</v>
      </c>
      <c r="W2" t="s">
        <v>5</v>
      </c>
      <c r="X2" t="s">
        <v>6</v>
      </c>
      <c r="Y2" t="s">
        <v>86</v>
      </c>
      <c r="AA2" s="8" t="str">
        <f>IF(OR(X2=0,X2=1),
IF(AND(W2=AD2, Y2=AC2), "=","NOT EQUAL"), "VOIDED")</f>
        <v>VOIDED</v>
      </c>
      <c r="AC2" s="33">
        <f t="shared" ref="AC2:AC33" si="0">IF(
            AND(
                OR(X2=0, X2=1),
                W2&lt;&gt;0
            ),
            IF(H2&gt;0,
                Y2,
                IF(
                    I2&gt;0,(D2*E2)*(I2/100),
                    IF(OR(K2=5,M2=5),(D2*E2)*((K2/100)+(M2/100)),
                        IF(AND(OR(K2&gt;5,M2&gt;5,O2&gt;0,S2&gt;0),F2=0),
                            ((D2*E2)/1.12)*((K2/100)+(M2/100)+(O2/100)+(S2/100)),
                            IF(OR(Q2&gt;0,U2&gt;0),
                                (D2*E2)*((Q2/100)+(U2/100)),
                                0
                            )
                        )
                    )
                )
            ),
            0
        )</f>
        <v>0</v>
      </c>
      <c r="AD2" s="33">
        <f>IF(
            AND(
                OR(X2=0, X2=1),
                W2&lt;&gt;0
            ),
            IF(
                AND(F2=0, G2=0, Q2&gt;0),
                (D2 * E2 / 1.12) * (1 - Q2 / 100) + (D2 * E2 / 1.12 * 0.12),
                IF(
                    AND(F2=0, G2=1),
                    ( D2 * E2 * (1 - Q2 / 100) )+ (D2 * E2 * 0.12),
                    IF(
                        OR(I2&gt;0, H2&gt;0, J2&gt;0),
                        D2 * E2 - IF(H2&gt;0, Y2, IF(I2&gt;0, Y2, D2 * E2 * J2 / 100)),
                        IF(
                            COUNTA(K2:V2)=0,
                            D2 * E2,
                            IF(
                                AND(F2=0, OR(K2=20, M2=20, S2=20)),
                                (D2 * E2) / 1.12 *
                                (1 - K2 / 100) *
                                (1 - M2 / 100) *
                                (1 - O2 / 100) *
                                (1 - Q2 / 100) *
                                (1 - S2 / 100) *
                                (1 - U2 / 100),
                                D2 * E2 *
                                (1 - K2 / 100) *
                                (1 - M2 / 100) *
                                (1 - O2 / 100) *
                                (1 - Q2 / 100) *
                                (1 - S2 / 100) *
                                (1 - U2 / 100)
                            )
                        )
                    )
                )
            ),
            0
        )</f>
        <v>0</v>
      </c>
      <c r="AF2" s="1" t="str">
        <f>IF(
            AND(
                W2&lt;&gt;0,
                OR(X2=0, X2=1),
                D2&lt;&gt;"", E2&lt;&gt;"",
                OR(
                    ISBLANK(F2),
                    F2=0,
                    AND(F2=0, G2=1, OR(K2&gt;0, M2&gt;0, Q2&gt;0))
                )
            ),
            IF(
                AND(OR(ISBLANK(F2), F2=0), G2=1),
                D2 * E2 * 1.12 * (1-J2/100) - I2,
                D2 * E2 * (1-J2/100) - I2
            ),
            ""
        )</f>
        <v/>
      </c>
      <c r="AG2" s="1" t="str">
        <f>IF(
            AND(
                W2&lt;&gt;0,
                OR(X2=0, X2=1),
                F2=1, K2=0, M2=0, O2=0, S2=0),
            (D2 * E2 * (1-J2/100) - I2 )* 1.12,
        "")</f>
        <v/>
      </c>
      <c r="AH2" s="1" t="str">
        <f>IF(
            AND(
                W2&lt;&gt;0,
                OR(X2=0, X2=1),
                F2=2
            ),
            D2 * E2 * (1-J2/100) - I2,
        "")</f>
        <v/>
      </c>
      <c r="AI2" s="1" t="str">
        <f>IF(
            AND(
                W2&lt;&gt;0,
                OR(X2=0, X2=1),
                F2=3
            ),
            D2 * E2 * (1-J2/100) - I2,
        "")</f>
        <v/>
      </c>
      <c r="AJ2" s="1" t="str">
        <f>IF(
            AND(
                W2&lt;&gt;0,
                OR(X2=0, X2=1),
                OR(
                F2=4,
                AND(F2=1, OR(M2&gt;0, O2&gt;0, S2&gt;0))
                )
            ),
            D2 * E2 * (1-J2/100) - I2,
            ""
        )</f>
        <v/>
      </c>
      <c r="AM2" s="12" t="s">
        <v>11</v>
      </c>
      <c r="AO2" s="12" t="s">
        <v>50</v>
      </c>
      <c r="AS2" s="5" t="s">
        <v>8</v>
      </c>
      <c r="AT2" s="18"/>
      <c r="AU2" s="7">
        <f>AS12</f>
        <v>110</v>
      </c>
      <c r="AV2" s="6">
        <f>AS15</f>
        <v>110</v>
      </c>
      <c r="AW2" s="24">
        <f>ROUND(
    IF( (AM6 + AM9 + AM12 + AM18)=0,
        AS18,
        (
            (AS6 + AS9)
            / AM3
            * ( AM6 + AM9 + AM12 + AM18)
            / 1.12 + AS18
        )
    ), 4)</f>
        <v>110</v>
      </c>
      <c r="AX2" s="6">
        <f>AS24
    / AM3
    * (AM3 - AM6 -  AM9 - AM12 - AM18)
    - (AS3*(AO3/100))</f>
        <v>199.76000000000005</v>
      </c>
      <c r="AY2" s="7">
        <f>AX2 / 1.12 * 0.12</f>
        <v>21.402857142857147</v>
      </c>
      <c r="AZ2" s="18"/>
    </row>
    <row r="3" spans="1:52" x14ac:dyDescent="0.25">
      <c r="B3">
        <v>311412</v>
      </c>
      <c r="C3">
        <v>0</v>
      </c>
      <c r="D3">
        <v>123.2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</v>
      </c>
      <c r="R3">
        <v>22</v>
      </c>
      <c r="S3">
        <v>0</v>
      </c>
      <c r="T3">
        <v>0</v>
      </c>
      <c r="U3">
        <v>0</v>
      </c>
      <c r="V3">
        <v>0</v>
      </c>
      <c r="W3">
        <v>101.2</v>
      </c>
      <c r="X3">
        <v>0</v>
      </c>
      <c r="Y3">
        <v>0</v>
      </c>
      <c r="AA3" s="8" t="str">
        <f t="shared" ref="AA3:AA66" si="1">IF(OR(X3=0,X3=1),
IF(AND(W3=AD3, Y3=AC3), "=","NOT EQUAL"), "VOIDED")</f>
        <v>NOT EQUAL</v>
      </c>
      <c r="AC3" s="33">
        <f t="shared" si="0"/>
        <v>24.64</v>
      </c>
      <c r="AD3" s="33">
        <f t="shared" ref="AD3:AD66" si="2">IF(
            AND(
                OR(X3=0, X3=1),
                W3&lt;&gt;0
            ),
            IF(
                AND(F3=0, G3=0, Q3&gt;0),
                (D3 * E3 / 1.12) * (1 - Q3 / 100) + (D3 * E3 / 1.12 * 0.12),
                IF(
                    AND(F3=0, G3=1),
                    ( D3 * E3 * (1 - Q3 / 100) )+ (D3 * E3 * 0.12),
                    IF(
                        OR(I3&gt;0, H3&gt;0, J3&gt;0),
                        D3 * E3 - IF(H3&gt;0, Y3, IF(I3&gt;0, Y3, D3 * E3 * J3 / 100)),
                        IF(
                            COUNTA(K3:V3)=0,
                            D3 * E3,
                            IF(
                                AND(F3=0, OR(K3=20, M3=20, S3=20)),
                                (D3 * E3) / 1.12 *
                                (1 - K3 / 100) *
                                (1 - M3 / 100) *
                                (1 - O3 / 100) *
                                (1 - Q3 / 100) *
                                (1 - S3 / 100) *
                                (1 - U3 / 100),
                                D3 * E3 *
                                (1 - K3 / 100) *
                                (1 - M3 / 100) *
                                (1 - O3 / 100) *
                                (1 - Q3 / 100) *
                                (1 - S3 / 100) *
                                (1 - U3 / 100)
                            )
                        )
                    )
                )
            ),
            0
        )</f>
        <v>101.2</v>
      </c>
      <c r="AF3" s="1">
        <f t="shared" ref="AF3:AF66" si="3">IF(
            AND(
                W3&lt;&gt;0,
                OR(X3=0, X3=1),
                D3&lt;&gt;"", E3&lt;&gt;"",
                OR(
                    ISBLANK(F3),
                    F3=0,
                    AND(F3=0, G3=1, OR(K3&gt;0, M3&gt;0, Q3&gt;0))
                )
            ),
            IF(
                AND(OR(ISBLANK(F3), F3=0), G3=1),
                D3 * E3 * 1.12 * (1-J3/100) - I3,
                D3 * E3 * (1-J3/100) - I3
            ),
            ""
        )</f>
        <v>123.2</v>
      </c>
      <c r="AG3" s="1" t="str">
        <f t="shared" ref="AG3:AG66" si="4">IF(
            AND(
                W3&lt;&gt;0,
                OR(X3=0, X3=1),
                F3=1, K3=0, M3=0, O3=0, S3=0),
            (D3 * E3 * (1-J3/100) - I3 )* 1.12,
        "")</f>
        <v/>
      </c>
      <c r="AH3" s="1" t="str">
        <f t="shared" ref="AH3:AH66" si="5">IF(
            AND(
                W3&lt;&gt;0,
                OR(X3=0, X3=1),
                F3=2
            ),
            D3 * E3 * (1-J3/100) - I3,
        "")</f>
        <v/>
      </c>
      <c r="AI3" s="1" t="str">
        <f t="shared" ref="AI3:AI66" si="6">IF(
            AND(
                W3&lt;&gt;0,
                OR(X3=0, X3=1),
                F3=3
            ),
            D3 * E3 * (1-J3/100) - I3,
        "")</f>
        <v/>
      </c>
      <c r="AJ3" s="1" t="str">
        <f t="shared" ref="AJ3:AJ66" si="7">IF(
            AND(
                W3&lt;&gt;0,
                OR(X3=0, X3=1),
                OR(
                F3=4,
                AND(F3=1, OR(M3&gt;0, O3&gt;0, S3&gt;0))
                )
            ),
            D3 * E3 * (1-J3/100) - I3,
            ""
        )</f>
        <v/>
      </c>
      <c r="AM3" s="12">
        <v>1</v>
      </c>
      <c r="AO3" s="12">
        <v>10</v>
      </c>
      <c r="AS3" s="5">
        <f>SUM(AD:AD)</f>
        <v>466.4</v>
      </c>
      <c r="AT3" s="18"/>
      <c r="AU3" s="18"/>
      <c r="AV3" s="18"/>
      <c r="AW3" s="25"/>
      <c r="AX3" s="19"/>
      <c r="AY3" s="19"/>
      <c r="AZ3" s="18"/>
    </row>
    <row r="4" spans="1:52" x14ac:dyDescent="0.25">
      <c r="B4">
        <v>311412</v>
      </c>
      <c r="C4">
        <v>1</v>
      </c>
      <c r="D4">
        <v>110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22</v>
      </c>
      <c r="S4">
        <v>0</v>
      </c>
      <c r="T4">
        <v>0</v>
      </c>
      <c r="U4">
        <v>0</v>
      </c>
      <c r="V4">
        <v>0</v>
      </c>
      <c r="W4">
        <v>101.2</v>
      </c>
      <c r="X4">
        <v>0</v>
      </c>
      <c r="Y4">
        <v>0</v>
      </c>
      <c r="AA4" s="8" t="str">
        <f t="shared" si="1"/>
        <v>NOT EQUAL</v>
      </c>
      <c r="AC4" s="33">
        <f t="shared" si="0"/>
        <v>22</v>
      </c>
      <c r="AD4" s="33">
        <f t="shared" si="2"/>
        <v>101.2</v>
      </c>
      <c r="AF4" s="1">
        <f>IF(
            AND(
                W4&lt;&gt;0,
                OR(X4=0, X4=1),
                D4&lt;&gt;"", E4&lt;&gt;"",
                OR(
                    ISBLANK(F4),
                    F4=0,
                    AND(F4=0, G4=1, OR(K4&gt;0, M4&gt;0, Q4&gt;0))
                )
            ),
            IF(
                AND(OR(ISBLANK(F4), F4=0), G4=1),
                D4 * E4 * 1.12 * (1-J4/100) - I4,
                D4 * E4 * (1-J4/100) - I4
            ),
            ""
        )</f>
        <v>123.20000000000002</v>
      </c>
      <c r="AG4" s="1" t="str">
        <f t="shared" si="4"/>
        <v/>
      </c>
      <c r="AH4" s="1" t="str">
        <f t="shared" si="5"/>
        <v/>
      </c>
      <c r="AI4" s="1" t="str">
        <f t="shared" si="6"/>
        <v/>
      </c>
      <c r="AJ4" s="1" t="str">
        <f t="shared" si="7"/>
        <v/>
      </c>
      <c r="AL4" s="37"/>
      <c r="AW4" s="2">
        <f>ROUND(
  IF(AM6=0,
     AS18,
     ((AS6 + AS9) / AM3 * AM6) / 1.12 + AS18
  ),
  2
)</f>
        <v>110</v>
      </c>
      <c r="AX4" s="3">
        <f>AS24 / AM3 * (AM3 - AM6)</f>
        <v>246.40000000000003</v>
      </c>
      <c r="AY4" s="3">
        <f>ROUND(AX2 / 1.12 * 0.12, 2)</f>
        <v>21.4</v>
      </c>
    </row>
    <row r="5" spans="1:52" x14ac:dyDescent="0.25">
      <c r="B5">
        <v>311412</v>
      </c>
      <c r="C5">
        <v>2</v>
      </c>
      <c r="D5">
        <v>110</v>
      </c>
      <c r="E5">
        <v>1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22</v>
      </c>
      <c r="S5">
        <v>0</v>
      </c>
      <c r="T5">
        <v>0</v>
      </c>
      <c r="U5">
        <v>0</v>
      </c>
      <c r="V5">
        <v>0</v>
      </c>
      <c r="W5">
        <v>88</v>
      </c>
      <c r="X5">
        <v>0</v>
      </c>
      <c r="Y5">
        <v>0</v>
      </c>
      <c r="AA5" s="8" t="str">
        <f t="shared" si="1"/>
        <v>NOT EQUAL</v>
      </c>
      <c r="AC5" s="33">
        <f t="shared" si="0"/>
        <v>22</v>
      </c>
      <c r="AD5" s="33">
        <f t="shared" si="2"/>
        <v>88</v>
      </c>
      <c r="AF5" s="1" t="str">
        <f t="shared" si="3"/>
        <v/>
      </c>
      <c r="AG5" s="1" t="str">
        <f t="shared" si="4"/>
        <v/>
      </c>
      <c r="AH5" s="1">
        <f t="shared" si="5"/>
        <v>110</v>
      </c>
      <c r="AI5" s="1" t="str">
        <f t="shared" si="6"/>
        <v/>
      </c>
      <c r="AJ5" s="1" t="str">
        <f t="shared" si="7"/>
        <v/>
      </c>
      <c r="AL5" s="37"/>
      <c r="AM5" s="12" t="s">
        <v>42</v>
      </c>
      <c r="AO5" s="12" t="s">
        <v>31</v>
      </c>
      <c r="AS5" s="16" t="s">
        <v>23</v>
      </c>
      <c r="AX5" s="3">
        <f>(AS24)/AM3*(AM3-AM6-AM9-AM12-AM15-AM18-AM21)</f>
        <v>246.40000000000003</v>
      </c>
    </row>
    <row r="6" spans="1:52" x14ac:dyDescent="0.25">
      <c r="B6">
        <v>311412</v>
      </c>
      <c r="C6">
        <v>3</v>
      </c>
      <c r="D6">
        <v>110</v>
      </c>
      <c r="E6">
        <v>1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22</v>
      </c>
      <c r="S6">
        <v>0</v>
      </c>
      <c r="T6">
        <v>0</v>
      </c>
      <c r="U6">
        <v>0</v>
      </c>
      <c r="V6">
        <v>0</v>
      </c>
      <c r="W6">
        <v>88</v>
      </c>
      <c r="X6">
        <v>0</v>
      </c>
      <c r="Y6">
        <v>0</v>
      </c>
      <c r="AA6" s="8" t="str">
        <f t="shared" si="1"/>
        <v>NOT EQUAL</v>
      </c>
      <c r="AC6" s="33">
        <f t="shared" si="0"/>
        <v>22</v>
      </c>
      <c r="AD6" s="33">
        <f t="shared" si="2"/>
        <v>88</v>
      </c>
      <c r="AF6" s="1" t="str">
        <f t="shared" si="3"/>
        <v/>
      </c>
      <c r="AG6" s="1" t="str">
        <f t="shared" si="4"/>
        <v/>
      </c>
      <c r="AH6" s="1" t="str">
        <f t="shared" si="5"/>
        <v/>
      </c>
      <c r="AI6" s="1">
        <f t="shared" si="6"/>
        <v>110</v>
      </c>
      <c r="AJ6" s="1" t="str">
        <f t="shared" si="7"/>
        <v/>
      </c>
      <c r="AM6" s="12">
        <v>0</v>
      </c>
      <c r="AO6" s="12">
        <v>20</v>
      </c>
      <c r="AS6" s="5">
        <f xml:space="preserve"> (SUM(AF:AF))</f>
        <v>246.40000000000003</v>
      </c>
      <c r="AW6" s="2">
        <f>ROUND(((AM6=0)*AS18) + ((AM6&lt;&gt;0)*((AS6 + AS9) / AM3 * AM6 / 1.12 + AS18)), 2)</f>
        <v>110</v>
      </c>
      <c r="AX6" s="3">
        <f>(AS24)/AM3*(AM3-AM6-AM9)</f>
        <v>246.40000000000003</v>
      </c>
    </row>
    <row r="7" spans="1:52" x14ac:dyDescent="0.25">
      <c r="B7">
        <v>311412</v>
      </c>
      <c r="C7">
        <v>4</v>
      </c>
      <c r="D7">
        <v>110</v>
      </c>
      <c r="E7">
        <v>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22</v>
      </c>
      <c r="S7">
        <v>0</v>
      </c>
      <c r="T7">
        <v>0</v>
      </c>
      <c r="U7">
        <v>0</v>
      </c>
      <c r="V7">
        <v>0</v>
      </c>
      <c r="W7">
        <v>88</v>
      </c>
      <c r="X7">
        <v>0</v>
      </c>
      <c r="Y7">
        <v>0</v>
      </c>
      <c r="AA7" s="8" t="str">
        <f t="shared" si="1"/>
        <v>NOT EQUAL</v>
      </c>
      <c r="AC7" s="33">
        <f t="shared" si="0"/>
        <v>22</v>
      </c>
      <c r="AD7" s="33">
        <f t="shared" si="2"/>
        <v>88</v>
      </c>
      <c r="AF7" s="1" t="str">
        <f t="shared" si="3"/>
        <v/>
      </c>
      <c r="AG7" s="1" t="str">
        <f t="shared" si="4"/>
        <v/>
      </c>
      <c r="AH7" s="1" t="str">
        <f t="shared" si="5"/>
        <v/>
      </c>
      <c r="AI7" s="1" t="str">
        <f t="shared" si="6"/>
        <v/>
      </c>
      <c r="AJ7" s="1">
        <f t="shared" si="7"/>
        <v>110</v>
      </c>
      <c r="AL7" s="37"/>
    </row>
    <row r="8" spans="1:52" x14ac:dyDescent="0.25">
      <c r="AA8" s="8" t="str">
        <f t="shared" si="1"/>
        <v>=</v>
      </c>
      <c r="AC8" s="33">
        <f t="shared" si="0"/>
        <v>0</v>
      </c>
      <c r="AD8" s="33">
        <f t="shared" si="2"/>
        <v>0</v>
      </c>
      <c r="AF8" s="1" t="str">
        <f t="shared" si="3"/>
        <v/>
      </c>
      <c r="AG8" s="1" t="str">
        <f t="shared" si="4"/>
        <v/>
      </c>
      <c r="AH8" s="1" t="str">
        <f t="shared" si="5"/>
        <v/>
      </c>
      <c r="AI8" s="1" t="str">
        <f t="shared" si="6"/>
        <v/>
      </c>
      <c r="AJ8" s="1" t="str">
        <f t="shared" si="7"/>
        <v/>
      </c>
      <c r="AL8" s="37"/>
      <c r="AM8" s="12" t="s">
        <v>41</v>
      </c>
      <c r="AO8" s="12" t="s">
        <v>46</v>
      </c>
      <c r="AS8" s="16" t="s">
        <v>24</v>
      </c>
      <c r="AW8" s="2">
        <f>ROUND(
     IF((AM6+AM9)=0,
     AS18,
     ((AS6 + AS9) / AM3 *( AM6 + AM9) / 1.12 + AS18)), 2)</f>
        <v>110</v>
      </c>
      <c r="AX8" s="3">
        <f>AS24
    / AM3
    * (AM3 - AM6 -  AM9 - AM12 - AM18)
    - (AS24*(AO3/100))</f>
        <v>221.76000000000002</v>
      </c>
    </row>
    <row r="9" spans="1:52" x14ac:dyDescent="0.25">
      <c r="AA9" s="8" t="str">
        <f t="shared" si="1"/>
        <v>=</v>
      </c>
      <c r="AC9" s="33">
        <f t="shared" si="0"/>
        <v>0</v>
      </c>
      <c r="AD9" s="33">
        <f t="shared" si="2"/>
        <v>0</v>
      </c>
      <c r="AF9" s="1" t="str">
        <f t="shared" si="3"/>
        <v/>
      </c>
      <c r="AG9" s="1" t="str">
        <f t="shared" si="4"/>
        <v/>
      </c>
      <c r="AH9" s="1" t="str">
        <f t="shared" si="5"/>
        <v/>
      </c>
      <c r="AI9" s="1" t="str">
        <f t="shared" si="6"/>
        <v/>
      </c>
      <c r="AJ9" s="1" t="str">
        <f t="shared" si="7"/>
        <v/>
      </c>
      <c r="AL9" s="36">
        <v>440</v>
      </c>
      <c r="AM9" s="12">
        <v>0</v>
      </c>
      <c r="AO9" s="12">
        <v>20</v>
      </c>
      <c r="AS9" s="5">
        <f xml:space="preserve"> SUM(AG:AG)</f>
        <v>0</v>
      </c>
      <c r="AU9" s="3"/>
    </row>
    <row r="10" spans="1:52" x14ac:dyDescent="0.25">
      <c r="AA10" s="8" t="str">
        <f t="shared" si="1"/>
        <v>=</v>
      </c>
      <c r="AC10" s="33">
        <f t="shared" si="0"/>
        <v>0</v>
      </c>
      <c r="AD10" s="33">
        <f t="shared" si="2"/>
        <v>0</v>
      </c>
      <c r="AF10" s="1" t="str">
        <f t="shared" si="3"/>
        <v/>
      </c>
      <c r="AG10" s="1" t="str">
        <f t="shared" si="4"/>
        <v/>
      </c>
      <c r="AH10" s="1" t="str">
        <f t="shared" si="5"/>
        <v/>
      </c>
      <c r="AI10" s="1" t="str">
        <f t="shared" si="6"/>
        <v/>
      </c>
      <c r="AJ10" s="1" t="str">
        <f t="shared" si="7"/>
        <v/>
      </c>
      <c r="AV10" s="3"/>
    </row>
    <row r="11" spans="1:52" x14ac:dyDescent="0.25">
      <c r="A11" s="8"/>
      <c r="C11" s="8"/>
      <c r="D11" s="27"/>
      <c r="AA11" s="8" t="str">
        <f t="shared" si="1"/>
        <v>=</v>
      </c>
      <c r="AC11" s="33">
        <f t="shared" si="0"/>
        <v>0</v>
      </c>
      <c r="AD11" s="33">
        <f t="shared" si="2"/>
        <v>0</v>
      </c>
      <c r="AF11" s="1" t="str">
        <f t="shared" si="3"/>
        <v/>
      </c>
      <c r="AG11" s="1" t="str">
        <f t="shared" si="4"/>
        <v/>
      </c>
      <c r="AH11" s="1" t="str">
        <f t="shared" si="5"/>
        <v/>
      </c>
      <c r="AI11" s="1" t="str">
        <f t="shared" si="6"/>
        <v/>
      </c>
      <c r="AJ11" s="1" t="str">
        <f t="shared" si="7"/>
        <v/>
      </c>
      <c r="AM11" s="12" t="s">
        <v>40</v>
      </c>
      <c r="AO11" s="12" t="s">
        <v>47</v>
      </c>
      <c r="AS11" s="16" t="s">
        <v>25</v>
      </c>
      <c r="AV11" s="3"/>
    </row>
    <row r="12" spans="1:52" x14ac:dyDescent="0.25">
      <c r="A12" s="8"/>
      <c r="C12" s="8"/>
      <c r="D12" s="27"/>
      <c r="AA12" s="8" t="str">
        <f t="shared" si="1"/>
        <v>=</v>
      </c>
      <c r="AC12" s="33">
        <f t="shared" si="0"/>
        <v>0</v>
      </c>
      <c r="AD12" s="33">
        <f t="shared" si="2"/>
        <v>0</v>
      </c>
      <c r="AF12" s="1" t="str">
        <f t="shared" si="3"/>
        <v/>
      </c>
      <c r="AG12" s="1" t="str">
        <f t="shared" si="4"/>
        <v/>
      </c>
      <c r="AH12" s="1" t="str">
        <f t="shared" si="5"/>
        <v/>
      </c>
      <c r="AI12" s="1" t="str">
        <f t="shared" si="6"/>
        <v/>
      </c>
      <c r="AJ12" s="1" t="str">
        <f t="shared" si="7"/>
        <v/>
      </c>
      <c r="AL12" s="37"/>
      <c r="AM12" s="12">
        <v>0</v>
      </c>
      <c r="AO12" s="12">
        <v>0</v>
      </c>
      <c r="AS12" s="5">
        <f>SUM(AH:AH)</f>
        <v>110</v>
      </c>
      <c r="AU12" s="3"/>
    </row>
    <row r="13" spans="1:52" x14ac:dyDescent="0.25">
      <c r="A13" s="8"/>
      <c r="C13" s="8"/>
      <c r="D13" s="27"/>
      <c r="AA13" s="8" t="str">
        <f t="shared" si="1"/>
        <v>=</v>
      </c>
      <c r="AC13" s="33">
        <f t="shared" si="0"/>
        <v>0</v>
      </c>
      <c r="AD13" s="33">
        <f t="shared" si="2"/>
        <v>0</v>
      </c>
      <c r="AF13" s="1" t="str">
        <f t="shared" si="3"/>
        <v/>
      </c>
      <c r="AG13" s="1" t="str">
        <f t="shared" si="4"/>
        <v/>
      </c>
      <c r="AH13" s="1" t="str">
        <f t="shared" si="5"/>
        <v/>
      </c>
      <c r="AI13" s="1" t="str">
        <f t="shared" si="6"/>
        <v/>
      </c>
      <c r="AJ13" s="1" t="str">
        <f t="shared" si="7"/>
        <v/>
      </c>
      <c r="AL13" s="37"/>
    </row>
    <row r="14" spans="1:52" x14ac:dyDescent="0.25">
      <c r="A14" s="28"/>
      <c r="C14" s="28"/>
      <c r="D14" s="27"/>
      <c r="AA14" s="8" t="str">
        <f t="shared" si="1"/>
        <v>=</v>
      </c>
      <c r="AC14" s="33">
        <f t="shared" si="0"/>
        <v>0</v>
      </c>
      <c r="AD14" s="33">
        <f t="shared" si="2"/>
        <v>0</v>
      </c>
      <c r="AF14" s="1" t="str">
        <f t="shared" si="3"/>
        <v/>
      </c>
      <c r="AG14" s="1" t="str">
        <f t="shared" si="4"/>
        <v/>
      </c>
      <c r="AH14" s="1" t="str">
        <f t="shared" si="5"/>
        <v/>
      </c>
      <c r="AI14" s="1" t="str">
        <f t="shared" si="6"/>
        <v/>
      </c>
      <c r="AJ14" s="1" t="str">
        <f t="shared" si="7"/>
        <v/>
      </c>
      <c r="AM14" s="12" t="s">
        <v>43</v>
      </c>
      <c r="AO14" s="12" t="s">
        <v>39</v>
      </c>
      <c r="AS14" s="16" t="s">
        <v>26</v>
      </c>
    </row>
    <row r="15" spans="1:52" x14ac:dyDescent="0.25">
      <c r="A15" s="8"/>
      <c r="C15" s="8"/>
      <c r="D15" s="27"/>
      <c r="AA15" s="8" t="str">
        <f t="shared" si="1"/>
        <v>=</v>
      </c>
      <c r="AC15" s="33">
        <f t="shared" si="0"/>
        <v>0</v>
      </c>
      <c r="AD15" s="33">
        <f t="shared" si="2"/>
        <v>0</v>
      </c>
      <c r="AF15" s="1" t="str">
        <f t="shared" si="3"/>
        <v/>
      </c>
      <c r="AG15" s="1" t="str">
        <f t="shared" si="4"/>
        <v/>
      </c>
      <c r="AH15" s="1" t="str">
        <f t="shared" si="5"/>
        <v/>
      </c>
      <c r="AI15" s="1" t="str">
        <f t="shared" si="6"/>
        <v/>
      </c>
      <c r="AJ15" s="1" t="str">
        <f t="shared" si="7"/>
        <v/>
      </c>
      <c r="AM15" s="12">
        <v>0</v>
      </c>
      <c r="AO15" s="12">
        <v>20</v>
      </c>
      <c r="AS15" s="5">
        <f>SUM(AI:AI)</f>
        <v>110</v>
      </c>
    </row>
    <row r="16" spans="1:52" x14ac:dyDescent="0.25">
      <c r="A16" s="8"/>
      <c r="C16" s="8"/>
      <c r="D16" s="27"/>
      <c r="AA16" s="8" t="str">
        <f t="shared" si="1"/>
        <v>=</v>
      </c>
      <c r="AC16" s="33">
        <f t="shared" si="0"/>
        <v>0</v>
      </c>
      <c r="AD16" s="33">
        <f t="shared" si="2"/>
        <v>0</v>
      </c>
      <c r="AF16" s="1" t="str">
        <f t="shared" si="3"/>
        <v/>
      </c>
      <c r="AG16" s="1" t="str">
        <f t="shared" si="4"/>
        <v/>
      </c>
      <c r="AH16" s="1" t="str">
        <f t="shared" si="5"/>
        <v/>
      </c>
      <c r="AI16" s="1" t="str">
        <f t="shared" si="6"/>
        <v/>
      </c>
      <c r="AJ16" s="1" t="str">
        <f t="shared" si="7"/>
        <v/>
      </c>
      <c r="AL16" s="37"/>
    </row>
    <row r="17" spans="1:45" x14ac:dyDescent="0.25">
      <c r="A17" s="8"/>
      <c r="C17" s="8"/>
      <c r="D17" s="27"/>
      <c r="AA17" s="8" t="str">
        <f t="shared" si="1"/>
        <v>=</v>
      </c>
      <c r="AC17" s="33">
        <f t="shared" si="0"/>
        <v>0</v>
      </c>
      <c r="AD17" s="33">
        <f t="shared" si="2"/>
        <v>0</v>
      </c>
      <c r="AF17" s="1" t="str">
        <f t="shared" si="3"/>
        <v/>
      </c>
      <c r="AG17" s="1" t="str">
        <f t="shared" si="4"/>
        <v/>
      </c>
      <c r="AH17" s="1" t="str">
        <f t="shared" si="5"/>
        <v/>
      </c>
      <c r="AI17" s="1" t="str">
        <f t="shared" si="6"/>
        <v/>
      </c>
      <c r="AJ17" s="1" t="str">
        <f t="shared" si="7"/>
        <v/>
      </c>
      <c r="AL17" s="36">
        <v>330</v>
      </c>
      <c r="AM17" s="12" t="s">
        <v>44</v>
      </c>
      <c r="AO17" s="12" t="s">
        <v>48</v>
      </c>
      <c r="AS17" s="16" t="s">
        <v>29</v>
      </c>
    </row>
    <row r="18" spans="1:45" x14ac:dyDescent="0.25">
      <c r="A18" s="8"/>
      <c r="C18" s="8"/>
      <c r="D18" s="27"/>
      <c r="AA18" s="8" t="str">
        <f t="shared" si="1"/>
        <v>=</v>
      </c>
      <c r="AC18" s="33">
        <f t="shared" si="0"/>
        <v>0</v>
      </c>
      <c r="AD18" s="33">
        <f t="shared" si="2"/>
        <v>0</v>
      </c>
      <c r="AF18" s="1" t="str">
        <f t="shared" si="3"/>
        <v/>
      </c>
      <c r="AG18" s="1" t="str">
        <f t="shared" si="4"/>
        <v/>
      </c>
      <c r="AH18" s="1" t="str">
        <f t="shared" si="5"/>
        <v/>
      </c>
      <c r="AI18" s="1" t="str">
        <f t="shared" si="6"/>
        <v/>
      </c>
      <c r="AJ18" s="1" t="str">
        <f t="shared" si="7"/>
        <v/>
      </c>
      <c r="AM18" s="12">
        <v>0</v>
      </c>
      <c r="AO18" s="12">
        <v>10</v>
      </c>
      <c r="AS18" s="5">
        <f>SUM(AJ:AJ)</f>
        <v>110</v>
      </c>
    </row>
    <row r="19" spans="1:45" x14ac:dyDescent="0.25">
      <c r="A19" s="8"/>
      <c r="C19" s="8"/>
      <c r="D19" s="27"/>
      <c r="AA19" s="8" t="str">
        <f t="shared" si="1"/>
        <v>=</v>
      </c>
      <c r="AC19" s="33">
        <f t="shared" si="0"/>
        <v>0</v>
      </c>
      <c r="AD19" s="33">
        <f t="shared" si="2"/>
        <v>0</v>
      </c>
      <c r="AF19" s="1" t="str">
        <f t="shared" si="3"/>
        <v/>
      </c>
      <c r="AG19" s="1" t="str">
        <f t="shared" si="4"/>
        <v/>
      </c>
      <c r="AH19" s="1" t="str">
        <f t="shared" si="5"/>
        <v/>
      </c>
      <c r="AI19" s="1" t="str">
        <f t="shared" si="6"/>
        <v/>
      </c>
      <c r="AJ19" s="1" t="str">
        <f t="shared" si="7"/>
        <v/>
      </c>
    </row>
    <row r="20" spans="1:45" x14ac:dyDescent="0.25">
      <c r="A20" s="8"/>
      <c r="C20" s="8"/>
      <c r="D20" s="27"/>
      <c r="AA20" s="8" t="str">
        <f t="shared" si="1"/>
        <v>=</v>
      </c>
      <c r="AC20" s="33">
        <f t="shared" si="0"/>
        <v>0</v>
      </c>
      <c r="AD20" s="33">
        <f t="shared" si="2"/>
        <v>0</v>
      </c>
      <c r="AF20" s="1" t="str">
        <f t="shared" si="3"/>
        <v/>
      </c>
      <c r="AG20" s="1" t="str">
        <f t="shared" si="4"/>
        <v/>
      </c>
      <c r="AH20" s="1" t="str">
        <f t="shared" si="5"/>
        <v/>
      </c>
      <c r="AI20" s="1" t="str">
        <f t="shared" si="6"/>
        <v/>
      </c>
      <c r="AJ20" s="1" t="str">
        <f t="shared" si="7"/>
        <v/>
      </c>
      <c r="AL20" s="37"/>
      <c r="AM20" s="12" t="s">
        <v>45</v>
      </c>
      <c r="AO20" s="12" t="s">
        <v>49</v>
      </c>
    </row>
    <row r="21" spans="1:45" x14ac:dyDescent="0.25">
      <c r="A21" s="8"/>
      <c r="C21" s="8"/>
      <c r="D21" s="27"/>
      <c r="AA21" s="8" t="str">
        <f t="shared" si="1"/>
        <v>=</v>
      </c>
      <c r="AC21" s="33">
        <f t="shared" si="0"/>
        <v>0</v>
      </c>
      <c r="AD21" s="33">
        <f t="shared" si="2"/>
        <v>0</v>
      </c>
      <c r="AF21" s="1" t="str">
        <f t="shared" si="3"/>
        <v/>
      </c>
      <c r="AG21" s="1" t="str">
        <f t="shared" si="4"/>
        <v/>
      </c>
      <c r="AH21" s="1" t="str">
        <f t="shared" si="5"/>
        <v/>
      </c>
      <c r="AI21" s="1" t="str">
        <f t="shared" si="6"/>
        <v/>
      </c>
      <c r="AJ21" s="1" t="str">
        <f t="shared" si="7"/>
        <v/>
      </c>
      <c r="AL21" s="37"/>
      <c r="AM21" s="12">
        <v>0</v>
      </c>
      <c r="AO21" s="12">
        <v>0</v>
      </c>
    </row>
    <row r="22" spans="1:45" x14ac:dyDescent="0.25">
      <c r="A22" s="8"/>
      <c r="C22" s="8"/>
      <c r="D22" s="27"/>
      <c r="AA22" s="8" t="str">
        <f t="shared" si="1"/>
        <v>=</v>
      </c>
      <c r="AC22" s="33">
        <f t="shared" si="0"/>
        <v>0</v>
      </c>
      <c r="AD22" s="33">
        <f t="shared" si="2"/>
        <v>0</v>
      </c>
      <c r="AF22" s="1" t="str">
        <f t="shared" si="3"/>
        <v/>
      </c>
      <c r="AG22" s="1" t="str">
        <f t="shared" si="4"/>
        <v/>
      </c>
      <c r="AH22" s="1" t="str">
        <f t="shared" si="5"/>
        <v/>
      </c>
      <c r="AI22" s="1" t="str">
        <f t="shared" si="6"/>
        <v/>
      </c>
      <c r="AJ22" s="1" t="str">
        <f t="shared" si="7"/>
        <v/>
      </c>
    </row>
    <row r="23" spans="1:45" x14ac:dyDescent="0.25">
      <c r="A23" s="8"/>
      <c r="C23" s="8"/>
      <c r="D23" s="27"/>
      <c r="AA23" s="8" t="str">
        <f t="shared" si="1"/>
        <v>=</v>
      </c>
      <c r="AC23" s="33">
        <f t="shared" si="0"/>
        <v>0</v>
      </c>
      <c r="AD23" s="33">
        <f t="shared" si="2"/>
        <v>0</v>
      </c>
      <c r="AF23" s="1" t="str">
        <f t="shared" si="3"/>
        <v/>
      </c>
      <c r="AG23" s="1" t="str">
        <f t="shared" si="4"/>
        <v/>
      </c>
      <c r="AH23" s="1" t="str">
        <f t="shared" si="5"/>
        <v/>
      </c>
      <c r="AI23" s="1" t="str">
        <f t="shared" si="6"/>
        <v/>
      </c>
      <c r="AJ23" s="1" t="str">
        <f t="shared" si="7"/>
        <v/>
      </c>
      <c r="AS23" s="5" t="s">
        <v>27</v>
      </c>
    </row>
    <row r="24" spans="1:45" x14ac:dyDescent="0.25">
      <c r="A24" s="28"/>
      <c r="C24" s="28"/>
      <c r="D24" s="27"/>
      <c r="AA24" s="8" t="str">
        <f t="shared" si="1"/>
        <v>=</v>
      </c>
      <c r="AC24" s="33">
        <f t="shared" si="0"/>
        <v>0</v>
      </c>
      <c r="AD24" s="33">
        <f t="shared" si="2"/>
        <v>0</v>
      </c>
      <c r="AF24" s="1" t="str">
        <f t="shared" si="3"/>
        <v/>
      </c>
      <c r="AG24" s="1" t="str">
        <f t="shared" si="4"/>
        <v/>
      </c>
      <c r="AH24" s="1" t="str">
        <f t="shared" si="5"/>
        <v/>
      </c>
      <c r="AI24" s="1" t="str">
        <f t="shared" si="6"/>
        <v/>
      </c>
      <c r="AJ24" s="1" t="str">
        <f t="shared" si="7"/>
        <v/>
      </c>
      <c r="AL24" s="37"/>
      <c r="AM24" t="s">
        <v>58</v>
      </c>
      <c r="AS24" s="5">
        <f>AS6+AS9</f>
        <v>246.40000000000003</v>
      </c>
    </row>
    <row r="25" spans="1:45" x14ac:dyDescent="0.25">
      <c r="A25" s="8"/>
      <c r="C25" s="8"/>
      <c r="D25" s="27"/>
      <c r="AA25" s="8" t="str">
        <f t="shared" si="1"/>
        <v>=</v>
      </c>
      <c r="AC25" s="33">
        <f t="shared" si="0"/>
        <v>0</v>
      </c>
      <c r="AD25" s="33">
        <f t="shared" si="2"/>
        <v>0</v>
      </c>
      <c r="AF25" s="1" t="str">
        <f t="shared" si="3"/>
        <v/>
      </c>
      <c r="AG25" s="1" t="str">
        <f t="shared" si="4"/>
        <v/>
      </c>
      <c r="AH25" s="1" t="str">
        <f t="shared" si="5"/>
        <v/>
      </c>
      <c r="AI25" s="1" t="str">
        <f t="shared" si="6"/>
        <v/>
      </c>
      <c r="AJ25" s="1" t="str">
        <f t="shared" si="7"/>
        <v/>
      </c>
      <c r="AL25" s="36">
        <v>330</v>
      </c>
      <c r="AM25" t="str" cm="1">
        <f t="array" ref="AM25">IF(OR(X2=0, X2=1),
    IF(W2=0, 0,
        IF(COUNTA(H2:U2)=0,
            D2 * E2,
            ROUND(
                IF(G2=4,
                    IF(OR(K2&gt;0, M2&gt;0, O2&gt;0, S2&gt;0),
                        D2 * E2,
                        D2 * E2 * PRODUCT(1 - H2:H2 / 100, 1 - Q2:Q2 / 100, 1 - U2:U2 / 100)
                    ),
                    IF(OR(K2&gt;0, M2&gt;0, O2&gt;0, S2&gt;0),
                        IF(G2=0,
                            (D2 * E2) / 1.12,
                            D2 * E2
                        ),
                        IF(G2=1,
                            (D2 * E2) * 1.12,
                            D2 * E2
                        )
                    )
                ) * PRODUCT(1 - H2:H2 / 100, 1 - Q2:Q2 / 100, 1 - U2:U2 / 100),
            2)
        )
    ),
"Voided")</f>
        <v>Voided</v>
      </c>
    </row>
    <row r="26" spans="1:45" x14ac:dyDescent="0.25">
      <c r="AA26" s="8" t="str">
        <f t="shared" si="1"/>
        <v>=</v>
      </c>
      <c r="AC26" s="33">
        <f t="shared" si="0"/>
        <v>0</v>
      </c>
      <c r="AD26" s="33">
        <f t="shared" si="2"/>
        <v>0</v>
      </c>
      <c r="AF26" s="1" t="str">
        <f t="shared" si="3"/>
        <v/>
      </c>
      <c r="AG26" s="1" t="str">
        <f t="shared" si="4"/>
        <v/>
      </c>
      <c r="AH26" s="1" t="str">
        <f t="shared" si="5"/>
        <v/>
      </c>
      <c r="AI26" s="1" t="str">
        <f t="shared" si="6"/>
        <v/>
      </c>
      <c r="AJ26" s="1" t="str">
        <f t="shared" si="7"/>
        <v/>
      </c>
      <c r="AS26" s="5" t="s">
        <v>36</v>
      </c>
    </row>
    <row r="27" spans="1:45" x14ac:dyDescent="0.25">
      <c r="AA27" s="8" t="str">
        <f t="shared" si="1"/>
        <v>=</v>
      </c>
      <c r="AC27" s="33">
        <f t="shared" si="0"/>
        <v>0</v>
      </c>
      <c r="AD27" s="33">
        <f t="shared" si="2"/>
        <v>0</v>
      </c>
      <c r="AF27" s="1" t="str">
        <f t="shared" si="3"/>
        <v/>
      </c>
      <c r="AG27" s="1" t="str">
        <f t="shared" si="4"/>
        <v/>
      </c>
      <c r="AH27" s="1" t="str">
        <f t="shared" si="5"/>
        <v/>
      </c>
      <c r="AI27" s="1" t="str">
        <f t="shared" si="6"/>
        <v/>
      </c>
      <c r="AJ27" s="1" t="str">
        <f t="shared" si="7"/>
        <v/>
      </c>
      <c r="AM27" t="s">
        <v>59</v>
      </c>
      <c r="AS27" s="5">
        <f>AS6 / 1.12 * 0.12</f>
        <v>26.4</v>
      </c>
    </row>
    <row r="28" spans="1:45" x14ac:dyDescent="0.25">
      <c r="AA28" s="8" t="str">
        <f t="shared" si="1"/>
        <v>=</v>
      </c>
      <c r="AC28" s="33">
        <f t="shared" si="0"/>
        <v>0</v>
      </c>
      <c r="AD28" s="33">
        <f t="shared" si="2"/>
        <v>0</v>
      </c>
      <c r="AF28" s="1" t="str">
        <f t="shared" si="3"/>
        <v/>
      </c>
      <c r="AG28" s="1" t="str">
        <f t="shared" si="4"/>
        <v/>
      </c>
      <c r="AH28" s="1" t="str">
        <f t="shared" si="5"/>
        <v/>
      </c>
      <c r="AI28" s="1" t="str">
        <f t="shared" si="6"/>
        <v/>
      </c>
      <c r="AJ28" s="1" t="str">
        <f t="shared" si="7"/>
        <v/>
      </c>
      <c r="AM28" t="str" cm="1">
        <f t="array" ref="AM28">IF(OR(X2=0, X2=1),
    IF(W2=0, 0,
        _xlfn.LET(
            _xlpm.base, D2 * E2,
            _xlpm.hasGovDiscount, OR(K2&gt;0, M2&gt;0, O2&gt;0, S2&gt;0),
            _xlpm.isTaxIncl, G2=0,
            _xlpm.isTaxExcl, G2=1,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H2:U2 / 100), 2)
        )
    ),
"Voided")</f>
        <v>Voided</v>
      </c>
    </row>
    <row r="29" spans="1:45" x14ac:dyDescent="0.25">
      <c r="AA29" s="8" t="str">
        <f t="shared" si="1"/>
        <v>=</v>
      </c>
      <c r="AC29" s="33">
        <f t="shared" si="0"/>
        <v>0</v>
      </c>
      <c r="AD29" s="33">
        <f t="shared" si="2"/>
        <v>0</v>
      </c>
      <c r="AF29" s="1" t="str">
        <f t="shared" si="3"/>
        <v/>
      </c>
      <c r="AG29" s="1" t="str">
        <f t="shared" si="4"/>
        <v/>
      </c>
      <c r="AH29" s="1" t="str">
        <f t="shared" si="5"/>
        <v/>
      </c>
      <c r="AI29" s="1" t="str">
        <f t="shared" si="6"/>
        <v/>
      </c>
      <c r="AJ29" s="1" t="str">
        <f t="shared" si="7"/>
        <v/>
      </c>
      <c r="AS29" s="5" t="s">
        <v>28</v>
      </c>
    </row>
    <row r="30" spans="1:45" x14ac:dyDescent="0.25">
      <c r="AA30" s="8" t="str">
        <f t="shared" si="1"/>
        <v>=</v>
      </c>
      <c r="AC30" s="33">
        <f t="shared" si="0"/>
        <v>0</v>
      </c>
      <c r="AD30" s="33">
        <f t="shared" si="2"/>
        <v>0</v>
      </c>
      <c r="AF30" s="1" t="str">
        <f t="shared" si="3"/>
        <v/>
      </c>
      <c r="AG30" s="1" t="str">
        <f t="shared" si="4"/>
        <v/>
      </c>
      <c r="AH30" s="1" t="str">
        <f t="shared" si="5"/>
        <v/>
      </c>
      <c r="AI30" s="1" t="str">
        <f t="shared" si="6"/>
        <v/>
      </c>
      <c r="AJ30" s="1" t="str">
        <f t="shared" si="7"/>
        <v/>
      </c>
      <c r="AM30" t="s">
        <v>131</v>
      </c>
      <c r="AS30" s="5">
        <f>AS9/1.12*0.12</f>
        <v>0</v>
      </c>
    </row>
    <row r="31" spans="1:45" x14ac:dyDescent="0.25">
      <c r="AA31" s="8" t="str">
        <f t="shared" si="1"/>
        <v>=</v>
      </c>
      <c r="AC31" s="33">
        <f t="shared" si="0"/>
        <v>0</v>
      </c>
      <c r="AD31" s="33">
        <f t="shared" si="2"/>
        <v>0</v>
      </c>
      <c r="AF31" s="1" t="str">
        <f t="shared" si="3"/>
        <v/>
      </c>
      <c r="AG31" s="1" t="str">
        <f t="shared" si="4"/>
        <v/>
      </c>
      <c r="AH31" s="1" t="str">
        <f t="shared" si="5"/>
        <v/>
      </c>
      <c r="AI31" s="1" t="str">
        <f t="shared" si="6"/>
        <v/>
      </c>
      <c r="AJ31" s="1" t="str">
        <f t="shared" si="7"/>
        <v/>
      </c>
      <c r="AM31" s="35" t="str" cm="1">
        <f t="array" ref="AM31">IF(
        AND(
            G2=4,
            OR(X2=0, X2=1),
            W2&lt;&gt;0
        ),
        IF(H2&gt;0,
            ROUND((D2 * E2 * PRODUCT(1 - I2:I2 / 100, 1 - Q2:Q2 / 100, 1 - U2:U2 / 100) - Y2), 2),
            ROUND(D2 * E2 * PRODUCT(1 - I2:I2 / 100, 1 - Q2:Q2 / 100, 1 - U2:U2 / 100), 2)
        ),
    "")</f>
        <v/>
      </c>
    </row>
    <row r="32" spans="1:45" x14ac:dyDescent="0.25">
      <c r="AA32" s="8" t="str">
        <f t="shared" si="1"/>
        <v>=</v>
      </c>
      <c r="AC32" s="33">
        <f t="shared" si="0"/>
        <v>0</v>
      </c>
      <c r="AD32" s="33">
        <f t="shared" si="2"/>
        <v>0</v>
      </c>
      <c r="AF32" s="1" t="str">
        <f t="shared" si="3"/>
        <v/>
      </c>
      <c r="AG32" s="1" t="str">
        <f t="shared" si="4"/>
        <v/>
      </c>
      <c r="AH32" s="1" t="str">
        <f t="shared" si="5"/>
        <v/>
      </c>
      <c r="AI32" s="1" t="str">
        <f t="shared" si="6"/>
        <v/>
      </c>
      <c r="AJ32" s="1" t="str">
        <f t="shared" si="7"/>
        <v/>
      </c>
      <c r="AL32" s="37"/>
      <c r="AS32" s="5" t="s">
        <v>32</v>
      </c>
    </row>
    <row r="33" spans="1:52" x14ac:dyDescent="0.25">
      <c r="AA33" s="8" t="str">
        <f t="shared" si="1"/>
        <v>=</v>
      </c>
      <c r="AC33" s="33">
        <f t="shared" si="0"/>
        <v>0</v>
      </c>
      <c r="AD33" s="33">
        <f t="shared" si="2"/>
        <v>0</v>
      </c>
      <c r="AF33" s="1" t="str">
        <f t="shared" si="3"/>
        <v/>
      </c>
      <c r="AG33" s="1" t="str">
        <f t="shared" si="4"/>
        <v/>
      </c>
      <c r="AH33" s="1" t="str">
        <f t="shared" si="5"/>
        <v/>
      </c>
      <c r="AI33" s="1" t="str">
        <f t="shared" si="6"/>
        <v/>
      </c>
      <c r="AJ33" s="1" t="str">
        <f t="shared" si="7"/>
        <v/>
      </c>
      <c r="AL33" s="36">
        <v>110</v>
      </c>
      <c r="AS33" s="5">
        <f>(((AS3-(AS6/1.12*0.12)) * (AO6*0.01)) / AM3) * AM6</f>
        <v>0</v>
      </c>
    </row>
    <row r="34" spans="1:52" x14ac:dyDescent="0.25">
      <c r="AA34" s="8" t="str">
        <f t="shared" si="1"/>
        <v>=</v>
      </c>
      <c r="AC34" s="33">
        <f t="shared" ref="AC34:AC65" si="8">IF(
            AND(
                OR(X34=0, X34=1),
                W34&lt;&gt;0
            ),
            IF(H34&gt;0,
                Y34,
                IF(
                    I34&gt;0,(D34*E34)*(I34/100),
                    IF(OR(K34=5,M34=5),(D34*E34)*((K34/100)+(M34/100)),
                        IF(AND(OR(K34&gt;5,M34&gt;5,O34&gt;0,S34&gt;0),F34=0),
                            ((D34*E34)/1.12)*((K34/100)+(M34/100)+(O34/100)+(S34/100)),
                            IF(OR(Q34&gt;0,U34&gt;0),
                                (D34*E34)*((Q34/100)+(U34/100)),
                                0
                            )
                        )
                    )
                )
            ),
            0
        )</f>
        <v>0</v>
      </c>
      <c r="AD34" s="33">
        <f t="shared" si="2"/>
        <v>0</v>
      </c>
      <c r="AF34" s="1" t="str">
        <f t="shared" si="3"/>
        <v/>
      </c>
      <c r="AG34" s="1" t="str">
        <f t="shared" si="4"/>
        <v/>
      </c>
      <c r="AH34" s="1" t="str">
        <f t="shared" si="5"/>
        <v/>
      </c>
      <c r="AI34" s="1" t="str">
        <f t="shared" si="6"/>
        <v/>
      </c>
      <c r="AJ34" s="1" t="str">
        <f t="shared" si="7"/>
        <v/>
      </c>
    </row>
    <row r="35" spans="1:52" x14ac:dyDescent="0.25">
      <c r="AA35" s="8" t="str">
        <f t="shared" si="1"/>
        <v>=</v>
      </c>
      <c r="AC35" s="33">
        <f t="shared" si="8"/>
        <v>0</v>
      </c>
      <c r="AD35" s="33">
        <f t="shared" si="2"/>
        <v>0</v>
      </c>
      <c r="AF35" s="1" t="str">
        <f t="shared" si="3"/>
        <v/>
      </c>
      <c r="AG35" s="1" t="str">
        <f t="shared" si="4"/>
        <v/>
      </c>
      <c r="AH35" s="1" t="str">
        <f t="shared" si="5"/>
        <v/>
      </c>
      <c r="AI35" s="1" t="str">
        <f t="shared" si="6"/>
        <v/>
      </c>
      <c r="AJ35" s="1" t="str">
        <f t="shared" si="7"/>
        <v/>
      </c>
      <c r="AS35" s="5" t="s">
        <v>38</v>
      </c>
    </row>
    <row r="36" spans="1:52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AA36" s="8" t="str">
        <f t="shared" si="1"/>
        <v>=</v>
      </c>
      <c r="AC36" s="33">
        <f t="shared" si="8"/>
        <v>0</v>
      </c>
      <c r="AD36" s="33">
        <f t="shared" si="2"/>
        <v>0</v>
      </c>
      <c r="AF36" s="1" t="str">
        <f t="shared" si="3"/>
        <v/>
      </c>
      <c r="AG36" s="1" t="str">
        <f t="shared" si="4"/>
        <v/>
      </c>
      <c r="AH36" s="1" t="str">
        <f t="shared" si="5"/>
        <v/>
      </c>
      <c r="AI36" s="1" t="str">
        <f t="shared" si="6"/>
        <v/>
      </c>
      <c r="AJ36" s="1" t="str">
        <f t="shared" si="7"/>
        <v/>
      </c>
      <c r="AL36" s="37"/>
      <c r="AM36"/>
      <c r="AN36"/>
      <c r="AO36"/>
      <c r="AP36"/>
      <c r="AR36"/>
      <c r="AS36" s="6">
        <f xml:space="preserve"> ((AS3-(AS6/1.12*0.12)) /AM3*AM15) * (AO15/100)</f>
        <v>0</v>
      </c>
      <c r="AT36"/>
      <c r="AU36"/>
      <c r="AV36"/>
      <c r="AW36" s="2"/>
      <c r="AX36"/>
      <c r="AY36" s="3"/>
      <c r="AZ36"/>
    </row>
    <row r="37" spans="1:52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AA37" s="8" t="str">
        <f t="shared" si="1"/>
        <v>=</v>
      </c>
      <c r="AC37" s="33">
        <f t="shared" si="8"/>
        <v>0</v>
      </c>
      <c r="AD37" s="33">
        <f t="shared" si="2"/>
        <v>0</v>
      </c>
      <c r="AF37" s="1" t="str">
        <f t="shared" si="3"/>
        <v/>
      </c>
      <c r="AG37" s="1" t="str">
        <f t="shared" si="4"/>
        <v/>
      </c>
      <c r="AH37" s="1" t="str">
        <f t="shared" si="5"/>
        <v/>
      </c>
      <c r="AI37" s="1" t="str">
        <f t="shared" si="6"/>
        <v/>
      </c>
      <c r="AJ37" s="1" t="str">
        <f t="shared" si="7"/>
        <v/>
      </c>
      <c r="AL37" s="37"/>
      <c r="AM37"/>
      <c r="AN37"/>
      <c r="AO37"/>
      <c r="AP37"/>
      <c r="AR37"/>
      <c r="AS37" s="2"/>
      <c r="AT37"/>
      <c r="AU37"/>
      <c r="AV37"/>
      <c r="AW37" s="2"/>
      <c r="AX37"/>
      <c r="AY37" s="3"/>
      <c r="AZ37"/>
    </row>
    <row r="38" spans="1:52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AA38" s="8" t="str">
        <f t="shared" si="1"/>
        <v>=</v>
      </c>
      <c r="AC38" s="33">
        <f t="shared" si="8"/>
        <v>0</v>
      </c>
      <c r="AD38" s="33">
        <f t="shared" si="2"/>
        <v>0</v>
      </c>
      <c r="AF38" s="1" t="str">
        <f t="shared" si="3"/>
        <v/>
      </c>
      <c r="AG38" s="1" t="str">
        <f t="shared" si="4"/>
        <v/>
      </c>
      <c r="AH38" s="1" t="str">
        <f t="shared" si="5"/>
        <v/>
      </c>
      <c r="AI38" s="1" t="str">
        <f t="shared" si="6"/>
        <v/>
      </c>
      <c r="AJ38" s="1" t="str">
        <f t="shared" si="7"/>
        <v/>
      </c>
      <c r="AL38" s="36"/>
      <c r="AM38"/>
      <c r="AN38"/>
      <c r="AO38"/>
      <c r="AP38"/>
      <c r="AR38"/>
      <c r="AS38" s="5" t="s">
        <v>35</v>
      </c>
      <c r="AT38"/>
      <c r="AU38"/>
      <c r="AV38"/>
      <c r="AW38" s="2"/>
      <c r="AX38"/>
      <c r="AY38" s="3"/>
      <c r="AZ38"/>
    </row>
    <row r="39" spans="1:52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AA39" s="8" t="str">
        <f t="shared" si="1"/>
        <v>=</v>
      </c>
      <c r="AC39" s="33">
        <f t="shared" si="8"/>
        <v>0</v>
      </c>
      <c r="AD39" s="33">
        <f t="shared" si="2"/>
        <v>0</v>
      </c>
      <c r="AF39" s="1" t="str">
        <f t="shared" si="3"/>
        <v/>
      </c>
      <c r="AG39" s="1" t="str">
        <f t="shared" si="4"/>
        <v/>
      </c>
      <c r="AH39" s="1" t="str">
        <f t="shared" si="5"/>
        <v/>
      </c>
      <c r="AI39" s="1" t="str">
        <f t="shared" si="6"/>
        <v/>
      </c>
      <c r="AJ39" s="1" t="str">
        <f t="shared" si="7"/>
        <v/>
      </c>
      <c r="AL39" s="36"/>
      <c r="AM39"/>
      <c r="AN39"/>
      <c r="AO39"/>
      <c r="AP39"/>
      <c r="AR39"/>
      <c r="AS39" s="5">
        <f>(AS6+AS9)/AM3*(AM6+AM9+AM12+AM18) / 1.12 * 0.12</f>
        <v>0</v>
      </c>
      <c r="AT39"/>
      <c r="AU39"/>
      <c r="AV39"/>
      <c r="AW39" s="2"/>
      <c r="AX39"/>
      <c r="AY39" s="3"/>
      <c r="AZ39"/>
    </row>
    <row r="40" spans="1:52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AA40" s="8" t="str">
        <f t="shared" si="1"/>
        <v>=</v>
      </c>
      <c r="AC40" s="33">
        <f t="shared" si="8"/>
        <v>0</v>
      </c>
      <c r="AD40" s="33">
        <f t="shared" si="2"/>
        <v>0</v>
      </c>
      <c r="AF40" s="1" t="str">
        <f t="shared" si="3"/>
        <v/>
      </c>
      <c r="AG40" s="1" t="str">
        <f t="shared" si="4"/>
        <v/>
      </c>
      <c r="AH40" s="1" t="str">
        <f t="shared" si="5"/>
        <v/>
      </c>
      <c r="AI40" s="1" t="str">
        <f t="shared" si="6"/>
        <v/>
      </c>
      <c r="AJ40" s="1" t="str">
        <f t="shared" si="7"/>
        <v/>
      </c>
      <c r="AL40" s="37"/>
      <c r="AM40"/>
      <c r="AN40"/>
      <c r="AO40"/>
      <c r="AP40"/>
      <c r="AR40"/>
      <c r="AS40" s="2"/>
      <c r="AT40"/>
      <c r="AU40"/>
      <c r="AV40"/>
      <c r="AW40" s="2"/>
      <c r="AX40"/>
      <c r="AY40" s="3"/>
      <c r="AZ40"/>
    </row>
    <row r="41" spans="1:52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AA41" s="8" t="str">
        <f t="shared" si="1"/>
        <v>=</v>
      </c>
      <c r="AC41" s="33">
        <f t="shared" si="8"/>
        <v>0</v>
      </c>
      <c r="AD41" s="33">
        <f t="shared" si="2"/>
        <v>0</v>
      </c>
      <c r="AF41" s="1" t="str">
        <f t="shared" si="3"/>
        <v/>
      </c>
      <c r="AG41" s="1" t="str">
        <f t="shared" si="4"/>
        <v/>
      </c>
      <c r="AH41" s="1" t="str">
        <f t="shared" si="5"/>
        <v/>
      </c>
      <c r="AI41" s="1" t="str">
        <f t="shared" si="6"/>
        <v/>
      </c>
      <c r="AJ41" s="1" t="str">
        <f t="shared" si="7"/>
        <v/>
      </c>
      <c r="AL41" s="36">
        <v>330</v>
      </c>
      <c r="AM41"/>
      <c r="AN41"/>
      <c r="AO41"/>
      <c r="AP41"/>
      <c r="AR41"/>
      <c r="AS41" s="5" t="s">
        <v>33</v>
      </c>
      <c r="AT41"/>
      <c r="AU41"/>
      <c r="AV41"/>
      <c r="AW41" s="2"/>
      <c r="AX41"/>
      <c r="AY41" s="3"/>
      <c r="AZ41"/>
    </row>
    <row r="42" spans="1:52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AA42" s="8" t="str">
        <f t="shared" si="1"/>
        <v>=</v>
      </c>
      <c r="AC42" s="33">
        <f t="shared" si="8"/>
        <v>0</v>
      </c>
      <c r="AD42" s="33">
        <f t="shared" si="2"/>
        <v>0</v>
      </c>
      <c r="AF42" s="1" t="str">
        <f t="shared" si="3"/>
        <v/>
      </c>
      <c r="AG42" s="1" t="str">
        <f t="shared" si="4"/>
        <v/>
      </c>
      <c r="AH42" s="1" t="str">
        <f t="shared" si="5"/>
        <v/>
      </c>
      <c r="AI42" s="1" t="str">
        <f t="shared" si="6"/>
        <v/>
      </c>
      <c r="AJ42" s="1" t="str">
        <f t="shared" si="7"/>
        <v/>
      </c>
      <c r="AL42" s="36"/>
      <c r="AM42"/>
      <c r="AN42"/>
      <c r="AO42"/>
      <c r="AP42"/>
      <c r="AR42"/>
      <c r="AS42" s="5">
        <f xml:space="preserve"> (SUM(AF:AF)) - (SUM(AF:AF) / AM3 * AM6)</f>
        <v>246.40000000000003</v>
      </c>
      <c r="AT42"/>
      <c r="AU42"/>
      <c r="AV42"/>
      <c r="AW42" s="2"/>
      <c r="AX42"/>
      <c r="AY42" s="3"/>
      <c r="AZ42"/>
    </row>
    <row r="43" spans="1:52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A43" s="8" t="str">
        <f t="shared" si="1"/>
        <v>=</v>
      </c>
      <c r="AC43" s="33">
        <f t="shared" si="8"/>
        <v>0</v>
      </c>
      <c r="AD43" s="33">
        <f t="shared" si="2"/>
        <v>0</v>
      </c>
      <c r="AF43" s="1" t="str">
        <f t="shared" si="3"/>
        <v/>
      </c>
      <c r="AG43" s="1" t="str">
        <f t="shared" si="4"/>
        <v/>
      </c>
      <c r="AH43" s="1" t="str">
        <f t="shared" si="5"/>
        <v/>
      </c>
      <c r="AI43" s="1" t="str">
        <f t="shared" si="6"/>
        <v/>
      </c>
      <c r="AJ43" s="1" t="str">
        <f t="shared" si="7"/>
        <v/>
      </c>
      <c r="AL43" s="36"/>
      <c r="AM43"/>
      <c r="AN43"/>
      <c r="AO43"/>
      <c r="AP43"/>
      <c r="AR43"/>
      <c r="AS43" s="2"/>
      <c r="AT43"/>
      <c r="AU43"/>
      <c r="AV43"/>
      <c r="AW43" s="2"/>
      <c r="AX43"/>
      <c r="AY43" s="3"/>
      <c r="AZ43"/>
    </row>
    <row r="44" spans="1:52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A44" s="8" t="str">
        <f t="shared" si="1"/>
        <v>=</v>
      </c>
      <c r="AC44" s="33">
        <f t="shared" si="8"/>
        <v>0</v>
      </c>
      <c r="AD44" s="33">
        <f t="shared" si="2"/>
        <v>0</v>
      </c>
      <c r="AF44" s="1" t="str">
        <f t="shared" si="3"/>
        <v/>
      </c>
      <c r="AG44" s="1" t="str">
        <f t="shared" si="4"/>
        <v/>
      </c>
      <c r="AH44" s="1" t="str">
        <f t="shared" si="5"/>
        <v/>
      </c>
      <c r="AI44" s="1" t="str">
        <f t="shared" si="6"/>
        <v/>
      </c>
      <c r="AJ44" s="1" t="str">
        <f t="shared" si="7"/>
        <v/>
      </c>
      <c r="AL44" s="36"/>
      <c r="AM44"/>
      <c r="AN44"/>
      <c r="AO44"/>
      <c r="AP44"/>
      <c r="AR44"/>
      <c r="AS44" s="5" t="s">
        <v>34</v>
      </c>
      <c r="AT44"/>
      <c r="AU44"/>
      <c r="AV44"/>
      <c r="AW44" s="2"/>
      <c r="AX44"/>
      <c r="AY44" s="3"/>
      <c r="AZ44"/>
    </row>
    <row r="45" spans="1:52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A45" s="8" t="str">
        <f t="shared" si="1"/>
        <v>=</v>
      </c>
      <c r="AC45" s="33">
        <f t="shared" si="8"/>
        <v>0</v>
      </c>
      <c r="AD45" s="33">
        <f t="shared" si="2"/>
        <v>0</v>
      </c>
      <c r="AF45" s="1" t="str">
        <f t="shared" si="3"/>
        <v/>
      </c>
      <c r="AG45" s="1" t="str">
        <f t="shared" si="4"/>
        <v/>
      </c>
      <c r="AH45" s="1" t="str">
        <f t="shared" si="5"/>
        <v/>
      </c>
      <c r="AI45" s="1" t="str">
        <f t="shared" si="6"/>
        <v/>
      </c>
      <c r="AJ45" s="1" t="str">
        <f t="shared" si="7"/>
        <v/>
      </c>
      <c r="AL45" s="36"/>
      <c r="AM45"/>
      <c r="AN45"/>
      <c r="AO45"/>
      <c r="AP45"/>
      <c r="AR45"/>
      <c r="AS45" s="5">
        <f xml:space="preserve"> (SUM(AG:AG) * 1.12) - ((SUM(AG:AG) * 1.12) /AM3 * AM6)</f>
        <v>0</v>
      </c>
      <c r="AT45"/>
      <c r="AU45"/>
      <c r="AV45"/>
      <c r="AW45" s="2"/>
      <c r="AX45"/>
      <c r="AY45" s="3"/>
      <c r="AZ45"/>
    </row>
    <row r="46" spans="1:52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A46" s="8" t="str">
        <f t="shared" si="1"/>
        <v>=</v>
      </c>
      <c r="AC46" s="33">
        <f t="shared" si="8"/>
        <v>0</v>
      </c>
      <c r="AD46" s="33">
        <f t="shared" si="2"/>
        <v>0</v>
      </c>
      <c r="AF46" s="1" t="str">
        <f t="shared" si="3"/>
        <v/>
      </c>
      <c r="AG46" s="1" t="str">
        <f t="shared" si="4"/>
        <v/>
      </c>
      <c r="AH46" s="1" t="str">
        <f t="shared" si="5"/>
        <v/>
      </c>
      <c r="AI46" s="1" t="str">
        <f t="shared" si="6"/>
        <v/>
      </c>
      <c r="AJ46" s="1" t="str">
        <f t="shared" si="7"/>
        <v/>
      </c>
      <c r="AL46" s="36"/>
      <c r="AM46"/>
      <c r="AN46"/>
      <c r="AO46"/>
      <c r="AP46"/>
      <c r="AR46"/>
      <c r="AS46" s="2"/>
      <c r="AT46"/>
      <c r="AU46"/>
      <c r="AV46"/>
      <c r="AW46" s="2"/>
      <c r="AX46"/>
      <c r="AY46" s="3"/>
      <c r="AZ46"/>
    </row>
    <row r="47" spans="1:52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A47" s="8" t="str">
        <f t="shared" si="1"/>
        <v>=</v>
      </c>
      <c r="AC47" s="33">
        <f t="shared" si="8"/>
        <v>0</v>
      </c>
      <c r="AD47" s="33">
        <f t="shared" si="2"/>
        <v>0</v>
      </c>
      <c r="AF47" s="1" t="str">
        <f t="shared" si="3"/>
        <v/>
      </c>
      <c r="AG47" s="1" t="str">
        <f t="shared" si="4"/>
        <v/>
      </c>
      <c r="AH47" s="1" t="str">
        <f t="shared" si="5"/>
        <v/>
      </c>
      <c r="AI47" s="1" t="str">
        <f t="shared" si="6"/>
        <v/>
      </c>
      <c r="AJ47" s="1" t="str">
        <f t="shared" si="7"/>
        <v/>
      </c>
      <c r="AL47" s="36"/>
      <c r="AM47"/>
      <c r="AN47"/>
      <c r="AO47"/>
      <c r="AP47"/>
      <c r="AR47"/>
      <c r="AS47" s="5" t="s">
        <v>37</v>
      </c>
      <c r="AT47"/>
      <c r="AU47"/>
      <c r="AV47"/>
      <c r="AW47" s="2"/>
      <c r="AX47"/>
      <c r="AY47" s="3"/>
      <c r="AZ47"/>
    </row>
    <row r="48" spans="1:52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A48" s="8" t="str">
        <f t="shared" si="1"/>
        <v>=</v>
      </c>
      <c r="AC48" s="33">
        <f t="shared" si="8"/>
        <v>0</v>
      </c>
      <c r="AD48" s="33">
        <f t="shared" si="2"/>
        <v>0</v>
      </c>
      <c r="AF48" s="1" t="str">
        <f t="shared" si="3"/>
        <v/>
      </c>
      <c r="AG48" s="1" t="str">
        <f t="shared" si="4"/>
        <v/>
      </c>
      <c r="AH48" s="1" t="str">
        <f t="shared" si="5"/>
        <v/>
      </c>
      <c r="AI48" s="1" t="str">
        <f t="shared" si="6"/>
        <v/>
      </c>
      <c r="AJ48" s="1" t="str">
        <f t="shared" si="7"/>
        <v/>
      </c>
      <c r="AL48" s="36"/>
      <c r="AM48"/>
      <c r="AN48"/>
      <c r="AO48"/>
      <c r="AP48"/>
      <c r="AR48"/>
      <c r="AS48" s="5"/>
      <c r="AT48"/>
      <c r="AU48"/>
      <c r="AV48"/>
      <c r="AW48" s="2"/>
      <c r="AX48"/>
      <c r="AY48" s="3"/>
      <c r="AZ48"/>
    </row>
    <row r="49" spans="1:52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A49" s="8" t="str">
        <f t="shared" si="1"/>
        <v>=</v>
      </c>
      <c r="AC49" s="33">
        <f t="shared" si="8"/>
        <v>0</v>
      </c>
      <c r="AD49" s="33">
        <f t="shared" si="2"/>
        <v>0</v>
      </c>
      <c r="AF49" s="1" t="str">
        <f t="shared" si="3"/>
        <v/>
      </c>
      <c r="AG49" s="1" t="str">
        <f t="shared" si="4"/>
        <v/>
      </c>
      <c r="AH49" s="1" t="str">
        <f t="shared" si="5"/>
        <v/>
      </c>
      <c r="AI49" s="1" t="str">
        <f t="shared" si="6"/>
        <v/>
      </c>
      <c r="AJ49" s="1" t="str">
        <f t="shared" si="7"/>
        <v/>
      </c>
      <c r="AL49" s="36"/>
      <c r="AM49"/>
      <c r="AN49"/>
      <c r="AO49"/>
      <c r="AP49"/>
      <c r="AR49"/>
      <c r="AS49" s="2"/>
      <c r="AT49"/>
      <c r="AU49"/>
      <c r="AV49"/>
      <c r="AW49" s="2"/>
      <c r="AX49"/>
      <c r="AY49" s="3"/>
      <c r="AZ49"/>
    </row>
    <row r="50" spans="1:52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A50" s="8" t="str">
        <f t="shared" si="1"/>
        <v>=</v>
      </c>
      <c r="AC50" s="33">
        <f t="shared" si="8"/>
        <v>0</v>
      </c>
      <c r="AD50" s="33">
        <f t="shared" si="2"/>
        <v>0</v>
      </c>
      <c r="AF50" s="1" t="str">
        <f t="shared" si="3"/>
        <v/>
      </c>
      <c r="AG50" s="1" t="str">
        <f t="shared" si="4"/>
        <v/>
      </c>
      <c r="AH50" s="1" t="str">
        <f t="shared" si="5"/>
        <v/>
      </c>
      <c r="AI50" s="1" t="str">
        <f t="shared" si="6"/>
        <v/>
      </c>
      <c r="AJ50" s="1" t="str">
        <f t="shared" si="7"/>
        <v/>
      </c>
      <c r="AL50" s="36"/>
      <c r="AM50"/>
      <c r="AN50"/>
      <c r="AO50"/>
      <c r="AP50"/>
      <c r="AR50"/>
      <c r="AS50" s="5" t="s">
        <v>125</v>
      </c>
      <c r="AT50"/>
      <c r="AU50"/>
      <c r="AV50"/>
      <c r="AW50" s="2"/>
      <c r="AX50"/>
      <c r="AY50" s="3"/>
      <c r="AZ50"/>
    </row>
    <row r="51" spans="1:52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A51" s="8" t="str">
        <f t="shared" si="1"/>
        <v>=</v>
      </c>
      <c r="AC51" s="33">
        <f t="shared" si="8"/>
        <v>0</v>
      </c>
      <c r="AD51" s="33">
        <f t="shared" si="2"/>
        <v>0</v>
      </c>
      <c r="AF51" s="1" t="str">
        <f t="shared" si="3"/>
        <v/>
      </c>
      <c r="AG51" s="1" t="str">
        <f t="shared" si="4"/>
        <v/>
      </c>
      <c r="AH51" s="1" t="str">
        <f t="shared" si="5"/>
        <v/>
      </c>
      <c r="AI51" s="1" t="str">
        <f t="shared" si="6"/>
        <v/>
      </c>
      <c r="AJ51" s="1" t="str">
        <f t="shared" si="7"/>
        <v/>
      </c>
      <c r="AL51" s="36"/>
      <c r="AM51"/>
      <c r="AN51"/>
      <c r="AO51"/>
      <c r="AP51"/>
      <c r="AR51"/>
      <c r="AS51" s="5">
        <f>(AS6+AS9) / AM3 * AM6 / 1.12 * 0.2</f>
        <v>0</v>
      </c>
      <c r="AT51"/>
      <c r="AU51"/>
      <c r="AV51"/>
      <c r="AW51" s="2"/>
      <c r="AX51"/>
      <c r="AY51" s="3"/>
      <c r="AZ51"/>
    </row>
    <row r="52" spans="1:52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A52" s="8" t="str">
        <f t="shared" si="1"/>
        <v>=</v>
      </c>
      <c r="AC52" s="33">
        <f t="shared" si="8"/>
        <v>0</v>
      </c>
      <c r="AD52" s="33">
        <f t="shared" si="2"/>
        <v>0</v>
      </c>
      <c r="AF52" s="1" t="str">
        <f t="shared" si="3"/>
        <v/>
      </c>
      <c r="AG52" s="1" t="str">
        <f t="shared" si="4"/>
        <v/>
      </c>
      <c r="AH52" s="1" t="str">
        <f t="shared" si="5"/>
        <v/>
      </c>
      <c r="AI52" s="1" t="str">
        <f t="shared" si="6"/>
        <v/>
      </c>
      <c r="AJ52" s="1" t="str">
        <f t="shared" si="7"/>
        <v/>
      </c>
      <c r="AL52" s="36"/>
      <c r="AM52"/>
      <c r="AN52"/>
      <c r="AO52"/>
      <c r="AP52"/>
      <c r="AR52"/>
      <c r="AS52" s="2"/>
      <c r="AT52"/>
      <c r="AU52"/>
      <c r="AV52"/>
      <c r="AW52" s="2"/>
      <c r="AX52"/>
      <c r="AY52" s="3"/>
      <c r="AZ52"/>
    </row>
    <row r="53" spans="1:52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A53" s="8" t="str">
        <f t="shared" si="1"/>
        <v>=</v>
      </c>
      <c r="AC53" s="33">
        <f t="shared" si="8"/>
        <v>0</v>
      </c>
      <c r="AD53" s="33">
        <f t="shared" si="2"/>
        <v>0</v>
      </c>
      <c r="AF53" s="1" t="str">
        <f t="shared" si="3"/>
        <v/>
      </c>
      <c r="AG53" s="1" t="str">
        <f t="shared" si="4"/>
        <v/>
      </c>
      <c r="AH53" s="1" t="str">
        <f t="shared" si="5"/>
        <v/>
      </c>
      <c r="AI53" s="1" t="str">
        <f t="shared" si="6"/>
        <v/>
      </c>
      <c r="AJ53" s="1" t="str">
        <f t="shared" si="7"/>
        <v/>
      </c>
      <c r="AL53" s="36"/>
      <c r="AM53"/>
      <c r="AN53"/>
      <c r="AO53"/>
      <c r="AP53"/>
      <c r="AR53"/>
      <c r="AS53" s="5" t="s">
        <v>126</v>
      </c>
      <c r="AT53"/>
      <c r="AU53"/>
      <c r="AV53"/>
      <c r="AW53" s="2"/>
      <c r="AX53"/>
      <c r="AY53" s="3"/>
      <c r="AZ53"/>
    </row>
    <row r="54" spans="1:52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A54" s="8" t="str">
        <f t="shared" si="1"/>
        <v>=</v>
      </c>
      <c r="AC54" s="33">
        <f t="shared" si="8"/>
        <v>0</v>
      </c>
      <c r="AD54" s="33">
        <f t="shared" si="2"/>
        <v>0</v>
      </c>
      <c r="AF54" s="1" t="str">
        <f t="shared" si="3"/>
        <v/>
      </c>
      <c r="AG54" s="1" t="str">
        <f t="shared" si="4"/>
        <v/>
      </c>
      <c r="AH54" s="1" t="str">
        <f t="shared" si="5"/>
        <v/>
      </c>
      <c r="AI54" s="1" t="str">
        <f t="shared" si="6"/>
        <v/>
      </c>
      <c r="AJ54" s="1" t="str">
        <f t="shared" si="7"/>
        <v/>
      </c>
      <c r="AL54" s="36"/>
      <c r="AM54"/>
      <c r="AN54"/>
      <c r="AO54"/>
      <c r="AP54"/>
      <c r="AR54"/>
      <c r="AS54" s="5">
        <f>(AS6+AS9) / AM3 * AM9 / 1.12 * 0.2</f>
        <v>0</v>
      </c>
      <c r="AT54"/>
      <c r="AU54"/>
      <c r="AV54"/>
      <c r="AW54" s="2"/>
      <c r="AX54"/>
      <c r="AY54" s="3"/>
      <c r="AZ54"/>
    </row>
    <row r="55" spans="1:52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A55" s="8" t="str">
        <f t="shared" si="1"/>
        <v>=</v>
      </c>
      <c r="AC55" s="33">
        <f t="shared" si="8"/>
        <v>0</v>
      </c>
      <c r="AD55" s="33">
        <f t="shared" si="2"/>
        <v>0</v>
      </c>
      <c r="AF55" s="1" t="str">
        <f t="shared" si="3"/>
        <v/>
      </c>
      <c r="AG55" s="1" t="str">
        <f t="shared" si="4"/>
        <v/>
      </c>
      <c r="AH55" s="1" t="str">
        <f t="shared" si="5"/>
        <v/>
      </c>
      <c r="AI55" s="1" t="str">
        <f t="shared" si="6"/>
        <v/>
      </c>
      <c r="AJ55" s="1" t="str">
        <f t="shared" si="7"/>
        <v/>
      </c>
      <c r="AL55" s="36"/>
      <c r="AM55"/>
      <c r="AN55"/>
      <c r="AO55"/>
      <c r="AP55"/>
      <c r="AR55"/>
      <c r="AS55" s="2"/>
      <c r="AT55"/>
      <c r="AU55"/>
      <c r="AV55"/>
      <c r="AW55" s="2"/>
      <c r="AX55"/>
      <c r="AY55" s="3"/>
      <c r="AZ55"/>
    </row>
    <row r="56" spans="1:52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A56" s="8" t="str">
        <f t="shared" si="1"/>
        <v>=</v>
      </c>
      <c r="AC56" s="33">
        <f t="shared" si="8"/>
        <v>0</v>
      </c>
      <c r="AD56" s="33">
        <f t="shared" si="2"/>
        <v>0</v>
      </c>
      <c r="AF56" s="1" t="str">
        <f t="shared" si="3"/>
        <v/>
      </c>
      <c r="AG56" s="1" t="str">
        <f t="shared" si="4"/>
        <v/>
      </c>
      <c r="AH56" s="1" t="str">
        <f t="shared" si="5"/>
        <v/>
      </c>
      <c r="AI56" s="1" t="str">
        <f t="shared" si="6"/>
        <v/>
      </c>
      <c r="AJ56" s="1" t="str">
        <f t="shared" si="7"/>
        <v/>
      </c>
      <c r="AL56" s="36"/>
      <c r="AM56"/>
      <c r="AN56"/>
      <c r="AO56"/>
      <c r="AP56"/>
      <c r="AR56"/>
      <c r="AS56" s="2"/>
      <c r="AT56"/>
      <c r="AU56"/>
      <c r="AV56"/>
      <c r="AW56" s="2"/>
      <c r="AX56"/>
      <c r="AY56" s="3"/>
      <c r="AZ56"/>
    </row>
    <row r="57" spans="1:52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A57" s="8" t="str">
        <f t="shared" si="1"/>
        <v>=</v>
      </c>
      <c r="AC57" s="33">
        <f t="shared" si="8"/>
        <v>0</v>
      </c>
      <c r="AD57" s="33">
        <f t="shared" si="2"/>
        <v>0</v>
      </c>
      <c r="AF57" s="1" t="str">
        <f t="shared" si="3"/>
        <v/>
      </c>
      <c r="AG57" s="1" t="str">
        <f t="shared" si="4"/>
        <v/>
      </c>
      <c r="AH57" s="1" t="str">
        <f t="shared" si="5"/>
        <v/>
      </c>
      <c r="AI57" s="1" t="str">
        <f t="shared" si="6"/>
        <v/>
      </c>
      <c r="AJ57" s="1" t="str">
        <f t="shared" si="7"/>
        <v/>
      </c>
      <c r="AL57" s="36"/>
      <c r="AM57"/>
      <c r="AN57"/>
      <c r="AO57"/>
      <c r="AP57"/>
      <c r="AR57"/>
      <c r="AS57" s="2"/>
      <c r="AT57"/>
      <c r="AU57"/>
      <c r="AV57"/>
      <c r="AW57" s="2"/>
      <c r="AX57"/>
      <c r="AY57" s="3"/>
      <c r="AZ57"/>
    </row>
    <row r="58" spans="1:52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A58" s="8" t="str">
        <f t="shared" si="1"/>
        <v>=</v>
      </c>
      <c r="AC58" s="33">
        <f t="shared" si="8"/>
        <v>0</v>
      </c>
      <c r="AD58" s="33">
        <f t="shared" si="2"/>
        <v>0</v>
      </c>
      <c r="AF58" s="1" t="str">
        <f t="shared" si="3"/>
        <v/>
      </c>
      <c r="AG58" s="1" t="str">
        <f t="shared" si="4"/>
        <v/>
      </c>
      <c r="AH58" s="1" t="str">
        <f t="shared" si="5"/>
        <v/>
      </c>
      <c r="AI58" s="1" t="str">
        <f t="shared" si="6"/>
        <v/>
      </c>
      <c r="AJ58" s="1" t="str">
        <f t="shared" si="7"/>
        <v/>
      </c>
      <c r="AL58" s="36"/>
      <c r="AM58"/>
      <c r="AN58"/>
      <c r="AO58"/>
      <c r="AP58"/>
      <c r="AR58"/>
      <c r="AS58" s="2"/>
      <c r="AT58"/>
      <c r="AU58"/>
      <c r="AV58"/>
      <c r="AW58" s="2"/>
      <c r="AX58"/>
      <c r="AY58" s="3"/>
      <c r="AZ58"/>
    </row>
    <row r="59" spans="1:52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A59" s="8" t="str">
        <f t="shared" si="1"/>
        <v>=</v>
      </c>
      <c r="AC59" s="33">
        <f t="shared" si="8"/>
        <v>0</v>
      </c>
      <c r="AD59" s="33">
        <f t="shared" si="2"/>
        <v>0</v>
      </c>
      <c r="AF59" s="1" t="str">
        <f t="shared" si="3"/>
        <v/>
      </c>
      <c r="AG59" s="1" t="str">
        <f t="shared" si="4"/>
        <v/>
      </c>
      <c r="AH59" s="1" t="str">
        <f t="shared" si="5"/>
        <v/>
      </c>
      <c r="AI59" s="1" t="str">
        <f t="shared" si="6"/>
        <v/>
      </c>
      <c r="AJ59" s="1" t="str">
        <f t="shared" si="7"/>
        <v/>
      </c>
      <c r="AL59" s="36"/>
      <c r="AM59"/>
      <c r="AN59"/>
      <c r="AO59"/>
      <c r="AP59"/>
      <c r="AR59"/>
      <c r="AS59" s="2"/>
      <c r="AT59"/>
      <c r="AU59"/>
      <c r="AV59"/>
      <c r="AW59" s="2"/>
      <c r="AX59"/>
      <c r="AY59" s="3"/>
      <c r="AZ59"/>
    </row>
    <row r="60" spans="1:52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A60" s="8" t="str">
        <f t="shared" si="1"/>
        <v>=</v>
      </c>
      <c r="AC60" s="33">
        <f t="shared" si="8"/>
        <v>0</v>
      </c>
      <c r="AD60" s="33">
        <f t="shared" si="2"/>
        <v>0</v>
      </c>
      <c r="AF60" s="1" t="str">
        <f t="shared" si="3"/>
        <v/>
      </c>
      <c r="AG60" s="1" t="str">
        <f t="shared" si="4"/>
        <v/>
      </c>
      <c r="AH60" s="1" t="str">
        <f t="shared" si="5"/>
        <v/>
      </c>
      <c r="AI60" s="1" t="str">
        <f t="shared" si="6"/>
        <v/>
      </c>
      <c r="AJ60" s="1" t="str">
        <f t="shared" si="7"/>
        <v/>
      </c>
      <c r="AL60" s="36"/>
      <c r="AM60"/>
      <c r="AN60"/>
      <c r="AO60"/>
      <c r="AP60"/>
      <c r="AR60"/>
      <c r="AS60" s="2"/>
      <c r="AT60"/>
      <c r="AU60"/>
      <c r="AV60"/>
      <c r="AW60" s="2"/>
      <c r="AX60"/>
      <c r="AY60" s="3"/>
      <c r="AZ60"/>
    </row>
    <row r="61" spans="1:52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A61" s="8" t="str">
        <f t="shared" si="1"/>
        <v>=</v>
      </c>
      <c r="AC61" s="33">
        <f t="shared" si="8"/>
        <v>0</v>
      </c>
      <c r="AD61" s="33">
        <f t="shared" si="2"/>
        <v>0</v>
      </c>
      <c r="AF61" s="1" t="str">
        <f t="shared" si="3"/>
        <v/>
      </c>
      <c r="AG61" s="1" t="str">
        <f t="shared" si="4"/>
        <v/>
      </c>
      <c r="AH61" s="1" t="str">
        <f t="shared" si="5"/>
        <v/>
      </c>
      <c r="AI61" s="1" t="str">
        <f t="shared" si="6"/>
        <v/>
      </c>
      <c r="AJ61" s="1" t="str">
        <f t="shared" si="7"/>
        <v/>
      </c>
      <c r="AL61" s="36"/>
      <c r="AM61"/>
      <c r="AN61"/>
      <c r="AO61"/>
      <c r="AP61"/>
      <c r="AR61"/>
      <c r="AS61" s="2"/>
      <c r="AT61"/>
      <c r="AU61"/>
      <c r="AV61"/>
      <c r="AW61" s="2"/>
      <c r="AX61"/>
      <c r="AY61" s="3"/>
      <c r="AZ61"/>
    </row>
    <row r="62" spans="1:52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A62" s="8" t="str">
        <f t="shared" si="1"/>
        <v>=</v>
      </c>
      <c r="AC62" s="33">
        <f t="shared" si="8"/>
        <v>0</v>
      </c>
      <c r="AD62" s="33">
        <f t="shared" si="2"/>
        <v>0</v>
      </c>
      <c r="AF62" s="1" t="str">
        <f t="shared" si="3"/>
        <v/>
      </c>
      <c r="AG62" s="1" t="str">
        <f t="shared" si="4"/>
        <v/>
      </c>
      <c r="AH62" s="1" t="str">
        <f t="shared" si="5"/>
        <v/>
      </c>
      <c r="AI62" s="1" t="str">
        <f t="shared" si="6"/>
        <v/>
      </c>
      <c r="AJ62" s="1" t="str">
        <f t="shared" si="7"/>
        <v/>
      </c>
      <c r="AL62" s="36"/>
      <c r="AM62"/>
      <c r="AN62"/>
      <c r="AO62"/>
      <c r="AP62"/>
      <c r="AR62"/>
      <c r="AS62" s="2"/>
      <c r="AT62"/>
      <c r="AU62"/>
      <c r="AV62"/>
      <c r="AW62" s="2"/>
      <c r="AX62"/>
      <c r="AY62" s="3"/>
      <c r="AZ62"/>
    </row>
    <row r="63" spans="1:52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A63" s="8" t="str">
        <f t="shared" si="1"/>
        <v>=</v>
      </c>
      <c r="AC63" s="33">
        <f t="shared" si="8"/>
        <v>0</v>
      </c>
      <c r="AD63" s="33">
        <f t="shared" si="2"/>
        <v>0</v>
      </c>
      <c r="AF63" s="1" t="str">
        <f t="shared" si="3"/>
        <v/>
      </c>
      <c r="AG63" s="1" t="str">
        <f t="shared" si="4"/>
        <v/>
      </c>
      <c r="AH63" s="1" t="str">
        <f t="shared" si="5"/>
        <v/>
      </c>
      <c r="AI63" s="1" t="str">
        <f t="shared" si="6"/>
        <v/>
      </c>
      <c r="AJ63" s="1" t="str">
        <f t="shared" si="7"/>
        <v/>
      </c>
      <c r="AL63" s="36"/>
      <c r="AM63"/>
      <c r="AN63"/>
      <c r="AO63"/>
      <c r="AP63"/>
      <c r="AR63"/>
      <c r="AS63" s="2"/>
      <c r="AT63"/>
      <c r="AU63"/>
      <c r="AV63"/>
      <c r="AW63" s="2"/>
      <c r="AX63"/>
      <c r="AY63" s="3"/>
      <c r="AZ63"/>
    </row>
    <row r="64" spans="1:52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A64" s="8" t="str">
        <f t="shared" si="1"/>
        <v>=</v>
      </c>
      <c r="AC64" s="33">
        <f t="shared" si="8"/>
        <v>0</v>
      </c>
      <c r="AD64" s="33">
        <f t="shared" si="2"/>
        <v>0</v>
      </c>
      <c r="AF64" s="1" t="str">
        <f t="shared" si="3"/>
        <v/>
      </c>
      <c r="AG64" s="1" t="str">
        <f t="shared" si="4"/>
        <v/>
      </c>
      <c r="AH64" s="1" t="str">
        <f t="shared" si="5"/>
        <v/>
      </c>
      <c r="AI64" s="1" t="str">
        <f t="shared" si="6"/>
        <v/>
      </c>
      <c r="AJ64" s="1" t="str">
        <f t="shared" si="7"/>
        <v/>
      </c>
      <c r="AL64" s="36"/>
      <c r="AM64"/>
      <c r="AN64"/>
      <c r="AO64"/>
      <c r="AP64"/>
      <c r="AR64"/>
      <c r="AS64" s="2"/>
      <c r="AT64"/>
      <c r="AU64"/>
      <c r="AV64"/>
      <c r="AW64" s="2"/>
      <c r="AX64"/>
      <c r="AY64" s="3"/>
      <c r="AZ64"/>
    </row>
    <row r="65" spans="1:52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A65" s="8" t="str">
        <f t="shared" si="1"/>
        <v>=</v>
      </c>
      <c r="AC65" s="33">
        <f t="shared" si="8"/>
        <v>0</v>
      </c>
      <c r="AD65" s="33">
        <f t="shared" si="2"/>
        <v>0</v>
      </c>
      <c r="AF65" s="1" t="str">
        <f t="shared" si="3"/>
        <v/>
      </c>
      <c r="AG65" s="1" t="str">
        <f t="shared" si="4"/>
        <v/>
      </c>
      <c r="AH65" s="1" t="str">
        <f t="shared" si="5"/>
        <v/>
      </c>
      <c r="AI65" s="1" t="str">
        <f t="shared" si="6"/>
        <v/>
      </c>
      <c r="AJ65" s="1" t="str">
        <f t="shared" si="7"/>
        <v/>
      </c>
      <c r="AL65" s="36"/>
      <c r="AM65"/>
      <c r="AN65"/>
      <c r="AO65"/>
      <c r="AP65"/>
      <c r="AR65"/>
      <c r="AS65" s="2"/>
      <c r="AT65"/>
      <c r="AU65"/>
      <c r="AV65"/>
      <c r="AW65" s="2"/>
      <c r="AX65"/>
      <c r="AY65" s="3"/>
      <c r="AZ65"/>
    </row>
    <row r="66" spans="1:52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A66" s="8" t="str">
        <f t="shared" si="1"/>
        <v>=</v>
      </c>
      <c r="AC66" s="33">
        <f t="shared" ref="AC66:AC97" si="9">IF(
            AND(
                OR(X66=0, X66=1),
                W66&lt;&gt;0
            ),
            IF(H66&gt;0,
                Y66,
                IF(
                    I66&gt;0,(D66*E66)*(I66/100),
                    IF(OR(K66=5,M66=5),(D66*E66)*((K66/100)+(M66/100)),
                        IF(AND(OR(K66&gt;5,M66&gt;5,O66&gt;0,S66&gt;0),F66=0),
                            ((D66*E66)/1.12)*((K66/100)+(M66/100)+(O66/100)+(S66/100)),
                            IF(OR(Q66&gt;0,U66&gt;0),
                                (D66*E66)*((Q66/100)+(U66/100)),
                                0
                            )
                        )
                    )
                )
            ),
            0
        )</f>
        <v>0</v>
      </c>
      <c r="AD66" s="33">
        <f t="shared" si="2"/>
        <v>0</v>
      </c>
      <c r="AF66" s="1" t="str">
        <f t="shared" si="3"/>
        <v/>
      </c>
      <c r="AG66" s="1" t="str">
        <f t="shared" si="4"/>
        <v/>
      </c>
      <c r="AH66" s="1" t="str">
        <f t="shared" si="5"/>
        <v/>
      </c>
      <c r="AI66" s="1" t="str">
        <f t="shared" si="6"/>
        <v/>
      </c>
      <c r="AJ66" s="1" t="str">
        <f t="shared" si="7"/>
        <v/>
      </c>
      <c r="AL66" s="36"/>
      <c r="AM66"/>
      <c r="AN66"/>
      <c r="AO66"/>
      <c r="AP66"/>
      <c r="AR66"/>
      <c r="AS66" s="2"/>
      <c r="AT66"/>
      <c r="AU66"/>
      <c r="AV66"/>
      <c r="AW66" s="2"/>
      <c r="AX66"/>
      <c r="AY66" s="3"/>
      <c r="AZ66"/>
    </row>
    <row r="67" spans="1:52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A67" s="8" t="str">
        <f t="shared" ref="AA67:AA130" si="10">IF(OR(X67=0,X67=1),
IF(AND(W67=AD67, Y67=AC67), "=","NOT EQUAL"), "VOIDED")</f>
        <v>=</v>
      </c>
      <c r="AC67" s="33">
        <f t="shared" si="9"/>
        <v>0</v>
      </c>
      <c r="AD67" s="33">
        <f t="shared" ref="AD67:AD130" si="11">IF(
            AND(
                OR(X67=0, X67=1),
                W67&lt;&gt;0
            ),
            IF(
                AND(F67=0, G67=0, Q67&gt;0),
                (D67 * E67 / 1.12) * (1 - Q67 / 100) + (D67 * E67 / 1.12 * 0.12),
                IF(
                    AND(F67=0, G67=1),
                    ( D67 * E67 * (1 - Q67 / 100) )+ (D67 * E67 * 0.12),
                    IF(
                        OR(I67&gt;0, H67&gt;0, J67&gt;0),
                        D67 * E67 - IF(H67&gt;0, Y67, IF(I67&gt;0, Y67, D67 * E67 * J67 / 100)),
                        IF(
                            COUNTA(K67:V67)=0,
                            D67 * E67,
                            IF(
                                AND(F67=0, OR(K67=20, M67=20, S67=20)),
                                (D67 * E67) / 1.12 *
                                (1 - K67 / 100) *
                                (1 - M67 / 100) *
                                (1 - O67 / 100) *
                                (1 - Q67 / 100) *
                                (1 - S67 / 100) *
                                (1 - U67 / 100),
                                D67 * E67 *
                                (1 - K67 / 100) *
                                (1 - M67 / 100) *
                                (1 - O67 / 100) *
                                (1 - Q67 / 100) *
                                (1 - S67 / 100) *
                                (1 - U67 / 100)
                            )
                        )
                    )
                )
            ),
            0
        )</f>
        <v>0</v>
      </c>
      <c r="AF67" s="1" t="str">
        <f t="shared" ref="AF67:AF130" si="12">IF(
            AND(
                W67&lt;&gt;0,
                OR(X67=0, X67=1),
                D67&lt;&gt;"", E67&lt;&gt;"",
                OR(
                    ISBLANK(F67),
                    F67=0,
                    AND(F67=0, G67=1, OR(K67&gt;0, M67&gt;0, Q67&gt;0))
                )
            ),
            IF(
                AND(OR(ISBLANK(F67), F67=0), G67=1),
                D67 * E67 * 1.12 * (1-J67/100) - I67,
                D67 * E67 * (1-J67/100) - I67
            ),
            ""
        )</f>
        <v/>
      </c>
      <c r="AG67" s="1" t="str">
        <f t="shared" ref="AG67:AG130" si="13">IF(
            AND(
                W67&lt;&gt;0,
                OR(X67=0, X67=1),
                F67=1, K67=0, M67=0, O67=0, S67=0),
            (D67 * E67 * (1-J67/100) - I67 )* 1.12,
        "")</f>
        <v/>
      </c>
      <c r="AH67" s="1" t="str">
        <f t="shared" ref="AH67:AH130" si="14">IF(
            AND(
                W67&lt;&gt;0,
                OR(X67=0, X67=1),
                F67=2
            ),
            D67 * E67 * (1-J67/100) - I67,
        "")</f>
        <v/>
      </c>
      <c r="AI67" s="1" t="str">
        <f t="shared" ref="AI67:AI130" si="15">IF(
            AND(
                W67&lt;&gt;0,
                OR(X67=0, X67=1),
                F67=3
            ),
            D67 * E67 * (1-J67/100) - I67,
        "")</f>
        <v/>
      </c>
      <c r="AJ67" s="1" t="str">
        <f t="shared" ref="AJ67:AJ130" si="16">IF(
            AND(
                W67&lt;&gt;0,
                OR(X67=0, X67=1),
                OR(
                F67=4,
                AND(F67=1, OR(M67&gt;0, O67&gt;0, S67&gt;0))
                )
            ),
            D67 * E67 * (1-J67/100) - I67,
            ""
        )</f>
        <v/>
      </c>
      <c r="AL67" s="36"/>
      <c r="AM67"/>
      <c r="AN67"/>
      <c r="AO67"/>
      <c r="AP67"/>
      <c r="AR67"/>
      <c r="AS67" s="2"/>
      <c r="AT67"/>
      <c r="AU67"/>
      <c r="AV67"/>
      <c r="AW67" s="2"/>
      <c r="AX67"/>
      <c r="AY67" s="3"/>
      <c r="AZ67"/>
    </row>
    <row r="68" spans="1:52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A68" s="8" t="str">
        <f t="shared" si="10"/>
        <v>=</v>
      </c>
      <c r="AC68" s="33">
        <f t="shared" si="9"/>
        <v>0</v>
      </c>
      <c r="AD68" s="33">
        <f t="shared" si="11"/>
        <v>0</v>
      </c>
      <c r="AF68" s="1" t="str">
        <f t="shared" si="12"/>
        <v/>
      </c>
      <c r="AG68" s="1" t="str">
        <f t="shared" si="13"/>
        <v/>
      </c>
      <c r="AH68" s="1" t="str">
        <f t="shared" si="14"/>
        <v/>
      </c>
      <c r="AI68" s="1" t="str">
        <f t="shared" si="15"/>
        <v/>
      </c>
      <c r="AJ68" s="1" t="str">
        <f t="shared" si="16"/>
        <v/>
      </c>
      <c r="AL68" s="36"/>
      <c r="AM68"/>
      <c r="AN68"/>
      <c r="AO68"/>
      <c r="AP68"/>
      <c r="AR68"/>
      <c r="AS68" s="2"/>
      <c r="AT68"/>
      <c r="AU68"/>
      <c r="AV68"/>
      <c r="AW68" s="2"/>
      <c r="AX68"/>
      <c r="AY68" s="3"/>
      <c r="AZ68"/>
    </row>
    <row r="69" spans="1:52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A69" s="8" t="str">
        <f t="shared" si="10"/>
        <v>=</v>
      </c>
      <c r="AC69" s="33">
        <f t="shared" si="9"/>
        <v>0</v>
      </c>
      <c r="AD69" s="33">
        <f t="shared" si="11"/>
        <v>0</v>
      </c>
      <c r="AF69" s="1" t="str">
        <f t="shared" si="12"/>
        <v/>
      </c>
      <c r="AG69" s="1" t="str">
        <f t="shared" si="13"/>
        <v/>
      </c>
      <c r="AH69" s="1" t="str">
        <f t="shared" si="14"/>
        <v/>
      </c>
      <c r="AI69" s="1" t="str">
        <f t="shared" si="15"/>
        <v/>
      </c>
      <c r="AJ69" s="1" t="str">
        <f t="shared" si="16"/>
        <v/>
      </c>
      <c r="AL69" s="36"/>
      <c r="AM69"/>
      <c r="AN69"/>
      <c r="AO69"/>
      <c r="AP69"/>
      <c r="AR69"/>
      <c r="AS69" s="2"/>
      <c r="AT69"/>
      <c r="AU69"/>
      <c r="AV69"/>
      <c r="AW69" s="2"/>
      <c r="AX69"/>
      <c r="AY69" s="3"/>
      <c r="AZ69"/>
    </row>
    <row r="70" spans="1:52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A70" s="8" t="str">
        <f t="shared" si="10"/>
        <v>=</v>
      </c>
      <c r="AC70" s="33">
        <f t="shared" si="9"/>
        <v>0</v>
      </c>
      <c r="AD70" s="33">
        <f t="shared" si="11"/>
        <v>0</v>
      </c>
      <c r="AF70" s="1" t="str">
        <f t="shared" si="12"/>
        <v/>
      </c>
      <c r="AG70" s="1" t="str">
        <f t="shared" si="13"/>
        <v/>
      </c>
      <c r="AH70" s="1" t="str">
        <f t="shared" si="14"/>
        <v/>
      </c>
      <c r="AI70" s="1" t="str">
        <f t="shared" si="15"/>
        <v/>
      </c>
      <c r="AJ70" s="1" t="str">
        <f t="shared" si="16"/>
        <v/>
      </c>
      <c r="AL70" s="36"/>
      <c r="AM70"/>
      <c r="AN70"/>
      <c r="AO70"/>
      <c r="AP70"/>
      <c r="AR70"/>
      <c r="AS70" s="2"/>
      <c r="AT70"/>
      <c r="AU70"/>
      <c r="AV70"/>
      <c r="AW70" s="2"/>
      <c r="AX70"/>
      <c r="AY70" s="3"/>
      <c r="AZ70"/>
    </row>
    <row r="71" spans="1:52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A71" s="8" t="str">
        <f t="shared" si="10"/>
        <v>=</v>
      </c>
      <c r="AC71" s="33">
        <f t="shared" si="9"/>
        <v>0</v>
      </c>
      <c r="AD71" s="33">
        <f t="shared" si="11"/>
        <v>0</v>
      </c>
      <c r="AF71" s="1" t="str">
        <f t="shared" si="12"/>
        <v/>
      </c>
      <c r="AG71" s="1" t="str">
        <f t="shared" si="13"/>
        <v/>
      </c>
      <c r="AH71" s="1" t="str">
        <f t="shared" si="14"/>
        <v/>
      </c>
      <c r="AI71" s="1" t="str">
        <f t="shared" si="15"/>
        <v/>
      </c>
      <c r="AJ71" s="1" t="str">
        <f t="shared" si="16"/>
        <v/>
      </c>
      <c r="AL71" s="36"/>
      <c r="AM71"/>
      <c r="AN71"/>
      <c r="AO71"/>
      <c r="AP71"/>
      <c r="AR71"/>
      <c r="AS71" s="2"/>
      <c r="AT71"/>
      <c r="AU71"/>
      <c r="AV71"/>
      <c r="AW71" s="2"/>
      <c r="AX71"/>
      <c r="AY71" s="3"/>
      <c r="AZ71"/>
    </row>
    <row r="72" spans="1:52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A72" s="8" t="str">
        <f t="shared" si="10"/>
        <v>=</v>
      </c>
      <c r="AC72" s="33">
        <f t="shared" si="9"/>
        <v>0</v>
      </c>
      <c r="AD72" s="33">
        <f t="shared" si="11"/>
        <v>0</v>
      </c>
      <c r="AF72" s="1" t="str">
        <f t="shared" si="12"/>
        <v/>
      </c>
      <c r="AG72" s="1" t="str">
        <f t="shared" si="13"/>
        <v/>
      </c>
      <c r="AH72" s="1" t="str">
        <f t="shared" si="14"/>
        <v/>
      </c>
      <c r="AI72" s="1" t="str">
        <f t="shared" si="15"/>
        <v/>
      </c>
      <c r="AJ72" s="1" t="str">
        <f t="shared" si="16"/>
        <v/>
      </c>
      <c r="AL72" s="36"/>
      <c r="AM72"/>
      <c r="AN72"/>
      <c r="AO72"/>
      <c r="AP72"/>
      <c r="AR72"/>
      <c r="AS72" s="2"/>
      <c r="AT72"/>
      <c r="AU72"/>
      <c r="AV72"/>
      <c r="AW72" s="2"/>
      <c r="AX72"/>
      <c r="AY72" s="3"/>
      <c r="AZ72"/>
    </row>
    <row r="73" spans="1:52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A73" s="8" t="str">
        <f t="shared" si="10"/>
        <v>=</v>
      </c>
      <c r="AC73" s="33">
        <f t="shared" si="9"/>
        <v>0</v>
      </c>
      <c r="AD73" s="33">
        <f t="shared" si="11"/>
        <v>0</v>
      </c>
      <c r="AF73" s="1" t="str">
        <f t="shared" si="12"/>
        <v/>
      </c>
      <c r="AG73" s="1" t="str">
        <f t="shared" si="13"/>
        <v/>
      </c>
      <c r="AH73" s="1" t="str">
        <f t="shared" si="14"/>
        <v/>
      </c>
      <c r="AI73" s="1" t="str">
        <f t="shared" si="15"/>
        <v/>
      </c>
      <c r="AJ73" s="1" t="str">
        <f t="shared" si="16"/>
        <v/>
      </c>
      <c r="AL73" s="36"/>
      <c r="AM73"/>
      <c r="AN73"/>
      <c r="AO73"/>
      <c r="AP73"/>
      <c r="AR73"/>
      <c r="AS73" s="2"/>
      <c r="AT73"/>
      <c r="AU73"/>
      <c r="AV73"/>
      <c r="AW73" s="2"/>
      <c r="AX73"/>
      <c r="AY73" s="3"/>
      <c r="AZ73"/>
    </row>
    <row r="74" spans="1:52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A74" s="8" t="str">
        <f t="shared" si="10"/>
        <v>=</v>
      </c>
      <c r="AC74" s="33">
        <f t="shared" si="9"/>
        <v>0</v>
      </c>
      <c r="AD74" s="33">
        <f t="shared" si="11"/>
        <v>0</v>
      </c>
      <c r="AF74" s="1" t="str">
        <f t="shared" si="12"/>
        <v/>
      </c>
      <c r="AG74" s="1" t="str">
        <f t="shared" si="13"/>
        <v/>
      </c>
      <c r="AH74" s="1" t="str">
        <f t="shared" si="14"/>
        <v/>
      </c>
      <c r="AI74" s="1" t="str">
        <f t="shared" si="15"/>
        <v/>
      </c>
      <c r="AJ74" s="1" t="str">
        <f t="shared" si="16"/>
        <v/>
      </c>
      <c r="AL74" s="36"/>
      <c r="AM74"/>
      <c r="AN74"/>
      <c r="AO74"/>
      <c r="AP74"/>
      <c r="AR74"/>
      <c r="AS74" s="2"/>
      <c r="AT74"/>
      <c r="AU74"/>
      <c r="AV74"/>
      <c r="AW74" s="2"/>
      <c r="AX74"/>
      <c r="AY74" s="3"/>
      <c r="AZ74"/>
    </row>
    <row r="75" spans="1:52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A75" s="8" t="str">
        <f t="shared" si="10"/>
        <v>=</v>
      </c>
      <c r="AC75" s="33">
        <f t="shared" si="9"/>
        <v>0</v>
      </c>
      <c r="AD75" s="33">
        <f t="shared" si="11"/>
        <v>0</v>
      </c>
      <c r="AF75" s="1" t="str">
        <f t="shared" si="12"/>
        <v/>
      </c>
      <c r="AG75" s="1" t="str">
        <f t="shared" si="13"/>
        <v/>
      </c>
      <c r="AH75" s="1" t="str">
        <f t="shared" si="14"/>
        <v/>
      </c>
      <c r="AI75" s="1" t="str">
        <f t="shared" si="15"/>
        <v/>
      </c>
      <c r="AJ75" s="1" t="str">
        <f t="shared" si="16"/>
        <v/>
      </c>
      <c r="AL75" s="36"/>
      <c r="AM75"/>
      <c r="AN75"/>
      <c r="AO75"/>
      <c r="AP75"/>
      <c r="AR75"/>
      <c r="AS75" s="2"/>
      <c r="AT75"/>
      <c r="AU75"/>
      <c r="AV75"/>
      <c r="AW75" s="2"/>
      <c r="AX75"/>
      <c r="AY75" s="3"/>
      <c r="AZ75"/>
    </row>
    <row r="76" spans="1:52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A76" s="8" t="str">
        <f t="shared" si="10"/>
        <v>=</v>
      </c>
      <c r="AC76" s="33">
        <f t="shared" si="9"/>
        <v>0</v>
      </c>
      <c r="AD76" s="33">
        <f t="shared" si="11"/>
        <v>0</v>
      </c>
      <c r="AF76" s="1" t="str">
        <f t="shared" si="12"/>
        <v/>
      </c>
      <c r="AG76" s="1" t="str">
        <f t="shared" si="13"/>
        <v/>
      </c>
      <c r="AH76" s="1" t="str">
        <f t="shared" si="14"/>
        <v/>
      </c>
      <c r="AI76" s="1" t="str">
        <f t="shared" si="15"/>
        <v/>
      </c>
      <c r="AJ76" s="1" t="str">
        <f t="shared" si="16"/>
        <v/>
      </c>
      <c r="AL76" s="36"/>
      <c r="AM76"/>
      <c r="AN76"/>
      <c r="AO76"/>
      <c r="AP76"/>
      <c r="AR76"/>
      <c r="AS76" s="2"/>
      <c r="AT76"/>
      <c r="AU76"/>
      <c r="AV76"/>
      <c r="AW76" s="2"/>
      <c r="AX76"/>
      <c r="AY76" s="3"/>
      <c r="AZ76"/>
    </row>
    <row r="77" spans="1:52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A77" s="8" t="str">
        <f t="shared" si="10"/>
        <v>=</v>
      </c>
      <c r="AC77" s="33">
        <f t="shared" si="9"/>
        <v>0</v>
      </c>
      <c r="AD77" s="33">
        <f t="shared" si="11"/>
        <v>0</v>
      </c>
      <c r="AF77" s="1" t="str">
        <f t="shared" si="12"/>
        <v/>
      </c>
      <c r="AG77" s="1" t="str">
        <f t="shared" si="13"/>
        <v/>
      </c>
      <c r="AH77" s="1" t="str">
        <f t="shared" si="14"/>
        <v/>
      </c>
      <c r="AI77" s="1" t="str">
        <f t="shared" si="15"/>
        <v/>
      </c>
      <c r="AJ77" s="1" t="str">
        <f t="shared" si="16"/>
        <v/>
      </c>
      <c r="AL77" s="36"/>
      <c r="AM77"/>
      <c r="AN77"/>
      <c r="AO77"/>
      <c r="AP77"/>
      <c r="AR77"/>
      <c r="AS77" s="2"/>
      <c r="AT77"/>
      <c r="AU77"/>
      <c r="AV77"/>
      <c r="AW77" s="2"/>
      <c r="AX77"/>
      <c r="AY77" s="3"/>
      <c r="AZ77"/>
    </row>
    <row r="78" spans="1:52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A78" s="8" t="str">
        <f t="shared" si="10"/>
        <v>=</v>
      </c>
      <c r="AC78" s="33">
        <f t="shared" si="9"/>
        <v>0</v>
      </c>
      <c r="AD78" s="33">
        <f t="shared" si="11"/>
        <v>0</v>
      </c>
      <c r="AF78" s="1" t="str">
        <f t="shared" si="12"/>
        <v/>
      </c>
      <c r="AG78" s="1" t="str">
        <f t="shared" si="13"/>
        <v/>
      </c>
      <c r="AH78" s="1" t="str">
        <f t="shared" si="14"/>
        <v/>
      </c>
      <c r="AI78" s="1" t="str">
        <f t="shared" si="15"/>
        <v/>
      </c>
      <c r="AJ78" s="1" t="str">
        <f t="shared" si="16"/>
        <v/>
      </c>
      <c r="AL78" s="36"/>
      <c r="AM78"/>
      <c r="AN78"/>
      <c r="AO78"/>
      <c r="AP78"/>
      <c r="AR78"/>
      <c r="AS78" s="2"/>
      <c r="AT78"/>
      <c r="AU78"/>
      <c r="AV78"/>
      <c r="AW78" s="2"/>
      <c r="AX78"/>
      <c r="AY78" s="3"/>
      <c r="AZ78"/>
    </row>
    <row r="79" spans="1:52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A79" s="8" t="str">
        <f t="shared" si="10"/>
        <v>=</v>
      </c>
      <c r="AC79" s="33">
        <f t="shared" si="9"/>
        <v>0</v>
      </c>
      <c r="AD79" s="33">
        <f t="shared" si="11"/>
        <v>0</v>
      </c>
      <c r="AF79" s="1" t="str">
        <f t="shared" si="12"/>
        <v/>
      </c>
      <c r="AG79" s="1" t="str">
        <f t="shared" si="13"/>
        <v/>
      </c>
      <c r="AH79" s="1" t="str">
        <f t="shared" si="14"/>
        <v/>
      </c>
      <c r="AI79" s="1" t="str">
        <f t="shared" si="15"/>
        <v/>
      </c>
      <c r="AJ79" s="1" t="str">
        <f t="shared" si="16"/>
        <v/>
      </c>
      <c r="AL79" s="36"/>
      <c r="AM79"/>
      <c r="AN79"/>
      <c r="AO79"/>
      <c r="AP79"/>
      <c r="AR79"/>
      <c r="AS79" s="2"/>
      <c r="AT79"/>
      <c r="AU79"/>
      <c r="AV79"/>
      <c r="AW79" s="2"/>
      <c r="AX79"/>
      <c r="AY79" s="3"/>
      <c r="AZ79"/>
    </row>
    <row r="80" spans="1:52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A80" s="8" t="str">
        <f t="shared" si="10"/>
        <v>=</v>
      </c>
      <c r="AC80" s="33">
        <f t="shared" si="9"/>
        <v>0</v>
      </c>
      <c r="AD80" s="33">
        <f t="shared" si="11"/>
        <v>0</v>
      </c>
      <c r="AF80" s="1" t="str">
        <f t="shared" si="12"/>
        <v/>
      </c>
      <c r="AG80" s="1" t="str">
        <f t="shared" si="13"/>
        <v/>
      </c>
      <c r="AH80" s="1" t="str">
        <f t="shared" si="14"/>
        <v/>
      </c>
      <c r="AI80" s="1" t="str">
        <f t="shared" si="15"/>
        <v/>
      </c>
      <c r="AJ80" s="1" t="str">
        <f t="shared" si="16"/>
        <v/>
      </c>
      <c r="AL80" s="36"/>
      <c r="AM80"/>
      <c r="AN80"/>
      <c r="AO80"/>
      <c r="AP80"/>
      <c r="AR80"/>
      <c r="AS80" s="2"/>
      <c r="AT80"/>
      <c r="AU80"/>
      <c r="AV80"/>
      <c r="AW80" s="2"/>
      <c r="AX80"/>
      <c r="AY80" s="3"/>
      <c r="AZ80"/>
    </row>
    <row r="81" spans="1:52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A81" s="8" t="str">
        <f t="shared" si="10"/>
        <v>=</v>
      </c>
      <c r="AC81" s="33">
        <f t="shared" si="9"/>
        <v>0</v>
      </c>
      <c r="AD81" s="33">
        <f t="shared" si="11"/>
        <v>0</v>
      </c>
      <c r="AF81" s="1" t="str">
        <f t="shared" si="12"/>
        <v/>
      </c>
      <c r="AG81" s="1" t="str">
        <f t="shared" si="13"/>
        <v/>
      </c>
      <c r="AH81" s="1" t="str">
        <f t="shared" si="14"/>
        <v/>
      </c>
      <c r="AI81" s="1" t="str">
        <f t="shared" si="15"/>
        <v/>
      </c>
      <c r="AJ81" s="1" t="str">
        <f t="shared" si="16"/>
        <v/>
      </c>
      <c r="AL81" s="36"/>
      <c r="AM81"/>
      <c r="AN81"/>
      <c r="AO81"/>
      <c r="AP81"/>
      <c r="AR81"/>
      <c r="AS81" s="2"/>
      <c r="AT81"/>
      <c r="AU81"/>
      <c r="AV81"/>
      <c r="AW81" s="2"/>
      <c r="AX81"/>
      <c r="AY81" s="3"/>
      <c r="AZ81"/>
    </row>
    <row r="82" spans="1:52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A82" s="8" t="str">
        <f t="shared" si="10"/>
        <v>=</v>
      </c>
      <c r="AC82" s="33">
        <f t="shared" si="9"/>
        <v>0</v>
      </c>
      <c r="AD82" s="33">
        <f t="shared" si="11"/>
        <v>0</v>
      </c>
      <c r="AF82" s="1" t="str">
        <f t="shared" si="12"/>
        <v/>
      </c>
      <c r="AG82" s="1" t="str">
        <f t="shared" si="13"/>
        <v/>
      </c>
      <c r="AH82" s="1" t="str">
        <f t="shared" si="14"/>
        <v/>
      </c>
      <c r="AI82" s="1" t="str">
        <f t="shared" si="15"/>
        <v/>
      </c>
      <c r="AJ82" s="1" t="str">
        <f t="shared" si="16"/>
        <v/>
      </c>
      <c r="AL82" s="36"/>
      <c r="AM82"/>
      <c r="AN82"/>
      <c r="AO82"/>
      <c r="AP82"/>
      <c r="AR82"/>
      <c r="AS82" s="2"/>
      <c r="AT82"/>
      <c r="AU82"/>
      <c r="AV82"/>
      <c r="AW82" s="2"/>
      <c r="AX82"/>
      <c r="AY82" s="3"/>
      <c r="AZ82"/>
    </row>
    <row r="83" spans="1:52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A83" s="8" t="str">
        <f t="shared" si="10"/>
        <v>=</v>
      </c>
      <c r="AC83" s="33">
        <f t="shared" si="9"/>
        <v>0</v>
      </c>
      <c r="AD83" s="33">
        <f t="shared" si="11"/>
        <v>0</v>
      </c>
      <c r="AF83" s="1" t="str">
        <f t="shared" si="12"/>
        <v/>
      </c>
      <c r="AG83" s="1" t="str">
        <f t="shared" si="13"/>
        <v/>
      </c>
      <c r="AH83" s="1" t="str">
        <f t="shared" si="14"/>
        <v/>
      </c>
      <c r="AI83" s="1" t="str">
        <f t="shared" si="15"/>
        <v/>
      </c>
      <c r="AJ83" s="1" t="str">
        <f t="shared" si="16"/>
        <v/>
      </c>
      <c r="AL83" s="36"/>
      <c r="AM83"/>
      <c r="AN83"/>
      <c r="AO83"/>
      <c r="AP83"/>
      <c r="AR83"/>
      <c r="AS83" s="2"/>
      <c r="AT83"/>
      <c r="AU83"/>
      <c r="AV83"/>
      <c r="AW83" s="2"/>
      <c r="AX83"/>
      <c r="AY83" s="3"/>
      <c r="AZ83"/>
    </row>
    <row r="84" spans="1:52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A84" s="8" t="str">
        <f t="shared" si="10"/>
        <v>=</v>
      </c>
      <c r="AC84" s="33">
        <f t="shared" si="9"/>
        <v>0</v>
      </c>
      <c r="AD84" s="33">
        <f t="shared" si="11"/>
        <v>0</v>
      </c>
      <c r="AF84" s="1" t="str">
        <f t="shared" si="12"/>
        <v/>
      </c>
      <c r="AG84" s="1" t="str">
        <f t="shared" si="13"/>
        <v/>
      </c>
      <c r="AH84" s="1" t="str">
        <f t="shared" si="14"/>
        <v/>
      </c>
      <c r="AI84" s="1" t="str">
        <f t="shared" si="15"/>
        <v/>
      </c>
      <c r="AJ84" s="1" t="str">
        <f t="shared" si="16"/>
        <v/>
      </c>
      <c r="AL84" s="36"/>
      <c r="AM84"/>
      <c r="AN84"/>
      <c r="AO84"/>
      <c r="AP84"/>
      <c r="AR84"/>
      <c r="AS84" s="2"/>
      <c r="AT84"/>
      <c r="AU84"/>
      <c r="AV84"/>
      <c r="AW84" s="2"/>
      <c r="AX84"/>
      <c r="AY84" s="3"/>
      <c r="AZ84"/>
    </row>
    <row r="85" spans="1:52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A85" s="8" t="str">
        <f t="shared" si="10"/>
        <v>=</v>
      </c>
      <c r="AC85" s="33">
        <f t="shared" si="9"/>
        <v>0</v>
      </c>
      <c r="AD85" s="33">
        <f t="shared" si="11"/>
        <v>0</v>
      </c>
      <c r="AF85" s="1" t="str">
        <f t="shared" si="12"/>
        <v/>
      </c>
      <c r="AG85" s="1" t="str">
        <f t="shared" si="13"/>
        <v/>
      </c>
      <c r="AH85" s="1" t="str">
        <f t="shared" si="14"/>
        <v/>
      </c>
      <c r="AI85" s="1" t="str">
        <f t="shared" si="15"/>
        <v/>
      </c>
      <c r="AJ85" s="1" t="str">
        <f t="shared" si="16"/>
        <v/>
      </c>
      <c r="AL85" s="36"/>
      <c r="AM85"/>
      <c r="AN85"/>
      <c r="AO85"/>
      <c r="AP85"/>
      <c r="AR85"/>
      <c r="AS85" s="2"/>
      <c r="AT85"/>
      <c r="AU85"/>
      <c r="AV85"/>
      <c r="AW85" s="2"/>
      <c r="AX85"/>
      <c r="AY85" s="3"/>
      <c r="AZ85"/>
    </row>
    <row r="86" spans="1:52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A86" s="8" t="str">
        <f t="shared" si="10"/>
        <v>=</v>
      </c>
      <c r="AC86" s="33">
        <f t="shared" si="9"/>
        <v>0</v>
      </c>
      <c r="AD86" s="33">
        <f t="shared" si="11"/>
        <v>0</v>
      </c>
      <c r="AF86" s="1" t="str">
        <f t="shared" si="12"/>
        <v/>
      </c>
      <c r="AG86" s="1" t="str">
        <f t="shared" si="13"/>
        <v/>
      </c>
      <c r="AH86" s="1" t="str">
        <f t="shared" si="14"/>
        <v/>
      </c>
      <c r="AI86" s="1" t="str">
        <f t="shared" si="15"/>
        <v/>
      </c>
      <c r="AJ86" s="1" t="str">
        <f t="shared" si="16"/>
        <v/>
      </c>
      <c r="AL86" s="36"/>
      <c r="AM86"/>
      <c r="AN86"/>
      <c r="AO86"/>
      <c r="AP86"/>
      <c r="AR86"/>
      <c r="AS86" s="2"/>
      <c r="AT86"/>
      <c r="AU86"/>
      <c r="AV86"/>
      <c r="AW86" s="2"/>
      <c r="AX86"/>
      <c r="AY86" s="3"/>
      <c r="AZ86"/>
    </row>
    <row r="87" spans="1:52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A87" s="8" t="str">
        <f t="shared" si="10"/>
        <v>=</v>
      </c>
      <c r="AC87" s="33">
        <f t="shared" si="9"/>
        <v>0</v>
      </c>
      <c r="AD87" s="33">
        <f t="shared" si="11"/>
        <v>0</v>
      </c>
      <c r="AF87" s="1" t="str">
        <f t="shared" si="12"/>
        <v/>
      </c>
      <c r="AG87" s="1" t="str">
        <f t="shared" si="13"/>
        <v/>
      </c>
      <c r="AH87" s="1" t="str">
        <f t="shared" si="14"/>
        <v/>
      </c>
      <c r="AI87" s="1" t="str">
        <f t="shared" si="15"/>
        <v/>
      </c>
      <c r="AJ87" s="1" t="str">
        <f t="shared" si="16"/>
        <v/>
      </c>
      <c r="AL87" s="36"/>
      <c r="AM87"/>
      <c r="AN87"/>
      <c r="AO87"/>
      <c r="AP87"/>
      <c r="AR87"/>
      <c r="AS87" s="2"/>
      <c r="AT87"/>
      <c r="AU87"/>
      <c r="AV87"/>
      <c r="AW87" s="2"/>
      <c r="AX87"/>
      <c r="AY87" s="3"/>
      <c r="AZ87"/>
    </row>
    <row r="88" spans="1:52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A88" s="8" t="str">
        <f t="shared" si="10"/>
        <v>=</v>
      </c>
      <c r="AC88" s="33">
        <f t="shared" si="9"/>
        <v>0</v>
      </c>
      <c r="AD88" s="33">
        <f t="shared" si="11"/>
        <v>0</v>
      </c>
      <c r="AF88" s="1" t="str">
        <f t="shared" si="12"/>
        <v/>
      </c>
      <c r="AG88" s="1" t="str">
        <f t="shared" si="13"/>
        <v/>
      </c>
      <c r="AH88" s="1" t="str">
        <f t="shared" si="14"/>
        <v/>
      </c>
      <c r="AI88" s="1" t="str">
        <f t="shared" si="15"/>
        <v/>
      </c>
      <c r="AJ88" s="1" t="str">
        <f t="shared" si="16"/>
        <v/>
      </c>
      <c r="AL88" s="36"/>
      <c r="AM88"/>
      <c r="AN88"/>
      <c r="AO88"/>
      <c r="AP88"/>
      <c r="AR88"/>
      <c r="AS88" s="2"/>
      <c r="AT88"/>
      <c r="AU88"/>
      <c r="AV88"/>
      <c r="AW88" s="2"/>
      <c r="AX88"/>
      <c r="AY88" s="3"/>
      <c r="AZ88"/>
    </row>
    <row r="89" spans="1:52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A89" s="8" t="str">
        <f t="shared" si="10"/>
        <v>=</v>
      </c>
      <c r="AC89" s="33">
        <f t="shared" si="9"/>
        <v>0</v>
      </c>
      <c r="AD89" s="33">
        <f t="shared" si="11"/>
        <v>0</v>
      </c>
      <c r="AF89" s="1" t="str">
        <f t="shared" si="12"/>
        <v/>
      </c>
      <c r="AG89" s="1" t="str">
        <f t="shared" si="13"/>
        <v/>
      </c>
      <c r="AH89" s="1" t="str">
        <f t="shared" si="14"/>
        <v/>
      </c>
      <c r="AI89" s="1" t="str">
        <f t="shared" si="15"/>
        <v/>
      </c>
      <c r="AJ89" s="1" t="str">
        <f t="shared" si="16"/>
        <v/>
      </c>
      <c r="AL89" s="36"/>
      <c r="AM89"/>
      <c r="AN89"/>
      <c r="AO89"/>
      <c r="AP89"/>
      <c r="AR89"/>
      <c r="AS89" s="2"/>
      <c r="AT89"/>
      <c r="AU89"/>
      <c r="AV89"/>
      <c r="AW89" s="2"/>
      <c r="AX89"/>
      <c r="AY89" s="3"/>
      <c r="AZ89"/>
    </row>
    <row r="90" spans="1:52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A90" s="8" t="str">
        <f t="shared" si="10"/>
        <v>=</v>
      </c>
      <c r="AC90" s="33">
        <f t="shared" si="9"/>
        <v>0</v>
      </c>
      <c r="AD90" s="33">
        <f t="shared" si="11"/>
        <v>0</v>
      </c>
      <c r="AF90" s="1" t="str">
        <f t="shared" si="12"/>
        <v/>
      </c>
      <c r="AG90" s="1" t="str">
        <f t="shared" si="13"/>
        <v/>
      </c>
      <c r="AH90" s="1" t="str">
        <f t="shared" si="14"/>
        <v/>
      </c>
      <c r="AI90" s="1" t="str">
        <f t="shared" si="15"/>
        <v/>
      </c>
      <c r="AJ90" s="1" t="str">
        <f t="shared" si="16"/>
        <v/>
      </c>
      <c r="AL90" s="36"/>
      <c r="AM90"/>
      <c r="AN90"/>
      <c r="AO90"/>
      <c r="AP90"/>
      <c r="AR90"/>
      <c r="AS90" s="2"/>
      <c r="AT90"/>
      <c r="AU90"/>
      <c r="AV90"/>
      <c r="AW90" s="2"/>
      <c r="AX90"/>
      <c r="AY90" s="3"/>
      <c r="AZ90"/>
    </row>
    <row r="91" spans="1:52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A91" s="8" t="str">
        <f t="shared" si="10"/>
        <v>=</v>
      </c>
      <c r="AC91" s="33">
        <f t="shared" si="9"/>
        <v>0</v>
      </c>
      <c r="AD91" s="33">
        <f t="shared" si="11"/>
        <v>0</v>
      </c>
      <c r="AF91" s="1" t="str">
        <f t="shared" si="12"/>
        <v/>
      </c>
      <c r="AG91" s="1" t="str">
        <f t="shared" si="13"/>
        <v/>
      </c>
      <c r="AH91" s="1" t="str">
        <f t="shared" si="14"/>
        <v/>
      </c>
      <c r="AI91" s="1" t="str">
        <f t="shared" si="15"/>
        <v/>
      </c>
      <c r="AJ91" s="1" t="str">
        <f t="shared" si="16"/>
        <v/>
      </c>
      <c r="AL91" s="36"/>
      <c r="AM91"/>
      <c r="AN91"/>
      <c r="AO91"/>
      <c r="AP91"/>
      <c r="AR91"/>
      <c r="AS91" s="2"/>
      <c r="AT91"/>
      <c r="AU91"/>
      <c r="AV91"/>
      <c r="AW91" s="2"/>
      <c r="AX91"/>
      <c r="AY91" s="3"/>
      <c r="AZ91"/>
    </row>
    <row r="92" spans="1:52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A92" s="8" t="str">
        <f t="shared" si="10"/>
        <v>=</v>
      </c>
      <c r="AC92" s="33">
        <f t="shared" si="9"/>
        <v>0</v>
      </c>
      <c r="AD92" s="33">
        <f t="shared" si="11"/>
        <v>0</v>
      </c>
      <c r="AF92" s="1" t="str">
        <f t="shared" si="12"/>
        <v/>
      </c>
      <c r="AG92" s="1" t="str">
        <f t="shared" si="13"/>
        <v/>
      </c>
      <c r="AH92" s="1" t="str">
        <f t="shared" si="14"/>
        <v/>
      </c>
      <c r="AI92" s="1" t="str">
        <f t="shared" si="15"/>
        <v/>
      </c>
      <c r="AJ92" s="1" t="str">
        <f t="shared" si="16"/>
        <v/>
      </c>
      <c r="AL92" s="36"/>
      <c r="AM92"/>
      <c r="AN92"/>
      <c r="AO92"/>
      <c r="AP92"/>
      <c r="AR92"/>
      <c r="AS92" s="2"/>
      <c r="AT92"/>
      <c r="AU92"/>
      <c r="AV92"/>
      <c r="AW92" s="2"/>
      <c r="AX92"/>
      <c r="AY92" s="3"/>
      <c r="AZ92"/>
    </row>
    <row r="93" spans="1:52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A93" s="8" t="str">
        <f t="shared" si="10"/>
        <v>=</v>
      </c>
      <c r="AC93" s="33">
        <f t="shared" si="9"/>
        <v>0</v>
      </c>
      <c r="AD93" s="33">
        <f t="shared" si="11"/>
        <v>0</v>
      </c>
      <c r="AF93" s="1" t="str">
        <f t="shared" si="12"/>
        <v/>
      </c>
      <c r="AG93" s="1" t="str">
        <f t="shared" si="13"/>
        <v/>
      </c>
      <c r="AH93" s="1" t="str">
        <f t="shared" si="14"/>
        <v/>
      </c>
      <c r="AI93" s="1" t="str">
        <f t="shared" si="15"/>
        <v/>
      </c>
      <c r="AJ93" s="1" t="str">
        <f t="shared" si="16"/>
        <v/>
      </c>
      <c r="AL93" s="36"/>
      <c r="AM93"/>
      <c r="AN93"/>
      <c r="AO93"/>
      <c r="AP93"/>
      <c r="AR93"/>
      <c r="AS93" s="2"/>
      <c r="AT93"/>
      <c r="AU93"/>
      <c r="AV93"/>
      <c r="AW93" s="2"/>
      <c r="AX93"/>
      <c r="AY93" s="3"/>
      <c r="AZ93"/>
    </row>
    <row r="94" spans="1:52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A94" s="8" t="str">
        <f t="shared" si="10"/>
        <v>=</v>
      </c>
      <c r="AC94" s="33">
        <f t="shared" si="9"/>
        <v>0</v>
      </c>
      <c r="AD94" s="33">
        <f t="shared" si="11"/>
        <v>0</v>
      </c>
      <c r="AF94" s="1" t="str">
        <f t="shared" si="12"/>
        <v/>
      </c>
      <c r="AG94" s="1" t="str">
        <f t="shared" si="13"/>
        <v/>
      </c>
      <c r="AH94" s="1" t="str">
        <f t="shared" si="14"/>
        <v/>
      </c>
      <c r="AI94" s="1" t="str">
        <f t="shared" si="15"/>
        <v/>
      </c>
      <c r="AJ94" s="1" t="str">
        <f t="shared" si="16"/>
        <v/>
      </c>
      <c r="AL94" s="36"/>
      <c r="AM94"/>
      <c r="AN94"/>
      <c r="AO94"/>
      <c r="AP94"/>
      <c r="AR94"/>
      <c r="AS94" s="2"/>
      <c r="AT94"/>
      <c r="AU94"/>
      <c r="AV94"/>
      <c r="AW94" s="2"/>
      <c r="AX94"/>
      <c r="AY94" s="3"/>
      <c r="AZ94"/>
    </row>
    <row r="95" spans="1:52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A95" s="8" t="str">
        <f t="shared" si="10"/>
        <v>=</v>
      </c>
      <c r="AC95" s="33">
        <f t="shared" si="9"/>
        <v>0</v>
      </c>
      <c r="AD95" s="33">
        <f t="shared" si="11"/>
        <v>0</v>
      </c>
      <c r="AF95" s="1" t="str">
        <f t="shared" si="12"/>
        <v/>
      </c>
      <c r="AG95" s="1" t="str">
        <f t="shared" si="13"/>
        <v/>
      </c>
      <c r="AH95" s="1" t="str">
        <f t="shared" si="14"/>
        <v/>
      </c>
      <c r="AI95" s="1" t="str">
        <f t="shared" si="15"/>
        <v/>
      </c>
      <c r="AJ95" s="1" t="str">
        <f t="shared" si="16"/>
        <v/>
      </c>
      <c r="AL95" s="36"/>
      <c r="AM95"/>
      <c r="AN95"/>
      <c r="AO95"/>
      <c r="AP95"/>
      <c r="AR95"/>
      <c r="AS95" s="2"/>
      <c r="AT95"/>
      <c r="AU95"/>
      <c r="AV95"/>
      <c r="AW95" s="2"/>
      <c r="AX95"/>
      <c r="AY95" s="3"/>
      <c r="AZ95"/>
    </row>
    <row r="96" spans="1:52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A96" s="8" t="str">
        <f t="shared" si="10"/>
        <v>=</v>
      </c>
      <c r="AC96" s="33">
        <f t="shared" si="9"/>
        <v>0</v>
      </c>
      <c r="AD96" s="33">
        <f t="shared" si="11"/>
        <v>0</v>
      </c>
      <c r="AF96" s="1" t="str">
        <f t="shared" si="12"/>
        <v/>
      </c>
      <c r="AG96" s="1" t="str">
        <f t="shared" si="13"/>
        <v/>
      </c>
      <c r="AH96" s="1" t="str">
        <f t="shared" si="14"/>
        <v/>
      </c>
      <c r="AI96" s="1" t="str">
        <f t="shared" si="15"/>
        <v/>
      </c>
      <c r="AJ96" s="1" t="str">
        <f t="shared" si="16"/>
        <v/>
      </c>
      <c r="AL96" s="36"/>
      <c r="AM96"/>
      <c r="AN96"/>
      <c r="AO96"/>
      <c r="AP96"/>
      <c r="AR96"/>
      <c r="AS96" s="2"/>
      <c r="AT96"/>
      <c r="AU96"/>
      <c r="AV96"/>
      <c r="AW96" s="2"/>
      <c r="AX96"/>
      <c r="AY96" s="3"/>
      <c r="AZ96"/>
    </row>
    <row r="97" spans="1:52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A97" s="8" t="str">
        <f t="shared" si="10"/>
        <v>=</v>
      </c>
      <c r="AC97" s="33">
        <f t="shared" si="9"/>
        <v>0</v>
      </c>
      <c r="AD97" s="33">
        <f t="shared" si="11"/>
        <v>0</v>
      </c>
      <c r="AF97" s="1" t="str">
        <f t="shared" si="12"/>
        <v/>
      </c>
      <c r="AG97" s="1" t="str">
        <f t="shared" si="13"/>
        <v/>
      </c>
      <c r="AH97" s="1" t="str">
        <f t="shared" si="14"/>
        <v/>
      </c>
      <c r="AI97" s="1" t="str">
        <f t="shared" si="15"/>
        <v/>
      </c>
      <c r="AJ97" s="1" t="str">
        <f t="shared" si="16"/>
        <v/>
      </c>
      <c r="AL97" s="36"/>
      <c r="AM97"/>
      <c r="AN97"/>
      <c r="AO97"/>
      <c r="AP97"/>
      <c r="AR97"/>
      <c r="AS97" s="2"/>
      <c r="AT97"/>
      <c r="AU97"/>
      <c r="AV97"/>
      <c r="AW97" s="2"/>
      <c r="AX97"/>
      <c r="AY97" s="3"/>
      <c r="AZ97"/>
    </row>
    <row r="98" spans="1:52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A98" s="8" t="str">
        <f t="shared" si="10"/>
        <v>=</v>
      </c>
      <c r="AC98" s="33">
        <f t="shared" ref="AC98:AC134" si="17">IF(
            AND(
                OR(X98=0, X98=1),
                W98&lt;&gt;0
            ),
            IF(H98&gt;0,
                Y98,
                IF(
                    I98&gt;0,(D98*E98)*(I98/100),
                    IF(OR(K98=5,M98=5),(D98*E98)*((K98/100)+(M98/100)),
                        IF(AND(OR(K98&gt;5,M98&gt;5,O98&gt;0,S98&gt;0),F98=0),
                            ((D98*E98)/1.12)*((K98/100)+(M98/100)+(O98/100)+(S98/100)),
                            IF(OR(Q98&gt;0,U98&gt;0),
                                (D98*E98)*((Q98/100)+(U98/100)),
                                0
                            )
                        )
                    )
                )
            ),
            0
        )</f>
        <v>0</v>
      </c>
      <c r="AD98" s="33">
        <f t="shared" si="11"/>
        <v>0</v>
      </c>
      <c r="AF98" s="1" t="str">
        <f t="shared" si="12"/>
        <v/>
      </c>
      <c r="AG98" s="1" t="str">
        <f t="shared" si="13"/>
        <v/>
      </c>
      <c r="AH98" s="1" t="str">
        <f t="shared" si="14"/>
        <v/>
      </c>
      <c r="AI98" s="1" t="str">
        <f t="shared" si="15"/>
        <v/>
      </c>
      <c r="AJ98" s="1" t="str">
        <f t="shared" si="16"/>
        <v/>
      </c>
      <c r="AL98" s="36"/>
      <c r="AM98"/>
      <c r="AN98"/>
      <c r="AO98"/>
      <c r="AP98"/>
      <c r="AR98"/>
      <c r="AS98" s="2"/>
      <c r="AT98"/>
      <c r="AU98"/>
      <c r="AV98"/>
      <c r="AW98" s="2"/>
      <c r="AX98"/>
      <c r="AY98" s="3"/>
      <c r="AZ98"/>
    </row>
    <row r="99" spans="1:52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A99" s="8" t="str">
        <f t="shared" si="10"/>
        <v>=</v>
      </c>
      <c r="AC99" s="33">
        <f t="shared" si="17"/>
        <v>0</v>
      </c>
      <c r="AD99" s="33">
        <f t="shared" si="11"/>
        <v>0</v>
      </c>
      <c r="AF99" s="1" t="str">
        <f t="shared" si="12"/>
        <v/>
      </c>
      <c r="AG99" s="1" t="str">
        <f t="shared" si="13"/>
        <v/>
      </c>
      <c r="AH99" s="1" t="str">
        <f t="shared" si="14"/>
        <v/>
      </c>
      <c r="AI99" s="1" t="str">
        <f t="shared" si="15"/>
        <v/>
      </c>
      <c r="AJ99" s="1" t="str">
        <f t="shared" si="16"/>
        <v/>
      </c>
      <c r="AL99" s="36"/>
      <c r="AM99"/>
      <c r="AN99"/>
      <c r="AO99"/>
      <c r="AP99"/>
      <c r="AR99"/>
      <c r="AS99" s="2"/>
      <c r="AT99"/>
      <c r="AU99"/>
      <c r="AV99"/>
      <c r="AW99" s="2"/>
      <c r="AX99"/>
      <c r="AY99" s="3"/>
      <c r="AZ99"/>
    </row>
    <row r="100" spans="1:52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A100" s="8" t="str">
        <f t="shared" si="10"/>
        <v>=</v>
      </c>
      <c r="AC100" s="33">
        <f t="shared" si="17"/>
        <v>0</v>
      </c>
      <c r="AD100" s="33">
        <f t="shared" si="11"/>
        <v>0</v>
      </c>
      <c r="AF100" s="1" t="str">
        <f t="shared" si="12"/>
        <v/>
      </c>
      <c r="AG100" s="1" t="str">
        <f t="shared" si="13"/>
        <v/>
      </c>
      <c r="AH100" s="1" t="str">
        <f t="shared" si="14"/>
        <v/>
      </c>
      <c r="AI100" s="1" t="str">
        <f t="shared" si="15"/>
        <v/>
      </c>
      <c r="AJ100" s="1" t="str">
        <f t="shared" si="16"/>
        <v/>
      </c>
      <c r="AL100" s="36"/>
      <c r="AM100"/>
      <c r="AN100"/>
      <c r="AO100"/>
      <c r="AP100"/>
      <c r="AR100"/>
      <c r="AS100" s="2"/>
      <c r="AT100"/>
      <c r="AU100"/>
      <c r="AV100"/>
      <c r="AW100" s="2"/>
      <c r="AX100"/>
      <c r="AY100" s="3"/>
      <c r="AZ100"/>
    </row>
    <row r="101" spans="1:52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A101" s="8" t="str">
        <f t="shared" si="10"/>
        <v>=</v>
      </c>
      <c r="AC101" s="33">
        <f t="shared" si="17"/>
        <v>0</v>
      </c>
      <c r="AD101" s="33">
        <f t="shared" si="11"/>
        <v>0</v>
      </c>
      <c r="AF101" s="1" t="str">
        <f t="shared" si="12"/>
        <v/>
      </c>
      <c r="AG101" s="1" t="str">
        <f t="shared" si="13"/>
        <v/>
      </c>
      <c r="AH101" s="1" t="str">
        <f t="shared" si="14"/>
        <v/>
      </c>
      <c r="AI101" s="1" t="str">
        <f t="shared" si="15"/>
        <v/>
      </c>
      <c r="AJ101" s="1" t="str">
        <f t="shared" si="16"/>
        <v/>
      </c>
      <c r="AL101" s="36"/>
      <c r="AM101"/>
      <c r="AN101"/>
      <c r="AO101"/>
      <c r="AP101"/>
      <c r="AR101"/>
      <c r="AS101" s="2"/>
      <c r="AT101"/>
      <c r="AU101"/>
      <c r="AV101"/>
      <c r="AW101" s="2"/>
      <c r="AX101"/>
      <c r="AY101" s="3"/>
      <c r="AZ101"/>
    </row>
    <row r="102" spans="1:52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A102" s="8" t="str">
        <f t="shared" si="10"/>
        <v>=</v>
      </c>
      <c r="AC102" s="33">
        <f t="shared" si="17"/>
        <v>0</v>
      </c>
      <c r="AD102" s="33">
        <f t="shared" si="11"/>
        <v>0</v>
      </c>
      <c r="AF102" s="1" t="str">
        <f t="shared" si="12"/>
        <v/>
      </c>
      <c r="AG102" s="1" t="str">
        <f t="shared" si="13"/>
        <v/>
      </c>
      <c r="AH102" s="1" t="str">
        <f t="shared" si="14"/>
        <v/>
      </c>
      <c r="AI102" s="1" t="str">
        <f t="shared" si="15"/>
        <v/>
      </c>
      <c r="AJ102" s="1" t="str">
        <f t="shared" si="16"/>
        <v/>
      </c>
      <c r="AL102" s="36"/>
      <c r="AM102"/>
      <c r="AN102"/>
      <c r="AO102"/>
      <c r="AP102"/>
      <c r="AR102"/>
      <c r="AS102" s="2"/>
      <c r="AT102"/>
      <c r="AU102"/>
      <c r="AV102"/>
      <c r="AW102" s="2"/>
      <c r="AX102"/>
      <c r="AY102" s="3"/>
      <c r="AZ102"/>
    </row>
    <row r="103" spans="1:52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A103" s="8" t="str">
        <f t="shared" si="10"/>
        <v>=</v>
      </c>
      <c r="AC103" s="33">
        <f t="shared" si="17"/>
        <v>0</v>
      </c>
      <c r="AD103" s="33">
        <f t="shared" si="11"/>
        <v>0</v>
      </c>
      <c r="AF103" s="1" t="str">
        <f t="shared" si="12"/>
        <v/>
      </c>
      <c r="AG103" s="1" t="str">
        <f t="shared" si="13"/>
        <v/>
      </c>
      <c r="AH103" s="1" t="str">
        <f t="shared" si="14"/>
        <v/>
      </c>
      <c r="AI103" s="1" t="str">
        <f t="shared" si="15"/>
        <v/>
      </c>
      <c r="AJ103" s="1" t="str">
        <f t="shared" si="16"/>
        <v/>
      </c>
      <c r="AL103" s="36"/>
      <c r="AM103"/>
      <c r="AN103"/>
      <c r="AO103"/>
      <c r="AP103"/>
      <c r="AR103"/>
      <c r="AS103" s="2"/>
      <c r="AT103"/>
      <c r="AU103"/>
      <c r="AV103"/>
      <c r="AW103" s="2"/>
      <c r="AX103"/>
      <c r="AY103" s="3"/>
      <c r="AZ103"/>
    </row>
    <row r="104" spans="1:52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A104" s="8" t="str">
        <f t="shared" si="10"/>
        <v>=</v>
      </c>
      <c r="AC104" s="33">
        <f t="shared" si="17"/>
        <v>0</v>
      </c>
      <c r="AD104" s="33">
        <f t="shared" si="11"/>
        <v>0</v>
      </c>
      <c r="AF104" s="1" t="str">
        <f t="shared" si="12"/>
        <v/>
      </c>
      <c r="AG104" s="1" t="str">
        <f t="shared" si="13"/>
        <v/>
      </c>
      <c r="AH104" s="1" t="str">
        <f t="shared" si="14"/>
        <v/>
      </c>
      <c r="AI104" s="1" t="str">
        <f t="shared" si="15"/>
        <v/>
      </c>
      <c r="AJ104" s="1" t="str">
        <f t="shared" si="16"/>
        <v/>
      </c>
      <c r="AL104" s="36"/>
      <c r="AM104"/>
      <c r="AN104"/>
      <c r="AO104"/>
      <c r="AP104"/>
      <c r="AR104"/>
      <c r="AS104" s="2"/>
      <c r="AT104"/>
      <c r="AU104"/>
      <c r="AV104"/>
      <c r="AW104" s="2"/>
      <c r="AX104"/>
      <c r="AY104" s="3"/>
      <c r="AZ104"/>
    </row>
    <row r="105" spans="1:52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A105" s="8" t="str">
        <f t="shared" si="10"/>
        <v>=</v>
      </c>
      <c r="AC105" s="33">
        <f t="shared" si="17"/>
        <v>0</v>
      </c>
      <c r="AD105" s="33">
        <f t="shared" si="11"/>
        <v>0</v>
      </c>
      <c r="AF105" s="1" t="str">
        <f t="shared" si="12"/>
        <v/>
      </c>
      <c r="AG105" s="1" t="str">
        <f t="shared" si="13"/>
        <v/>
      </c>
      <c r="AH105" s="1" t="str">
        <f t="shared" si="14"/>
        <v/>
      </c>
      <c r="AI105" s="1" t="str">
        <f t="shared" si="15"/>
        <v/>
      </c>
      <c r="AJ105" s="1" t="str">
        <f t="shared" si="16"/>
        <v/>
      </c>
      <c r="AL105" s="36"/>
      <c r="AM105"/>
      <c r="AN105"/>
      <c r="AO105"/>
      <c r="AP105"/>
      <c r="AR105"/>
      <c r="AS105" s="2"/>
      <c r="AT105"/>
      <c r="AU105"/>
      <c r="AV105"/>
      <c r="AW105" s="2"/>
      <c r="AX105"/>
      <c r="AY105" s="3"/>
      <c r="AZ105"/>
    </row>
    <row r="106" spans="1:52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A106" s="8" t="str">
        <f t="shared" si="10"/>
        <v>=</v>
      </c>
      <c r="AC106" s="33">
        <f t="shared" si="17"/>
        <v>0</v>
      </c>
      <c r="AD106" s="33">
        <f t="shared" si="11"/>
        <v>0</v>
      </c>
      <c r="AF106" s="1" t="str">
        <f t="shared" si="12"/>
        <v/>
      </c>
      <c r="AG106" s="1" t="str">
        <f t="shared" si="13"/>
        <v/>
      </c>
      <c r="AH106" s="1" t="str">
        <f t="shared" si="14"/>
        <v/>
      </c>
      <c r="AI106" s="1" t="str">
        <f t="shared" si="15"/>
        <v/>
      </c>
      <c r="AJ106" s="1" t="str">
        <f t="shared" si="16"/>
        <v/>
      </c>
      <c r="AL106" s="36"/>
      <c r="AM106"/>
      <c r="AN106"/>
      <c r="AO106"/>
      <c r="AP106"/>
      <c r="AR106"/>
      <c r="AS106" s="2"/>
      <c r="AT106"/>
      <c r="AU106"/>
      <c r="AV106"/>
      <c r="AW106" s="2"/>
      <c r="AX106"/>
      <c r="AY106" s="3"/>
      <c r="AZ106"/>
    </row>
    <row r="107" spans="1:52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A107" s="8" t="str">
        <f t="shared" si="10"/>
        <v>=</v>
      </c>
      <c r="AC107" s="33">
        <f t="shared" si="17"/>
        <v>0</v>
      </c>
      <c r="AD107" s="33">
        <f t="shared" si="11"/>
        <v>0</v>
      </c>
      <c r="AF107" s="1" t="str">
        <f t="shared" si="12"/>
        <v/>
      </c>
      <c r="AG107" s="1" t="str">
        <f t="shared" si="13"/>
        <v/>
      </c>
      <c r="AH107" s="1" t="str">
        <f t="shared" si="14"/>
        <v/>
      </c>
      <c r="AI107" s="1" t="str">
        <f t="shared" si="15"/>
        <v/>
      </c>
      <c r="AJ107" s="1" t="str">
        <f t="shared" si="16"/>
        <v/>
      </c>
      <c r="AL107" s="36"/>
      <c r="AM107"/>
      <c r="AN107"/>
      <c r="AO107"/>
      <c r="AP107"/>
      <c r="AR107"/>
      <c r="AS107" s="2"/>
      <c r="AT107"/>
      <c r="AU107"/>
      <c r="AV107"/>
      <c r="AW107" s="2"/>
      <c r="AX107"/>
      <c r="AY107" s="3"/>
      <c r="AZ107"/>
    </row>
    <row r="108" spans="1:52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A108" s="8" t="str">
        <f t="shared" si="10"/>
        <v>=</v>
      </c>
      <c r="AC108" s="33">
        <f t="shared" si="17"/>
        <v>0</v>
      </c>
      <c r="AD108" s="33">
        <f t="shared" si="11"/>
        <v>0</v>
      </c>
      <c r="AF108" s="1" t="str">
        <f t="shared" si="12"/>
        <v/>
      </c>
      <c r="AG108" s="1" t="str">
        <f t="shared" si="13"/>
        <v/>
      </c>
      <c r="AH108" s="1" t="str">
        <f t="shared" si="14"/>
        <v/>
      </c>
      <c r="AI108" s="1" t="str">
        <f t="shared" si="15"/>
        <v/>
      </c>
      <c r="AJ108" s="1" t="str">
        <f t="shared" si="16"/>
        <v/>
      </c>
      <c r="AL108" s="36"/>
      <c r="AM108"/>
      <c r="AN108"/>
      <c r="AO108"/>
      <c r="AP108"/>
      <c r="AR108"/>
      <c r="AS108" s="2"/>
      <c r="AT108"/>
      <c r="AU108"/>
      <c r="AV108"/>
      <c r="AW108" s="2"/>
      <c r="AX108"/>
      <c r="AY108" s="3"/>
      <c r="AZ108"/>
    </row>
    <row r="109" spans="1:52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A109" s="8" t="str">
        <f t="shared" si="10"/>
        <v>=</v>
      </c>
      <c r="AC109" s="33">
        <f t="shared" si="17"/>
        <v>0</v>
      </c>
      <c r="AD109" s="33">
        <f t="shared" si="11"/>
        <v>0</v>
      </c>
      <c r="AF109" s="1" t="str">
        <f t="shared" si="12"/>
        <v/>
      </c>
      <c r="AG109" s="1" t="str">
        <f t="shared" si="13"/>
        <v/>
      </c>
      <c r="AH109" s="1" t="str">
        <f t="shared" si="14"/>
        <v/>
      </c>
      <c r="AI109" s="1" t="str">
        <f t="shared" si="15"/>
        <v/>
      </c>
      <c r="AJ109" s="1" t="str">
        <f t="shared" si="16"/>
        <v/>
      </c>
      <c r="AL109" s="36"/>
      <c r="AM109"/>
      <c r="AN109"/>
      <c r="AO109"/>
      <c r="AP109"/>
      <c r="AR109"/>
      <c r="AS109" s="2"/>
      <c r="AT109"/>
      <c r="AU109"/>
      <c r="AV109"/>
      <c r="AW109" s="2"/>
      <c r="AX109"/>
      <c r="AY109" s="3"/>
      <c r="AZ109"/>
    </row>
    <row r="110" spans="1:52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A110" s="8" t="str">
        <f t="shared" si="10"/>
        <v>=</v>
      </c>
      <c r="AC110" s="33">
        <f t="shared" si="17"/>
        <v>0</v>
      </c>
      <c r="AD110" s="33">
        <f t="shared" si="11"/>
        <v>0</v>
      </c>
      <c r="AF110" s="1" t="str">
        <f t="shared" si="12"/>
        <v/>
      </c>
      <c r="AG110" s="1" t="str">
        <f t="shared" si="13"/>
        <v/>
      </c>
      <c r="AH110" s="1" t="str">
        <f t="shared" si="14"/>
        <v/>
      </c>
      <c r="AI110" s="1" t="str">
        <f t="shared" si="15"/>
        <v/>
      </c>
      <c r="AJ110" s="1" t="str">
        <f t="shared" si="16"/>
        <v/>
      </c>
      <c r="AL110" s="36"/>
      <c r="AM110"/>
      <c r="AN110"/>
      <c r="AO110"/>
      <c r="AP110"/>
      <c r="AR110"/>
      <c r="AS110" s="2"/>
      <c r="AT110"/>
      <c r="AU110"/>
      <c r="AV110"/>
      <c r="AW110" s="2"/>
      <c r="AX110"/>
      <c r="AY110" s="3"/>
      <c r="AZ110"/>
    </row>
    <row r="111" spans="1:52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A111" s="8" t="str">
        <f t="shared" si="10"/>
        <v>=</v>
      </c>
      <c r="AC111" s="33">
        <f t="shared" si="17"/>
        <v>0</v>
      </c>
      <c r="AD111" s="33">
        <f t="shared" si="11"/>
        <v>0</v>
      </c>
      <c r="AF111" s="1" t="str">
        <f t="shared" si="12"/>
        <v/>
      </c>
      <c r="AG111" s="1" t="str">
        <f t="shared" si="13"/>
        <v/>
      </c>
      <c r="AH111" s="1" t="str">
        <f t="shared" si="14"/>
        <v/>
      </c>
      <c r="AI111" s="1" t="str">
        <f t="shared" si="15"/>
        <v/>
      </c>
      <c r="AJ111" s="1" t="str">
        <f t="shared" si="16"/>
        <v/>
      </c>
      <c r="AL111" s="36"/>
      <c r="AM111"/>
      <c r="AN111"/>
      <c r="AO111"/>
      <c r="AP111"/>
      <c r="AR111"/>
      <c r="AS111" s="2"/>
      <c r="AT111"/>
      <c r="AU111"/>
      <c r="AV111"/>
      <c r="AW111" s="2"/>
      <c r="AX111"/>
      <c r="AY111" s="3"/>
      <c r="AZ111"/>
    </row>
    <row r="112" spans="1:52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A112" s="8" t="str">
        <f t="shared" si="10"/>
        <v>=</v>
      </c>
      <c r="AC112" s="33">
        <f t="shared" si="17"/>
        <v>0</v>
      </c>
      <c r="AD112" s="33">
        <f t="shared" si="11"/>
        <v>0</v>
      </c>
      <c r="AF112" s="1" t="str">
        <f t="shared" si="12"/>
        <v/>
      </c>
      <c r="AG112" s="1" t="str">
        <f t="shared" si="13"/>
        <v/>
      </c>
      <c r="AH112" s="1" t="str">
        <f t="shared" si="14"/>
        <v/>
      </c>
      <c r="AI112" s="1" t="str">
        <f t="shared" si="15"/>
        <v/>
      </c>
      <c r="AJ112" s="1" t="str">
        <f t="shared" si="16"/>
        <v/>
      </c>
      <c r="AL112" s="36"/>
      <c r="AM112"/>
      <c r="AN112"/>
      <c r="AO112"/>
      <c r="AP112"/>
      <c r="AR112"/>
      <c r="AS112" s="2"/>
      <c r="AT112"/>
      <c r="AU112"/>
      <c r="AV112"/>
      <c r="AW112" s="2"/>
      <c r="AX112"/>
      <c r="AY112" s="3"/>
      <c r="AZ112"/>
    </row>
    <row r="113" spans="1:52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A113" s="8" t="str">
        <f t="shared" si="10"/>
        <v>=</v>
      </c>
      <c r="AC113" s="33">
        <f t="shared" si="17"/>
        <v>0</v>
      </c>
      <c r="AD113" s="33">
        <f t="shared" si="11"/>
        <v>0</v>
      </c>
      <c r="AF113" s="1" t="str">
        <f t="shared" si="12"/>
        <v/>
      </c>
      <c r="AG113" s="1" t="str">
        <f t="shared" si="13"/>
        <v/>
      </c>
      <c r="AH113" s="1" t="str">
        <f t="shared" si="14"/>
        <v/>
      </c>
      <c r="AI113" s="1" t="str">
        <f t="shared" si="15"/>
        <v/>
      </c>
      <c r="AJ113" s="1" t="str">
        <f t="shared" si="16"/>
        <v/>
      </c>
      <c r="AL113" s="36"/>
      <c r="AM113"/>
      <c r="AN113"/>
      <c r="AO113"/>
      <c r="AP113"/>
      <c r="AR113"/>
      <c r="AS113" s="2"/>
      <c r="AT113"/>
      <c r="AU113"/>
      <c r="AV113"/>
      <c r="AW113" s="2"/>
      <c r="AX113"/>
      <c r="AY113" s="3"/>
      <c r="AZ113"/>
    </row>
    <row r="114" spans="1:52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A114" s="8" t="str">
        <f t="shared" si="10"/>
        <v>=</v>
      </c>
      <c r="AC114" s="33">
        <f t="shared" si="17"/>
        <v>0</v>
      </c>
      <c r="AD114" s="33">
        <f t="shared" si="11"/>
        <v>0</v>
      </c>
      <c r="AF114" s="1" t="str">
        <f t="shared" si="12"/>
        <v/>
      </c>
      <c r="AG114" s="1" t="str">
        <f t="shared" si="13"/>
        <v/>
      </c>
      <c r="AH114" s="1" t="str">
        <f t="shared" si="14"/>
        <v/>
      </c>
      <c r="AI114" s="1" t="str">
        <f t="shared" si="15"/>
        <v/>
      </c>
      <c r="AJ114" s="1" t="str">
        <f t="shared" si="16"/>
        <v/>
      </c>
      <c r="AL114" s="36"/>
      <c r="AM114"/>
      <c r="AN114"/>
      <c r="AO114"/>
      <c r="AP114"/>
      <c r="AR114"/>
      <c r="AS114" s="2"/>
      <c r="AT114"/>
      <c r="AU114"/>
      <c r="AV114"/>
      <c r="AW114" s="2"/>
      <c r="AX114"/>
      <c r="AY114" s="3"/>
      <c r="AZ114"/>
    </row>
    <row r="115" spans="1:52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A115" s="8" t="str">
        <f t="shared" si="10"/>
        <v>=</v>
      </c>
      <c r="AC115" s="33">
        <f t="shared" si="17"/>
        <v>0</v>
      </c>
      <c r="AD115" s="33">
        <f t="shared" si="11"/>
        <v>0</v>
      </c>
      <c r="AF115" s="1" t="str">
        <f t="shared" si="12"/>
        <v/>
      </c>
      <c r="AG115" s="1" t="str">
        <f t="shared" si="13"/>
        <v/>
      </c>
      <c r="AH115" s="1" t="str">
        <f t="shared" si="14"/>
        <v/>
      </c>
      <c r="AI115" s="1" t="str">
        <f t="shared" si="15"/>
        <v/>
      </c>
      <c r="AJ115" s="1" t="str">
        <f t="shared" si="16"/>
        <v/>
      </c>
      <c r="AL115" s="36"/>
      <c r="AM115"/>
      <c r="AN115"/>
      <c r="AO115"/>
      <c r="AP115"/>
      <c r="AR115"/>
      <c r="AS115" s="2"/>
      <c r="AT115"/>
      <c r="AU115"/>
      <c r="AV115"/>
      <c r="AW115" s="2"/>
      <c r="AX115"/>
      <c r="AY115" s="3"/>
      <c r="AZ115"/>
    </row>
    <row r="116" spans="1:52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A116" s="8" t="str">
        <f t="shared" si="10"/>
        <v>=</v>
      </c>
      <c r="AC116" s="33">
        <f t="shared" si="17"/>
        <v>0</v>
      </c>
      <c r="AD116" s="33">
        <f t="shared" si="11"/>
        <v>0</v>
      </c>
      <c r="AF116" s="1" t="str">
        <f t="shared" si="12"/>
        <v/>
      </c>
      <c r="AG116" s="1" t="str">
        <f t="shared" si="13"/>
        <v/>
      </c>
      <c r="AH116" s="1" t="str">
        <f t="shared" si="14"/>
        <v/>
      </c>
      <c r="AI116" s="1" t="str">
        <f t="shared" si="15"/>
        <v/>
      </c>
      <c r="AJ116" s="1" t="str">
        <f t="shared" si="16"/>
        <v/>
      </c>
      <c r="AL116" s="36"/>
      <c r="AM116"/>
      <c r="AN116"/>
      <c r="AO116"/>
      <c r="AP116"/>
      <c r="AR116"/>
      <c r="AS116" s="2"/>
      <c r="AT116"/>
      <c r="AU116"/>
      <c r="AV116"/>
      <c r="AW116" s="2"/>
      <c r="AX116"/>
      <c r="AY116" s="3"/>
      <c r="AZ116"/>
    </row>
    <row r="117" spans="1:52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A117" s="8" t="str">
        <f t="shared" si="10"/>
        <v>=</v>
      </c>
      <c r="AC117" s="33">
        <f t="shared" si="17"/>
        <v>0</v>
      </c>
      <c r="AD117" s="33">
        <f t="shared" si="11"/>
        <v>0</v>
      </c>
      <c r="AF117" s="1" t="str">
        <f t="shared" si="12"/>
        <v/>
      </c>
      <c r="AG117" s="1" t="str">
        <f t="shared" si="13"/>
        <v/>
      </c>
      <c r="AH117" s="1" t="str">
        <f t="shared" si="14"/>
        <v/>
      </c>
      <c r="AI117" s="1" t="str">
        <f t="shared" si="15"/>
        <v/>
      </c>
      <c r="AJ117" s="1" t="str">
        <f t="shared" si="16"/>
        <v/>
      </c>
      <c r="AL117" s="36"/>
      <c r="AM117"/>
      <c r="AN117"/>
      <c r="AO117"/>
      <c r="AP117"/>
      <c r="AR117"/>
      <c r="AS117" s="2"/>
      <c r="AT117"/>
      <c r="AU117"/>
      <c r="AV117"/>
      <c r="AW117" s="2"/>
      <c r="AX117"/>
      <c r="AY117" s="3"/>
      <c r="AZ117"/>
    </row>
    <row r="118" spans="1:52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A118" s="8" t="str">
        <f t="shared" si="10"/>
        <v>=</v>
      </c>
      <c r="AC118" s="33">
        <f t="shared" si="17"/>
        <v>0</v>
      </c>
      <c r="AD118" s="33">
        <f t="shared" si="11"/>
        <v>0</v>
      </c>
      <c r="AF118" s="1" t="str">
        <f t="shared" si="12"/>
        <v/>
      </c>
      <c r="AG118" s="1" t="str">
        <f t="shared" si="13"/>
        <v/>
      </c>
      <c r="AH118" s="1" t="str">
        <f t="shared" si="14"/>
        <v/>
      </c>
      <c r="AI118" s="1" t="str">
        <f t="shared" si="15"/>
        <v/>
      </c>
      <c r="AJ118" s="1" t="str">
        <f t="shared" si="16"/>
        <v/>
      </c>
      <c r="AL118" s="36"/>
      <c r="AM118"/>
      <c r="AN118"/>
      <c r="AO118"/>
      <c r="AP118"/>
      <c r="AR118"/>
      <c r="AS118" s="2"/>
      <c r="AT118"/>
      <c r="AU118"/>
      <c r="AV118"/>
      <c r="AW118" s="2"/>
      <c r="AX118"/>
      <c r="AY118" s="3"/>
      <c r="AZ118"/>
    </row>
    <row r="119" spans="1:52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A119" s="8" t="str">
        <f t="shared" si="10"/>
        <v>=</v>
      </c>
      <c r="AC119" s="33">
        <f t="shared" si="17"/>
        <v>0</v>
      </c>
      <c r="AD119" s="33">
        <f t="shared" si="11"/>
        <v>0</v>
      </c>
      <c r="AF119" s="1" t="str">
        <f t="shared" si="12"/>
        <v/>
      </c>
      <c r="AG119" s="1" t="str">
        <f t="shared" si="13"/>
        <v/>
      </c>
      <c r="AH119" s="1" t="str">
        <f t="shared" si="14"/>
        <v/>
      </c>
      <c r="AI119" s="1" t="str">
        <f t="shared" si="15"/>
        <v/>
      </c>
      <c r="AJ119" s="1" t="str">
        <f t="shared" si="16"/>
        <v/>
      </c>
      <c r="AL119" s="36"/>
      <c r="AM119"/>
      <c r="AN119"/>
      <c r="AO119"/>
      <c r="AP119"/>
      <c r="AR119"/>
      <c r="AS119" s="2"/>
      <c r="AT119"/>
      <c r="AU119"/>
      <c r="AV119"/>
      <c r="AW119" s="2"/>
      <c r="AX119"/>
      <c r="AY119" s="3"/>
      <c r="AZ119"/>
    </row>
    <row r="120" spans="1:52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A120" s="8" t="str">
        <f t="shared" si="10"/>
        <v>=</v>
      </c>
      <c r="AC120" s="33">
        <f t="shared" si="17"/>
        <v>0</v>
      </c>
      <c r="AD120" s="33">
        <f t="shared" si="11"/>
        <v>0</v>
      </c>
      <c r="AF120" s="1" t="str">
        <f t="shared" si="12"/>
        <v/>
      </c>
      <c r="AG120" s="1" t="str">
        <f t="shared" si="13"/>
        <v/>
      </c>
      <c r="AH120" s="1" t="str">
        <f t="shared" si="14"/>
        <v/>
      </c>
      <c r="AI120" s="1" t="str">
        <f t="shared" si="15"/>
        <v/>
      </c>
      <c r="AJ120" s="1" t="str">
        <f t="shared" si="16"/>
        <v/>
      </c>
      <c r="AL120" s="36"/>
      <c r="AM120"/>
      <c r="AN120"/>
      <c r="AO120"/>
      <c r="AP120"/>
      <c r="AR120"/>
      <c r="AS120" s="2"/>
      <c r="AT120"/>
      <c r="AU120"/>
      <c r="AV120"/>
      <c r="AW120" s="2"/>
      <c r="AX120"/>
      <c r="AY120" s="3"/>
      <c r="AZ120"/>
    </row>
    <row r="121" spans="1:52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A121" s="8" t="str">
        <f t="shared" si="10"/>
        <v>=</v>
      </c>
      <c r="AC121" s="33">
        <f t="shared" si="17"/>
        <v>0</v>
      </c>
      <c r="AD121" s="33">
        <f t="shared" si="11"/>
        <v>0</v>
      </c>
      <c r="AF121" s="1" t="str">
        <f t="shared" si="12"/>
        <v/>
      </c>
      <c r="AG121" s="1" t="str">
        <f t="shared" si="13"/>
        <v/>
      </c>
      <c r="AH121" s="1" t="str">
        <f t="shared" si="14"/>
        <v/>
      </c>
      <c r="AI121" s="1" t="str">
        <f t="shared" si="15"/>
        <v/>
      </c>
      <c r="AJ121" s="1" t="str">
        <f t="shared" si="16"/>
        <v/>
      </c>
      <c r="AL121" s="36"/>
      <c r="AM121"/>
      <c r="AN121"/>
      <c r="AO121"/>
      <c r="AP121"/>
      <c r="AR121"/>
      <c r="AS121" s="2"/>
      <c r="AT121"/>
      <c r="AU121"/>
      <c r="AV121"/>
      <c r="AW121" s="2"/>
      <c r="AX121"/>
      <c r="AY121" s="3"/>
      <c r="AZ121"/>
    </row>
    <row r="122" spans="1:52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A122" s="8" t="str">
        <f t="shared" si="10"/>
        <v>=</v>
      </c>
      <c r="AC122" s="33">
        <f t="shared" si="17"/>
        <v>0</v>
      </c>
      <c r="AD122" s="33">
        <f t="shared" si="11"/>
        <v>0</v>
      </c>
      <c r="AF122" s="1" t="str">
        <f t="shared" si="12"/>
        <v/>
      </c>
      <c r="AG122" s="1" t="str">
        <f t="shared" si="13"/>
        <v/>
      </c>
      <c r="AH122" s="1" t="str">
        <f t="shared" si="14"/>
        <v/>
      </c>
      <c r="AI122" s="1" t="str">
        <f t="shared" si="15"/>
        <v/>
      </c>
      <c r="AJ122" s="1" t="str">
        <f t="shared" si="16"/>
        <v/>
      </c>
      <c r="AL122" s="36"/>
      <c r="AM122"/>
      <c r="AN122"/>
      <c r="AO122"/>
      <c r="AP122"/>
      <c r="AR122"/>
      <c r="AS122" s="2"/>
      <c r="AT122"/>
      <c r="AU122"/>
      <c r="AV122"/>
      <c r="AW122" s="2"/>
      <c r="AX122"/>
      <c r="AY122" s="3"/>
      <c r="AZ122"/>
    </row>
    <row r="123" spans="1:52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A123" s="8" t="str">
        <f t="shared" si="10"/>
        <v>=</v>
      </c>
      <c r="AC123" s="33">
        <f t="shared" si="17"/>
        <v>0</v>
      </c>
      <c r="AD123" s="33">
        <f t="shared" si="11"/>
        <v>0</v>
      </c>
      <c r="AF123" s="1" t="str">
        <f t="shared" si="12"/>
        <v/>
      </c>
      <c r="AG123" s="1" t="str">
        <f t="shared" si="13"/>
        <v/>
      </c>
      <c r="AH123" s="1" t="str">
        <f t="shared" si="14"/>
        <v/>
      </c>
      <c r="AI123" s="1" t="str">
        <f t="shared" si="15"/>
        <v/>
      </c>
      <c r="AJ123" s="1" t="str">
        <f t="shared" si="16"/>
        <v/>
      </c>
      <c r="AL123" s="36"/>
      <c r="AM123"/>
      <c r="AN123"/>
      <c r="AO123"/>
      <c r="AP123"/>
      <c r="AR123"/>
      <c r="AS123" s="2"/>
      <c r="AT123"/>
      <c r="AU123"/>
      <c r="AV123"/>
      <c r="AW123" s="2"/>
      <c r="AX123"/>
      <c r="AY123" s="3"/>
      <c r="AZ123"/>
    </row>
    <row r="124" spans="1:52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A124" s="8" t="str">
        <f t="shared" si="10"/>
        <v>=</v>
      </c>
      <c r="AC124" s="33">
        <f t="shared" si="17"/>
        <v>0</v>
      </c>
      <c r="AD124" s="33">
        <f t="shared" si="11"/>
        <v>0</v>
      </c>
      <c r="AF124" s="1" t="str">
        <f t="shared" si="12"/>
        <v/>
      </c>
      <c r="AG124" s="1" t="str">
        <f t="shared" si="13"/>
        <v/>
      </c>
      <c r="AH124" s="1" t="str">
        <f t="shared" si="14"/>
        <v/>
      </c>
      <c r="AI124" s="1" t="str">
        <f t="shared" si="15"/>
        <v/>
      </c>
      <c r="AJ124" s="1" t="str">
        <f t="shared" si="16"/>
        <v/>
      </c>
      <c r="AL124" s="36"/>
      <c r="AM124"/>
      <c r="AN124"/>
      <c r="AO124"/>
      <c r="AP124"/>
      <c r="AR124"/>
      <c r="AS124" s="2"/>
      <c r="AT124"/>
      <c r="AU124"/>
      <c r="AV124"/>
      <c r="AW124" s="2"/>
      <c r="AX124"/>
      <c r="AY124" s="3"/>
      <c r="AZ124"/>
    </row>
    <row r="125" spans="1:52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A125" s="8" t="str">
        <f t="shared" si="10"/>
        <v>=</v>
      </c>
      <c r="AC125" s="33">
        <f t="shared" si="17"/>
        <v>0</v>
      </c>
      <c r="AD125" s="33">
        <f t="shared" si="11"/>
        <v>0</v>
      </c>
      <c r="AF125" s="1" t="str">
        <f t="shared" si="12"/>
        <v/>
      </c>
      <c r="AG125" s="1" t="str">
        <f t="shared" si="13"/>
        <v/>
      </c>
      <c r="AH125" s="1" t="str">
        <f t="shared" si="14"/>
        <v/>
      </c>
      <c r="AI125" s="1" t="str">
        <f t="shared" si="15"/>
        <v/>
      </c>
      <c r="AJ125" s="1" t="str">
        <f t="shared" si="16"/>
        <v/>
      </c>
      <c r="AL125" s="36"/>
      <c r="AM125"/>
      <c r="AN125"/>
      <c r="AO125"/>
      <c r="AP125"/>
      <c r="AR125"/>
      <c r="AS125" s="2"/>
      <c r="AT125"/>
      <c r="AU125"/>
      <c r="AV125"/>
      <c r="AW125" s="2"/>
      <c r="AX125"/>
      <c r="AY125" s="3"/>
      <c r="AZ125"/>
    </row>
    <row r="126" spans="1:52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A126" s="8" t="str">
        <f t="shared" si="10"/>
        <v>=</v>
      </c>
      <c r="AC126" s="33">
        <f t="shared" si="17"/>
        <v>0</v>
      </c>
      <c r="AD126" s="33">
        <f t="shared" si="11"/>
        <v>0</v>
      </c>
      <c r="AF126" s="1" t="str">
        <f t="shared" si="12"/>
        <v/>
      </c>
      <c r="AG126" s="1" t="str">
        <f t="shared" si="13"/>
        <v/>
      </c>
      <c r="AH126" s="1" t="str">
        <f t="shared" si="14"/>
        <v/>
      </c>
      <c r="AI126" s="1" t="str">
        <f t="shared" si="15"/>
        <v/>
      </c>
      <c r="AJ126" s="1" t="str">
        <f t="shared" si="16"/>
        <v/>
      </c>
      <c r="AL126" s="36"/>
      <c r="AM126"/>
      <c r="AN126"/>
      <c r="AO126"/>
      <c r="AP126"/>
      <c r="AR126"/>
      <c r="AS126" s="2"/>
      <c r="AT126"/>
      <c r="AU126"/>
      <c r="AV126"/>
      <c r="AW126" s="2"/>
      <c r="AX126"/>
      <c r="AY126" s="3"/>
      <c r="AZ126"/>
    </row>
    <row r="127" spans="1:52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A127" s="8" t="str">
        <f t="shared" si="10"/>
        <v>=</v>
      </c>
      <c r="AC127" s="33">
        <f t="shared" si="17"/>
        <v>0</v>
      </c>
      <c r="AD127" s="33">
        <f t="shared" si="11"/>
        <v>0</v>
      </c>
      <c r="AF127" s="1" t="str">
        <f t="shared" si="12"/>
        <v/>
      </c>
      <c r="AG127" s="1" t="str">
        <f t="shared" si="13"/>
        <v/>
      </c>
      <c r="AH127" s="1" t="str">
        <f t="shared" si="14"/>
        <v/>
      </c>
      <c r="AI127" s="1" t="str">
        <f t="shared" si="15"/>
        <v/>
      </c>
      <c r="AJ127" s="1" t="str">
        <f t="shared" si="16"/>
        <v/>
      </c>
      <c r="AL127" s="36"/>
      <c r="AM127"/>
      <c r="AN127"/>
      <c r="AO127"/>
      <c r="AP127"/>
      <c r="AR127"/>
      <c r="AS127" s="2"/>
      <c r="AT127"/>
      <c r="AU127"/>
      <c r="AV127"/>
      <c r="AW127" s="2"/>
      <c r="AX127"/>
      <c r="AY127" s="3"/>
      <c r="AZ127"/>
    </row>
    <row r="128" spans="1:52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A128" s="8" t="str">
        <f t="shared" si="10"/>
        <v>=</v>
      </c>
      <c r="AC128" s="33">
        <f t="shared" si="17"/>
        <v>0</v>
      </c>
      <c r="AD128" s="33">
        <f t="shared" si="11"/>
        <v>0</v>
      </c>
      <c r="AF128" s="1" t="str">
        <f t="shared" si="12"/>
        <v/>
      </c>
      <c r="AG128" s="1" t="str">
        <f t="shared" si="13"/>
        <v/>
      </c>
      <c r="AH128" s="1" t="str">
        <f t="shared" si="14"/>
        <v/>
      </c>
      <c r="AI128" s="1" t="str">
        <f t="shared" si="15"/>
        <v/>
      </c>
      <c r="AJ128" s="1" t="str">
        <f t="shared" si="16"/>
        <v/>
      </c>
      <c r="AL128" s="36"/>
      <c r="AM128"/>
      <c r="AN128"/>
      <c r="AO128"/>
      <c r="AP128"/>
      <c r="AR128"/>
      <c r="AS128" s="2"/>
      <c r="AT128"/>
      <c r="AU128"/>
      <c r="AV128"/>
      <c r="AW128" s="2"/>
      <c r="AX128"/>
      <c r="AY128" s="3"/>
      <c r="AZ128"/>
    </row>
    <row r="129" spans="1:52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A129" s="8" t="str">
        <f t="shared" si="10"/>
        <v>=</v>
      </c>
      <c r="AC129" s="33">
        <f t="shared" si="17"/>
        <v>0</v>
      </c>
      <c r="AD129" s="33">
        <f t="shared" si="11"/>
        <v>0</v>
      </c>
      <c r="AF129" s="1" t="str">
        <f t="shared" si="12"/>
        <v/>
      </c>
      <c r="AG129" s="1" t="str">
        <f t="shared" si="13"/>
        <v/>
      </c>
      <c r="AH129" s="1" t="str">
        <f t="shared" si="14"/>
        <v/>
      </c>
      <c r="AI129" s="1" t="str">
        <f t="shared" si="15"/>
        <v/>
      </c>
      <c r="AJ129" s="1" t="str">
        <f t="shared" si="16"/>
        <v/>
      </c>
      <c r="AL129" s="36"/>
      <c r="AM129"/>
      <c r="AN129"/>
      <c r="AO129"/>
      <c r="AP129"/>
      <c r="AR129"/>
      <c r="AS129" s="2"/>
      <c r="AT129"/>
      <c r="AU129"/>
      <c r="AV129"/>
      <c r="AW129" s="2"/>
      <c r="AX129"/>
      <c r="AY129" s="3"/>
      <c r="AZ129"/>
    </row>
    <row r="130" spans="1:52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A130" s="8" t="str">
        <f t="shared" si="10"/>
        <v>=</v>
      </c>
      <c r="AC130" s="33">
        <f t="shared" si="17"/>
        <v>0</v>
      </c>
      <c r="AD130" s="33">
        <f t="shared" si="11"/>
        <v>0</v>
      </c>
      <c r="AF130" s="1" t="str">
        <f t="shared" si="12"/>
        <v/>
      </c>
      <c r="AG130" s="1" t="str">
        <f t="shared" si="13"/>
        <v/>
      </c>
      <c r="AH130" s="1" t="str">
        <f t="shared" si="14"/>
        <v/>
      </c>
      <c r="AI130" s="1" t="str">
        <f t="shared" si="15"/>
        <v/>
      </c>
      <c r="AJ130" s="1" t="str">
        <f t="shared" si="16"/>
        <v/>
      </c>
      <c r="AL130" s="36"/>
      <c r="AM130"/>
      <c r="AN130"/>
      <c r="AO130"/>
      <c r="AP130"/>
      <c r="AR130"/>
      <c r="AS130" s="2"/>
      <c r="AT130"/>
      <c r="AU130"/>
      <c r="AV130"/>
      <c r="AW130" s="2"/>
      <c r="AX130"/>
      <c r="AY130" s="3"/>
      <c r="AZ130"/>
    </row>
    <row r="131" spans="1:52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A131" s="8" t="str">
        <f t="shared" ref="AA131:AA134" si="18">IF(OR(X131=0,X131=1),
IF(AND(W131=AD131, Y131=AC131), "=","NOT EQUAL"), "VOIDED")</f>
        <v>=</v>
      </c>
      <c r="AC131" s="33">
        <f t="shared" si="17"/>
        <v>0</v>
      </c>
      <c r="AD131" s="33">
        <f t="shared" ref="AD131:AD134" si="19">IF(
            AND(
                OR(X131=0, X131=1),
                W131&lt;&gt;0
            ),
            IF(
                AND(F131=0, G131=0, Q131&gt;0),
                (D131 * E131 / 1.12) * (1 - Q131 / 100) + (D131 * E131 / 1.12 * 0.12),
                IF(
                    AND(F131=0, G131=1),
                    ( D131 * E131 * (1 - Q131 / 100) )+ (D131 * E131 * 0.12),
                    IF(
                        OR(I131&gt;0, H131&gt;0, J131&gt;0),
                        D131 * E131 - IF(H131&gt;0, Y131, IF(I131&gt;0, Y131, D131 * E131 * J131 / 100)),
                        IF(
                            COUNTA(K131:V131)=0,
                            D131 * E131,
                            IF(
                                AND(F131=0, OR(K131=20, M131=20, S131=20)),
                                (D131 * E131) / 1.12 *
                                (1 - K131 / 100) *
                                (1 - M131 / 100) *
                                (1 - O131 / 100) *
                                (1 - Q131 / 100) *
                                (1 - S131 / 100) *
                                (1 - U131 / 100),
                                D131 * E131 *
                                (1 - K131 / 100) *
                                (1 - M131 / 100) *
                                (1 - O131 / 100) *
                                (1 - Q131 / 100) *
                                (1 - S131 / 100) *
                                (1 - U131 / 100)
                            )
                        )
                    )
                )
            ),
            0
        )</f>
        <v>0</v>
      </c>
      <c r="AF131" s="1" t="str">
        <f t="shared" ref="AF131:AF134" si="20">IF(
            AND(
                W131&lt;&gt;0,
                OR(X131=0, X131=1),
                D131&lt;&gt;"", E131&lt;&gt;"",
                OR(
                    ISBLANK(F131),
                    F131=0,
                    AND(F131=0, G131=1, OR(K131&gt;0, M131&gt;0, Q131&gt;0))
                )
            ),
            IF(
                AND(OR(ISBLANK(F131), F131=0), G131=1),
                D131 * E131 * 1.12 * (1-J131/100) - I131,
                D131 * E131 * (1-J131/100) - I131
            ),
            ""
        )</f>
        <v/>
      </c>
      <c r="AG131" s="1" t="str">
        <f t="shared" ref="AG131:AG134" si="21">IF(
            AND(
                W131&lt;&gt;0,
                OR(X131=0, X131=1),
                F131=1, K131=0, M131=0, O131=0, S131=0),
            (D131 * E131 * (1-J131/100) - I131 )* 1.12,
        "")</f>
        <v/>
      </c>
      <c r="AH131" s="1" t="str">
        <f t="shared" ref="AH131:AH134" si="22">IF(
            AND(
                W131&lt;&gt;0,
                OR(X131=0, X131=1),
                F131=2
            ),
            D131 * E131 * (1-J131/100) - I131,
        "")</f>
        <v/>
      </c>
      <c r="AI131" s="1" t="str">
        <f t="shared" ref="AI131:AI134" si="23">IF(
            AND(
                W131&lt;&gt;0,
                OR(X131=0, X131=1),
                F131=3
            ),
            D131 * E131 * (1-J131/100) - I131,
        "")</f>
        <v/>
      </c>
      <c r="AJ131" s="1" t="str">
        <f t="shared" ref="AJ131:AJ134" si="24">IF(
            AND(
                W131&lt;&gt;0,
                OR(X131=0, X131=1),
                OR(
                F131=4,
                AND(F131=1, OR(M131&gt;0, O131&gt;0, S131&gt;0))
                )
            ),
            D131 * E131 * (1-J131/100) - I131,
            ""
        )</f>
        <v/>
      </c>
      <c r="AL131" s="36"/>
      <c r="AM131"/>
      <c r="AN131"/>
      <c r="AO131"/>
      <c r="AP131"/>
      <c r="AR131"/>
      <c r="AS131" s="2"/>
      <c r="AT131"/>
      <c r="AU131"/>
      <c r="AV131"/>
      <c r="AW131" s="2"/>
      <c r="AX131"/>
      <c r="AY131" s="3"/>
      <c r="AZ131"/>
    </row>
    <row r="132" spans="1:52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A132" s="8" t="str">
        <f t="shared" si="18"/>
        <v>=</v>
      </c>
      <c r="AC132" s="33">
        <f t="shared" si="17"/>
        <v>0</v>
      </c>
      <c r="AD132" s="33">
        <f t="shared" si="19"/>
        <v>0</v>
      </c>
      <c r="AF132" s="1" t="str">
        <f t="shared" si="20"/>
        <v/>
      </c>
      <c r="AG132" s="1" t="str">
        <f t="shared" si="21"/>
        <v/>
      </c>
      <c r="AH132" s="1" t="str">
        <f t="shared" si="22"/>
        <v/>
      </c>
      <c r="AI132" s="1" t="str">
        <f t="shared" si="23"/>
        <v/>
      </c>
      <c r="AJ132" s="1" t="str">
        <f t="shared" si="24"/>
        <v/>
      </c>
      <c r="AL132" s="36"/>
      <c r="AM132"/>
      <c r="AN132"/>
      <c r="AO132"/>
      <c r="AP132"/>
      <c r="AR132"/>
      <c r="AS132" s="2"/>
      <c r="AT132"/>
      <c r="AU132"/>
      <c r="AV132"/>
      <c r="AW132" s="2"/>
      <c r="AX132"/>
      <c r="AY132" s="3"/>
      <c r="AZ132"/>
    </row>
    <row r="133" spans="1:52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A133" s="8" t="str">
        <f t="shared" si="18"/>
        <v>=</v>
      </c>
      <c r="AC133" s="33">
        <f t="shared" si="17"/>
        <v>0</v>
      </c>
      <c r="AD133" s="33">
        <f t="shared" si="19"/>
        <v>0</v>
      </c>
      <c r="AF133" s="1" t="str">
        <f t="shared" si="20"/>
        <v/>
      </c>
      <c r="AG133" s="1" t="str">
        <f t="shared" si="21"/>
        <v/>
      </c>
      <c r="AH133" s="1" t="str">
        <f t="shared" si="22"/>
        <v/>
      </c>
      <c r="AI133" s="1" t="str">
        <f t="shared" si="23"/>
        <v/>
      </c>
      <c r="AJ133" s="1" t="str">
        <f t="shared" si="24"/>
        <v/>
      </c>
      <c r="AL133" s="36"/>
      <c r="AM133"/>
      <c r="AN133"/>
      <c r="AO133"/>
      <c r="AP133"/>
      <c r="AR133"/>
      <c r="AS133" s="2"/>
      <c r="AT133"/>
      <c r="AU133"/>
      <c r="AV133"/>
      <c r="AW133" s="2"/>
      <c r="AX133"/>
      <c r="AY133" s="3"/>
      <c r="AZ133"/>
    </row>
    <row r="134" spans="1:52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A134" s="8" t="str">
        <f t="shared" si="18"/>
        <v>=</v>
      </c>
      <c r="AC134" s="33">
        <f t="shared" si="17"/>
        <v>0</v>
      </c>
      <c r="AD134" s="33">
        <f t="shared" si="19"/>
        <v>0</v>
      </c>
      <c r="AF134" s="1" t="str">
        <f t="shared" si="20"/>
        <v/>
      </c>
      <c r="AG134" s="1" t="str">
        <f t="shared" si="21"/>
        <v/>
      </c>
      <c r="AH134" s="1" t="str">
        <f t="shared" si="22"/>
        <v/>
      </c>
      <c r="AI134" s="1" t="str">
        <f t="shared" si="23"/>
        <v/>
      </c>
      <c r="AJ134" s="1" t="str">
        <f t="shared" si="24"/>
        <v/>
      </c>
      <c r="AL134" s="36"/>
      <c r="AM134"/>
      <c r="AN134"/>
      <c r="AO134"/>
      <c r="AP134"/>
      <c r="AR134"/>
      <c r="AS134" s="2"/>
      <c r="AT134"/>
      <c r="AU134"/>
      <c r="AV134"/>
      <c r="AW134" s="2"/>
      <c r="AX134"/>
      <c r="AY134" s="3"/>
      <c r="AZ1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C62B-839E-480C-81EF-DDD4AF1C64DE}">
  <dimension ref="A1:AZ134"/>
  <sheetViews>
    <sheetView topLeftCell="V1" zoomScaleNormal="100" workbookViewId="0">
      <pane ySplit="1" topLeftCell="A2" activePane="bottomLeft" state="frozen"/>
      <selection activeCell="H1" sqref="H1"/>
      <selection pane="bottomLeft" activeCell="AG3" sqref="AG3"/>
    </sheetView>
  </sheetViews>
  <sheetFormatPr defaultRowHeight="15" x14ac:dyDescent="0.25"/>
  <cols>
    <col min="1" max="1" width="16.7109375" bestFit="1" customWidth="1"/>
    <col min="2" max="2" width="9.7109375" customWidth="1"/>
    <col min="3" max="3" width="16.5703125" customWidth="1"/>
    <col min="4" max="4" width="12.7109375" style="2" customWidth="1"/>
    <col min="5" max="5" width="9.7109375" customWidth="1"/>
    <col min="6" max="6" width="13.7109375" customWidth="1"/>
    <col min="7" max="7" width="18" customWidth="1"/>
    <col min="8" max="9" width="12.7109375" customWidth="1"/>
    <col min="10" max="10" width="18" customWidth="1"/>
    <col min="11" max="12" width="12.7109375" customWidth="1"/>
    <col min="13" max="25" width="20.7109375" customWidth="1"/>
    <col min="26" max="26" width="1.7109375" style="4" customWidth="1"/>
    <col min="27" max="27" width="11.140625" style="8" customWidth="1"/>
    <col min="28" max="28" width="1.7109375" style="4" customWidth="1"/>
    <col min="29" max="29" width="15.28515625" style="2" customWidth="1"/>
    <col min="30" max="30" width="12.28515625" style="2" customWidth="1"/>
    <col min="31" max="31" width="1.7109375" style="4" customWidth="1"/>
    <col min="32" max="33" width="15.42578125" style="1" customWidth="1"/>
    <col min="34" max="34" width="15.7109375" style="1" customWidth="1"/>
    <col min="35" max="35" width="14.140625" style="1" customWidth="1"/>
    <col min="36" max="36" width="14.7109375" style="1" customWidth="1"/>
    <col min="37" max="37" width="5.7109375" style="4" customWidth="1"/>
    <col min="38" max="38" width="5.7109375" customWidth="1"/>
    <col min="39" max="39" width="17.140625" customWidth="1"/>
    <col min="40" max="40" width="5.7109375" customWidth="1"/>
    <col min="41" max="41" width="21" customWidth="1"/>
    <col min="42" max="42" width="5.7109375" customWidth="1"/>
    <col min="43" max="43" width="5.7109375" style="4" customWidth="1"/>
    <col min="44" max="44" width="5.7109375" customWidth="1"/>
    <col min="45" max="45" width="21" style="2" bestFit="1" customWidth="1"/>
    <col min="46" max="46" width="5.7109375" customWidth="1"/>
    <col min="47" max="47" width="16" bestFit="1" customWidth="1"/>
    <col min="48" max="48" width="15.7109375" customWidth="1"/>
    <col min="49" max="49" width="13.7109375" style="2" customWidth="1"/>
    <col min="50" max="50" width="13.7109375" customWidth="1"/>
    <col min="51" max="51" width="13.7109375" style="3" customWidth="1"/>
    <col min="53" max="53" width="10" bestFit="1" customWidth="1"/>
    <col min="54" max="54" width="9.42578125" bestFit="1" customWidth="1"/>
    <col min="55" max="55" width="14.5703125" bestFit="1" customWidth="1"/>
    <col min="56" max="56" width="10.28515625" bestFit="1" customWidth="1"/>
    <col min="57" max="57" width="4.42578125" bestFit="1" customWidth="1"/>
    <col min="58" max="58" width="7.7109375" bestFit="1" customWidth="1"/>
    <col min="59" max="59" width="9" bestFit="1" customWidth="1"/>
    <col min="60" max="60" width="12.7109375" bestFit="1" customWidth="1"/>
    <col min="61" max="61" width="9" bestFit="1" customWidth="1"/>
    <col min="62" max="62" width="9.42578125" bestFit="1" customWidth="1"/>
    <col min="63" max="63" width="12.28515625" bestFit="1" customWidth="1"/>
    <col min="64" max="64" width="7.28515625" bestFit="1" customWidth="1"/>
    <col min="65" max="65" width="11.28515625" bestFit="1" customWidth="1"/>
    <col min="66" max="66" width="11.5703125" bestFit="1" customWidth="1"/>
    <col min="67" max="67" width="13.5703125" bestFit="1" customWidth="1"/>
    <col min="68" max="68" width="12.28515625" bestFit="1" customWidth="1"/>
    <col min="69" max="69" width="14.28515625" bestFit="1" customWidth="1"/>
    <col min="70" max="70" width="12.5703125" bestFit="1" customWidth="1"/>
    <col min="71" max="71" width="11" bestFit="1" customWidth="1"/>
    <col min="72" max="72" width="9" bestFit="1" customWidth="1"/>
    <col min="73" max="73" width="14.85546875" bestFit="1" customWidth="1"/>
    <col min="74" max="77" width="10.28515625" bestFit="1" customWidth="1"/>
    <col min="78" max="81" width="18.42578125" bestFit="1" customWidth="1"/>
    <col min="82" max="82" width="17.28515625" bestFit="1" customWidth="1"/>
    <col min="83" max="83" width="13.7109375" bestFit="1" customWidth="1"/>
    <col min="84" max="84" width="12.42578125" bestFit="1" customWidth="1"/>
    <col min="85" max="85" width="13.5703125" bestFit="1" customWidth="1"/>
    <col min="86" max="86" width="13.42578125" bestFit="1" customWidth="1"/>
    <col min="87" max="87" width="14" bestFit="1" customWidth="1"/>
    <col min="88" max="88" width="17.42578125" bestFit="1" customWidth="1"/>
    <col min="89" max="89" width="10.28515625" bestFit="1" customWidth="1"/>
    <col min="90" max="90" width="18.42578125" bestFit="1" customWidth="1"/>
    <col min="91" max="91" width="10.28515625" bestFit="1" customWidth="1"/>
    <col min="92" max="92" width="18.42578125" bestFit="1" customWidth="1"/>
  </cols>
  <sheetData>
    <row r="1" spans="1:52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133</v>
      </c>
      <c r="H1" s="13" t="s">
        <v>140</v>
      </c>
      <c r="I1" s="13" t="s">
        <v>69</v>
      </c>
      <c r="J1" s="13" t="s">
        <v>51</v>
      </c>
      <c r="K1" s="13" t="s">
        <v>7</v>
      </c>
      <c r="L1" s="13" t="s">
        <v>134</v>
      </c>
      <c r="M1" s="13" t="s">
        <v>52</v>
      </c>
      <c r="N1" s="13" t="s">
        <v>135</v>
      </c>
      <c r="O1" s="13" t="s">
        <v>53</v>
      </c>
      <c r="P1" s="13" t="s">
        <v>136</v>
      </c>
      <c r="Q1" s="13" t="s">
        <v>54</v>
      </c>
      <c r="R1" s="13" t="s">
        <v>137</v>
      </c>
      <c r="S1" s="13" t="s">
        <v>55</v>
      </c>
      <c r="T1" s="13" t="s">
        <v>138</v>
      </c>
      <c r="U1" s="13" t="s">
        <v>57</v>
      </c>
      <c r="V1" s="13" t="s">
        <v>139</v>
      </c>
      <c r="W1" s="13" t="s">
        <v>5</v>
      </c>
      <c r="X1" s="13" t="s">
        <v>6</v>
      </c>
      <c r="Y1" s="13" t="s">
        <v>86</v>
      </c>
      <c r="Z1" s="10"/>
      <c r="AB1" s="10"/>
      <c r="AC1" s="9" t="s">
        <v>87</v>
      </c>
      <c r="AD1" s="9" t="s">
        <v>13</v>
      </c>
      <c r="AE1" s="10"/>
      <c r="AF1" s="17" t="s">
        <v>19</v>
      </c>
      <c r="AG1" s="17" t="s">
        <v>20</v>
      </c>
      <c r="AH1" s="17" t="s">
        <v>21</v>
      </c>
      <c r="AI1" s="17" t="s">
        <v>22</v>
      </c>
      <c r="AJ1" s="17" t="s">
        <v>18</v>
      </c>
      <c r="AK1" s="10"/>
      <c r="AM1" s="8" t="s">
        <v>10</v>
      </c>
      <c r="AO1" s="8" t="s">
        <v>30</v>
      </c>
      <c r="AQ1" s="10"/>
      <c r="AS1" s="9" t="s">
        <v>9</v>
      </c>
      <c r="AT1" s="20"/>
      <c r="AU1" s="11" t="s">
        <v>12</v>
      </c>
      <c r="AV1" s="10" t="s">
        <v>17</v>
      </c>
      <c r="AW1" s="23" t="s">
        <v>14</v>
      </c>
      <c r="AX1" s="15" t="s">
        <v>15</v>
      </c>
      <c r="AY1" s="21" t="s">
        <v>16</v>
      </c>
      <c r="AZ1" s="20"/>
    </row>
    <row r="2" spans="1:52" x14ac:dyDescent="0.25">
      <c r="A2" t="s">
        <v>162</v>
      </c>
      <c r="D2"/>
      <c r="AA2" s="8" t="str">
        <f>IF(OR(X2=0,X2=1),
IF(AND(W2=AD2, Y2=AC2), "=","NOT EQUAL"), "VOIDED")</f>
        <v>=</v>
      </c>
      <c r="AC2" s="33">
        <f t="shared" ref="AC2:AC65" si="0">IF(
            AND(
                OR(X2=0, X2=1),
                W2&lt;&gt;0
            ),
            IF(H2&gt;0,
                Y2,
                IF(
                    I2&gt;0,(D2*E2)*(I2/100),
                    IF(OR(K2=5,M2=5),(D2*E2)*((K2/100)+(M2/100)),
                        IF(AND(OR(K2&gt;5,M2&gt;5,O2&gt;0,S2&gt;0),F2=0),
                            ((D2*E2)/1.12)*((K2/100)+(M2/100)+(O2/100)+(S2/100)),
                            IF(OR(Q2&gt;0,U2&gt;0),
                                (D2*E2)*((Q2/100)+(U2/100)),
                                0
                            )
                        )
                    )
                )
            ),
            0
        )</f>
        <v>0</v>
      </c>
      <c r="AD2" s="33">
        <f>IF(
            AND(
                OR(X2=0, X2=1),
                W2&lt;&gt;0
            ),
            IF(
                AND(F2=0, G2=0, Q2&gt;0),
                (D2 * E2 / 1.12) * (1 - Q2 / 100) + (D2 * E2 / 1.12 * 0.12),
                IF(
                    AND(F2=0, G2=1),
                    ( D2 * E2 * (1 - Q2 / 100) )+ (D2 * E2 * 0.12),
                    IF(
                        OR(I2&gt;0, H2&gt;0, J2&gt;0),
                        D2 * E2 - IF(H2&gt;0, Y2, IF(I2&gt;0, Y2, D2 * E2 * J2 / 100)),
                        IF(
                            COUNTA(K2:V2)=0,
                            D2 * E2,
                            IF(
                                AND(F2=0, OR(K2=20, M2=20, S2=20)),
                                (D2 * E2) / 1.12 *
                                (1 - K2 / 100) *
                                (1 - M2 / 100) *
                                (1 - O2 / 100) *
                                (1 - Q2 / 100) *
                                (1 - S2 / 100) *
                                (1 - U2 / 100),
                                D2 * E2 *
                                (1 - K2 / 100) *
                                (1 - M2 / 100) *
                                (1 - O2 / 100) *
                                (1 - Q2 / 100) *
                                (1 - S2 / 100) *
                                (1 - U2 / 100)
                            )
                        )
                    )
                )
            ),
            0
        )</f>
        <v>0</v>
      </c>
      <c r="AF2" s="1" t="str">
        <f>IF(
            AND(
                W2&lt;&gt;0,
                OR(X2=0, X2=1),
                D2&lt;&gt;"", E2&lt;&gt;"",
                OR(
                    ISBLANK(F2),
                    F2=0,
                    AND(F2=0, G2=1, OR(K2&gt;0, M2&gt;0, O2&gt;0, S2&gt;0))
                )
            ),
            IF(
                AND(OR(ISBLANK(F2), F2=0), G2=1),
                D2 * E2 * 1.12 * (1-J2/100) - I2,
                D2 * E2 * (1-J2/100) - I2
            ),
            ""
        )</f>
        <v/>
      </c>
      <c r="AG2" s="1" t="str">
        <f>IF(
            AND(
                W2&lt;&gt;0,
                OR(X2=0, X2=1),
                F2=1, K2=0, M2=0, O2=0, S2=0),
            (D2 * E2 * (1-J2/100) - I2 )* 1.12,
        "")</f>
        <v/>
      </c>
      <c r="AH2" s="1" t="str">
        <f>IF(
            AND(
                W2&lt;&gt;0,
                OR(X2=0, X2=1),
                F2=2
            ),
            D2 * E2 * (1-J2/100) - I2,
        "")</f>
        <v/>
      </c>
      <c r="AI2" s="1" t="str">
        <f>IF(
            AND(
                W2&lt;&gt;0,
                OR(X2=0, X2=1),
                G2=3
            ),
            D2 * E2 * (1-J2/100) - I2,
        "")</f>
        <v/>
      </c>
      <c r="AJ2" s="1" t="str">
        <f>IF(
    AND(
        W2&lt;&gt;0,
        OR(X2=0, X2=1),
        OR(
            F2=4,
            AND(F2=1, OR(M2&gt;0, O2&gt;0, S2&gt;0))
        ),
        G2&lt;&gt;2,
        G2&lt;&gt;3
    ),
    (D2 * E2 * (1-J2/100)) - I2,
    IF(
        AND( OR(K2&gt;0, M2&gt;0, O2&gt;0, S2&gt;0), OR(G2=0, G2=1, G2=4) ),
        (D2 * E2),
        ""
    )
)</f>
        <v/>
      </c>
      <c r="AM2" s="12" t="s">
        <v>11</v>
      </c>
      <c r="AO2" s="12" t="s">
        <v>50</v>
      </c>
      <c r="AS2" s="5" t="s">
        <v>8</v>
      </c>
      <c r="AT2" s="18"/>
      <c r="AU2" s="7">
        <f>AS12</f>
        <v>110</v>
      </c>
      <c r="AV2" s="6">
        <f>AS15</f>
        <v>110</v>
      </c>
      <c r="AW2" s="24">
        <f>ROUND(
    IF( (AM6 + AM9 + AM12 + AM18)=0,
        (AS18 * (1-(AO3/100))),
        (
            (
                (AS6 * (1-(AO3/100)))
                +
                (AS9 * (1-(AO3/100)))
            )
            / AM3
            * ( AM6 + AM9 + AM12 + AM18)
            / 1.12 + (AS18 * (1-(AO3/100)))
        )
    ), 4)</f>
        <v>110</v>
      </c>
      <c r="AX2" s="6">
        <f>AS24
    / AM3
    * (AM3 - AM6 -  AM9 - AM12 - AM18)
    - (AS24*(AO3/100))</f>
        <v>246.40000000000003</v>
      </c>
      <c r="AY2" s="7">
        <f>AX2 / 1.12 * 0.12</f>
        <v>26.4</v>
      </c>
      <c r="AZ2" s="18"/>
    </row>
    <row r="3" spans="1:52" x14ac:dyDescent="0.25">
      <c r="A3" t="s">
        <v>56</v>
      </c>
      <c r="B3" t="s">
        <v>0</v>
      </c>
      <c r="C3" t="s">
        <v>1</v>
      </c>
      <c r="D3" t="s">
        <v>124</v>
      </c>
      <c r="E3" t="s">
        <v>2</v>
      </c>
      <c r="F3" t="s">
        <v>4</v>
      </c>
      <c r="G3" t="s">
        <v>133</v>
      </c>
      <c r="H3" t="s">
        <v>140</v>
      </c>
      <c r="I3" t="s">
        <v>69</v>
      </c>
      <c r="J3" t="s">
        <v>51</v>
      </c>
      <c r="K3" t="s">
        <v>7</v>
      </c>
      <c r="L3" t="s">
        <v>134</v>
      </c>
      <c r="M3" t="s">
        <v>52</v>
      </c>
      <c r="N3" t="s">
        <v>135</v>
      </c>
      <c r="O3" t="s">
        <v>53</v>
      </c>
      <c r="P3" t="s">
        <v>136</v>
      </c>
      <c r="Q3" t="s">
        <v>54</v>
      </c>
      <c r="R3" t="s">
        <v>137</v>
      </c>
      <c r="S3" t="s">
        <v>55</v>
      </c>
      <c r="T3" t="s">
        <v>138</v>
      </c>
      <c r="U3" t="s">
        <v>57</v>
      </c>
      <c r="V3" t="s">
        <v>139</v>
      </c>
      <c r="W3" t="s">
        <v>5</v>
      </c>
      <c r="X3" t="s">
        <v>6</v>
      </c>
      <c r="Y3" t="s">
        <v>86</v>
      </c>
      <c r="AA3" s="8" t="str">
        <f t="shared" ref="AA3:AA66" si="1">IF(OR(X3=0,X3=1),
IF(AND(W3=AD3, Y3=AC3), "=","NOT EQUAL"), "VOIDED")</f>
        <v>VOIDED</v>
      </c>
      <c r="AC3" s="33">
        <f t="shared" si="0"/>
        <v>0</v>
      </c>
      <c r="AD3" s="33">
        <f t="shared" ref="AD3:AD66" si="2">IF(
            AND(
                OR(X3=0, X3=1),
                W3&lt;&gt;0
            ),
            IF(
                AND(F3=0, G3=0, Q3&gt;0),
                (D3 * E3 / 1.12) * (1 - Q3 / 100) + (D3 * E3 / 1.12 * 0.12),
                IF(
                    AND(F3=0, G3=1),
                    ( D3 * E3 * (1 - Q3 / 100) )+ (D3 * E3 * 0.12),
                    IF(
                        OR(I3&gt;0, H3&gt;0, J3&gt;0),
                        D3 * E3 - IF(H3&gt;0, Y3, IF(I3&gt;0, Y3, D3 * E3 * J3 / 100)),
                        IF(
                            COUNTA(K3:V3)=0,
                            D3 * E3,
                            IF(
                                AND(F3=0, OR(K3=20, M3=20, S3=20)),
                                (D3 * E3) / 1.12 *
                                (1 - K3 / 100) *
                                (1 - M3 / 100) *
                                (1 - O3 / 100) *
                                (1 - Q3 / 100) *
                                (1 - S3 / 100) *
                                (1 - U3 / 100),
                                D3 * E3 *
                                (1 - K3 / 100) *
                                (1 - M3 / 100) *
                                (1 - O3 / 100) *
                                (1 - Q3 / 100) *
                                (1 - S3 / 100) *
                                (1 - U3 / 100)
                            )
                        )
                    )
                )
            ),
            0
        )</f>
        <v>0</v>
      </c>
      <c r="AF3" s="1" t="str">
        <f t="shared" ref="AF3:AF66" si="3">IF(
            AND(
                W3&lt;&gt;0,
                OR(X3=0, X3=1),
                D3&lt;&gt;"", E3&lt;&gt;"",
                OR(
                    ISBLANK(F3),
                    F3=0,
                    AND(F3=0, G3=1, OR(K3&gt;0, M3&gt;0, O3&gt;0, S3&gt;0))
                )
            ),
            IF(
                AND(OR(ISBLANK(F3), F3=0), G3=1),
                D3 * E3 * 1.12 * (1-J3/100) - I3,
                D3 * E3 * (1-J3/100) - I3
            ),
            ""
        )</f>
        <v/>
      </c>
      <c r="AG3" s="1" t="str">
        <f t="shared" ref="AG3:AG66" si="4">IF(
            AND(
                W3&lt;&gt;0,
                OR(X3=0, X3=1),
                F3=1, K3=0, M3=0, O3=0, S3=0),
            (D3 * E3 * (1-J3/100) - I3 )* 1.12,
        "")</f>
        <v/>
      </c>
      <c r="AH3" s="1" t="str">
        <f t="shared" ref="AH3:AH66" si="5">IF(
            AND(
                W3&lt;&gt;0,
                OR(X3=0, X3=1),
                F3=2
            ),
            D3 * E3 * (1-J3/100) - I3,
        "")</f>
        <v/>
      </c>
      <c r="AI3" s="1" t="str">
        <f t="shared" ref="AI3:AI66" si="6">IF(
            AND(
                W3&lt;&gt;0,
                OR(X3=0, X3=1),
                G3=3
            ),
            D3 * E3 * (1-J3/100) - I3,
        "")</f>
        <v/>
      </c>
      <c r="AJ3" s="1" t="str">
        <f t="shared" ref="AJ3:AJ66" si="7">IF(
    AND(
        W3&lt;&gt;0,
        OR(X3=0, X3=1),
        OR(
            F3=4,
            AND(F3=1, OR(M3&gt;0, O3&gt;0, S3&gt;0))
        ),
        G3&lt;&gt;2,
        G3&lt;&gt;3
    ),
    (D3 * E3 * (1-J3/100)) - I3,
    IF(
        AND( OR(K3&gt;0, M3&gt;0, O3&gt;0, S3&gt;0), OR(G3=0, G3=1, G3=4) ),
        (D3 * E3),
        ""
    )
)</f>
        <v/>
      </c>
      <c r="AM3" s="12">
        <v>1</v>
      </c>
      <c r="AO3" s="12">
        <v>0</v>
      </c>
      <c r="AS3" s="5">
        <f>SUM(AD:AD)</f>
        <v>576.4</v>
      </c>
      <c r="AT3" s="18"/>
      <c r="AU3" s="18"/>
      <c r="AV3" s="18"/>
      <c r="AW3" s="25"/>
      <c r="AX3" s="19"/>
      <c r="AY3" s="19"/>
      <c r="AZ3" s="18"/>
    </row>
    <row r="4" spans="1:52" x14ac:dyDescent="0.25">
      <c r="B4">
        <v>311406</v>
      </c>
      <c r="C4">
        <v>0</v>
      </c>
      <c r="D4">
        <v>123.2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123.2</v>
      </c>
      <c r="X4">
        <v>0</v>
      </c>
      <c r="Y4">
        <v>0</v>
      </c>
      <c r="AA4" s="8" t="str">
        <f t="shared" si="1"/>
        <v>=</v>
      </c>
      <c r="AC4" s="33">
        <f t="shared" si="0"/>
        <v>0</v>
      </c>
      <c r="AD4" s="33">
        <f t="shared" si="2"/>
        <v>123.2</v>
      </c>
      <c r="AF4" s="1">
        <f>IF(
            AND(
                W4&lt;&gt;0,
                OR(X4=0, X4=1),
                D4&lt;&gt;"", E4&lt;&gt;"",
                OR(
                    ISBLANK(F4),
                    F4=0,
                    AND(F4=0, G4=1, OR(K4&gt;0, M4&gt;0, O4&gt;0, S4&gt;0))
                )
            ),
            IF(
                AND(OR(ISBLANK(F4), F4=0), G4=1),
                D4 * E4 * 1.12 * (1-J4/100) - I4,
                D4 * E4 * (1-J4/100) - I4
            ),
            ""
        )</f>
        <v>123.2</v>
      </c>
      <c r="AG4" s="1" t="str">
        <f t="shared" si="4"/>
        <v/>
      </c>
      <c r="AH4" s="1" t="str">
        <f t="shared" si="5"/>
        <v/>
      </c>
      <c r="AI4" s="1" t="str">
        <f t="shared" si="6"/>
        <v/>
      </c>
      <c r="AJ4" s="1" t="str">
        <f t="shared" si="7"/>
        <v/>
      </c>
      <c r="AX4" s="3"/>
    </row>
    <row r="5" spans="1:52" x14ac:dyDescent="0.25">
      <c r="B5">
        <v>311406</v>
      </c>
      <c r="C5">
        <v>1</v>
      </c>
      <c r="D5">
        <v>110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123.2</v>
      </c>
      <c r="X5">
        <v>0</v>
      </c>
      <c r="Y5">
        <v>0</v>
      </c>
      <c r="AA5" s="8" t="str">
        <f t="shared" si="1"/>
        <v>=</v>
      </c>
      <c r="AC5" s="33">
        <f t="shared" si="0"/>
        <v>0</v>
      </c>
      <c r="AD5" s="33">
        <f t="shared" si="2"/>
        <v>123.2</v>
      </c>
      <c r="AF5" s="1">
        <f t="shared" si="3"/>
        <v>123.20000000000002</v>
      </c>
      <c r="AG5" s="1" t="str">
        <f t="shared" si="4"/>
        <v/>
      </c>
      <c r="AH5" s="1" t="str">
        <f t="shared" si="5"/>
        <v/>
      </c>
      <c r="AI5" s="1" t="str">
        <f t="shared" si="6"/>
        <v/>
      </c>
      <c r="AJ5" s="1" t="str">
        <f t="shared" si="7"/>
        <v/>
      </c>
      <c r="AM5" s="12" t="s">
        <v>42</v>
      </c>
      <c r="AO5" s="12" t="s">
        <v>31</v>
      </c>
      <c r="AS5" s="16" t="s">
        <v>23</v>
      </c>
      <c r="AX5" s="3"/>
    </row>
    <row r="6" spans="1:52" x14ac:dyDescent="0.25">
      <c r="B6">
        <v>311406</v>
      </c>
      <c r="C6">
        <v>2</v>
      </c>
      <c r="D6">
        <v>110</v>
      </c>
      <c r="E6">
        <v>1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</v>
      </c>
      <c r="X6">
        <v>0</v>
      </c>
      <c r="Y6">
        <v>0</v>
      </c>
      <c r="AA6" s="8" t="str">
        <f t="shared" si="1"/>
        <v>=</v>
      </c>
      <c r="AC6" s="33">
        <f t="shared" si="0"/>
        <v>0</v>
      </c>
      <c r="AD6" s="33">
        <f t="shared" si="2"/>
        <v>110</v>
      </c>
      <c r="AF6" s="1" t="str">
        <f t="shared" si="3"/>
        <v/>
      </c>
      <c r="AG6" s="1" t="str">
        <f t="shared" si="4"/>
        <v/>
      </c>
      <c r="AH6" s="1">
        <f t="shared" si="5"/>
        <v>110</v>
      </c>
      <c r="AI6" s="1" t="str">
        <f t="shared" si="6"/>
        <v/>
      </c>
      <c r="AJ6" s="1" t="str">
        <f t="shared" si="7"/>
        <v/>
      </c>
      <c r="AM6" s="12">
        <v>0</v>
      </c>
      <c r="AO6" s="12">
        <v>20</v>
      </c>
      <c r="AS6" s="5">
        <f xml:space="preserve"> (SUM(AF:AF))</f>
        <v>246.40000000000003</v>
      </c>
      <c r="AX6" s="3"/>
    </row>
    <row r="7" spans="1:52" x14ac:dyDescent="0.25">
      <c r="B7">
        <v>311406</v>
      </c>
      <c r="C7">
        <v>3</v>
      </c>
      <c r="D7">
        <v>110</v>
      </c>
      <c r="E7">
        <v>1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110</v>
      </c>
      <c r="X7">
        <v>0</v>
      </c>
      <c r="Y7">
        <v>0</v>
      </c>
      <c r="AA7" s="8" t="str">
        <f t="shared" si="1"/>
        <v>=</v>
      </c>
      <c r="AC7" s="33">
        <f t="shared" si="0"/>
        <v>0</v>
      </c>
      <c r="AD7" s="33">
        <f t="shared" si="2"/>
        <v>110</v>
      </c>
      <c r="AF7" s="1" t="str">
        <f t="shared" si="3"/>
        <v/>
      </c>
      <c r="AG7" s="1" t="str">
        <f t="shared" si="4"/>
        <v/>
      </c>
      <c r="AH7" s="1" t="str">
        <f t="shared" si="5"/>
        <v/>
      </c>
      <c r="AI7" s="1">
        <f t="shared" si="6"/>
        <v>110</v>
      </c>
      <c r="AJ7" s="1" t="str">
        <f t="shared" si="7"/>
        <v/>
      </c>
    </row>
    <row r="8" spans="1:52" x14ac:dyDescent="0.25">
      <c r="B8">
        <v>311406</v>
      </c>
      <c r="C8">
        <v>4</v>
      </c>
      <c r="D8">
        <v>110</v>
      </c>
      <c r="E8">
        <v>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110</v>
      </c>
      <c r="X8">
        <v>0</v>
      </c>
      <c r="Y8">
        <v>0</v>
      </c>
      <c r="AA8" s="8" t="str">
        <f t="shared" si="1"/>
        <v>=</v>
      </c>
      <c r="AC8" s="33">
        <f t="shared" si="0"/>
        <v>0</v>
      </c>
      <c r="AD8" s="33">
        <f t="shared" si="2"/>
        <v>110</v>
      </c>
      <c r="AF8" s="1" t="str">
        <f t="shared" si="3"/>
        <v/>
      </c>
      <c r="AG8" s="1" t="str">
        <f t="shared" si="4"/>
        <v/>
      </c>
      <c r="AH8" s="1" t="str">
        <f t="shared" si="5"/>
        <v/>
      </c>
      <c r="AI8" s="1" t="str">
        <f t="shared" si="6"/>
        <v/>
      </c>
      <c r="AJ8" s="1">
        <f t="shared" si="7"/>
        <v>110</v>
      </c>
      <c r="AM8" s="12" t="s">
        <v>41</v>
      </c>
      <c r="AO8" s="12" t="s">
        <v>46</v>
      </c>
      <c r="AS8" s="16" t="s">
        <v>24</v>
      </c>
      <c r="AX8" s="3"/>
    </row>
    <row r="9" spans="1:52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AA9" s="8" t="str">
        <f t="shared" si="1"/>
        <v>=</v>
      </c>
      <c r="AC9" s="33">
        <f t="shared" si="0"/>
        <v>0</v>
      </c>
      <c r="AD9" s="33">
        <f t="shared" si="2"/>
        <v>0</v>
      </c>
      <c r="AF9" s="1" t="str">
        <f t="shared" si="3"/>
        <v/>
      </c>
      <c r="AG9" s="1" t="str">
        <f t="shared" si="4"/>
        <v/>
      </c>
      <c r="AH9" s="1" t="str">
        <f t="shared" si="5"/>
        <v/>
      </c>
      <c r="AI9" s="1" t="str">
        <f t="shared" si="6"/>
        <v/>
      </c>
      <c r="AJ9" s="1" t="str">
        <f t="shared" si="7"/>
        <v/>
      </c>
      <c r="AM9" s="12">
        <v>0</v>
      </c>
      <c r="AO9" s="12">
        <v>20</v>
      </c>
      <c r="AS9" s="5">
        <f xml:space="preserve"> SUM(AG:AG)</f>
        <v>0</v>
      </c>
      <c r="AU9" s="3"/>
    </row>
    <row r="10" spans="1:52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AA10" s="8" t="str">
        <f t="shared" si="1"/>
        <v>=</v>
      </c>
      <c r="AC10" s="33">
        <f t="shared" si="0"/>
        <v>0</v>
      </c>
      <c r="AD10" s="33">
        <f t="shared" si="2"/>
        <v>0</v>
      </c>
      <c r="AF10" s="1" t="str">
        <f t="shared" si="3"/>
        <v/>
      </c>
      <c r="AG10" s="1" t="str">
        <f t="shared" si="4"/>
        <v/>
      </c>
      <c r="AH10" s="1" t="str">
        <f t="shared" si="5"/>
        <v/>
      </c>
      <c r="AI10" s="1" t="str">
        <f t="shared" si="6"/>
        <v/>
      </c>
      <c r="AJ10" s="1" t="str">
        <f t="shared" si="7"/>
        <v/>
      </c>
      <c r="AV10" s="3"/>
    </row>
    <row r="11" spans="1:52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AA11" s="8" t="str">
        <f t="shared" si="1"/>
        <v>=</v>
      </c>
      <c r="AC11" s="33">
        <f t="shared" si="0"/>
        <v>0</v>
      </c>
      <c r="AD11" s="33">
        <f t="shared" si="2"/>
        <v>0</v>
      </c>
      <c r="AF11" s="1" t="str">
        <f t="shared" si="3"/>
        <v/>
      </c>
      <c r="AG11" s="1" t="str">
        <f t="shared" si="4"/>
        <v/>
      </c>
      <c r="AH11" s="1" t="str">
        <f t="shared" si="5"/>
        <v/>
      </c>
      <c r="AI11" s="1" t="str">
        <f t="shared" si="6"/>
        <v/>
      </c>
      <c r="AJ11" s="1" t="str">
        <f t="shared" si="7"/>
        <v/>
      </c>
      <c r="AM11" s="12" t="s">
        <v>40</v>
      </c>
      <c r="AO11" s="12" t="s">
        <v>47</v>
      </c>
      <c r="AS11" s="16" t="s">
        <v>25</v>
      </c>
      <c r="AV11" s="3"/>
    </row>
    <row r="12" spans="1:52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AA12" s="8" t="str">
        <f t="shared" si="1"/>
        <v>=</v>
      </c>
      <c r="AC12" s="33">
        <f t="shared" si="0"/>
        <v>0</v>
      </c>
      <c r="AD12" s="33">
        <f t="shared" si="2"/>
        <v>0</v>
      </c>
      <c r="AF12" s="1" t="str">
        <f t="shared" si="3"/>
        <v/>
      </c>
      <c r="AG12" s="1" t="str">
        <f t="shared" si="4"/>
        <v/>
      </c>
      <c r="AH12" s="1" t="str">
        <f t="shared" si="5"/>
        <v/>
      </c>
      <c r="AI12" s="1" t="str">
        <f t="shared" si="6"/>
        <v/>
      </c>
      <c r="AJ12" s="1" t="str">
        <f t="shared" si="7"/>
        <v/>
      </c>
      <c r="AM12" s="12">
        <v>0</v>
      </c>
      <c r="AO12" s="12">
        <v>0</v>
      </c>
      <c r="AS12" s="5">
        <f>SUM(AH:AH)</f>
        <v>110</v>
      </c>
      <c r="AU12" s="3"/>
    </row>
    <row r="13" spans="1:52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AA13" s="8" t="str">
        <f t="shared" si="1"/>
        <v>=</v>
      </c>
      <c r="AC13" s="33">
        <f t="shared" si="0"/>
        <v>0</v>
      </c>
      <c r="AD13" s="33">
        <f t="shared" si="2"/>
        <v>0</v>
      </c>
      <c r="AF13" s="1" t="str">
        <f t="shared" si="3"/>
        <v/>
      </c>
      <c r="AG13" s="1" t="str">
        <f t="shared" si="4"/>
        <v/>
      </c>
      <c r="AH13" s="1" t="str">
        <f t="shared" si="5"/>
        <v/>
      </c>
      <c r="AI13" s="1" t="str">
        <f t="shared" si="6"/>
        <v/>
      </c>
      <c r="AJ13" s="1" t="str">
        <f t="shared" si="7"/>
        <v/>
      </c>
    </row>
    <row r="14" spans="1:52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AA14" s="8" t="str">
        <f t="shared" si="1"/>
        <v>=</v>
      </c>
      <c r="AC14" s="33">
        <f t="shared" si="0"/>
        <v>0</v>
      </c>
      <c r="AD14" s="33">
        <f t="shared" si="2"/>
        <v>0</v>
      </c>
      <c r="AF14" s="1" t="str">
        <f t="shared" si="3"/>
        <v/>
      </c>
      <c r="AG14" s="1" t="str">
        <f t="shared" si="4"/>
        <v/>
      </c>
      <c r="AH14" s="1" t="str">
        <f t="shared" si="5"/>
        <v/>
      </c>
      <c r="AI14" s="1" t="str">
        <f t="shared" si="6"/>
        <v/>
      </c>
      <c r="AJ14" s="1" t="str">
        <f t="shared" si="7"/>
        <v/>
      </c>
      <c r="AM14" s="12" t="s">
        <v>43</v>
      </c>
      <c r="AO14" s="12" t="s">
        <v>39</v>
      </c>
      <c r="AS14" s="16" t="s">
        <v>26</v>
      </c>
    </row>
    <row r="15" spans="1:52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AA15" s="8" t="str">
        <f t="shared" si="1"/>
        <v>=</v>
      </c>
      <c r="AC15" s="33">
        <f t="shared" si="0"/>
        <v>0</v>
      </c>
      <c r="AD15" s="33">
        <f t="shared" si="2"/>
        <v>0</v>
      </c>
      <c r="AF15" s="1" t="str">
        <f t="shared" si="3"/>
        <v/>
      </c>
      <c r="AG15" s="1" t="str">
        <f t="shared" si="4"/>
        <v/>
      </c>
      <c r="AH15" s="1" t="str">
        <f t="shared" si="5"/>
        <v/>
      </c>
      <c r="AI15" s="1" t="str">
        <f t="shared" si="6"/>
        <v/>
      </c>
      <c r="AJ15" s="1" t="str">
        <f t="shared" si="7"/>
        <v/>
      </c>
      <c r="AM15" s="12">
        <v>0</v>
      </c>
      <c r="AO15" s="12">
        <v>20</v>
      </c>
      <c r="AS15" s="5">
        <f>SUM(AI:AI)</f>
        <v>110</v>
      </c>
    </row>
    <row r="16" spans="1:52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AA16" s="8" t="str">
        <f t="shared" si="1"/>
        <v>=</v>
      </c>
      <c r="AC16" s="33">
        <f t="shared" si="0"/>
        <v>0</v>
      </c>
      <c r="AD16" s="33">
        <f t="shared" si="2"/>
        <v>0</v>
      </c>
      <c r="AF16" s="1" t="str">
        <f t="shared" si="3"/>
        <v/>
      </c>
      <c r="AG16" s="1" t="str">
        <f t="shared" si="4"/>
        <v/>
      </c>
      <c r="AH16" s="1" t="str">
        <f t="shared" si="5"/>
        <v/>
      </c>
      <c r="AI16" s="1" t="str">
        <f t="shared" si="6"/>
        <v/>
      </c>
      <c r="AJ16" s="1" t="str">
        <f t="shared" si="7"/>
        <v/>
      </c>
    </row>
    <row r="17" spans="1:45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AA17" s="8" t="str">
        <f t="shared" si="1"/>
        <v>=</v>
      </c>
      <c r="AC17" s="33">
        <f t="shared" si="0"/>
        <v>0</v>
      </c>
      <c r="AD17" s="33">
        <f t="shared" si="2"/>
        <v>0</v>
      </c>
      <c r="AF17" s="1" t="str">
        <f t="shared" si="3"/>
        <v/>
      </c>
      <c r="AG17" s="1" t="str">
        <f t="shared" si="4"/>
        <v/>
      </c>
      <c r="AH17" s="1" t="str">
        <f t="shared" si="5"/>
        <v/>
      </c>
      <c r="AI17" s="1" t="str">
        <f t="shared" si="6"/>
        <v/>
      </c>
      <c r="AJ17" s="1" t="str">
        <f t="shared" si="7"/>
        <v/>
      </c>
      <c r="AM17" s="12" t="s">
        <v>44</v>
      </c>
      <c r="AO17" s="12" t="s">
        <v>48</v>
      </c>
      <c r="AS17" s="16" t="s">
        <v>29</v>
      </c>
    </row>
    <row r="18" spans="1:45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AA18" s="8" t="str">
        <f t="shared" si="1"/>
        <v>=</v>
      </c>
      <c r="AC18" s="33">
        <f t="shared" si="0"/>
        <v>0</v>
      </c>
      <c r="AD18" s="33">
        <f t="shared" si="2"/>
        <v>0</v>
      </c>
      <c r="AF18" s="1" t="str">
        <f t="shared" si="3"/>
        <v/>
      </c>
      <c r="AG18" s="1" t="str">
        <f t="shared" si="4"/>
        <v/>
      </c>
      <c r="AH18" s="1" t="str">
        <f t="shared" si="5"/>
        <v/>
      </c>
      <c r="AI18" s="1" t="str">
        <f t="shared" si="6"/>
        <v/>
      </c>
      <c r="AJ18" s="1" t="str">
        <f t="shared" si="7"/>
        <v/>
      </c>
      <c r="AM18" s="12">
        <v>0</v>
      </c>
      <c r="AO18" s="12">
        <v>10</v>
      </c>
      <c r="AS18" s="5">
        <f>SUM(AJ:AJ)</f>
        <v>110</v>
      </c>
    </row>
    <row r="19" spans="1:45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AA19" s="8" t="str">
        <f t="shared" si="1"/>
        <v>=</v>
      </c>
      <c r="AC19" s="33">
        <f t="shared" si="0"/>
        <v>0</v>
      </c>
      <c r="AD19" s="33">
        <f t="shared" si="2"/>
        <v>0</v>
      </c>
      <c r="AF19" s="1" t="str">
        <f t="shared" si="3"/>
        <v/>
      </c>
      <c r="AG19" s="1" t="str">
        <f t="shared" si="4"/>
        <v/>
      </c>
      <c r="AH19" s="1" t="str">
        <f t="shared" si="5"/>
        <v/>
      </c>
      <c r="AI19" s="1" t="str">
        <f t="shared" si="6"/>
        <v/>
      </c>
      <c r="AJ19" s="1" t="str">
        <f t="shared" si="7"/>
        <v/>
      </c>
    </row>
    <row r="20" spans="1:45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AA20" s="8" t="str">
        <f t="shared" si="1"/>
        <v>=</v>
      </c>
      <c r="AC20" s="33">
        <f t="shared" si="0"/>
        <v>0</v>
      </c>
      <c r="AD20" s="33">
        <f t="shared" si="2"/>
        <v>0</v>
      </c>
      <c r="AF20" s="1" t="str">
        <f t="shared" si="3"/>
        <v/>
      </c>
      <c r="AG20" s="1" t="str">
        <f t="shared" si="4"/>
        <v/>
      </c>
      <c r="AH20" s="1" t="str">
        <f t="shared" si="5"/>
        <v/>
      </c>
      <c r="AI20" s="1" t="str">
        <f t="shared" si="6"/>
        <v/>
      </c>
      <c r="AJ20" s="1" t="str">
        <f t="shared" si="7"/>
        <v/>
      </c>
      <c r="AM20" s="12" t="s">
        <v>45</v>
      </c>
      <c r="AO20" s="12" t="s">
        <v>49</v>
      </c>
    </row>
    <row r="21" spans="1:45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AA21" s="8" t="str">
        <f t="shared" si="1"/>
        <v>=</v>
      </c>
      <c r="AC21" s="33">
        <f t="shared" si="0"/>
        <v>0</v>
      </c>
      <c r="AD21" s="33">
        <f t="shared" si="2"/>
        <v>0</v>
      </c>
      <c r="AF21" s="1" t="str">
        <f t="shared" si="3"/>
        <v/>
      </c>
      <c r="AG21" s="1" t="str">
        <f t="shared" si="4"/>
        <v/>
      </c>
      <c r="AH21" s="1" t="str">
        <f t="shared" si="5"/>
        <v/>
      </c>
      <c r="AI21" s="1" t="str">
        <f t="shared" si="6"/>
        <v/>
      </c>
      <c r="AJ21" s="1" t="str">
        <f t="shared" si="7"/>
        <v/>
      </c>
      <c r="AM21" s="12">
        <v>0</v>
      </c>
      <c r="AO21" s="12">
        <v>0</v>
      </c>
    </row>
    <row r="22" spans="1:45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AA22" s="8" t="str">
        <f t="shared" si="1"/>
        <v>=</v>
      </c>
      <c r="AC22" s="33">
        <f t="shared" si="0"/>
        <v>0</v>
      </c>
      <c r="AD22" s="33">
        <f t="shared" si="2"/>
        <v>0</v>
      </c>
      <c r="AF22" s="1" t="str">
        <f t="shared" si="3"/>
        <v/>
      </c>
      <c r="AG22" s="1" t="str">
        <f t="shared" si="4"/>
        <v/>
      </c>
      <c r="AH22" s="1" t="str">
        <f t="shared" si="5"/>
        <v/>
      </c>
      <c r="AI22" s="1" t="str">
        <f t="shared" si="6"/>
        <v/>
      </c>
      <c r="AJ22" s="1" t="str">
        <f t="shared" si="7"/>
        <v/>
      </c>
      <c r="AM22" s="50"/>
    </row>
    <row r="23" spans="1:45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AA23" s="8" t="str">
        <f t="shared" si="1"/>
        <v>=</v>
      </c>
      <c r="AC23" s="33">
        <f t="shared" si="0"/>
        <v>0</v>
      </c>
      <c r="AD23" s="33">
        <f t="shared" si="2"/>
        <v>0</v>
      </c>
      <c r="AF23" s="1" t="str">
        <f t="shared" si="3"/>
        <v/>
      </c>
      <c r="AG23" s="1" t="str">
        <f t="shared" si="4"/>
        <v/>
      </c>
      <c r="AH23" s="1" t="str">
        <f t="shared" si="5"/>
        <v/>
      </c>
      <c r="AI23" s="1" t="str">
        <f t="shared" si="6"/>
        <v/>
      </c>
      <c r="AJ23" s="1" t="str">
        <f t="shared" si="7"/>
        <v/>
      </c>
      <c r="AM23" s="50"/>
      <c r="AS23" s="5" t="s">
        <v>27</v>
      </c>
    </row>
    <row r="24" spans="1:45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AA24" s="8" t="str">
        <f t="shared" si="1"/>
        <v>=</v>
      </c>
      <c r="AC24" s="33">
        <f t="shared" si="0"/>
        <v>0</v>
      </c>
      <c r="AD24" s="33">
        <f t="shared" si="2"/>
        <v>0</v>
      </c>
      <c r="AF24" s="1" t="str">
        <f t="shared" si="3"/>
        <v/>
      </c>
      <c r="AG24" s="1" t="str">
        <f t="shared" si="4"/>
        <v/>
      </c>
      <c r="AH24" s="1" t="str">
        <f t="shared" si="5"/>
        <v/>
      </c>
      <c r="AI24" s="1" t="str">
        <f t="shared" si="6"/>
        <v/>
      </c>
      <c r="AJ24" s="1" t="str">
        <f t="shared" si="7"/>
        <v/>
      </c>
      <c r="AM24" s="50"/>
      <c r="AS24" s="5">
        <f>AS6+AS9</f>
        <v>246.40000000000003</v>
      </c>
    </row>
    <row r="25" spans="1:45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AA25" s="8" t="str">
        <f t="shared" si="1"/>
        <v>=</v>
      </c>
      <c r="AC25" s="33">
        <f t="shared" si="0"/>
        <v>0</v>
      </c>
      <c r="AD25" s="33">
        <f t="shared" si="2"/>
        <v>0</v>
      </c>
      <c r="AF25" s="1" t="str">
        <f t="shared" si="3"/>
        <v/>
      </c>
      <c r="AG25" s="1" t="str">
        <f t="shared" si="4"/>
        <v/>
      </c>
      <c r="AH25" s="1" t="str">
        <f t="shared" si="5"/>
        <v/>
      </c>
      <c r="AI25" s="1" t="str">
        <f t="shared" si="6"/>
        <v/>
      </c>
      <c r="AJ25" s="1" t="str">
        <f t="shared" si="7"/>
        <v/>
      </c>
      <c r="AM25" s="50"/>
    </row>
    <row r="26" spans="1:45" x14ac:dyDescent="0.2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AA26" s="8" t="str">
        <f t="shared" si="1"/>
        <v>=</v>
      </c>
      <c r="AC26" s="33">
        <f t="shared" si="0"/>
        <v>0</v>
      </c>
      <c r="AD26" s="33">
        <f t="shared" si="2"/>
        <v>0</v>
      </c>
      <c r="AF26" s="1" t="str">
        <f t="shared" si="3"/>
        <v/>
      </c>
      <c r="AG26" s="1" t="str">
        <f t="shared" si="4"/>
        <v/>
      </c>
      <c r="AH26" s="1" t="str">
        <f t="shared" si="5"/>
        <v/>
      </c>
      <c r="AI26" s="1" t="str">
        <f t="shared" si="6"/>
        <v/>
      </c>
      <c r="AJ26" s="1" t="str">
        <f t="shared" si="7"/>
        <v/>
      </c>
      <c r="AM26" s="50"/>
      <c r="AS26" s="5" t="s">
        <v>36</v>
      </c>
    </row>
    <row r="27" spans="1:45" x14ac:dyDescent="0.2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AA27" s="8" t="str">
        <f t="shared" si="1"/>
        <v>=</v>
      </c>
      <c r="AC27" s="33">
        <f t="shared" si="0"/>
        <v>0</v>
      </c>
      <c r="AD27" s="33">
        <f t="shared" si="2"/>
        <v>0</v>
      </c>
      <c r="AF27" s="1" t="str">
        <f t="shared" si="3"/>
        <v/>
      </c>
      <c r="AG27" s="1" t="str">
        <f t="shared" si="4"/>
        <v/>
      </c>
      <c r="AH27" s="1" t="str">
        <f t="shared" si="5"/>
        <v/>
      </c>
      <c r="AI27" s="1" t="str">
        <f t="shared" si="6"/>
        <v/>
      </c>
      <c r="AJ27" s="1" t="str">
        <f t="shared" si="7"/>
        <v/>
      </c>
      <c r="AM27" s="50"/>
      <c r="AS27" s="5">
        <f>AS6 / 1.12 * 0.12</f>
        <v>26.4</v>
      </c>
    </row>
    <row r="28" spans="1:45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AA28" s="8" t="str">
        <f t="shared" si="1"/>
        <v>=</v>
      </c>
      <c r="AC28" s="33">
        <f t="shared" si="0"/>
        <v>0</v>
      </c>
      <c r="AD28" s="33">
        <f t="shared" si="2"/>
        <v>0</v>
      </c>
      <c r="AF28" s="1" t="str">
        <f t="shared" si="3"/>
        <v/>
      </c>
      <c r="AG28" s="1" t="str">
        <f t="shared" si="4"/>
        <v/>
      </c>
      <c r="AH28" s="1" t="str">
        <f t="shared" si="5"/>
        <v/>
      </c>
      <c r="AI28" s="1" t="str">
        <f t="shared" si="6"/>
        <v/>
      </c>
      <c r="AJ28" s="1" t="str">
        <f t="shared" si="7"/>
        <v/>
      </c>
      <c r="AM28" s="50"/>
    </row>
    <row r="29" spans="1:45" x14ac:dyDescent="0.2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AA29" s="8" t="str">
        <f t="shared" si="1"/>
        <v>=</v>
      </c>
      <c r="AC29" s="33">
        <f t="shared" si="0"/>
        <v>0</v>
      </c>
      <c r="AD29" s="33">
        <f t="shared" si="2"/>
        <v>0</v>
      </c>
      <c r="AF29" s="1" t="str">
        <f t="shared" si="3"/>
        <v/>
      </c>
      <c r="AG29" s="1" t="str">
        <f t="shared" si="4"/>
        <v/>
      </c>
      <c r="AH29" s="1" t="str">
        <f t="shared" si="5"/>
        <v/>
      </c>
      <c r="AI29" s="1" t="str">
        <f t="shared" si="6"/>
        <v/>
      </c>
      <c r="AJ29" s="1" t="str">
        <f t="shared" si="7"/>
        <v/>
      </c>
      <c r="AM29" s="50"/>
      <c r="AS29" s="5" t="s">
        <v>28</v>
      </c>
    </row>
    <row r="30" spans="1:45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AA30" s="8" t="str">
        <f t="shared" si="1"/>
        <v>=</v>
      </c>
      <c r="AC30" s="33">
        <f t="shared" si="0"/>
        <v>0</v>
      </c>
      <c r="AD30" s="33">
        <f t="shared" si="2"/>
        <v>0</v>
      </c>
      <c r="AF30" s="1" t="str">
        <f t="shared" si="3"/>
        <v/>
      </c>
      <c r="AG30" s="1" t="str">
        <f t="shared" si="4"/>
        <v/>
      </c>
      <c r="AH30" s="1" t="str">
        <f t="shared" si="5"/>
        <v/>
      </c>
      <c r="AI30" s="1" t="str">
        <f t="shared" si="6"/>
        <v/>
      </c>
      <c r="AJ30" s="1" t="str">
        <f t="shared" si="7"/>
        <v/>
      </c>
      <c r="AM30" s="50"/>
      <c r="AS30" s="5">
        <f>AS9/1.12*0.12</f>
        <v>0</v>
      </c>
    </row>
    <row r="31" spans="1:45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AA31" s="8" t="str">
        <f t="shared" si="1"/>
        <v>=</v>
      </c>
      <c r="AC31" s="33">
        <f t="shared" si="0"/>
        <v>0</v>
      </c>
      <c r="AD31" s="33">
        <f t="shared" si="2"/>
        <v>0</v>
      </c>
      <c r="AF31" s="1" t="str">
        <f t="shared" si="3"/>
        <v/>
      </c>
      <c r="AG31" s="1" t="str">
        <f t="shared" si="4"/>
        <v/>
      </c>
      <c r="AH31" s="1" t="str">
        <f t="shared" si="5"/>
        <v/>
      </c>
      <c r="AI31" s="1" t="str">
        <f t="shared" si="6"/>
        <v/>
      </c>
      <c r="AJ31" s="1" t="str">
        <f t="shared" si="7"/>
        <v/>
      </c>
      <c r="AM31" s="50"/>
    </row>
    <row r="32" spans="1:45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AA32" s="8" t="str">
        <f t="shared" si="1"/>
        <v>=</v>
      </c>
      <c r="AC32" s="33">
        <f t="shared" si="0"/>
        <v>0</v>
      </c>
      <c r="AD32" s="33">
        <f t="shared" si="2"/>
        <v>0</v>
      </c>
      <c r="AF32" s="1" t="str">
        <f t="shared" si="3"/>
        <v/>
      </c>
      <c r="AG32" s="1" t="str">
        <f t="shared" si="4"/>
        <v/>
      </c>
      <c r="AH32" s="1" t="str">
        <f t="shared" si="5"/>
        <v/>
      </c>
      <c r="AI32" s="1" t="str">
        <f t="shared" si="6"/>
        <v/>
      </c>
      <c r="AJ32" s="1" t="str">
        <f t="shared" si="7"/>
        <v/>
      </c>
      <c r="AS32" s="5" t="s">
        <v>32</v>
      </c>
    </row>
    <row r="33" spans="1:52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AA33" s="8" t="str">
        <f t="shared" si="1"/>
        <v>=</v>
      </c>
      <c r="AC33" s="33">
        <f t="shared" si="0"/>
        <v>0</v>
      </c>
      <c r="AD33" s="33">
        <f t="shared" si="2"/>
        <v>0</v>
      </c>
      <c r="AF33" s="1" t="str">
        <f t="shared" si="3"/>
        <v/>
      </c>
      <c r="AG33" s="1" t="str">
        <f t="shared" si="4"/>
        <v/>
      </c>
      <c r="AH33" s="1" t="str">
        <f t="shared" si="5"/>
        <v/>
      </c>
      <c r="AI33" s="1" t="str">
        <f t="shared" si="6"/>
        <v/>
      </c>
      <c r="AJ33" s="1" t="str">
        <f t="shared" si="7"/>
        <v/>
      </c>
      <c r="AS33" s="5">
        <f>(((AS3-(AS6/1.12*0.12)) * (AO6*0.01)) / AM3) * AM6</f>
        <v>0</v>
      </c>
    </row>
    <row r="34" spans="1:52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AA34" s="8" t="str">
        <f t="shared" si="1"/>
        <v>=</v>
      </c>
      <c r="AC34" s="33">
        <f t="shared" si="0"/>
        <v>0</v>
      </c>
      <c r="AD34" s="33">
        <f t="shared" si="2"/>
        <v>0</v>
      </c>
      <c r="AF34" s="1" t="str">
        <f t="shared" si="3"/>
        <v/>
      </c>
      <c r="AG34" s="1" t="str">
        <f t="shared" si="4"/>
        <v/>
      </c>
      <c r="AH34" s="1" t="str">
        <f t="shared" si="5"/>
        <v/>
      </c>
      <c r="AI34" s="1" t="str">
        <f t="shared" si="6"/>
        <v/>
      </c>
      <c r="AJ34" s="1" t="str">
        <f t="shared" si="7"/>
        <v/>
      </c>
    </row>
    <row r="35" spans="1:52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AA35" s="8" t="str">
        <f t="shared" si="1"/>
        <v>=</v>
      </c>
      <c r="AC35" s="33">
        <f t="shared" si="0"/>
        <v>0</v>
      </c>
      <c r="AD35" s="33">
        <f t="shared" si="2"/>
        <v>0</v>
      </c>
      <c r="AF35" s="1" t="str">
        <f t="shared" si="3"/>
        <v/>
      </c>
      <c r="AG35" s="1" t="str">
        <f t="shared" si="4"/>
        <v/>
      </c>
      <c r="AH35" s="1" t="str">
        <f t="shared" si="5"/>
        <v/>
      </c>
      <c r="AI35" s="1" t="str">
        <f t="shared" si="6"/>
        <v/>
      </c>
      <c r="AJ35" s="1" t="str">
        <f t="shared" si="7"/>
        <v/>
      </c>
      <c r="AS35" s="5" t="s">
        <v>38</v>
      </c>
    </row>
    <row r="36" spans="1:52" s="4" customFormat="1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AA36" s="8" t="str">
        <f t="shared" si="1"/>
        <v>=</v>
      </c>
      <c r="AC36" s="33">
        <f t="shared" si="0"/>
        <v>0</v>
      </c>
      <c r="AD36" s="33">
        <f t="shared" si="2"/>
        <v>0</v>
      </c>
      <c r="AF36" s="1" t="str">
        <f t="shared" si="3"/>
        <v/>
      </c>
      <c r="AG36" s="1" t="str">
        <f t="shared" si="4"/>
        <v/>
      </c>
      <c r="AH36" s="1" t="str">
        <f t="shared" si="5"/>
        <v/>
      </c>
      <c r="AI36" s="1" t="str">
        <f t="shared" si="6"/>
        <v/>
      </c>
      <c r="AJ36" s="1" t="str">
        <f t="shared" si="7"/>
        <v/>
      </c>
      <c r="AL36"/>
      <c r="AM36"/>
      <c r="AN36"/>
      <c r="AO36"/>
      <c r="AP36"/>
      <c r="AR36"/>
      <c r="AS36" s="6">
        <f xml:space="preserve"> ((AS3-(AS6/1.12*0.12)) /AM3*AM15) * (AO15/100)</f>
        <v>0</v>
      </c>
      <c r="AT36"/>
      <c r="AU36"/>
      <c r="AV36"/>
      <c r="AW36" s="2"/>
      <c r="AX36"/>
      <c r="AY36" s="3"/>
      <c r="AZ36"/>
    </row>
    <row r="37" spans="1:52" s="4" customFormat="1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AA37" s="8" t="str">
        <f t="shared" si="1"/>
        <v>=</v>
      </c>
      <c r="AC37" s="33">
        <f t="shared" si="0"/>
        <v>0</v>
      </c>
      <c r="AD37" s="33">
        <f t="shared" si="2"/>
        <v>0</v>
      </c>
      <c r="AF37" s="1" t="str">
        <f t="shared" si="3"/>
        <v/>
      </c>
      <c r="AG37" s="1" t="str">
        <f t="shared" si="4"/>
        <v/>
      </c>
      <c r="AH37" s="1" t="str">
        <f t="shared" si="5"/>
        <v/>
      </c>
      <c r="AI37" s="1" t="str">
        <f t="shared" si="6"/>
        <v/>
      </c>
      <c r="AJ37" s="1" t="str">
        <f t="shared" si="7"/>
        <v/>
      </c>
      <c r="AL37"/>
      <c r="AM37"/>
      <c r="AN37"/>
      <c r="AO37"/>
      <c r="AP37"/>
      <c r="AR37"/>
      <c r="AS37" s="2"/>
      <c r="AT37"/>
      <c r="AU37"/>
      <c r="AV37"/>
      <c r="AW37" s="2"/>
      <c r="AX37"/>
      <c r="AY37" s="3"/>
      <c r="AZ37"/>
    </row>
    <row r="38" spans="1:52" s="4" customFormat="1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AA38" s="8" t="str">
        <f t="shared" si="1"/>
        <v>=</v>
      </c>
      <c r="AC38" s="33">
        <f t="shared" si="0"/>
        <v>0</v>
      </c>
      <c r="AD38" s="33">
        <f t="shared" si="2"/>
        <v>0</v>
      </c>
      <c r="AF38" s="1" t="str">
        <f t="shared" si="3"/>
        <v/>
      </c>
      <c r="AG38" s="1" t="str">
        <f t="shared" si="4"/>
        <v/>
      </c>
      <c r="AH38" s="1" t="str">
        <f t="shared" si="5"/>
        <v/>
      </c>
      <c r="AI38" s="1" t="str">
        <f t="shared" si="6"/>
        <v/>
      </c>
      <c r="AJ38" s="1" t="str">
        <f t="shared" si="7"/>
        <v/>
      </c>
      <c r="AL38"/>
      <c r="AM38"/>
      <c r="AN38"/>
      <c r="AO38"/>
      <c r="AP38"/>
      <c r="AR38"/>
      <c r="AS38" s="5" t="s">
        <v>35</v>
      </c>
      <c r="AT38"/>
      <c r="AU38"/>
      <c r="AV38"/>
      <c r="AW38" s="2"/>
      <c r="AX38"/>
      <c r="AY38" s="3"/>
      <c r="AZ38"/>
    </row>
    <row r="39" spans="1:52" s="4" customFormat="1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AA39" s="8" t="str">
        <f t="shared" si="1"/>
        <v>=</v>
      </c>
      <c r="AC39" s="33">
        <f t="shared" si="0"/>
        <v>0</v>
      </c>
      <c r="AD39" s="33">
        <f t="shared" si="2"/>
        <v>0</v>
      </c>
      <c r="AF39" s="1" t="str">
        <f t="shared" si="3"/>
        <v/>
      </c>
      <c r="AG39" s="1" t="str">
        <f t="shared" si="4"/>
        <v/>
      </c>
      <c r="AH39" s="1" t="str">
        <f t="shared" si="5"/>
        <v/>
      </c>
      <c r="AI39" s="1" t="str">
        <f t="shared" si="6"/>
        <v/>
      </c>
      <c r="AJ39" s="1" t="str">
        <f t="shared" si="7"/>
        <v/>
      </c>
      <c r="AL39"/>
      <c r="AM39"/>
      <c r="AN39"/>
      <c r="AO39"/>
      <c r="AP39"/>
      <c r="AR39"/>
      <c r="AS39" s="5">
        <f>(AS6+AS9)/AM3*(AM6+AM9+AM12+AM18) / 1.12 * 0.12</f>
        <v>0</v>
      </c>
      <c r="AT39"/>
      <c r="AU39"/>
      <c r="AV39"/>
      <c r="AW39" s="2"/>
      <c r="AX39"/>
      <c r="AY39" s="3"/>
      <c r="AZ39"/>
    </row>
    <row r="40" spans="1:52" s="4" customFormat="1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AA40" s="8" t="str">
        <f t="shared" si="1"/>
        <v>=</v>
      </c>
      <c r="AC40" s="33">
        <f t="shared" si="0"/>
        <v>0</v>
      </c>
      <c r="AD40" s="33">
        <f t="shared" si="2"/>
        <v>0</v>
      </c>
      <c r="AF40" s="1" t="str">
        <f t="shared" si="3"/>
        <v/>
      </c>
      <c r="AG40" s="1" t="str">
        <f t="shared" si="4"/>
        <v/>
      </c>
      <c r="AH40" s="1" t="str">
        <f t="shared" si="5"/>
        <v/>
      </c>
      <c r="AI40" s="1" t="str">
        <f t="shared" si="6"/>
        <v/>
      </c>
      <c r="AJ40" s="1" t="str">
        <f t="shared" si="7"/>
        <v/>
      </c>
      <c r="AL40"/>
      <c r="AM40"/>
      <c r="AN40"/>
      <c r="AO40"/>
      <c r="AP40"/>
      <c r="AR40"/>
      <c r="AS40" s="2"/>
      <c r="AT40"/>
      <c r="AU40"/>
      <c r="AV40"/>
      <c r="AW40" s="2"/>
      <c r="AX40"/>
      <c r="AY40" s="3"/>
      <c r="AZ40"/>
    </row>
    <row r="41" spans="1:52" s="4" customFormat="1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AA41" s="8" t="str">
        <f t="shared" si="1"/>
        <v>=</v>
      </c>
      <c r="AC41" s="33">
        <f t="shared" si="0"/>
        <v>0</v>
      </c>
      <c r="AD41" s="33">
        <f t="shared" si="2"/>
        <v>0</v>
      </c>
      <c r="AF41" s="1" t="str">
        <f t="shared" si="3"/>
        <v/>
      </c>
      <c r="AG41" s="1" t="str">
        <f t="shared" si="4"/>
        <v/>
      </c>
      <c r="AH41" s="1" t="str">
        <f t="shared" si="5"/>
        <v/>
      </c>
      <c r="AI41" s="1" t="str">
        <f t="shared" si="6"/>
        <v/>
      </c>
      <c r="AJ41" s="1" t="str">
        <f t="shared" si="7"/>
        <v/>
      </c>
      <c r="AL41"/>
      <c r="AM41"/>
      <c r="AN41"/>
      <c r="AO41"/>
      <c r="AP41"/>
      <c r="AR41"/>
      <c r="AS41" s="5" t="s">
        <v>33</v>
      </c>
      <c r="AT41"/>
      <c r="AU41"/>
      <c r="AV41"/>
      <c r="AW41" s="2"/>
      <c r="AX41"/>
      <c r="AY41" s="3"/>
      <c r="AZ41"/>
    </row>
    <row r="42" spans="1:52" s="4" customFormat="1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AA42" s="8" t="str">
        <f t="shared" si="1"/>
        <v>=</v>
      </c>
      <c r="AC42" s="33">
        <f t="shared" si="0"/>
        <v>0</v>
      </c>
      <c r="AD42" s="33">
        <f t="shared" si="2"/>
        <v>0</v>
      </c>
      <c r="AF42" s="1" t="str">
        <f t="shared" si="3"/>
        <v/>
      </c>
      <c r="AG42" s="1" t="str">
        <f t="shared" si="4"/>
        <v/>
      </c>
      <c r="AH42" s="1" t="str">
        <f t="shared" si="5"/>
        <v/>
      </c>
      <c r="AI42" s="1" t="str">
        <f t="shared" si="6"/>
        <v/>
      </c>
      <c r="AJ42" s="1" t="str">
        <f t="shared" si="7"/>
        <v/>
      </c>
      <c r="AL42"/>
      <c r="AM42"/>
      <c r="AN42"/>
      <c r="AO42"/>
      <c r="AP42"/>
      <c r="AR42"/>
      <c r="AS42" s="5">
        <f xml:space="preserve"> (SUM(AF:AF)) - (SUM(AF:AF) / AM3 * AM6)</f>
        <v>246.40000000000003</v>
      </c>
      <c r="AT42"/>
      <c r="AU42"/>
      <c r="AV42"/>
      <c r="AW42" s="2"/>
      <c r="AX42"/>
      <c r="AY42" s="3"/>
      <c r="AZ42"/>
    </row>
    <row r="43" spans="1:52" s="4" customFormat="1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AA43" s="8" t="str">
        <f t="shared" si="1"/>
        <v>=</v>
      </c>
      <c r="AC43" s="33">
        <f t="shared" si="0"/>
        <v>0</v>
      </c>
      <c r="AD43" s="33">
        <f t="shared" si="2"/>
        <v>0</v>
      </c>
      <c r="AF43" s="1" t="str">
        <f t="shared" si="3"/>
        <v/>
      </c>
      <c r="AG43" s="1" t="str">
        <f t="shared" si="4"/>
        <v/>
      </c>
      <c r="AH43" s="1" t="str">
        <f t="shared" si="5"/>
        <v/>
      </c>
      <c r="AI43" s="1" t="str">
        <f t="shared" si="6"/>
        <v/>
      </c>
      <c r="AJ43" s="1" t="str">
        <f t="shared" si="7"/>
        <v/>
      </c>
      <c r="AL43"/>
      <c r="AM43"/>
      <c r="AN43"/>
      <c r="AO43"/>
      <c r="AP43"/>
      <c r="AR43"/>
      <c r="AS43" s="2"/>
      <c r="AT43"/>
      <c r="AU43"/>
      <c r="AV43"/>
      <c r="AW43" s="2"/>
      <c r="AX43"/>
      <c r="AY43" s="3"/>
      <c r="AZ43"/>
    </row>
    <row r="44" spans="1:52" s="4" customFormat="1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AA44" s="8" t="str">
        <f t="shared" si="1"/>
        <v>=</v>
      </c>
      <c r="AC44" s="33">
        <f t="shared" si="0"/>
        <v>0</v>
      </c>
      <c r="AD44" s="33">
        <f t="shared" si="2"/>
        <v>0</v>
      </c>
      <c r="AF44" s="1" t="str">
        <f t="shared" si="3"/>
        <v/>
      </c>
      <c r="AG44" s="1" t="str">
        <f t="shared" si="4"/>
        <v/>
      </c>
      <c r="AH44" s="1" t="str">
        <f t="shared" si="5"/>
        <v/>
      </c>
      <c r="AI44" s="1" t="str">
        <f t="shared" si="6"/>
        <v/>
      </c>
      <c r="AJ44" s="1" t="str">
        <f t="shared" si="7"/>
        <v/>
      </c>
      <c r="AL44"/>
      <c r="AM44"/>
      <c r="AN44"/>
      <c r="AO44"/>
      <c r="AP44"/>
      <c r="AR44"/>
      <c r="AS44" s="5" t="s">
        <v>34</v>
      </c>
      <c r="AT44"/>
      <c r="AU44"/>
      <c r="AV44"/>
      <c r="AW44" s="2"/>
      <c r="AX44"/>
      <c r="AY44" s="3"/>
      <c r="AZ44"/>
    </row>
    <row r="45" spans="1:52" s="4" customFormat="1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AA45" s="8" t="str">
        <f t="shared" si="1"/>
        <v>=</v>
      </c>
      <c r="AC45" s="33">
        <f t="shared" si="0"/>
        <v>0</v>
      </c>
      <c r="AD45" s="33">
        <f t="shared" si="2"/>
        <v>0</v>
      </c>
      <c r="AF45" s="1" t="str">
        <f t="shared" si="3"/>
        <v/>
      </c>
      <c r="AG45" s="1" t="str">
        <f t="shared" si="4"/>
        <v/>
      </c>
      <c r="AH45" s="1" t="str">
        <f t="shared" si="5"/>
        <v/>
      </c>
      <c r="AI45" s="1" t="str">
        <f t="shared" si="6"/>
        <v/>
      </c>
      <c r="AJ45" s="1" t="str">
        <f t="shared" si="7"/>
        <v/>
      </c>
      <c r="AL45"/>
      <c r="AM45"/>
      <c r="AN45"/>
      <c r="AO45"/>
      <c r="AP45"/>
      <c r="AR45"/>
      <c r="AS45" s="5">
        <f xml:space="preserve"> (SUM(AG:AG) * 1.12) - ((SUM(AG:AG) * 1.12) /AM3 * AM6)</f>
        <v>0</v>
      </c>
      <c r="AT45"/>
      <c r="AU45"/>
      <c r="AV45"/>
      <c r="AW45" s="2"/>
      <c r="AX45"/>
      <c r="AY45" s="3"/>
      <c r="AZ45"/>
    </row>
    <row r="46" spans="1:52" s="4" customFormat="1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AA46" s="8" t="str">
        <f t="shared" si="1"/>
        <v>=</v>
      </c>
      <c r="AC46" s="33">
        <f t="shared" si="0"/>
        <v>0</v>
      </c>
      <c r="AD46" s="33">
        <f t="shared" si="2"/>
        <v>0</v>
      </c>
      <c r="AF46" s="1" t="str">
        <f t="shared" si="3"/>
        <v/>
      </c>
      <c r="AG46" s="1" t="str">
        <f t="shared" si="4"/>
        <v/>
      </c>
      <c r="AH46" s="1" t="str">
        <f t="shared" si="5"/>
        <v/>
      </c>
      <c r="AI46" s="1" t="str">
        <f t="shared" si="6"/>
        <v/>
      </c>
      <c r="AJ46" s="1" t="str">
        <f t="shared" si="7"/>
        <v/>
      </c>
      <c r="AL46"/>
      <c r="AM46"/>
      <c r="AN46"/>
      <c r="AO46"/>
      <c r="AP46"/>
      <c r="AR46"/>
      <c r="AS46" s="2"/>
      <c r="AT46"/>
      <c r="AU46"/>
      <c r="AV46"/>
      <c r="AW46" s="2"/>
      <c r="AX46"/>
      <c r="AY46" s="3"/>
      <c r="AZ46"/>
    </row>
    <row r="47" spans="1:52" s="4" customFormat="1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AA47" s="8" t="str">
        <f t="shared" si="1"/>
        <v>=</v>
      </c>
      <c r="AC47" s="33">
        <f t="shared" si="0"/>
        <v>0</v>
      </c>
      <c r="AD47" s="33">
        <f t="shared" si="2"/>
        <v>0</v>
      </c>
      <c r="AF47" s="1" t="str">
        <f t="shared" si="3"/>
        <v/>
      </c>
      <c r="AG47" s="1" t="str">
        <f t="shared" si="4"/>
        <v/>
      </c>
      <c r="AH47" s="1" t="str">
        <f t="shared" si="5"/>
        <v/>
      </c>
      <c r="AI47" s="1" t="str">
        <f t="shared" si="6"/>
        <v/>
      </c>
      <c r="AJ47" s="1" t="str">
        <f t="shared" si="7"/>
        <v/>
      </c>
      <c r="AL47"/>
      <c r="AM47"/>
      <c r="AN47"/>
      <c r="AO47"/>
      <c r="AP47"/>
      <c r="AR47"/>
      <c r="AS47" s="5" t="s">
        <v>37</v>
      </c>
      <c r="AT47"/>
      <c r="AU47"/>
      <c r="AV47"/>
      <c r="AW47" s="2"/>
      <c r="AX47"/>
      <c r="AY47" s="3"/>
      <c r="AZ47"/>
    </row>
    <row r="48" spans="1:52" s="4" customFormat="1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AA48" s="8" t="str">
        <f t="shared" si="1"/>
        <v>=</v>
      </c>
      <c r="AC48" s="33">
        <f t="shared" si="0"/>
        <v>0</v>
      </c>
      <c r="AD48" s="33">
        <f t="shared" si="2"/>
        <v>0</v>
      </c>
      <c r="AF48" s="1" t="str">
        <f t="shared" si="3"/>
        <v/>
      </c>
      <c r="AG48" s="1" t="str">
        <f t="shared" si="4"/>
        <v/>
      </c>
      <c r="AH48" s="1" t="str">
        <f t="shared" si="5"/>
        <v/>
      </c>
      <c r="AI48" s="1" t="str">
        <f t="shared" si="6"/>
        <v/>
      </c>
      <c r="AJ48" s="1" t="str">
        <f t="shared" si="7"/>
        <v/>
      </c>
      <c r="AL48"/>
      <c r="AM48"/>
      <c r="AN48"/>
      <c r="AO48"/>
      <c r="AP48"/>
      <c r="AR48"/>
      <c r="AS48" s="5"/>
      <c r="AT48"/>
      <c r="AU48"/>
      <c r="AV48"/>
      <c r="AW48" s="2"/>
      <c r="AX48"/>
      <c r="AY48" s="3"/>
      <c r="AZ48"/>
    </row>
    <row r="49" spans="1:52" s="4" customFormat="1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AA49" s="8" t="str">
        <f t="shared" si="1"/>
        <v>=</v>
      </c>
      <c r="AC49" s="33">
        <f t="shared" si="0"/>
        <v>0</v>
      </c>
      <c r="AD49" s="33">
        <f t="shared" si="2"/>
        <v>0</v>
      </c>
      <c r="AF49" s="1" t="str">
        <f t="shared" si="3"/>
        <v/>
      </c>
      <c r="AG49" s="1" t="str">
        <f t="shared" si="4"/>
        <v/>
      </c>
      <c r="AH49" s="1" t="str">
        <f t="shared" si="5"/>
        <v/>
      </c>
      <c r="AI49" s="1" t="str">
        <f t="shared" si="6"/>
        <v/>
      </c>
      <c r="AJ49" s="1" t="str">
        <f t="shared" si="7"/>
        <v/>
      </c>
      <c r="AL49"/>
      <c r="AM49"/>
      <c r="AN49"/>
      <c r="AO49"/>
      <c r="AP49"/>
      <c r="AR49"/>
      <c r="AS49" s="2"/>
      <c r="AT49"/>
      <c r="AU49"/>
      <c r="AV49"/>
      <c r="AW49" s="2"/>
      <c r="AX49"/>
      <c r="AY49" s="3"/>
      <c r="AZ49"/>
    </row>
    <row r="50" spans="1:52" s="4" customForma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AA50" s="8" t="str">
        <f t="shared" si="1"/>
        <v>=</v>
      </c>
      <c r="AC50" s="33">
        <f t="shared" si="0"/>
        <v>0</v>
      </c>
      <c r="AD50" s="33">
        <f t="shared" si="2"/>
        <v>0</v>
      </c>
      <c r="AF50" s="1" t="str">
        <f t="shared" si="3"/>
        <v/>
      </c>
      <c r="AG50" s="1" t="str">
        <f t="shared" si="4"/>
        <v/>
      </c>
      <c r="AH50" s="1" t="str">
        <f t="shared" si="5"/>
        <v/>
      </c>
      <c r="AI50" s="1" t="str">
        <f t="shared" si="6"/>
        <v/>
      </c>
      <c r="AJ50" s="1" t="str">
        <f t="shared" si="7"/>
        <v/>
      </c>
      <c r="AL50"/>
      <c r="AM50"/>
      <c r="AN50"/>
      <c r="AO50"/>
      <c r="AP50"/>
      <c r="AR50"/>
      <c r="AS50" s="5" t="s">
        <v>125</v>
      </c>
      <c r="AT50"/>
      <c r="AU50"/>
      <c r="AV50"/>
      <c r="AW50" s="2"/>
      <c r="AX50"/>
      <c r="AY50" s="3"/>
      <c r="AZ50"/>
    </row>
    <row r="51" spans="1:52" s="4" customFormat="1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AA51" s="8" t="str">
        <f t="shared" si="1"/>
        <v>=</v>
      </c>
      <c r="AC51" s="33">
        <f t="shared" si="0"/>
        <v>0</v>
      </c>
      <c r="AD51" s="33">
        <f t="shared" si="2"/>
        <v>0</v>
      </c>
      <c r="AF51" s="1" t="str">
        <f t="shared" si="3"/>
        <v/>
      </c>
      <c r="AG51" s="1" t="str">
        <f t="shared" si="4"/>
        <v/>
      </c>
      <c r="AH51" s="1" t="str">
        <f t="shared" si="5"/>
        <v/>
      </c>
      <c r="AI51" s="1" t="str">
        <f t="shared" si="6"/>
        <v/>
      </c>
      <c r="AJ51" s="1" t="str">
        <f t="shared" si="7"/>
        <v/>
      </c>
      <c r="AL51"/>
      <c r="AM51"/>
      <c r="AN51"/>
      <c r="AO51"/>
      <c r="AP51"/>
      <c r="AR51"/>
      <c r="AS51" s="5">
        <f>(AS6+AS9) / AM3 * AM6 / 1.12 * 0.2</f>
        <v>0</v>
      </c>
      <c r="AT51"/>
      <c r="AU51"/>
      <c r="AV51"/>
      <c r="AW51" s="2"/>
      <c r="AX51"/>
      <c r="AY51" s="3"/>
      <c r="AZ51"/>
    </row>
    <row r="52" spans="1:52" s="4" customForma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AA52" s="8" t="str">
        <f t="shared" si="1"/>
        <v>=</v>
      </c>
      <c r="AC52" s="33">
        <f t="shared" si="0"/>
        <v>0</v>
      </c>
      <c r="AD52" s="33">
        <f t="shared" si="2"/>
        <v>0</v>
      </c>
      <c r="AF52" s="1" t="str">
        <f t="shared" si="3"/>
        <v/>
      </c>
      <c r="AG52" s="1" t="str">
        <f t="shared" si="4"/>
        <v/>
      </c>
      <c r="AH52" s="1" t="str">
        <f t="shared" si="5"/>
        <v/>
      </c>
      <c r="AI52" s="1" t="str">
        <f t="shared" si="6"/>
        <v/>
      </c>
      <c r="AJ52" s="1" t="str">
        <f t="shared" si="7"/>
        <v/>
      </c>
      <c r="AL52"/>
      <c r="AM52"/>
      <c r="AN52"/>
      <c r="AO52"/>
      <c r="AP52"/>
      <c r="AR52"/>
      <c r="AS52" s="2"/>
      <c r="AT52"/>
      <c r="AU52"/>
      <c r="AV52"/>
      <c r="AW52" s="2"/>
      <c r="AX52"/>
      <c r="AY52" s="3"/>
      <c r="AZ52"/>
    </row>
    <row r="53" spans="1:52" s="4" customForma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AA53" s="8" t="str">
        <f t="shared" si="1"/>
        <v>=</v>
      </c>
      <c r="AC53" s="33">
        <f t="shared" si="0"/>
        <v>0</v>
      </c>
      <c r="AD53" s="33">
        <f t="shared" si="2"/>
        <v>0</v>
      </c>
      <c r="AF53" s="1" t="str">
        <f t="shared" si="3"/>
        <v/>
      </c>
      <c r="AG53" s="1" t="str">
        <f t="shared" si="4"/>
        <v/>
      </c>
      <c r="AH53" s="1" t="str">
        <f t="shared" si="5"/>
        <v/>
      </c>
      <c r="AI53" s="1" t="str">
        <f t="shared" si="6"/>
        <v/>
      </c>
      <c r="AJ53" s="1" t="str">
        <f t="shared" si="7"/>
        <v/>
      </c>
      <c r="AL53"/>
      <c r="AM53"/>
      <c r="AN53"/>
      <c r="AO53"/>
      <c r="AP53"/>
      <c r="AR53"/>
      <c r="AS53" s="5" t="s">
        <v>126</v>
      </c>
      <c r="AT53"/>
      <c r="AU53"/>
      <c r="AV53"/>
      <c r="AW53" s="2"/>
      <c r="AX53"/>
      <c r="AY53" s="3"/>
      <c r="AZ53"/>
    </row>
    <row r="54" spans="1:52" s="4" customFormat="1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AA54" s="8" t="str">
        <f t="shared" si="1"/>
        <v>=</v>
      </c>
      <c r="AC54" s="33">
        <f t="shared" si="0"/>
        <v>0</v>
      </c>
      <c r="AD54" s="33">
        <f t="shared" si="2"/>
        <v>0</v>
      </c>
      <c r="AF54" s="1" t="str">
        <f t="shared" si="3"/>
        <v/>
      </c>
      <c r="AG54" s="1" t="str">
        <f t="shared" si="4"/>
        <v/>
      </c>
      <c r="AH54" s="1" t="str">
        <f t="shared" si="5"/>
        <v/>
      </c>
      <c r="AI54" s="1" t="str">
        <f t="shared" si="6"/>
        <v/>
      </c>
      <c r="AJ54" s="1" t="str">
        <f t="shared" si="7"/>
        <v/>
      </c>
      <c r="AL54"/>
      <c r="AM54"/>
      <c r="AN54"/>
      <c r="AO54"/>
      <c r="AP54"/>
      <c r="AR54"/>
      <c r="AS54" s="5">
        <f>(AS6+AS9) / AM3 * AM9 / 1.12 * 0.2</f>
        <v>0</v>
      </c>
      <c r="AT54"/>
      <c r="AU54"/>
      <c r="AV54"/>
      <c r="AW54" s="2"/>
      <c r="AX54"/>
      <c r="AY54" s="3"/>
      <c r="AZ54"/>
    </row>
    <row r="55" spans="1:52" s="4" customFormat="1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AA55" s="8" t="str">
        <f t="shared" si="1"/>
        <v>=</v>
      </c>
      <c r="AC55" s="33">
        <f t="shared" si="0"/>
        <v>0</v>
      </c>
      <c r="AD55" s="33">
        <f t="shared" si="2"/>
        <v>0</v>
      </c>
      <c r="AF55" s="1" t="str">
        <f t="shared" si="3"/>
        <v/>
      </c>
      <c r="AG55" s="1" t="str">
        <f t="shared" si="4"/>
        <v/>
      </c>
      <c r="AH55" s="1" t="str">
        <f t="shared" si="5"/>
        <v/>
      </c>
      <c r="AI55" s="1" t="str">
        <f t="shared" si="6"/>
        <v/>
      </c>
      <c r="AJ55" s="1" t="str">
        <f t="shared" si="7"/>
        <v/>
      </c>
      <c r="AL55"/>
      <c r="AM55"/>
      <c r="AN55"/>
      <c r="AO55"/>
      <c r="AP55"/>
      <c r="AR55"/>
      <c r="AS55" s="2"/>
      <c r="AT55"/>
      <c r="AU55"/>
      <c r="AV55"/>
      <c r="AW55" s="2"/>
      <c r="AX55"/>
      <c r="AY55" s="3"/>
      <c r="AZ55"/>
    </row>
    <row r="56" spans="1:52" s="4" customForma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AA56" s="8" t="str">
        <f t="shared" si="1"/>
        <v>=</v>
      </c>
      <c r="AC56" s="33">
        <f t="shared" si="0"/>
        <v>0</v>
      </c>
      <c r="AD56" s="33">
        <f t="shared" si="2"/>
        <v>0</v>
      </c>
      <c r="AF56" s="1" t="str">
        <f t="shared" si="3"/>
        <v/>
      </c>
      <c r="AG56" s="1" t="str">
        <f t="shared" si="4"/>
        <v/>
      </c>
      <c r="AH56" s="1" t="str">
        <f t="shared" si="5"/>
        <v/>
      </c>
      <c r="AI56" s="1" t="str">
        <f t="shared" si="6"/>
        <v/>
      </c>
      <c r="AJ56" s="1" t="str">
        <f t="shared" si="7"/>
        <v/>
      </c>
      <c r="AL56"/>
      <c r="AM56"/>
      <c r="AN56"/>
      <c r="AO56"/>
      <c r="AP56"/>
      <c r="AR56"/>
      <c r="AS56" s="2"/>
      <c r="AT56"/>
      <c r="AU56"/>
      <c r="AV56"/>
      <c r="AW56" s="2"/>
      <c r="AX56"/>
      <c r="AY56" s="3"/>
      <c r="AZ56"/>
    </row>
    <row r="57" spans="1:52" s="4" customForma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AA57" s="8" t="str">
        <f t="shared" si="1"/>
        <v>=</v>
      </c>
      <c r="AC57" s="33">
        <f t="shared" si="0"/>
        <v>0</v>
      </c>
      <c r="AD57" s="33">
        <f t="shared" si="2"/>
        <v>0</v>
      </c>
      <c r="AF57" s="1" t="str">
        <f t="shared" si="3"/>
        <v/>
      </c>
      <c r="AG57" s="1" t="str">
        <f t="shared" si="4"/>
        <v/>
      </c>
      <c r="AH57" s="1" t="str">
        <f t="shared" si="5"/>
        <v/>
      </c>
      <c r="AI57" s="1" t="str">
        <f t="shared" si="6"/>
        <v/>
      </c>
      <c r="AJ57" s="1" t="str">
        <f t="shared" si="7"/>
        <v/>
      </c>
      <c r="AL57"/>
      <c r="AM57"/>
      <c r="AN57"/>
      <c r="AO57"/>
      <c r="AP57"/>
      <c r="AR57"/>
      <c r="AS57" s="2"/>
      <c r="AT57"/>
      <c r="AU57"/>
      <c r="AV57"/>
      <c r="AW57" s="2"/>
      <c r="AX57"/>
      <c r="AY57" s="3"/>
      <c r="AZ57"/>
    </row>
    <row r="58" spans="1:52" s="4" customForma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AA58" s="8" t="str">
        <f t="shared" si="1"/>
        <v>=</v>
      </c>
      <c r="AC58" s="33">
        <f t="shared" si="0"/>
        <v>0</v>
      </c>
      <c r="AD58" s="33">
        <f t="shared" si="2"/>
        <v>0</v>
      </c>
      <c r="AF58" s="1" t="str">
        <f t="shared" si="3"/>
        <v/>
      </c>
      <c r="AG58" s="1" t="str">
        <f t="shared" si="4"/>
        <v/>
      </c>
      <c r="AH58" s="1" t="str">
        <f t="shared" si="5"/>
        <v/>
      </c>
      <c r="AI58" s="1" t="str">
        <f t="shared" si="6"/>
        <v/>
      </c>
      <c r="AJ58" s="1" t="str">
        <f t="shared" si="7"/>
        <v/>
      </c>
      <c r="AL58"/>
      <c r="AM58"/>
      <c r="AN58"/>
      <c r="AO58"/>
      <c r="AP58"/>
      <c r="AR58"/>
      <c r="AS58" s="2"/>
      <c r="AT58"/>
      <c r="AU58"/>
      <c r="AV58"/>
      <c r="AW58" s="2"/>
      <c r="AX58"/>
      <c r="AY58" s="3"/>
      <c r="AZ58"/>
    </row>
    <row r="59" spans="1:52" s="4" customForma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AA59" s="8" t="str">
        <f t="shared" si="1"/>
        <v>=</v>
      </c>
      <c r="AC59" s="33">
        <f t="shared" si="0"/>
        <v>0</v>
      </c>
      <c r="AD59" s="33">
        <f t="shared" si="2"/>
        <v>0</v>
      </c>
      <c r="AF59" s="1" t="str">
        <f t="shared" si="3"/>
        <v/>
      </c>
      <c r="AG59" s="1" t="str">
        <f t="shared" si="4"/>
        <v/>
      </c>
      <c r="AH59" s="1" t="str">
        <f t="shared" si="5"/>
        <v/>
      </c>
      <c r="AI59" s="1" t="str">
        <f t="shared" si="6"/>
        <v/>
      </c>
      <c r="AJ59" s="1" t="str">
        <f t="shared" si="7"/>
        <v/>
      </c>
      <c r="AL59"/>
      <c r="AM59"/>
      <c r="AN59"/>
      <c r="AO59"/>
      <c r="AP59"/>
      <c r="AR59"/>
      <c r="AS59" s="2"/>
      <c r="AT59"/>
      <c r="AU59"/>
      <c r="AV59"/>
      <c r="AW59" s="2"/>
      <c r="AX59"/>
      <c r="AY59" s="3"/>
      <c r="AZ59"/>
    </row>
    <row r="60" spans="1:52" s="4" customForma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AA60" s="8" t="str">
        <f t="shared" si="1"/>
        <v>=</v>
      </c>
      <c r="AC60" s="33">
        <f t="shared" si="0"/>
        <v>0</v>
      </c>
      <c r="AD60" s="33">
        <f t="shared" si="2"/>
        <v>0</v>
      </c>
      <c r="AF60" s="1" t="str">
        <f t="shared" si="3"/>
        <v/>
      </c>
      <c r="AG60" s="1" t="str">
        <f t="shared" si="4"/>
        <v/>
      </c>
      <c r="AH60" s="1" t="str">
        <f t="shared" si="5"/>
        <v/>
      </c>
      <c r="AI60" s="1" t="str">
        <f t="shared" si="6"/>
        <v/>
      </c>
      <c r="AJ60" s="1" t="str">
        <f t="shared" si="7"/>
        <v/>
      </c>
      <c r="AL60"/>
      <c r="AM60"/>
      <c r="AN60"/>
      <c r="AO60"/>
      <c r="AP60"/>
      <c r="AR60"/>
      <c r="AS60" s="2"/>
      <c r="AT60"/>
      <c r="AU60"/>
      <c r="AV60"/>
      <c r="AW60" s="2"/>
      <c r="AX60"/>
      <c r="AY60" s="3"/>
      <c r="AZ60"/>
    </row>
    <row r="61" spans="1:52" s="4" customForma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AA61" s="8" t="str">
        <f t="shared" si="1"/>
        <v>=</v>
      </c>
      <c r="AC61" s="33">
        <f t="shared" si="0"/>
        <v>0</v>
      </c>
      <c r="AD61" s="33">
        <f t="shared" si="2"/>
        <v>0</v>
      </c>
      <c r="AF61" s="1" t="str">
        <f t="shared" si="3"/>
        <v/>
      </c>
      <c r="AG61" s="1" t="str">
        <f t="shared" si="4"/>
        <v/>
      </c>
      <c r="AH61" s="1" t="str">
        <f t="shared" si="5"/>
        <v/>
      </c>
      <c r="AI61" s="1" t="str">
        <f t="shared" si="6"/>
        <v/>
      </c>
      <c r="AJ61" s="1" t="str">
        <f t="shared" si="7"/>
        <v/>
      </c>
      <c r="AL61"/>
      <c r="AM61"/>
      <c r="AN61"/>
      <c r="AO61"/>
      <c r="AP61"/>
      <c r="AR61"/>
      <c r="AS61" s="2"/>
      <c r="AT61"/>
      <c r="AU61"/>
      <c r="AV61"/>
      <c r="AW61" s="2"/>
      <c r="AX61"/>
      <c r="AY61" s="3"/>
      <c r="AZ61"/>
    </row>
    <row r="62" spans="1:52" s="4" customForma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AA62" s="8" t="str">
        <f t="shared" si="1"/>
        <v>=</v>
      </c>
      <c r="AC62" s="33">
        <f t="shared" si="0"/>
        <v>0</v>
      </c>
      <c r="AD62" s="33">
        <f t="shared" si="2"/>
        <v>0</v>
      </c>
      <c r="AF62" s="1" t="str">
        <f t="shared" si="3"/>
        <v/>
      </c>
      <c r="AG62" s="1" t="str">
        <f t="shared" si="4"/>
        <v/>
      </c>
      <c r="AH62" s="1" t="str">
        <f t="shared" si="5"/>
        <v/>
      </c>
      <c r="AI62" s="1" t="str">
        <f t="shared" si="6"/>
        <v/>
      </c>
      <c r="AJ62" s="1" t="str">
        <f t="shared" si="7"/>
        <v/>
      </c>
      <c r="AL62"/>
      <c r="AM62"/>
      <c r="AN62"/>
      <c r="AO62"/>
      <c r="AP62"/>
      <c r="AR62"/>
      <c r="AS62" s="2"/>
      <c r="AT62"/>
      <c r="AU62"/>
      <c r="AV62"/>
      <c r="AW62" s="2"/>
      <c r="AX62"/>
      <c r="AY62" s="3"/>
      <c r="AZ62"/>
    </row>
    <row r="63" spans="1:52" s="4" customForma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AA63" s="8" t="str">
        <f t="shared" si="1"/>
        <v>=</v>
      </c>
      <c r="AC63" s="33">
        <f t="shared" si="0"/>
        <v>0</v>
      </c>
      <c r="AD63" s="33">
        <f t="shared" si="2"/>
        <v>0</v>
      </c>
      <c r="AF63" s="1" t="str">
        <f t="shared" si="3"/>
        <v/>
      </c>
      <c r="AG63" s="1" t="str">
        <f t="shared" si="4"/>
        <v/>
      </c>
      <c r="AH63" s="1" t="str">
        <f t="shared" si="5"/>
        <v/>
      </c>
      <c r="AI63" s="1" t="str">
        <f t="shared" si="6"/>
        <v/>
      </c>
      <c r="AJ63" s="1" t="str">
        <f t="shared" si="7"/>
        <v/>
      </c>
      <c r="AL63"/>
      <c r="AM63"/>
      <c r="AN63"/>
      <c r="AO63"/>
      <c r="AP63"/>
      <c r="AR63"/>
      <c r="AS63" s="2"/>
      <c r="AT63"/>
      <c r="AU63"/>
      <c r="AV63"/>
      <c r="AW63" s="2"/>
      <c r="AX63"/>
      <c r="AY63" s="3"/>
      <c r="AZ63"/>
    </row>
    <row r="64" spans="1:52" s="4" customForma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AA64" s="8" t="str">
        <f t="shared" si="1"/>
        <v>=</v>
      </c>
      <c r="AC64" s="33">
        <f t="shared" si="0"/>
        <v>0</v>
      </c>
      <c r="AD64" s="33">
        <f t="shared" si="2"/>
        <v>0</v>
      </c>
      <c r="AF64" s="1" t="str">
        <f t="shared" si="3"/>
        <v/>
      </c>
      <c r="AG64" s="1" t="str">
        <f t="shared" si="4"/>
        <v/>
      </c>
      <c r="AH64" s="1" t="str">
        <f t="shared" si="5"/>
        <v/>
      </c>
      <c r="AI64" s="1" t="str">
        <f t="shared" si="6"/>
        <v/>
      </c>
      <c r="AJ64" s="1" t="str">
        <f t="shared" si="7"/>
        <v/>
      </c>
      <c r="AL64"/>
      <c r="AM64"/>
      <c r="AN64"/>
      <c r="AO64"/>
      <c r="AP64"/>
      <c r="AR64"/>
      <c r="AS64" s="2"/>
      <c r="AT64"/>
      <c r="AU64"/>
      <c r="AV64"/>
      <c r="AW64" s="2"/>
      <c r="AX64"/>
      <c r="AY64" s="3"/>
      <c r="AZ64"/>
    </row>
    <row r="65" spans="1:52" s="4" customForma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AA65" s="8" t="str">
        <f t="shared" si="1"/>
        <v>=</v>
      </c>
      <c r="AC65" s="33">
        <f t="shared" si="0"/>
        <v>0</v>
      </c>
      <c r="AD65" s="33">
        <f t="shared" si="2"/>
        <v>0</v>
      </c>
      <c r="AF65" s="1" t="str">
        <f t="shared" si="3"/>
        <v/>
      </c>
      <c r="AG65" s="1" t="str">
        <f t="shared" si="4"/>
        <v/>
      </c>
      <c r="AH65" s="1" t="str">
        <f t="shared" si="5"/>
        <v/>
      </c>
      <c r="AI65" s="1" t="str">
        <f t="shared" si="6"/>
        <v/>
      </c>
      <c r="AJ65" s="1" t="str">
        <f t="shared" si="7"/>
        <v/>
      </c>
      <c r="AL65"/>
      <c r="AM65"/>
      <c r="AN65"/>
      <c r="AO65"/>
      <c r="AP65"/>
      <c r="AR65"/>
      <c r="AS65" s="2"/>
      <c r="AT65"/>
      <c r="AU65"/>
      <c r="AV65"/>
      <c r="AW65" s="2"/>
      <c r="AX65"/>
      <c r="AY65" s="3"/>
      <c r="AZ65"/>
    </row>
    <row r="66" spans="1:52" s="4" customForma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AA66" s="8" t="str">
        <f t="shared" si="1"/>
        <v>=</v>
      </c>
      <c r="AC66" s="33">
        <f t="shared" ref="AC66:AC129" si="8">IF(
            AND(
                OR(X66=0, X66=1),
                W66&lt;&gt;0
            ),
            IF(H66&gt;0,
                Y66,
                IF(
                    I66&gt;0,(D66*E66)*(I66/100),
                    IF(OR(K66=5,M66=5),(D66*E66)*((K66/100)+(M66/100)),
                        IF(AND(OR(K66&gt;5,M66&gt;5,O66&gt;0,S66&gt;0),F66=0),
                            ((D66*E66)/1.12)*((K66/100)+(M66/100)+(O66/100)+(S66/100)),
                            IF(OR(Q66&gt;0,U66&gt;0),
                                (D66*E66)*((Q66/100)+(U66/100)),
                                0
                            )
                        )
                    )
                )
            ),
            0
        )</f>
        <v>0</v>
      </c>
      <c r="AD66" s="33">
        <f t="shared" si="2"/>
        <v>0</v>
      </c>
      <c r="AF66" s="1" t="str">
        <f t="shared" si="3"/>
        <v/>
      </c>
      <c r="AG66" s="1" t="str">
        <f t="shared" si="4"/>
        <v/>
      </c>
      <c r="AH66" s="1" t="str">
        <f t="shared" si="5"/>
        <v/>
      </c>
      <c r="AI66" s="1" t="str">
        <f t="shared" si="6"/>
        <v/>
      </c>
      <c r="AJ66" s="1" t="str">
        <f t="shared" si="7"/>
        <v/>
      </c>
      <c r="AL66"/>
      <c r="AM66"/>
      <c r="AN66"/>
      <c r="AO66"/>
      <c r="AP66"/>
      <c r="AR66"/>
      <c r="AS66" s="2"/>
      <c r="AT66"/>
      <c r="AU66"/>
      <c r="AV66"/>
      <c r="AW66" s="2"/>
      <c r="AX66"/>
      <c r="AY66" s="3"/>
      <c r="AZ66"/>
    </row>
    <row r="67" spans="1:52" s="4" customForma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AA67" s="8" t="str">
        <f t="shared" ref="AA67:AA130" si="9">IF(OR(X67=0,X67=1),
IF(AND(W67=AD67, Y67=AC67), "=","NOT EQUAL"), "VOIDED")</f>
        <v>=</v>
      </c>
      <c r="AC67" s="33">
        <f t="shared" si="8"/>
        <v>0</v>
      </c>
      <c r="AD67" s="33">
        <f t="shared" ref="AD67:AD130" si="10">IF(
            AND(
                OR(X67=0, X67=1),
                W67&lt;&gt;0
            ),
            IF(
                AND(F67=0, G67=0, Q67&gt;0),
                (D67 * E67 / 1.12) * (1 - Q67 / 100) + (D67 * E67 / 1.12 * 0.12),
                IF(
                    AND(F67=0, G67=1),
                    ( D67 * E67 * (1 - Q67 / 100) )+ (D67 * E67 * 0.12),
                    IF(
                        OR(I67&gt;0, H67&gt;0, J67&gt;0),
                        D67 * E67 - IF(H67&gt;0, Y67, IF(I67&gt;0, Y67, D67 * E67 * J67 / 100)),
                        IF(
                            COUNTA(K67:V67)=0,
                            D67 * E67,
                            IF(
                                AND(F67=0, OR(K67=20, M67=20, S67=20)),
                                (D67 * E67) / 1.12 *
                                (1 - K67 / 100) *
                                (1 - M67 / 100) *
                                (1 - O67 / 100) *
                                (1 - Q67 / 100) *
                                (1 - S67 / 100) *
                                (1 - U67 / 100),
                                D67 * E67 *
                                (1 - K67 / 100) *
                                (1 - M67 / 100) *
                                (1 - O67 / 100) *
                                (1 - Q67 / 100) *
                                (1 - S67 / 100) *
                                (1 - U67 / 100)
                            )
                        )
                    )
                )
            ),
            0
        )</f>
        <v>0</v>
      </c>
      <c r="AF67" s="1" t="str">
        <f t="shared" ref="AF67:AF130" si="11">IF(
            AND(
                W67&lt;&gt;0,
                OR(X67=0, X67=1),
                D67&lt;&gt;"", E67&lt;&gt;"",
                OR(
                    ISBLANK(F67),
                    F67=0,
                    AND(F67=0, G67=1, OR(K67&gt;0, M67&gt;0, O67&gt;0, S67&gt;0))
                )
            ),
            IF(
                AND(OR(ISBLANK(F67), F67=0), G67=1),
                D67 * E67 * 1.12 * (1-J67/100) - I67,
                D67 * E67 * (1-J67/100) - I67
            ),
            ""
        )</f>
        <v/>
      </c>
      <c r="AG67" s="1" t="str">
        <f t="shared" ref="AG67:AG130" si="12">IF(
            AND(
                W67&lt;&gt;0,
                OR(X67=0, X67=1),
                F67=1, K67=0, M67=0, O67=0, S67=0),
            (D67 * E67 * (1-J67/100) - I67 )* 1.12,
        "")</f>
        <v/>
      </c>
      <c r="AH67" s="1" t="str">
        <f t="shared" ref="AH67:AH130" si="13">IF(
            AND(
                W67&lt;&gt;0,
                OR(X67=0, X67=1),
                F67=2
            ),
            D67 * E67 * (1-J67/100) - I67,
        "")</f>
        <v/>
      </c>
      <c r="AI67" s="1" t="str">
        <f t="shared" ref="AI67:AI130" si="14">IF(
            AND(
                W67&lt;&gt;0,
                OR(X67=0, X67=1),
                G67=3
            ),
            D67 * E67 * (1-J67/100) - I67,
        "")</f>
        <v/>
      </c>
      <c r="AJ67" s="1" t="str">
        <f t="shared" ref="AJ67:AJ130" si="15">IF(
    AND(
        W67&lt;&gt;0,
        OR(X67=0, X67=1),
        OR(
            F67=4,
            AND(F67=1, OR(M67&gt;0, O67&gt;0, S67&gt;0))
        ),
        G67&lt;&gt;2,
        G67&lt;&gt;3
    ),
    (D67 * E67 * (1-J67/100)) - I67,
    IF(
        AND( OR(K67&gt;0, M67&gt;0, O67&gt;0, S67&gt;0), OR(G67=0, G67=1, G67=4) ),
        (D67 * E67),
        ""
    )
)</f>
        <v/>
      </c>
      <c r="AL67"/>
      <c r="AM67"/>
      <c r="AN67"/>
      <c r="AO67"/>
      <c r="AP67"/>
      <c r="AR67"/>
      <c r="AS67" s="2"/>
      <c r="AT67"/>
      <c r="AU67"/>
      <c r="AV67"/>
      <c r="AW67" s="2"/>
      <c r="AX67"/>
      <c r="AY67" s="3"/>
      <c r="AZ67"/>
    </row>
    <row r="68" spans="1:52" s="4" customForma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AA68" s="8" t="str">
        <f t="shared" si="9"/>
        <v>=</v>
      </c>
      <c r="AC68" s="33">
        <f t="shared" si="8"/>
        <v>0</v>
      </c>
      <c r="AD68" s="33">
        <f t="shared" si="10"/>
        <v>0</v>
      </c>
      <c r="AF68" s="1" t="str">
        <f t="shared" si="11"/>
        <v/>
      </c>
      <c r="AG68" s="1" t="str">
        <f t="shared" si="12"/>
        <v/>
      </c>
      <c r="AH68" s="1" t="str">
        <f t="shared" si="13"/>
        <v/>
      </c>
      <c r="AI68" s="1" t="str">
        <f t="shared" si="14"/>
        <v/>
      </c>
      <c r="AJ68" s="1" t="str">
        <f t="shared" si="15"/>
        <v/>
      </c>
      <c r="AL68"/>
      <c r="AM68"/>
      <c r="AN68"/>
      <c r="AO68"/>
      <c r="AP68"/>
      <c r="AR68"/>
      <c r="AS68" s="2"/>
      <c r="AT68"/>
      <c r="AU68"/>
      <c r="AV68"/>
      <c r="AW68" s="2"/>
      <c r="AX68"/>
      <c r="AY68" s="3"/>
      <c r="AZ68"/>
    </row>
    <row r="69" spans="1:52" s="4" customForma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AA69" s="8" t="str">
        <f t="shared" si="9"/>
        <v>=</v>
      </c>
      <c r="AC69" s="33">
        <f t="shared" si="8"/>
        <v>0</v>
      </c>
      <c r="AD69" s="33">
        <f t="shared" si="10"/>
        <v>0</v>
      </c>
      <c r="AF69" s="1" t="str">
        <f t="shared" si="11"/>
        <v/>
      </c>
      <c r="AG69" s="1" t="str">
        <f t="shared" si="12"/>
        <v/>
      </c>
      <c r="AH69" s="1" t="str">
        <f t="shared" si="13"/>
        <v/>
      </c>
      <c r="AI69" s="1" t="str">
        <f t="shared" si="14"/>
        <v/>
      </c>
      <c r="AJ69" s="1" t="str">
        <f t="shared" si="15"/>
        <v/>
      </c>
      <c r="AL69"/>
      <c r="AM69"/>
      <c r="AN69"/>
      <c r="AO69"/>
      <c r="AP69"/>
      <c r="AR69"/>
      <c r="AS69" s="2"/>
      <c r="AT69"/>
      <c r="AU69"/>
      <c r="AV69"/>
      <c r="AW69" s="2"/>
      <c r="AX69"/>
      <c r="AY69" s="3"/>
      <c r="AZ69"/>
    </row>
    <row r="70" spans="1:52" s="4" customForma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AA70" s="8" t="str">
        <f t="shared" si="9"/>
        <v>=</v>
      </c>
      <c r="AC70" s="33">
        <f t="shared" si="8"/>
        <v>0</v>
      </c>
      <c r="AD70" s="33">
        <f t="shared" si="10"/>
        <v>0</v>
      </c>
      <c r="AF70" s="1" t="str">
        <f t="shared" si="11"/>
        <v/>
      </c>
      <c r="AG70" s="1" t="str">
        <f t="shared" si="12"/>
        <v/>
      </c>
      <c r="AH70" s="1" t="str">
        <f t="shared" si="13"/>
        <v/>
      </c>
      <c r="AI70" s="1" t="str">
        <f t="shared" si="14"/>
        <v/>
      </c>
      <c r="AJ70" s="1" t="str">
        <f t="shared" si="15"/>
        <v/>
      </c>
      <c r="AL70"/>
      <c r="AM70"/>
      <c r="AN70"/>
      <c r="AO70"/>
      <c r="AP70"/>
      <c r="AR70"/>
      <c r="AS70" s="2"/>
      <c r="AT70"/>
      <c r="AU70"/>
      <c r="AV70"/>
      <c r="AW70" s="2"/>
      <c r="AX70"/>
      <c r="AY70" s="3"/>
      <c r="AZ70"/>
    </row>
    <row r="71" spans="1:52" s="4" customForma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AA71" s="8" t="str">
        <f t="shared" si="9"/>
        <v>=</v>
      </c>
      <c r="AC71" s="33">
        <f t="shared" si="8"/>
        <v>0</v>
      </c>
      <c r="AD71" s="33">
        <f t="shared" si="10"/>
        <v>0</v>
      </c>
      <c r="AF71" s="1" t="str">
        <f t="shared" si="11"/>
        <v/>
      </c>
      <c r="AG71" s="1" t="str">
        <f t="shared" si="12"/>
        <v/>
      </c>
      <c r="AH71" s="1" t="str">
        <f t="shared" si="13"/>
        <v/>
      </c>
      <c r="AI71" s="1" t="str">
        <f t="shared" si="14"/>
        <v/>
      </c>
      <c r="AJ71" s="1" t="str">
        <f t="shared" si="15"/>
        <v/>
      </c>
      <c r="AL71"/>
      <c r="AM71"/>
      <c r="AN71"/>
      <c r="AO71"/>
      <c r="AP71"/>
      <c r="AR71"/>
      <c r="AS71" s="2"/>
      <c r="AT71"/>
      <c r="AU71"/>
      <c r="AV71"/>
      <c r="AW71" s="2"/>
      <c r="AX71"/>
      <c r="AY71" s="3"/>
      <c r="AZ71"/>
    </row>
    <row r="72" spans="1:52" s="4" customForma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AA72" s="8" t="str">
        <f t="shared" si="9"/>
        <v>=</v>
      </c>
      <c r="AC72" s="33">
        <f t="shared" si="8"/>
        <v>0</v>
      </c>
      <c r="AD72" s="33">
        <f t="shared" si="10"/>
        <v>0</v>
      </c>
      <c r="AF72" s="1" t="str">
        <f t="shared" si="11"/>
        <v/>
      </c>
      <c r="AG72" s="1" t="str">
        <f t="shared" si="12"/>
        <v/>
      </c>
      <c r="AH72" s="1" t="str">
        <f t="shared" si="13"/>
        <v/>
      </c>
      <c r="AI72" s="1" t="str">
        <f t="shared" si="14"/>
        <v/>
      </c>
      <c r="AJ72" s="1" t="str">
        <f t="shared" si="15"/>
        <v/>
      </c>
      <c r="AL72"/>
      <c r="AM72"/>
      <c r="AN72"/>
      <c r="AO72"/>
      <c r="AP72"/>
      <c r="AR72"/>
      <c r="AS72" s="2"/>
      <c r="AT72"/>
      <c r="AU72"/>
      <c r="AV72"/>
      <c r="AW72" s="2"/>
      <c r="AX72"/>
      <c r="AY72" s="3"/>
      <c r="AZ72"/>
    </row>
    <row r="73" spans="1:52" s="4" customForma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AA73" s="8" t="str">
        <f t="shared" si="9"/>
        <v>=</v>
      </c>
      <c r="AC73" s="33">
        <f t="shared" si="8"/>
        <v>0</v>
      </c>
      <c r="AD73" s="33">
        <f t="shared" si="10"/>
        <v>0</v>
      </c>
      <c r="AF73" s="1" t="str">
        <f t="shared" si="11"/>
        <v/>
      </c>
      <c r="AG73" s="1" t="str">
        <f t="shared" si="12"/>
        <v/>
      </c>
      <c r="AH73" s="1" t="str">
        <f t="shared" si="13"/>
        <v/>
      </c>
      <c r="AI73" s="1" t="str">
        <f t="shared" si="14"/>
        <v/>
      </c>
      <c r="AJ73" s="1" t="str">
        <f t="shared" si="15"/>
        <v/>
      </c>
      <c r="AL73"/>
      <c r="AM73"/>
      <c r="AN73"/>
      <c r="AO73"/>
      <c r="AP73"/>
      <c r="AR73"/>
      <c r="AS73" s="2"/>
      <c r="AT73"/>
      <c r="AU73"/>
      <c r="AV73"/>
      <c r="AW73" s="2"/>
      <c r="AX73"/>
      <c r="AY73" s="3"/>
      <c r="AZ73"/>
    </row>
    <row r="74" spans="1:52" s="4" customForma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AA74" s="8" t="str">
        <f t="shared" si="9"/>
        <v>=</v>
      </c>
      <c r="AC74" s="33">
        <f t="shared" si="8"/>
        <v>0</v>
      </c>
      <c r="AD74" s="33">
        <f t="shared" si="10"/>
        <v>0</v>
      </c>
      <c r="AF74" s="1" t="str">
        <f t="shared" si="11"/>
        <v/>
      </c>
      <c r="AG74" s="1" t="str">
        <f t="shared" si="12"/>
        <v/>
      </c>
      <c r="AH74" s="1" t="str">
        <f t="shared" si="13"/>
        <v/>
      </c>
      <c r="AI74" s="1" t="str">
        <f t="shared" si="14"/>
        <v/>
      </c>
      <c r="AJ74" s="1" t="str">
        <f t="shared" si="15"/>
        <v/>
      </c>
      <c r="AL74"/>
      <c r="AM74"/>
      <c r="AN74"/>
      <c r="AO74"/>
      <c r="AP74"/>
      <c r="AR74"/>
      <c r="AS74" s="2"/>
      <c r="AT74"/>
      <c r="AU74"/>
      <c r="AV74"/>
      <c r="AW74" s="2"/>
      <c r="AX74"/>
      <c r="AY74" s="3"/>
      <c r="AZ74"/>
    </row>
    <row r="75" spans="1:52" s="4" customForma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AA75" s="8" t="str">
        <f t="shared" si="9"/>
        <v>=</v>
      </c>
      <c r="AC75" s="33">
        <f t="shared" si="8"/>
        <v>0</v>
      </c>
      <c r="AD75" s="33">
        <f t="shared" si="10"/>
        <v>0</v>
      </c>
      <c r="AF75" s="1" t="str">
        <f t="shared" si="11"/>
        <v/>
      </c>
      <c r="AG75" s="1" t="str">
        <f t="shared" si="12"/>
        <v/>
      </c>
      <c r="AH75" s="1" t="str">
        <f t="shared" si="13"/>
        <v/>
      </c>
      <c r="AI75" s="1" t="str">
        <f t="shared" si="14"/>
        <v/>
      </c>
      <c r="AJ75" s="1" t="str">
        <f t="shared" si="15"/>
        <v/>
      </c>
      <c r="AL75"/>
      <c r="AM75"/>
      <c r="AN75"/>
      <c r="AO75"/>
      <c r="AP75"/>
      <c r="AR75"/>
      <c r="AS75" s="2"/>
      <c r="AT75"/>
      <c r="AU75"/>
      <c r="AV75"/>
      <c r="AW75" s="2"/>
      <c r="AX75"/>
      <c r="AY75" s="3"/>
      <c r="AZ75"/>
    </row>
    <row r="76" spans="1:52" s="4" customForma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AA76" s="8" t="str">
        <f t="shared" si="9"/>
        <v>=</v>
      </c>
      <c r="AC76" s="33">
        <f t="shared" si="8"/>
        <v>0</v>
      </c>
      <c r="AD76" s="33">
        <f t="shared" si="10"/>
        <v>0</v>
      </c>
      <c r="AF76" s="1" t="str">
        <f t="shared" si="11"/>
        <v/>
      </c>
      <c r="AG76" s="1" t="str">
        <f t="shared" si="12"/>
        <v/>
      </c>
      <c r="AH76" s="1" t="str">
        <f t="shared" si="13"/>
        <v/>
      </c>
      <c r="AI76" s="1" t="str">
        <f t="shared" si="14"/>
        <v/>
      </c>
      <c r="AJ76" s="1" t="str">
        <f t="shared" si="15"/>
        <v/>
      </c>
      <c r="AL76"/>
      <c r="AM76"/>
      <c r="AN76"/>
      <c r="AO76"/>
      <c r="AP76"/>
      <c r="AR76"/>
      <c r="AS76" s="2"/>
      <c r="AT76"/>
      <c r="AU76"/>
      <c r="AV76"/>
      <c r="AW76" s="2"/>
      <c r="AX76"/>
      <c r="AY76" s="3"/>
      <c r="AZ76"/>
    </row>
    <row r="77" spans="1:52" s="4" customForma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AA77" s="8" t="str">
        <f t="shared" si="9"/>
        <v>=</v>
      </c>
      <c r="AC77" s="33">
        <f t="shared" si="8"/>
        <v>0</v>
      </c>
      <c r="AD77" s="33">
        <f t="shared" si="10"/>
        <v>0</v>
      </c>
      <c r="AF77" s="1" t="str">
        <f t="shared" si="11"/>
        <v/>
      </c>
      <c r="AG77" s="1" t="str">
        <f t="shared" si="12"/>
        <v/>
      </c>
      <c r="AH77" s="1" t="str">
        <f t="shared" si="13"/>
        <v/>
      </c>
      <c r="AI77" s="1" t="str">
        <f t="shared" si="14"/>
        <v/>
      </c>
      <c r="AJ77" s="1" t="str">
        <f t="shared" si="15"/>
        <v/>
      </c>
      <c r="AL77"/>
      <c r="AM77"/>
      <c r="AN77"/>
      <c r="AO77"/>
      <c r="AP77"/>
      <c r="AR77"/>
      <c r="AS77" s="2"/>
      <c r="AT77"/>
      <c r="AU77"/>
      <c r="AV77"/>
      <c r="AW77" s="2"/>
      <c r="AX77"/>
      <c r="AY77" s="3"/>
      <c r="AZ77"/>
    </row>
    <row r="78" spans="1:52" s="4" customForma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AA78" s="8" t="str">
        <f t="shared" si="9"/>
        <v>=</v>
      </c>
      <c r="AC78" s="33">
        <f t="shared" si="8"/>
        <v>0</v>
      </c>
      <c r="AD78" s="33">
        <f t="shared" si="10"/>
        <v>0</v>
      </c>
      <c r="AF78" s="1" t="str">
        <f t="shared" si="11"/>
        <v/>
      </c>
      <c r="AG78" s="1" t="str">
        <f t="shared" si="12"/>
        <v/>
      </c>
      <c r="AH78" s="1" t="str">
        <f t="shared" si="13"/>
        <v/>
      </c>
      <c r="AI78" s="1" t="str">
        <f t="shared" si="14"/>
        <v/>
      </c>
      <c r="AJ78" s="1" t="str">
        <f t="shared" si="15"/>
        <v/>
      </c>
      <c r="AL78"/>
      <c r="AM78"/>
      <c r="AN78"/>
      <c r="AO78"/>
      <c r="AP78"/>
      <c r="AR78"/>
      <c r="AS78" s="2"/>
      <c r="AT78"/>
      <c r="AU78"/>
      <c r="AV78"/>
      <c r="AW78" s="2"/>
      <c r="AX78"/>
      <c r="AY78" s="3"/>
      <c r="AZ78"/>
    </row>
    <row r="79" spans="1:52" s="4" customForma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AA79" s="8" t="str">
        <f t="shared" si="9"/>
        <v>=</v>
      </c>
      <c r="AC79" s="33">
        <f t="shared" si="8"/>
        <v>0</v>
      </c>
      <c r="AD79" s="33">
        <f t="shared" si="10"/>
        <v>0</v>
      </c>
      <c r="AF79" s="1" t="str">
        <f t="shared" si="11"/>
        <v/>
      </c>
      <c r="AG79" s="1" t="str">
        <f t="shared" si="12"/>
        <v/>
      </c>
      <c r="AH79" s="1" t="str">
        <f t="shared" si="13"/>
        <v/>
      </c>
      <c r="AI79" s="1" t="str">
        <f t="shared" si="14"/>
        <v/>
      </c>
      <c r="AJ79" s="1" t="str">
        <f t="shared" si="15"/>
        <v/>
      </c>
      <c r="AL79"/>
      <c r="AM79"/>
      <c r="AN79"/>
      <c r="AO79"/>
      <c r="AP79"/>
      <c r="AR79"/>
      <c r="AS79" s="2"/>
      <c r="AT79"/>
      <c r="AU79"/>
      <c r="AV79"/>
      <c r="AW79" s="2"/>
      <c r="AX79"/>
      <c r="AY79" s="3"/>
      <c r="AZ79"/>
    </row>
    <row r="80" spans="1:52" s="4" customForma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AA80" s="8" t="str">
        <f t="shared" si="9"/>
        <v>=</v>
      </c>
      <c r="AC80" s="33">
        <f t="shared" si="8"/>
        <v>0</v>
      </c>
      <c r="AD80" s="33">
        <f t="shared" si="10"/>
        <v>0</v>
      </c>
      <c r="AF80" s="1" t="str">
        <f t="shared" si="11"/>
        <v/>
      </c>
      <c r="AG80" s="1" t="str">
        <f t="shared" si="12"/>
        <v/>
      </c>
      <c r="AH80" s="1" t="str">
        <f t="shared" si="13"/>
        <v/>
      </c>
      <c r="AI80" s="1" t="str">
        <f t="shared" si="14"/>
        <v/>
      </c>
      <c r="AJ80" s="1" t="str">
        <f t="shared" si="15"/>
        <v/>
      </c>
      <c r="AL80"/>
      <c r="AM80"/>
      <c r="AN80"/>
      <c r="AO80"/>
      <c r="AP80"/>
      <c r="AR80"/>
      <c r="AS80" s="2"/>
      <c r="AT80"/>
      <c r="AU80"/>
      <c r="AV80"/>
      <c r="AW80" s="2"/>
      <c r="AX80"/>
      <c r="AY80" s="3"/>
      <c r="AZ80"/>
    </row>
    <row r="81" spans="1:52" s="4" customForma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AA81" s="8" t="str">
        <f t="shared" si="9"/>
        <v>=</v>
      </c>
      <c r="AC81" s="33">
        <f t="shared" si="8"/>
        <v>0</v>
      </c>
      <c r="AD81" s="33">
        <f t="shared" si="10"/>
        <v>0</v>
      </c>
      <c r="AF81" s="1" t="str">
        <f t="shared" si="11"/>
        <v/>
      </c>
      <c r="AG81" s="1" t="str">
        <f t="shared" si="12"/>
        <v/>
      </c>
      <c r="AH81" s="1" t="str">
        <f t="shared" si="13"/>
        <v/>
      </c>
      <c r="AI81" s="1" t="str">
        <f t="shared" si="14"/>
        <v/>
      </c>
      <c r="AJ81" s="1" t="str">
        <f t="shared" si="15"/>
        <v/>
      </c>
      <c r="AL81"/>
      <c r="AM81"/>
      <c r="AN81"/>
      <c r="AO81"/>
      <c r="AP81"/>
      <c r="AR81"/>
      <c r="AS81" s="2"/>
      <c r="AT81"/>
      <c r="AU81"/>
      <c r="AV81"/>
      <c r="AW81" s="2"/>
      <c r="AX81"/>
      <c r="AY81" s="3"/>
      <c r="AZ81"/>
    </row>
    <row r="82" spans="1:52" s="4" customForma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AA82" s="8" t="str">
        <f t="shared" si="9"/>
        <v>=</v>
      </c>
      <c r="AC82" s="33">
        <f t="shared" si="8"/>
        <v>0</v>
      </c>
      <c r="AD82" s="33">
        <f t="shared" si="10"/>
        <v>0</v>
      </c>
      <c r="AF82" s="1" t="str">
        <f t="shared" si="11"/>
        <v/>
      </c>
      <c r="AG82" s="1" t="str">
        <f t="shared" si="12"/>
        <v/>
      </c>
      <c r="AH82" s="1" t="str">
        <f t="shared" si="13"/>
        <v/>
      </c>
      <c r="AI82" s="1" t="str">
        <f t="shared" si="14"/>
        <v/>
      </c>
      <c r="AJ82" s="1" t="str">
        <f t="shared" si="15"/>
        <v/>
      </c>
      <c r="AL82"/>
      <c r="AM82"/>
      <c r="AN82"/>
      <c r="AO82"/>
      <c r="AP82"/>
      <c r="AR82"/>
      <c r="AS82" s="2"/>
      <c r="AT82"/>
      <c r="AU82"/>
      <c r="AV82"/>
      <c r="AW82" s="2"/>
      <c r="AX82"/>
      <c r="AY82" s="3"/>
      <c r="AZ82"/>
    </row>
    <row r="83" spans="1:52" s="4" customForma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AA83" s="8" t="str">
        <f t="shared" si="9"/>
        <v>=</v>
      </c>
      <c r="AC83" s="33">
        <f t="shared" si="8"/>
        <v>0</v>
      </c>
      <c r="AD83" s="33">
        <f t="shared" si="10"/>
        <v>0</v>
      </c>
      <c r="AF83" s="1" t="str">
        <f t="shared" si="11"/>
        <v/>
      </c>
      <c r="AG83" s="1" t="str">
        <f t="shared" si="12"/>
        <v/>
      </c>
      <c r="AH83" s="1" t="str">
        <f t="shared" si="13"/>
        <v/>
      </c>
      <c r="AI83" s="1" t="str">
        <f t="shared" si="14"/>
        <v/>
      </c>
      <c r="AJ83" s="1" t="str">
        <f t="shared" si="15"/>
        <v/>
      </c>
      <c r="AL83"/>
      <c r="AM83"/>
      <c r="AN83"/>
      <c r="AO83"/>
      <c r="AP83"/>
      <c r="AR83"/>
      <c r="AS83" s="2"/>
      <c r="AT83"/>
      <c r="AU83"/>
      <c r="AV83"/>
      <c r="AW83" s="2"/>
      <c r="AX83"/>
      <c r="AY83" s="3"/>
      <c r="AZ83"/>
    </row>
    <row r="84" spans="1:52" s="4" customForma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AA84" s="8" t="str">
        <f t="shared" si="9"/>
        <v>=</v>
      </c>
      <c r="AC84" s="33">
        <f t="shared" si="8"/>
        <v>0</v>
      </c>
      <c r="AD84" s="33">
        <f t="shared" si="10"/>
        <v>0</v>
      </c>
      <c r="AF84" s="1" t="str">
        <f t="shared" si="11"/>
        <v/>
      </c>
      <c r="AG84" s="1" t="str">
        <f t="shared" si="12"/>
        <v/>
      </c>
      <c r="AH84" s="1" t="str">
        <f t="shared" si="13"/>
        <v/>
      </c>
      <c r="AI84" s="1" t="str">
        <f t="shared" si="14"/>
        <v/>
      </c>
      <c r="AJ84" s="1" t="str">
        <f t="shared" si="15"/>
        <v/>
      </c>
      <c r="AL84"/>
      <c r="AM84"/>
      <c r="AN84"/>
      <c r="AO84"/>
      <c r="AP84"/>
      <c r="AR84"/>
      <c r="AS84" s="2"/>
      <c r="AT84"/>
      <c r="AU84"/>
      <c r="AV84"/>
      <c r="AW84" s="2"/>
      <c r="AX84"/>
      <c r="AY84" s="3"/>
      <c r="AZ84"/>
    </row>
    <row r="85" spans="1:52" s="4" customForma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AA85" s="8" t="str">
        <f t="shared" si="9"/>
        <v>=</v>
      </c>
      <c r="AC85" s="33">
        <f t="shared" si="8"/>
        <v>0</v>
      </c>
      <c r="AD85" s="33">
        <f t="shared" si="10"/>
        <v>0</v>
      </c>
      <c r="AF85" s="1" t="str">
        <f t="shared" si="11"/>
        <v/>
      </c>
      <c r="AG85" s="1" t="str">
        <f t="shared" si="12"/>
        <v/>
      </c>
      <c r="AH85" s="1" t="str">
        <f t="shared" si="13"/>
        <v/>
      </c>
      <c r="AI85" s="1" t="str">
        <f t="shared" si="14"/>
        <v/>
      </c>
      <c r="AJ85" s="1" t="str">
        <f t="shared" si="15"/>
        <v/>
      </c>
      <c r="AL85"/>
      <c r="AM85"/>
      <c r="AN85"/>
      <c r="AO85"/>
      <c r="AP85"/>
      <c r="AR85"/>
      <c r="AS85" s="2"/>
      <c r="AT85"/>
      <c r="AU85"/>
      <c r="AV85"/>
      <c r="AW85" s="2"/>
      <c r="AX85"/>
      <c r="AY85" s="3"/>
      <c r="AZ85"/>
    </row>
    <row r="86" spans="1:52" s="4" customForma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AA86" s="8" t="str">
        <f t="shared" si="9"/>
        <v>=</v>
      </c>
      <c r="AC86" s="33">
        <f t="shared" si="8"/>
        <v>0</v>
      </c>
      <c r="AD86" s="33">
        <f t="shared" si="10"/>
        <v>0</v>
      </c>
      <c r="AF86" s="1" t="str">
        <f t="shared" si="11"/>
        <v/>
      </c>
      <c r="AG86" s="1" t="str">
        <f t="shared" si="12"/>
        <v/>
      </c>
      <c r="AH86" s="1" t="str">
        <f t="shared" si="13"/>
        <v/>
      </c>
      <c r="AI86" s="1" t="str">
        <f t="shared" si="14"/>
        <v/>
      </c>
      <c r="AJ86" s="1" t="str">
        <f t="shared" si="15"/>
        <v/>
      </c>
      <c r="AL86"/>
      <c r="AM86"/>
      <c r="AN86"/>
      <c r="AO86"/>
      <c r="AP86"/>
      <c r="AR86"/>
      <c r="AS86" s="2"/>
      <c r="AT86"/>
      <c r="AU86"/>
      <c r="AV86"/>
      <c r="AW86" s="2"/>
      <c r="AX86"/>
      <c r="AY86" s="3"/>
      <c r="AZ86"/>
    </row>
    <row r="87" spans="1:52" s="4" customForma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AA87" s="8" t="str">
        <f t="shared" si="9"/>
        <v>=</v>
      </c>
      <c r="AC87" s="33">
        <f t="shared" si="8"/>
        <v>0</v>
      </c>
      <c r="AD87" s="33">
        <f t="shared" si="10"/>
        <v>0</v>
      </c>
      <c r="AF87" s="1" t="str">
        <f t="shared" si="11"/>
        <v/>
      </c>
      <c r="AG87" s="1" t="str">
        <f t="shared" si="12"/>
        <v/>
      </c>
      <c r="AH87" s="1" t="str">
        <f t="shared" si="13"/>
        <v/>
      </c>
      <c r="AI87" s="1" t="str">
        <f t="shared" si="14"/>
        <v/>
      </c>
      <c r="AJ87" s="1" t="str">
        <f t="shared" si="15"/>
        <v/>
      </c>
      <c r="AL87"/>
      <c r="AM87"/>
      <c r="AN87"/>
      <c r="AO87"/>
      <c r="AP87"/>
      <c r="AR87"/>
      <c r="AS87" s="2"/>
      <c r="AT87"/>
      <c r="AU87"/>
      <c r="AV87"/>
      <c r="AW87" s="2"/>
      <c r="AX87"/>
      <c r="AY87" s="3"/>
      <c r="AZ87"/>
    </row>
    <row r="88" spans="1:52" s="4" customForma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AA88" s="8" t="str">
        <f t="shared" si="9"/>
        <v>=</v>
      </c>
      <c r="AC88" s="33">
        <f t="shared" si="8"/>
        <v>0</v>
      </c>
      <c r="AD88" s="33">
        <f t="shared" si="10"/>
        <v>0</v>
      </c>
      <c r="AF88" s="1" t="str">
        <f t="shared" si="11"/>
        <v/>
      </c>
      <c r="AG88" s="1" t="str">
        <f t="shared" si="12"/>
        <v/>
      </c>
      <c r="AH88" s="1" t="str">
        <f t="shared" si="13"/>
        <v/>
      </c>
      <c r="AI88" s="1" t="str">
        <f t="shared" si="14"/>
        <v/>
      </c>
      <c r="AJ88" s="1" t="str">
        <f t="shared" si="15"/>
        <v/>
      </c>
      <c r="AL88"/>
      <c r="AM88"/>
      <c r="AN88"/>
      <c r="AO88"/>
      <c r="AP88"/>
      <c r="AR88"/>
      <c r="AS88" s="2"/>
      <c r="AT88"/>
      <c r="AU88"/>
      <c r="AV88"/>
      <c r="AW88" s="2"/>
      <c r="AX88"/>
      <c r="AY88" s="3"/>
      <c r="AZ88"/>
    </row>
    <row r="89" spans="1:52" s="4" customForma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AA89" s="8" t="str">
        <f t="shared" si="9"/>
        <v>=</v>
      </c>
      <c r="AC89" s="33">
        <f t="shared" si="8"/>
        <v>0</v>
      </c>
      <c r="AD89" s="33">
        <f t="shared" si="10"/>
        <v>0</v>
      </c>
      <c r="AF89" s="1" t="str">
        <f t="shared" si="11"/>
        <v/>
      </c>
      <c r="AG89" s="1" t="str">
        <f t="shared" si="12"/>
        <v/>
      </c>
      <c r="AH89" s="1" t="str">
        <f t="shared" si="13"/>
        <v/>
      </c>
      <c r="AI89" s="1" t="str">
        <f t="shared" si="14"/>
        <v/>
      </c>
      <c r="AJ89" s="1" t="str">
        <f t="shared" si="15"/>
        <v/>
      </c>
      <c r="AL89"/>
      <c r="AM89"/>
      <c r="AN89"/>
      <c r="AO89"/>
      <c r="AP89"/>
      <c r="AR89"/>
      <c r="AS89" s="2"/>
      <c r="AT89"/>
      <c r="AU89"/>
      <c r="AV89"/>
      <c r="AW89" s="2"/>
      <c r="AX89"/>
      <c r="AY89" s="3"/>
      <c r="AZ89"/>
    </row>
    <row r="90" spans="1:52" s="4" customForma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AA90" s="8" t="str">
        <f t="shared" si="9"/>
        <v>=</v>
      </c>
      <c r="AC90" s="33">
        <f t="shared" si="8"/>
        <v>0</v>
      </c>
      <c r="AD90" s="33">
        <f t="shared" si="10"/>
        <v>0</v>
      </c>
      <c r="AF90" s="1" t="str">
        <f t="shared" si="11"/>
        <v/>
      </c>
      <c r="AG90" s="1" t="str">
        <f t="shared" si="12"/>
        <v/>
      </c>
      <c r="AH90" s="1" t="str">
        <f t="shared" si="13"/>
        <v/>
      </c>
      <c r="AI90" s="1" t="str">
        <f t="shared" si="14"/>
        <v/>
      </c>
      <c r="AJ90" s="1" t="str">
        <f t="shared" si="15"/>
        <v/>
      </c>
      <c r="AL90"/>
      <c r="AM90"/>
      <c r="AN90"/>
      <c r="AO90"/>
      <c r="AP90"/>
      <c r="AR90"/>
      <c r="AS90" s="2"/>
      <c r="AT90"/>
      <c r="AU90"/>
      <c r="AV90"/>
      <c r="AW90" s="2"/>
      <c r="AX90"/>
      <c r="AY90" s="3"/>
      <c r="AZ90"/>
    </row>
    <row r="91" spans="1:52" s="4" customForma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AA91" s="8" t="str">
        <f t="shared" si="9"/>
        <v>=</v>
      </c>
      <c r="AC91" s="33">
        <f t="shared" si="8"/>
        <v>0</v>
      </c>
      <c r="AD91" s="33">
        <f t="shared" si="10"/>
        <v>0</v>
      </c>
      <c r="AF91" s="1" t="str">
        <f t="shared" si="11"/>
        <v/>
      </c>
      <c r="AG91" s="1" t="str">
        <f t="shared" si="12"/>
        <v/>
      </c>
      <c r="AH91" s="1" t="str">
        <f t="shared" si="13"/>
        <v/>
      </c>
      <c r="AI91" s="1" t="str">
        <f t="shared" si="14"/>
        <v/>
      </c>
      <c r="AJ91" s="1" t="str">
        <f t="shared" si="15"/>
        <v/>
      </c>
      <c r="AL91"/>
      <c r="AM91"/>
      <c r="AN91"/>
      <c r="AO91"/>
      <c r="AP91"/>
      <c r="AR91"/>
      <c r="AS91" s="2"/>
      <c r="AT91"/>
      <c r="AU91"/>
      <c r="AV91"/>
      <c r="AW91" s="2"/>
      <c r="AX91"/>
      <c r="AY91" s="3"/>
      <c r="AZ91"/>
    </row>
    <row r="92" spans="1:52" s="4" customForma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AA92" s="8" t="str">
        <f t="shared" si="9"/>
        <v>=</v>
      </c>
      <c r="AC92" s="33">
        <f t="shared" si="8"/>
        <v>0</v>
      </c>
      <c r="AD92" s="33">
        <f t="shared" si="10"/>
        <v>0</v>
      </c>
      <c r="AF92" s="1" t="str">
        <f t="shared" si="11"/>
        <v/>
      </c>
      <c r="AG92" s="1" t="str">
        <f t="shared" si="12"/>
        <v/>
      </c>
      <c r="AH92" s="1" t="str">
        <f t="shared" si="13"/>
        <v/>
      </c>
      <c r="AI92" s="1" t="str">
        <f t="shared" si="14"/>
        <v/>
      </c>
      <c r="AJ92" s="1" t="str">
        <f t="shared" si="15"/>
        <v/>
      </c>
      <c r="AL92"/>
      <c r="AM92"/>
      <c r="AN92"/>
      <c r="AO92"/>
      <c r="AP92"/>
      <c r="AR92"/>
      <c r="AS92" s="2"/>
      <c r="AT92"/>
      <c r="AU92"/>
      <c r="AV92"/>
      <c r="AW92" s="2"/>
      <c r="AX92"/>
      <c r="AY92" s="3"/>
      <c r="AZ92"/>
    </row>
    <row r="93" spans="1:52" s="4" customForma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AA93" s="8" t="str">
        <f t="shared" si="9"/>
        <v>=</v>
      </c>
      <c r="AC93" s="33">
        <f t="shared" si="8"/>
        <v>0</v>
      </c>
      <c r="AD93" s="33">
        <f t="shared" si="10"/>
        <v>0</v>
      </c>
      <c r="AF93" s="1" t="str">
        <f t="shared" si="11"/>
        <v/>
      </c>
      <c r="AG93" s="1" t="str">
        <f t="shared" si="12"/>
        <v/>
      </c>
      <c r="AH93" s="1" t="str">
        <f t="shared" si="13"/>
        <v/>
      </c>
      <c r="AI93" s="1" t="str">
        <f t="shared" si="14"/>
        <v/>
      </c>
      <c r="AJ93" s="1" t="str">
        <f t="shared" si="15"/>
        <v/>
      </c>
      <c r="AL93"/>
      <c r="AM93"/>
      <c r="AN93"/>
      <c r="AO93"/>
      <c r="AP93"/>
      <c r="AR93"/>
      <c r="AS93" s="2"/>
      <c r="AT93"/>
      <c r="AU93"/>
      <c r="AV93"/>
      <c r="AW93" s="2"/>
      <c r="AX93"/>
      <c r="AY93" s="3"/>
      <c r="AZ93"/>
    </row>
    <row r="94" spans="1:52" s="4" customForma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AA94" s="8" t="str">
        <f t="shared" si="9"/>
        <v>=</v>
      </c>
      <c r="AC94" s="33">
        <f t="shared" si="8"/>
        <v>0</v>
      </c>
      <c r="AD94" s="33">
        <f t="shared" si="10"/>
        <v>0</v>
      </c>
      <c r="AF94" s="1" t="str">
        <f t="shared" si="11"/>
        <v/>
      </c>
      <c r="AG94" s="1" t="str">
        <f t="shared" si="12"/>
        <v/>
      </c>
      <c r="AH94" s="1" t="str">
        <f t="shared" si="13"/>
        <v/>
      </c>
      <c r="AI94" s="1" t="str">
        <f t="shared" si="14"/>
        <v/>
      </c>
      <c r="AJ94" s="1" t="str">
        <f t="shared" si="15"/>
        <v/>
      </c>
      <c r="AL94"/>
      <c r="AM94"/>
      <c r="AN94"/>
      <c r="AO94"/>
      <c r="AP94"/>
      <c r="AR94"/>
      <c r="AS94" s="2"/>
      <c r="AT94"/>
      <c r="AU94"/>
      <c r="AV94"/>
      <c r="AW94" s="2"/>
      <c r="AX94"/>
      <c r="AY94" s="3"/>
      <c r="AZ94"/>
    </row>
    <row r="95" spans="1:52" s="4" customForma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AA95" s="8" t="str">
        <f t="shared" si="9"/>
        <v>=</v>
      </c>
      <c r="AC95" s="33">
        <f t="shared" si="8"/>
        <v>0</v>
      </c>
      <c r="AD95" s="33">
        <f t="shared" si="10"/>
        <v>0</v>
      </c>
      <c r="AF95" s="1" t="str">
        <f t="shared" si="11"/>
        <v/>
      </c>
      <c r="AG95" s="1" t="str">
        <f t="shared" si="12"/>
        <v/>
      </c>
      <c r="AH95" s="1" t="str">
        <f t="shared" si="13"/>
        <v/>
      </c>
      <c r="AI95" s="1" t="str">
        <f t="shared" si="14"/>
        <v/>
      </c>
      <c r="AJ95" s="1" t="str">
        <f t="shared" si="15"/>
        <v/>
      </c>
      <c r="AL95"/>
      <c r="AM95"/>
      <c r="AN95"/>
      <c r="AO95"/>
      <c r="AP95"/>
      <c r="AR95"/>
      <c r="AS95" s="2"/>
      <c r="AT95"/>
      <c r="AU95"/>
      <c r="AV95"/>
      <c r="AW95" s="2"/>
      <c r="AX95"/>
      <c r="AY95" s="3"/>
      <c r="AZ95"/>
    </row>
    <row r="96" spans="1:52" s="4" customForma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AA96" s="8" t="str">
        <f t="shared" si="9"/>
        <v>=</v>
      </c>
      <c r="AC96" s="33">
        <f t="shared" si="8"/>
        <v>0</v>
      </c>
      <c r="AD96" s="33">
        <f t="shared" si="10"/>
        <v>0</v>
      </c>
      <c r="AF96" s="1" t="str">
        <f t="shared" si="11"/>
        <v/>
      </c>
      <c r="AG96" s="1" t="str">
        <f t="shared" si="12"/>
        <v/>
      </c>
      <c r="AH96" s="1" t="str">
        <f t="shared" si="13"/>
        <v/>
      </c>
      <c r="AI96" s="1" t="str">
        <f t="shared" si="14"/>
        <v/>
      </c>
      <c r="AJ96" s="1" t="str">
        <f t="shared" si="15"/>
        <v/>
      </c>
      <c r="AL96"/>
      <c r="AM96"/>
      <c r="AN96"/>
      <c r="AO96"/>
      <c r="AP96"/>
      <c r="AR96"/>
      <c r="AS96" s="2"/>
      <c r="AT96"/>
      <c r="AU96"/>
      <c r="AV96"/>
      <c r="AW96" s="2"/>
      <c r="AX96"/>
      <c r="AY96" s="3"/>
      <c r="AZ96"/>
    </row>
    <row r="97" spans="1:52" s="4" customForma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AA97" s="8" t="str">
        <f t="shared" si="9"/>
        <v>=</v>
      </c>
      <c r="AC97" s="33">
        <f t="shared" si="8"/>
        <v>0</v>
      </c>
      <c r="AD97" s="33">
        <f t="shared" si="10"/>
        <v>0</v>
      </c>
      <c r="AF97" s="1" t="str">
        <f t="shared" si="11"/>
        <v/>
      </c>
      <c r="AG97" s="1" t="str">
        <f t="shared" si="12"/>
        <v/>
      </c>
      <c r="AH97" s="1" t="str">
        <f t="shared" si="13"/>
        <v/>
      </c>
      <c r="AI97" s="1" t="str">
        <f t="shared" si="14"/>
        <v/>
      </c>
      <c r="AJ97" s="1" t="str">
        <f t="shared" si="15"/>
        <v/>
      </c>
      <c r="AL97"/>
      <c r="AM97"/>
      <c r="AN97"/>
      <c r="AO97"/>
      <c r="AP97"/>
      <c r="AR97"/>
      <c r="AS97" s="2"/>
      <c r="AT97"/>
      <c r="AU97"/>
      <c r="AV97"/>
      <c r="AW97" s="2"/>
      <c r="AX97"/>
      <c r="AY97" s="3"/>
      <c r="AZ97"/>
    </row>
    <row r="98" spans="1:52" s="4" customForma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AA98" s="8" t="str">
        <f t="shared" si="9"/>
        <v>=</v>
      </c>
      <c r="AC98" s="33">
        <f t="shared" si="8"/>
        <v>0</v>
      </c>
      <c r="AD98" s="33">
        <f t="shared" si="10"/>
        <v>0</v>
      </c>
      <c r="AF98" s="1" t="str">
        <f t="shared" si="11"/>
        <v/>
      </c>
      <c r="AG98" s="1" t="str">
        <f t="shared" si="12"/>
        <v/>
      </c>
      <c r="AH98" s="1" t="str">
        <f t="shared" si="13"/>
        <v/>
      </c>
      <c r="AI98" s="1" t="str">
        <f t="shared" si="14"/>
        <v/>
      </c>
      <c r="AJ98" s="1" t="str">
        <f t="shared" si="15"/>
        <v/>
      </c>
      <c r="AL98"/>
      <c r="AM98"/>
      <c r="AN98"/>
      <c r="AO98"/>
      <c r="AP98"/>
      <c r="AR98"/>
      <c r="AS98" s="2"/>
      <c r="AT98"/>
      <c r="AU98"/>
      <c r="AV98"/>
      <c r="AW98" s="2"/>
      <c r="AX98"/>
      <c r="AY98" s="3"/>
      <c r="AZ98"/>
    </row>
    <row r="99" spans="1:52" s="4" customForma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AA99" s="8" t="str">
        <f t="shared" si="9"/>
        <v>=</v>
      </c>
      <c r="AC99" s="33">
        <f t="shared" si="8"/>
        <v>0</v>
      </c>
      <c r="AD99" s="33">
        <f t="shared" si="10"/>
        <v>0</v>
      </c>
      <c r="AF99" s="1" t="str">
        <f t="shared" si="11"/>
        <v/>
      </c>
      <c r="AG99" s="1" t="str">
        <f t="shared" si="12"/>
        <v/>
      </c>
      <c r="AH99" s="1" t="str">
        <f t="shared" si="13"/>
        <v/>
      </c>
      <c r="AI99" s="1" t="str">
        <f t="shared" si="14"/>
        <v/>
      </c>
      <c r="AJ99" s="1" t="str">
        <f t="shared" si="15"/>
        <v/>
      </c>
      <c r="AL99"/>
      <c r="AM99"/>
      <c r="AN99"/>
      <c r="AO99"/>
      <c r="AP99"/>
      <c r="AR99"/>
      <c r="AS99" s="2"/>
      <c r="AT99"/>
      <c r="AU99"/>
      <c r="AV99"/>
      <c r="AW99" s="2"/>
      <c r="AX99"/>
      <c r="AY99" s="3"/>
      <c r="AZ99"/>
    </row>
    <row r="100" spans="1:52" s="4" customForma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AA100" s="8" t="str">
        <f t="shared" si="9"/>
        <v>=</v>
      </c>
      <c r="AC100" s="33">
        <f t="shared" si="8"/>
        <v>0</v>
      </c>
      <c r="AD100" s="33">
        <f t="shared" si="10"/>
        <v>0</v>
      </c>
      <c r="AF100" s="1" t="str">
        <f t="shared" si="11"/>
        <v/>
      </c>
      <c r="AG100" s="1" t="str">
        <f t="shared" si="12"/>
        <v/>
      </c>
      <c r="AH100" s="1" t="str">
        <f t="shared" si="13"/>
        <v/>
      </c>
      <c r="AI100" s="1" t="str">
        <f t="shared" si="14"/>
        <v/>
      </c>
      <c r="AJ100" s="1" t="str">
        <f t="shared" si="15"/>
        <v/>
      </c>
      <c r="AL100"/>
      <c r="AM100"/>
      <c r="AN100"/>
      <c r="AO100"/>
      <c r="AP100"/>
      <c r="AR100"/>
      <c r="AS100" s="2"/>
      <c r="AT100"/>
      <c r="AU100"/>
      <c r="AV100"/>
      <c r="AW100" s="2"/>
      <c r="AX100"/>
      <c r="AY100" s="3"/>
      <c r="AZ100"/>
    </row>
    <row r="101" spans="1:52" s="4" customForma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AA101" s="8" t="str">
        <f t="shared" si="9"/>
        <v>=</v>
      </c>
      <c r="AC101" s="33">
        <f t="shared" si="8"/>
        <v>0</v>
      </c>
      <c r="AD101" s="33">
        <f t="shared" si="10"/>
        <v>0</v>
      </c>
      <c r="AF101" s="1" t="str">
        <f t="shared" si="11"/>
        <v/>
      </c>
      <c r="AG101" s="1" t="str">
        <f t="shared" si="12"/>
        <v/>
      </c>
      <c r="AH101" s="1" t="str">
        <f t="shared" si="13"/>
        <v/>
      </c>
      <c r="AI101" s="1" t="str">
        <f t="shared" si="14"/>
        <v/>
      </c>
      <c r="AJ101" s="1" t="str">
        <f t="shared" si="15"/>
        <v/>
      </c>
      <c r="AL101"/>
      <c r="AM101"/>
      <c r="AN101"/>
      <c r="AO101"/>
      <c r="AP101"/>
      <c r="AR101"/>
      <c r="AS101" s="2"/>
      <c r="AT101"/>
      <c r="AU101"/>
      <c r="AV101"/>
      <c r="AW101" s="2"/>
      <c r="AX101"/>
      <c r="AY101" s="3"/>
      <c r="AZ101"/>
    </row>
    <row r="102" spans="1:52" s="4" customForma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AA102" s="8" t="str">
        <f t="shared" si="9"/>
        <v>=</v>
      </c>
      <c r="AC102" s="33">
        <f t="shared" si="8"/>
        <v>0</v>
      </c>
      <c r="AD102" s="33">
        <f t="shared" si="10"/>
        <v>0</v>
      </c>
      <c r="AF102" s="1" t="str">
        <f t="shared" si="11"/>
        <v/>
      </c>
      <c r="AG102" s="1" t="str">
        <f t="shared" si="12"/>
        <v/>
      </c>
      <c r="AH102" s="1" t="str">
        <f t="shared" si="13"/>
        <v/>
      </c>
      <c r="AI102" s="1" t="str">
        <f t="shared" si="14"/>
        <v/>
      </c>
      <c r="AJ102" s="1" t="str">
        <f t="shared" si="15"/>
        <v/>
      </c>
      <c r="AL102"/>
      <c r="AM102"/>
      <c r="AN102"/>
      <c r="AO102"/>
      <c r="AP102"/>
      <c r="AR102"/>
      <c r="AS102" s="2"/>
      <c r="AT102"/>
      <c r="AU102"/>
      <c r="AV102"/>
      <c r="AW102" s="2"/>
      <c r="AX102"/>
      <c r="AY102" s="3"/>
      <c r="AZ102"/>
    </row>
    <row r="103" spans="1:52" s="4" customForma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AA103" s="8" t="str">
        <f t="shared" si="9"/>
        <v>=</v>
      </c>
      <c r="AC103" s="33">
        <f t="shared" si="8"/>
        <v>0</v>
      </c>
      <c r="AD103" s="33">
        <f t="shared" si="10"/>
        <v>0</v>
      </c>
      <c r="AF103" s="1" t="str">
        <f t="shared" si="11"/>
        <v/>
      </c>
      <c r="AG103" s="1" t="str">
        <f t="shared" si="12"/>
        <v/>
      </c>
      <c r="AH103" s="1" t="str">
        <f t="shared" si="13"/>
        <v/>
      </c>
      <c r="AI103" s="1" t="str">
        <f t="shared" si="14"/>
        <v/>
      </c>
      <c r="AJ103" s="1" t="str">
        <f t="shared" si="15"/>
        <v/>
      </c>
      <c r="AL103"/>
      <c r="AM103"/>
      <c r="AN103"/>
      <c r="AO103"/>
      <c r="AP103"/>
      <c r="AR103"/>
      <c r="AS103" s="2"/>
      <c r="AT103"/>
      <c r="AU103"/>
      <c r="AV103"/>
      <c r="AW103" s="2"/>
      <c r="AX103"/>
      <c r="AY103" s="3"/>
      <c r="AZ103"/>
    </row>
    <row r="104" spans="1:52" s="4" customForma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AA104" s="8" t="str">
        <f t="shared" si="9"/>
        <v>=</v>
      </c>
      <c r="AC104" s="33">
        <f t="shared" si="8"/>
        <v>0</v>
      </c>
      <c r="AD104" s="33">
        <f t="shared" si="10"/>
        <v>0</v>
      </c>
      <c r="AF104" s="1" t="str">
        <f t="shared" si="11"/>
        <v/>
      </c>
      <c r="AG104" s="1" t="str">
        <f t="shared" si="12"/>
        <v/>
      </c>
      <c r="AH104" s="1" t="str">
        <f t="shared" si="13"/>
        <v/>
      </c>
      <c r="AI104" s="1" t="str">
        <f t="shared" si="14"/>
        <v/>
      </c>
      <c r="AJ104" s="1" t="str">
        <f t="shared" si="15"/>
        <v/>
      </c>
      <c r="AL104"/>
      <c r="AM104"/>
      <c r="AN104"/>
      <c r="AO104"/>
      <c r="AP104"/>
      <c r="AR104"/>
      <c r="AS104" s="2"/>
      <c r="AT104"/>
      <c r="AU104"/>
      <c r="AV104"/>
      <c r="AW104" s="2"/>
      <c r="AX104"/>
      <c r="AY104" s="3"/>
      <c r="AZ104"/>
    </row>
    <row r="105" spans="1:52" s="4" customForma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AA105" s="8" t="str">
        <f t="shared" si="9"/>
        <v>=</v>
      </c>
      <c r="AC105" s="33">
        <f t="shared" si="8"/>
        <v>0</v>
      </c>
      <c r="AD105" s="33">
        <f t="shared" si="10"/>
        <v>0</v>
      </c>
      <c r="AF105" s="1" t="str">
        <f t="shared" si="11"/>
        <v/>
      </c>
      <c r="AG105" s="1" t="str">
        <f t="shared" si="12"/>
        <v/>
      </c>
      <c r="AH105" s="1" t="str">
        <f t="shared" si="13"/>
        <v/>
      </c>
      <c r="AI105" s="1" t="str">
        <f t="shared" si="14"/>
        <v/>
      </c>
      <c r="AJ105" s="1" t="str">
        <f t="shared" si="15"/>
        <v/>
      </c>
      <c r="AL105"/>
      <c r="AM105"/>
      <c r="AN105"/>
      <c r="AO105"/>
      <c r="AP105"/>
      <c r="AR105"/>
      <c r="AS105" s="2"/>
      <c r="AT105"/>
      <c r="AU105"/>
      <c r="AV105"/>
      <c r="AW105" s="2"/>
      <c r="AX105"/>
      <c r="AY105" s="3"/>
      <c r="AZ105"/>
    </row>
    <row r="106" spans="1:52" s="4" customForma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AA106" s="8" t="str">
        <f t="shared" si="9"/>
        <v>=</v>
      </c>
      <c r="AC106" s="33">
        <f t="shared" si="8"/>
        <v>0</v>
      </c>
      <c r="AD106" s="33">
        <f t="shared" si="10"/>
        <v>0</v>
      </c>
      <c r="AF106" s="1" t="str">
        <f t="shared" si="11"/>
        <v/>
      </c>
      <c r="AG106" s="1" t="str">
        <f t="shared" si="12"/>
        <v/>
      </c>
      <c r="AH106" s="1" t="str">
        <f t="shared" si="13"/>
        <v/>
      </c>
      <c r="AI106" s="1" t="str">
        <f t="shared" si="14"/>
        <v/>
      </c>
      <c r="AJ106" s="1" t="str">
        <f t="shared" si="15"/>
        <v/>
      </c>
      <c r="AL106"/>
      <c r="AM106"/>
      <c r="AN106"/>
      <c r="AO106"/>
      <c r="AP106"/>
      <c r="AR106"/>
      <c r="AS106" s="2"/>
      <c r="AT106"/>
      <c r="AU106"/>
      <c r="AV106"/>
      <c r="AW106" s="2"/>
      <c r="AX106"/>
      <c r="AY106" s="3"/>
      <c r="AZ106"/>
    </row>
    <row r="107" spans="1:52" s="4" customForma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AA107" s="8" t="str">
        <f t="shared" si="9"/>
        <v>=</v>
      </c>
      <c r="AC107" s="33">
        <f t="shared" si="8"/>
        <v>0</v>
      </c>
      <c r="AD107" s="33">
        <f t="shared" si="10"/>
        <v>0</v>
      </c>
      <c r="AF107" s="1" t="str">
        <f t="shared" si="11"/>
        <v/>
      </c>
      <c r="AG107" s="1" t="str">
        <f t="shared" si="12"/>
        <v/>
      </c>
      <c r="AH107" s="1" t="str">
        <f t="shared" si="13"/>
        <v/>
      </c>
      <c r="AI107" s="1" t="str">
        <f t="shared" si="14"/>
        <v/>
      </c>
      <c r="AJ107" s="1" t="str">
        <f t="shared" si="15"/>
        <v/>
      </c>
      <c r="AL107"/>
      <c r="AM107"/>
      <c r="AN107"/>
      <c r="AO107"/>
      <c r="AP107"/>
      <c r="AR107"/>
      <c r="AS107" s="2"/>
      <c r="AT107"/>
      <c r="AU107"/>
      <c r="AV107"/>
      <c r="AW107" s="2"/>
      <c r="AX107"/>
      <c r="AY107" s="3"/>
      <c r="AZ107"/>
    </row>
    <row r="108" spans="1:52" s="4" customForma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AA108" s="8" t="str">
        <f t="shared" si="9"/>
        <v>=</v>
      </c>
      <c r="AC108" s="33">
        <f t="shared" si="8"/>
        <v>0</v>
      </c>
      <c r="AD108" s="33">
        <f t="shared" si="10"/>
        <v>0</v>
      </c>
      <c r="AF108" s="1" t="str">
        <f t="shared" si="11"/>
        <v/>
      </c>
      <c r="AG108" s="1" t="str">
        <f t="shared" si="12"/>
        <v/>
      </c>
      <c r="AH108" s="1" t="str">
        <f t="shared" si="13"/>
        <v/>
      </c>
      <c r="AI108" s="1" t="str">
        <f t="shared" si="14"/>
        <v/>
      </c>
      <c r="AJ108" s="1" t="str">
        <f t="shared" si="15"/>
        <v/>
      </c>
      <c r="AL108"/>
      <c r="AM108"/>
      <c r="AN108"/>
      <c r="AO108"/>
      <c r="AP108"/>
      <c r="AR108"/>
      <c r="AS108" s="2"/>
      <c r="AT108"/>
      <c r="AU108"/>
      <c r="AV108"/>
      <c r="AW108" s="2"/>
      <c r="AX108"/>
      <c r="AY108" s="3"/>
      <c r="AZ108"/>
    </row>
    <row r="109" spans="1:52" s="4" customForma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AA109" s="8" t="str">
        <f t="shared" si="9"/>
        <v>=</v>
      </c>
      <c r="AC109" s="33">
        <f t="shared" si="8"/>
        <v>0</v>
      </c>
      <c r="AD109" s="33">
        <f t="shared" si="10"/>
        <v>0</v>
      </c>
      <c r="AF109" s="1" t="str">
        <f t="shared" si="11"/>
        <v/>
      </c>
      <c r="AG109" s="1" t="str">
        <f t="shared" si="12"/>
        <v/>
      </c>
      <c r="AH109" s="1" t="str">
        <f t="shared" si="13"/>
        <v/>
      </c>
      <c r="AI109" s="1" t="str">
        <f t="shared" si="14"/>
        <v/>
      </c>
      <c r="AJ109" s="1" t="str">
        <f t="shared" si="15"/>
        <v/>
      </c>
      <c r="AL109"/>
      <c r="AM109"/>
      <c r="AN109"/>
      <c r="AO109"/>
      <c r="AP109"/>
      <c r="AR109"/>
      <c r="AS109" s="2"/>
      <c r="AT109"/>
      <c r="AU109"/>
      <c r="AV109"/>
      <c r="AW109" s="2"/>
      <c r="AX109"/>
      <c r="AY109" s="3"/>
      <c r="AZ109"/>
    </row>
    <row r="110" spans="1:52" s="4" customForma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AA110" s="8" t="str">
        <f t="shared" si="9"/>
        <v>=</v>
      </c>
      <c r="AC110" s="33">
        <f t="shared" si="8"/>
        <v>0</v>
      </c>
      <c r="AD110" s="33">
        <f t="shared" si="10"/>
        <v>0</v>
      </c>
      <c r="AF110" s="1" t="str">
        <f t="shared" si="11"/>
        <v/>
      </c>
      <c r="AG110" s="1" t="str">
        <f t="shared" si="12"/>
        <v/>
      </c>
      <c r="AH110" s="1" t="str">
        <f t="shared" si="13"/>
        <v/>
      </c>
      <c r="AI110" s="1" t="str">
        <f t="shared" si="14"/>
        <v/>
      </c>
      <c r="AJ110" s="1" t="str">
        <f t="shared" si="15"/>
        <v/>
      </c>
      <c r="AL110"/>
      <c r="AM110"/>
      <c r="AN110"/>
      <c r="AO110"/>
      <c r="AP110"/>
      <c r="AR110"/>
      <c r="AS110" s="2"/>
      <c r="AT110"/>
      <c r="AU110"/>
      <c r="AV110"/>
      <c r="AW110" s="2"/>
      <c r="AX110"/>
      <c r="AY110" s="3"/>
      <c r="AZ110"/>
    </row>
    <row r="111" spans="1:52" s="4" customForma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AA111" s="8" t="str">
        <f t="shared" si="9"/>
        <v>=</v>
      </c>
      <c r="AC111" s="33">
        <f t="shared" si="8"/>
        <v>0</v>
      </c>
      <c r="AD111" s="33">
        <f t="shared" si="10"/>
        <v>0</v>
      </c>
      <c r="AF111" s="1" t="str">
        <f t="shared" si="11"/>
        <v/>
      </c>
      <c r="AG111" s="1" t="str">
        <f t="shared" si="12"/>
        <v/>
      </c>
      <c r="AH111" s="1" t="str">
        <f t="shared" si="13"/>
        <v/>
      </c>
      <c r="AI111" s="1" t="str">
        <f t="shared" si="14"/>
        <v/>
      </c>
      <c r="AJ111" s="1" t="str">
        <f t="shared" si="15"/>
        <v/>
      </c>
      <c r="AL111"/>
      <c r="AM111"/>
      <c r="AN111"/>
      <c r="AO111"/>
      <c r="AP111"/>
      <c r="AR111"/>
      <c r="AS111" s="2"/>
      <c r="AT111"/>
      <c r="AU111"/>
      <c r="AV111"/>
      <c r="AW111" s="2"/>
      <c r="AX111"/>
      <c r="AY111" s="3"/>
      <c r="AZ111"/>
    </row>
    <row r="112" spans="1:52" s="4" customForma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AA112" s="8" t="str">
        <f t="shared" si="9"/>
        <v>=</v>
      </c>
      <c r="AC112" s="33">
        <f t="shared" si="8"/>
        <v>0</v>
      </c>
      <c r="AD112" s="33">
        <f t="shared" si="10"/>
        <v>0</v>
      </c>
      <c r="AF112" s="1" t="str">
        <f t="shared" si="11"/>
        <v/>
      </c>
      <c r="AG112" s="1" t="str">
        <f t="shared" si="12"/>
        <v/>
      </c>
      <c r="AH112" s="1" t="str">
        <f t="shared" si="13"/>
        <v/>
      </c>
      <c r="AI112" s="1" t="str">
        <f t="shared" si="14"/>
        <v/>
      </c>
      <c r="AJ112" s="1" t="str">
        <f t="shared" si="15"/>
        <v/>
      </c>
      <c r="AL112"/>
      <c r="AM112"/>
      <c r="AN112"/>
      <c r="AO112"/>
      <c r="AP112"/>
      <c r="AR112"/>
      <c r="AS112" s="2"/>
      <c r="AT112"/>
      <c r="AU112"/>
      <c r="AV112"/>
      <c r="AW112" s="2"/>
      <c r="AX112"/>
      <c r="AY112" s="3"/>
      <c r="AZ112"/>
    </row>
    <row r="113" spans="1:52" s="4" customForma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AA113" s="8" t="str">
        <f t="shared" si="9"/>
        <v>=</v>
      </c>
      <c r="AC113" s="33">
        <f t="shared" si="8"/>
        <v>0</v>
      </c>
      <c r="AD113" s="33">
        <f t="shared" si="10"/>
        <v>0</v>
      </c>
      <c r="AF113" s="1" t="str">
        <f t="shared" si="11"/>
        <v/>
      </c>
      <c r="AG113" s="1" t="str">
        <f t="shared" si="12"/>
        <v/>
      </c>
      <c r="AH113" s="1" t="str">
        <f t="shared" si="13"/>
        <v/>
      </c>
      <c r="AI113" s="1" t="str">
        <f t="shared" si="14"/>
        <v/>
      </c>
      <c r="AJ113" s="1" t="str">
        <f t="shared" si="15"/>
        <v/>
      </c>
      <c r="AL113"/>
      <c r="AM113"/>
      <c r="AN113"/>
      <c r="AO113"/>
      <c r="AP113"/>
      <c r="AR113"/>
      <c r="AS113" s="2"/>
      <c r="AT113"/>
      <c r="AU113"/>
      <c r="AV113"/>
      <c r="AW113" s="2"/>
      <c r="AX113"/>
      <c r="AY113" s="3"/>
      <c r="AZ113"/>
    </row>
    <row r="114" spans="1:52" s="4" customForma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AA114" s="8" t="str">
        <f t="shared" si="9"/>
        <v>=</v>
      </c>
      <c r="AC114" s="33">
        <f t="shared" si="8"/>
        <v>0</v>
      </c>
      <c r="AD114" s="33">
        <f t="shared" si="10"/>
        <v>0</v>
      </c>
      <c r="AF114" s="1" t="str">
        <f t="shared" si="11"/>
        <v/>
      </c>
      <c r="AG114" s="1" t="str">
        <f t="shared" si="12"/>
        <v/>
      </c>
      <c r="AH114" s="1" t="str">
        <f t="shared" si="13"/>
        <v/>
      </c>
      <c r="AI114" s="1" t="str">
        <f t="shared" si="14"/>
        <v/>
      </c>
      <c r="AJ114" s="1" t="str">
        <f t="shared" si="15"/>
        <v/>
      </c>
      <c r="AL114"/>
      <c r="AM114"/>
      <c r="AN114"/>
      <c r="AO114"/>
      <c r="AP114"/>
      <c r="AR114"/>
      <c r="AS114" s="2"/>
      <c r="AT114"/>
      <c r="AU114"/>
      <c r="AV114"/>
      <c r="AW114" s="2"/>
      <c r="AX114"/>
      <c r="AY114" s="3"/>
      <c r="AZ114"/>
    </row>
    <row r="115" spans="1:52" s="4" customForma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AA115" s="8" t="str">
        <f t="shared" si="9"/>
        <v>=</v>
      </c>
      <c r="AC115" s="33">
        <f t="shared" si="8"/>
        <v>0</v>
      </c>
      <c r="AD115" s="33">
        <f t="shared" si="10"/>
        <v>0</v>
      </c>
      <c r="AF115" s="1" t="str">
        <f t="shared" si="11"/>
        <v/>
      </c>
      <c r="AG115" s="1" t="str">
        <f t="shared" si="12"/>
        <v/>
      </c>
      <c r="AH115" s="1" t="str">
        <f t="shared" si="13"/>
        <v/>
      </c>
      <c r="AI115" s="1" t="str">
        <f t="shared" si="14"/>
        <v/>
      </c>
      <c r="AJ115" s="1" t="str">
        <f t="shared" si="15"/>
        <v/>
      </c>
      <c r="AL115"/>
      <c r="AM115"/>
      <c r="AN115"/>
      <c r="AO115"/>
      <c r="AP115"/>
      <c r="AR115"/>
      <c r="AS115" s="2"/>
      <c r="AT115"/>
      <c r="AU115"/>
      <c r="AV115"/>
      <c r="AW115" s="2"/>
      <c r="AX115"/>
      <c r="AY115" s="3"/>
      <c r="AZ115"/>
    </row>
    <row r="116" spans="1:52" s="4" customForma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AA116" s="8" t="str">
        <f t="shared" si="9"/>
        <v>=</v>
      </c>
      <c r="AC116" s="33">
        <f t="shared" si="8"/>
        <v>0</v>
      </c>
      <c r="AD116" s="33">
        <f t="shared" si="10"/>
        <v>0</v>
      </c>
      <c r="AF116" s="1" t="str">
        <f t="shared" si="11"/>
        <v/>
      </c>
      <c r="AG116" s="1" t="str">
        <f t="shared" si="12"/>
        <v/>
      </c>
      <c r="AH116" s="1" t="str">
        <f t="shared" si="13"/>
        <v/>
      </c>
      <c r="AI116" s="1" t="str">
        <f t="shared" si="14"/>
        <v/>
      </c>
      <c r="AJ116" s="1" t="str">
        <f t="shared" si="15"/>
        <v/>
      </c>
      <c r="AL116"/>
      <c r="AM116"/>
      <c r="AN116"/>
      <c r="AO116"/>
      <c r="AP116"/>
      <c r="AR116"/>
      <c r="AS116" s="2"/>
      <c r="AT116"/>
      <c r="AU116"/>
      <c r="AV116"/>
      <c r="AW116" s="2"/>
      <c r="AX116"/>
      <c r="AY116" s="3"/>
      <c r="AZ116"/>
    </row>
    <row r="117" spans="1:52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A117" s="8" t="str">
        <f t="shared" si="9"/>
        <v>=</v>
      </c>
      <c r="AC117" s="33">
        <f t="shared" si="8"/>
        <v>0</v>
      </c>
      <c r="AD117" s="33">
        <f t="shared" si="10"/>
        <v>0</v>
      </c>
      <c r="AF117" s="1" t="str">
        <f t="shared" si="11"/>
        <v/>
      </c>
      <c r="AG117" s="1" t="str">
        <f t="shared" si="12"/>
        <v/>
      </c>
      <c r="AH117" s="1" t="str">
        <f t="shared" si="13"/>
        <v/>
      </c>
      <c r="AI117" s="1" t="str">
        <f t="shared" si="14"/>
        <v/>
      </c>
      <c r="AJ117" s="1" t="str">
        <f t="shared" si="15"/>
        <v/>
      </c>
      <c r="AL117"/>
      <c r="AM117"/>
      <c r="AN117"/>
      <c r="AO117"/>
      <c r="AP117"/>
      <c r="AR117"/>
      <c r="AS117" s="2"/>
      <c r="AT117"/>
      <c r="AU117"/>
      <c r="AV117"/>
      <c r="AW117" s="2"/>
      <c r="AX117"/>
      <c r="AY117" s="3"/>
      <c r="AZ117"/>
    </row>
    <row r="118" spans="1:52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A118" s="8" t="str">
        <f t="shared" si="9"/>
        <v>=</v>
      </c>
      <c r="AC118" s="33">
        <f t="shared" si="8"/>
        <v>0</v>
      </c>
      <c r="AD118" s="33">
        <f t="shared" si="10"/>
        <v>0</v>
      </c>
      <c r="AF118" s="1" t="str">
        <f t="shared" si="11"/>
        <v/>
      </c>
      <c r="AG118" s="1" t="str">
        <f t="shared" si="12"/>
        <v/>
      </c>
      <c r="AH118" s="1" t="str">
        <f t="shared" si="13"/>
        <v/>
      </c>
      <c r="AI118" s="1" t="str">
        <f t="shared" si="14"/>
        <v/>
      </c>
      <c r="AJ118" s="1" t="str">
        <f t="shared" si="15"/>
        <v/>
      </c>
      <c r="AL118"/>
      <c r="AM118"/>
      <c r="AN118"/>
      <c r="AO118"/>
      <c r="AP118"/>
      <c r="AR118"/>
      <c r="AS118" s="2"/>
      <c r="AT118"/>
      <c r="AU118"/>
      <c r="AV118"/>
      <c r="AW118" s="2"/>
      <c r="AX118"/>
      <c r="AY118" s="3"/>
      <c r="AZ118"/>
    </row>
    <row r="119" spans="1:52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A119" s="8" t="str">
        <f t="shared" si="9"/>
        <v>=</v>
      </c>
      <c r="AC119" s="33">
        <f t="shared" si="8"/>
        <v>0</v>
      </c>
      <c r="AD119" s="33">
        <f t="shared" si="10"/>
        <v>0</v>
      </c>
      <c r="AF119" s="1" t="str">
        <f t="shared" si="11"/>
        <v/>
      </c>
      <c r="AG119" s="1" t="str">
        <f t="shared" si="12"/>
        <v/>
      </c>
      <c r="AH119" s="1" t="str">
        <f t="shared" si="13"/>
        <v/>
      </c>
      <c r="AI119" s="1" t="str">
        <f t="shared" si="14"/>
        <v/>
      </c>
      <c r="AJ119" s="1" t="str">
        <f t="shared" si="15"/>
        <v/>
      </c>
      <c r="AL119"/>
      <c r="AM119"/>
      <c r="AN119"/>
      <c r="AO119"/>
      <c r="AP119"/>
      <c r="AR119"/>
      <c r="AS119" s="2"/>
      <c r="AT119"/>
      <c r="AU119"/>
      <c r="AV119"/>
      <c r="AW119" s="2"/>
      <c r="AX119"/>
      <c r="AY119" s="3"/>
      <c r="AZ119"/>
    </row>
    <row r="120" spans="1:52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A120" s="8" t="str">
        <f t="shared" si="9"/>
        <v>=</v>
      </c>
      <c r="AC120" s="33">
        <f t="shared" si="8"/>
        <v>0</v>
      </c>
      <c r="AD120" s="33">
        <f t="shared" si="10"/>
        <v>0</v>
      </c>
      <c r="AF120" s="1" t="str">
        <f t="shared" si="11"/>
        <v/>
      </c>
      <c r="AG120" s="1" t="str">
        <f t="shared" si="12"/>
        <v/>
      </c>
      <c r="AH120" s="1" t="str">
        <f t="shared" si="13"/>
        <v/>
      </c>
      <c r="AI120" s="1" t="str">
        <f t="shared" si="14"/>
        <v/>
      </c>
      <c r="AJ120" s="1" t="str">
        <f t="shared" si="15"/>
        <v/>
      </c>
      <c r="AL120"/>
      <c r="AM120"/>
      <c r="AN120"/>
      <c r="AO120"/>
      <c r="AP120"/>
      <c r="AR120"/>
      <c r="AS120" s="2"/>
      <c r="AT120"/>
      <c r="AU120"/>
      <c r="AV120"/>
      <c r="AW120" s="2"/>
      <c r="AX120"/>
      <c r="AY120" s="3"/>
      <c r="AZ120"/>
    </row>
    <row r="121" spans="1:52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A121" s="8" t="str">
        <f t="shared" si="9"/>
        <v>=</v>
      </c>
      <c r="AC121" s="33">
        <f t="shared" si="8"/>
        <v>0</v>
      </c>
      <c r="AD121" s="33">
        <f t="shared" si="10"/>
        <v>0</v>
      </c>
      <c r="AF121" s="1" t="str">
        <f t="shared" si="11"/>
        <v/>
      </c>
      <c r="AG121" s="1" t="str">
        <f t="shared" si="12"/>
        <v/>
      </c>
      <c r="AH121" s="1" t="str">
        <f t="shared" si="13"/>
        <v/>
      </c>
      <c r="AI121" s="1" t="str">
        <f t="shared" si="14"/>
        <v/>
      </c>
      <c r="AJ121" s="1" t="str">
        <f t="shared" si="15"/>
        <v/>
      </c>
      <c r="AL121"/>
      <c r="AM121"/>
      <c r="AN121"/>
      <c r="AO121"/>
      <c r="AP121"/>
      <c r="AR121"/>
      <c r="AS121" s="2"/>
      <c r="AT121"/>
      <c r="AU121"/>
      <c r="AV121"/>
      <c r="AW121" s="2"/>
      <c r="AX121"/>
      <c r="AY121" s="3"/>
      <c r="AZ121"/>
    </row>
    <row r="122" spans="1:52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A122" s="8" t="str">
        <f t="shared" si="9"/>
        <v>=</v>
      </c>
      <c r="AC122" s="33">
        <f t="shared" si="8"/>
        <v>0</v>
      </c>
      <c r="AD122" s="33">
        <f t="shared" si="10"/>
        <v>0</v>
      </c>
      <c r="AF122" s="1" t="str">
        <f t="shared" si="11"/>
        <v/>
      </c>
      <c r="AG122" s="1" t="str">
        <f t="shared" si="12"/>
        <v/>
      </c>
      <c r="AH122" s="1" t="str">
        <f t="shared" si="13"/>
        <v/>
      </c>
      <c r="AI122" s="1" t="str">
        <f t="shared" si="14"/>
        <v/>
      </c>
      <c r="AJ122" s="1" t="str">
        <f t="shared" si="15"/>
        <v/>
      </c>
      <c r="AL122"/>
      <c r="AM122"/>
      <c r="AN122"/>
      <c r="AO122"/>
      <c r="AP122"/>
      <c r="AR122"/>
      <c r="AS122" s="2"/>
      <c r="AT122"/>
      <c r="AU122"/>
      <c r="AV122"/>
      <c r="AW122" s="2"/>
      <c r="AX122"/>
      <c r="AY122" s="3"/>
      <c r="AZ122"/>
    </row>
    <row r="123" spans="1:52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A123" s="8" t="str">
        <f t="shared" si="9"/>
        <v>=</v>
      </c>
      <c r="AC123" s="33">
        <f t="shared" si="8"/>
        <v>0</v>
      </c>
      <c r="AD123" s="33">
        <f t="shared" si="10"/>
        <v>0</v>
      </c>
      <c r="AF123" s="1" t="str">
        <f t="shared" si="11"/>
        <v/>
      </c>
      <c r="AG123" s="1" t="str">
        <f t="shared" si="12"/>
        <v/>
      </c>
      <c r="AH123" s="1" t="str">
        <f t="shared" si="13"/>
        <v/>
      </c>
      <c r="AI123" s="1" t="str">
        <f t="shared" si="14"/>
        <v/>
      </c>
      <c r="AJ123" s="1" t="str">
        <f t="shared" si="15"/>
        <v/>
      </c>
      <c r="AL123"/>
      <c r="AM123"/>
      <c r="AN123"/>
      <c r="AO123"/>
      <c r="AP123"/>
      <c r="AR123"/>
      <c r="AS123" s="2"/>
      <c r="AT123"/>
      <c r="AU123"/>
      <c r="AV123"/>
      <c r="AW123" s="2"/>
      <c r="AX123"/>
      <c r="AY123" s="3"/>
      <c r="AZ123"/>
    </row>
    <row r="124" spans="1:52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A124" s="8" t="str">
        <f t="shared" si="9"/>
        <v>=</v>
      </c>
      <c r="AC124" s="33">
        <f t="shared" si="8"/>
        <v>0</v>
      </c>
      <c r="AD124" s="33">
        <f t="shared" si="10"/>
        <v>0</v>
      </c>
      <c r="AF124" s="1" t="str">
        <f t="shared" si="11"/>
        <v/>
      </c>
      <c r="AG124" s="1" t="str">
        <f t="shared" si="12"/>
        <v/>
      </c>
      <c r="AH124" s="1" t="str">
        <f t="shared" si="13"/>
        <v/>
      </c>
      <c r="AI124" s="1" t="str">
        <f t="shared" si="14"/>
        <v/>
      </c>
      <c r="AJ124" s="1" t="str">
        <f t="shared" si="15"/>
        <v/>
      </c>
      <c r="AL124"/>
      <c r="AM124"/>
      <c r="AN124"/>
      <c r="AO124"/>
      <c r="AP124"/>
      <c r="AR124"/>
      <c r="AS124" s="2"/>
      <c r="AT124"/>
      <c r="AU124"/>
      <c r="AV124"/>
      <c r="AW124" s="2"/>
      <c r="AX124"/>
      <c r="AY124" s="3"/>
      <c r="AZ124"/>
    </row>
    <row r="125" spans="1:52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A125" s="8" t="str">
        <f t="shared" si="9"/>
        <v>=</v>
      </c>
      <c r="AC125" s="33">
        <f t="shared" si="8"/>
        <v>0</v>
      </c>
      <c r="AD125" s="33">
        <f t="shared" si="10"/>
        <v>0</v>
      </c>
      <c r="AF125" s="1" t="str">
        <f t="shared" si="11"/>
        <v/>
      </c>
      <c r="AG125" s="1" t="str">
        <f t="shared" si="12"/>
        <v/>
      </c>
      <c r="AH125" s="1" t="str">
        <f t="shared" si="13"/>
        <v/>
      </c>
      <c r="AI125" s="1" t="str">
        <f t="shared" si="14"/>
        <v/>
      </c>
      <c r="AJ125" s="1" t="str">
        <f t="shared" si="15"/>
        <v/>
      </c>
      <c r="AL125"/>
      <c r="AM125"/>
      <c r="AN125"/>
      <c r="AO125"/>
      <c r="AP125"/>
      <c r="AR125"/>
      <c r="AS125" s="2"/>
      <c r="AT125"/>
      <c r="AU125"/>
      <c r="AV125"/>
      <c r="AW125" s="2"/>
      <c r="AX125"/>
      <c r="AY125" s="3"/>
      <c r="AZ125"/>
    </row>
    <row r="126" spans="1:52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A126" s="8" t="str">
        <f t="shared" si="9"/>
        <v>=</v>
      </c>
      <c r="AC126" s="33">
        <f t="shared" si="8"/>
        <v>0</v>
      </c>
      <c r="AD126" s="33">
        <f t="shared" si="10"/>
        <v>0</v>
      </c>
      <c r="AF126" s="1" t="str">
        <f t="shared" si="11"/>
        <v/>
      </c>
      <c r="AG126" s="1" t="str">
        <f t="shared" si="12"/>
        <v/>
      </c>
      <c r="AH126" s="1" t="str">
        <f t="shared" si="13"/>
        <v/>
      </c>
      <c r="AI126" s="1" t="str">
        <f t="shared" si="14"/>
        <v/>
      </c>
      <c r="AJ126" s="1" t="str">
        <f t="shared" si="15"/>
        <v/>
      </c>
      <c r="AL126"/>
      <c r="AM126"/>
      <c r="AN126"/>
      <c r="AO126"/>
      <c r="AP126"/>
      <c r="AR126"/>
      <c r="AS126" s="2"/>
      <c r="AT126"/>
      <c r="AU126"/>
      <c r="AV126"/>
      <c r="AW126" s="2"/>
      <c r="AX126"/>
      <c r="AY126" s="3"/>
      <c r="AZ126"/>
    </row>
    <row r="127" spans="1:52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A127" s="8" t="str">
        <f t="shared" si="9"/>
        <v>=</v>
      </c>
      <c r="AC127" s="33">
        <f t="shared" si="8"/>
        <v>0</v>
      </c>
      <c r="AD127" s="33">
        <f t="shared" si="10"/>
        <v>0</v>
      </c>
      <c r="AF127" s="1" t="str">
        <f t="shared" si="11"/>
        <v/>
      </c>
      <c r="AG127" s="1" t="str">
        <f t="shared" si="12"/>
        <v/>
      </c>
      <c r="AH127" s="1" t="str">
        <f t="shared" si="13"/>
        <v/>
      </c>
      <c r="AI127" s="1" t="str">
        <f t="shared" si="14"/>
        <v/>
      </c>
      <c r="AJ127" s="1" t="str">
        <f t="shared" si="15"/>
        <v/>
      </c>
      <c r="AL127"/>
      <c r="AM127"/>
      <c r="AN127"/>
      <c r="AO127"/>
      <c r="AP127"/>
      <c r="AR127"/>
      <c r="AS127" s="2"/>
      <c r="AT127"/>
      <c r="AU127"/>
      <c r="AV127"/>
      <c r="AW127" s="2"/>
      <c r="AX127"/>
      <c r="AY127" s="3"/>
      <c r="AZ127"/>
    </row>
    <row r="128" spans="1:52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A128" s="8" t="str">
        <f t="shared" si="9"/>
        <v>=</v>
      </c>
      <c r="AC128" s="33">
        <f t="shared" si="8"/>
        <v>0</v>
      </c>
      <c r="AD128" s="33">
        <f t="shared" si="10"/>
        <v>0</v>
      </c>
      <c r="AF128" s="1" t="str">
        <f t="shared" si="11"/>
        <v/>
      </c>
      <c r="AG128" s="1" t="str">
        <f t="shared" si="12"/>
        <v/>
      </c>
      <c r="AH128" s="1" t="str">
        <f t="shared" si="13"/>
        <v/>
      </c>
      <c r="AI128" s="1" t="str">
        <f t="shared" si="14"/>
        <v/>
      </c>
      <c r="AJ128" s="1" t="str">
        <f t="shared" si="15"/>
        <v/>
      </c>
      <c r="AL128"/>
      <c r="AM128"/>
      <c r="AN128"/>
      <c r="AO128"/>
      <c r="AP128"/>
      <c r="AR128"/>
      <c r="AS128" s="2"/>
      <c r="AT128"/>
      <c r="AU128"/>
      <c r="AV128"/>
      <c r="AW128" s="2"/>
      <c r="AX128"/>
      <c r="AY128" s="3"/>
      <c r="AZ128"/>
    </row>
    <row r="129" spans="1:52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A129" s="8" t="str">
        <f t="shared" si="9"/>
        <v>=</v>
      </c>
      <c r="AC129" s="33">
        <f t="shared" si="8"/>
        <v>0</v>
      </c>
      <c r="AD129" s="33">
        <f t="shared" si="10"/>
        <v>0</v>
      </c>
      <c r="AF129" s="1" t="str">
        <f t="shared" si="11"/>
        <v/>
      </c>
      <c r="AG129" s="1" t="str">
        <f t="shared" si="12"/>
        <v/>
      </c>
      <c r="AH129" s="1" t="str">
        <f t="shared" si="13"/>
        <v/>
      </c>
      <c r="AI129" s="1" t="str">
        <f t="shared" si="14"/>
        <v/>
      </c>
      <c r="AJ129" s="1" t="str">
        <f t="shared" si="15"/>
        <v/>
      </c>
      <c r="AL129"/>
      <c r="AM129"/>
      <c r="AN129"/>
      <c r="AO129"/>
      <c r="AP129"/>
      <c r="AR129"/>
      <c r="AS129" s="2"/>
      <c r="AT129"/>
      <c r="AU129"/>
      <c r="AV129"/>
      <c r="AW129" s="2"/>
      <c r="AX129"/>
      <c r="AY129" s="3"/>
      <c r="AZ129"/>
    </row>
    <row r="130" spans="1:52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A130" s="8" t="str">
        <f t="shared" si="9"/>
        <v>=</v>
      </c>
      <c r="AC130" s="33">
        <f t="shared" ref="AC130:AC166" si="16">IF(
            AND(
                OR(X130=0, X130=1),
                W130&lt;&gt;0
            ),
            IF(H130&gt;0,
                Y130,
                IF(
                    I130&gt;0,(D130*E130)*(I130/100),
                    IF(OR(K130=5,M130=5),(D130*E130)*((K130/100)+(M130/100)),
                        IF(AND(OR(K130&gt;5,M130&gt;5,O130&gt;0,S130&gt;0),F130=0),
                            ((D130*E130)/1.12)*((K130/100)+(M130/100)+(O130/100)+(S130/100)),
                            IF(OR(Q130&gt;0,U130&gt;0),
                                (D130*E130)*((Q130/100)+(U130/100)),
                                0
                            )
                        )
                    )
                )
            ),
            0
        )</f>
        <v>0</v>
      </c>
      <c r="AD130" s="33">
        <f t="shared" si="10"/>
        <v>0</v>
      </c>
      <c r="AF130" s="1" t="str">
        <f t="shared" si="11"/>
        <v/>
      </c>
      <c r="AG130" s="1" t="str">
        <f t="shared" si="12"/>
        <v/>
      </c>
      <c r="AH130" s="1" t="str">
        <f t="shared" si="13"/>
        <v/>
      </c>
      <c r="AI130" s="1" t="str">
        <f t="shared" si="14"/>
        <v/>
      </c>
      <c r="AJ130" s="1" t="str">
        <f t="shared" si="15"/>
        <v/>
      </c>
      <c r="AL130"/>
      <c r="AM130"/>
      <c r="AN130"/>
      <c r="AO130"/>
      <c r="AP130"/>
      <c r="AR130"/>
      <c r="AS130" s="2"/>
      <c r="AT130"/>
      <c r="AU130"/>
      <c r="AV130"/>
      <c r="AW130" s="2"/>
      <c r="AX130"/>
      <c r="AY130" s="3"/>
      <c r="AZ130"/>
    </row>
    <row r="131" spans="1:52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A131" s="8" t="str">
        <f t="shared" ref="AA131:AA134" si="17">IF(OR(X131=0,X131=1),
IF(AND(W131=AD131, Y131=AC131), "=","NOT EQUAL"), "VOIDED")</f>
        <v>=</v>
      </c>
      <c r="AC131" s="33">
        <f t="shared" si="16"/>
        <v>0</v>
      </c>
      <c r="AD131" s="33">
        <f t="shared" ref="AD131:AD134" si="18">IF(
            AND(
                OR(X131=0, X131=1),
                W131&lt;&gt;0
            ),
            IF(
                AND(F131=0, G131=0, Q131&gt;0),
                (D131 * E131 / 1.12) * (1 - Q131 / 100) + (D131 * E131 / 1.12 * 0.12),
                IF(
                    AND(F131=0, G131=1),
                    ( D131 * E131 * (1 - Q131 / 100) )+ (D131 * E131 * 0.12),
                    IF(
                        OR(I131&gt;0, H131&gt;0, J131&gt;0),
                        D131 * E131 - IF(H131&gt;0, Y131, IF(I131&gt;0, Y131, D131 * E131 * J131 / 100)),
                        IF(
                            COUNTA(K131:V131)=0,
                            D131 * E131,
                            IF(
                                AND(F131=0, OR(K131=20, M131=20, S131=20)),
                                (D131 * E131) / 1.12 *
                                (1 - K131 / 100) *
                                (1 - M131 / 100) *
                                (1 - O131 / 100) *
                                (1 - Q131 / 100) *
                                (1 - S131 / 100) *
                                (1 - U131 / 100),
                                D131 * E131 *
                                (1 - K131 / 100) *
                                (1 - M131 / 100) *
                                (1 - O131 / 100) *
                                (1 - Q131 / 100) *
                                (1 - S131 / 100) *
                                (1 - U131 / 100)
                            )
                        )
                    )
                )
            ),
            0
        )</f>
        <v>0</v>
      </c>
      <c r="AF131" s="1" t="str">
        <f t="shared" ref="AF131:AF134" si="19">IF(
            AND(
                W131&lt;&gt;0,
                OR(X131=0, X131=1),
                D131&lt;&gt;"", E131&lt;&gt;"",
                OR(
                    ISBLANK(F131),
                    F131=0,
                    AND(F131=0, G131=1, OR(K131&gt;0, M131&gt;0, O131&gt;0, S131&gt;0))
                )
            ),
            IF(
                AND(OR(ISBLANK(F131), F131=0), G131=1),
                D131 * E131 * 1.12 * (1-J131/100) - I131,
                D131 * E131 * (1-J131/100) - I131
            ),
            ""
        )</f>
        <v/>
      </c>
      <c r="AG131" s="1" t="str">
        <f t="shared" ref="AG131:AG134" si="20">IF(
            AND(
                W131&lt;&gt;0,
                OR(X131=0, X131=1),
                F131=1, K131=0, M131=0, O131=0, S131=0),
            (D131 * E131 * (1-J131/100) - I131 )* 1.12,
        "")</f>
        <v/>
      </c>
      <c r="AH131" s="1" t="str">
        <f t="shared" ref="AH131:AH134" si="21">IF(
            AND(
                W131&lt;&gt;0,
                OR(X131=0, X131=1),
                F131=2
            ),
            D131 * E131 * (1-J131/100) - I131,
        "")</f>
        <v/>
      </c>
      <c r="AI131" s="1" t="str">
        <f t="shared" ref="AI131:AI134" si="22">IF(
            AND(
                W131&lt;&gt;0,
                OR(X131=0, X131=1),
                G131=3
            ),
            D131 * E131 * (1-J131/100) - I131,
        "")</f>
        <v/>
      </c>
      <c r="AJ131" s="1" t="str">
        <f t="shared" ref="AJ131:AJ134" si="23">IF(
    AND(
        W131&lt;&gt;0,
        OR(X131=0, X131=1),
        OR(
            F131=4,
            AND(F131=1, OR(M131&gt;0, O131&gt;0, S131&gt;0))
        ),
        G131&lt;&gt;2,
        G131&lt;&gt;3
    ),
    (D131 * E131 * (1-J131/100)) - I131,
    IF(
        AND( OR(K131&gt;0, M131&gt;0, O131&gt;0, S131&gt;0), OR(G131=0, G131=1, G131=4) ),
        (D131 * E131),
        ""
    )
)</f>
        <v/>
      </c>
      <c r="AL131"/>
      <c r="AM131"/>
      <c r="AN131"/>
      <c r="AO131"/>
      <c r="AP131"/>
      <c r="AR131"/>
      <c r="AS131" s="2"/>
      <c r="AT131"/>
      <c r="AU131"/>
      <c r="AV131"/>
      <c r="AW131" s="2"/>
      <c r="AX131"/>
      <c r="AY131" s="3"/>
      <c r="AZ131"/>
    </row>
    <row r="132" spans="1:52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A132" s="8" t="str">
        <f t="shared" si="17"/>
        <v>=</v>
      </c>
      <c r="AC132" s="33">
        <f t="shared" si="16"/>
        <v>0</v>
      </c>
      <c r="AD132" s="33">
        <f t="shared" si="18"/>
        <v>0</v>
      </c>
      <c r="AF132" s="1" t="str">
        <f t="shared" si="19"/>
        <v/>
      </c>
      <c r="AG132" s="1" t="str">
        <f t="shared" si="20"/>
        <v/>
      </c>
      <c r="AH132" s="1" t="str">
        <f t="shared" si="21"/>
        <v/>
      </c>
      <c r="AI132" s="1" t="str">
        <f t="shared" si="22"/>
        <v/>
      </c>
      <c r="AJ132" s="1" t="str">
        <f t="shared" si="23"/>
        <v/>
      </c>
      <c r="AL132"/>
      <c r="AM132"/>
      <c r="AN132"/>
      <c r="AO132"/>
      <c r="AP132"/>
      <c r="AR132"/>
      <c r="AS132" s="2"/>
      <c r="AT132"/>
      <c r="AU132"/>
      <c r="AV132"/>
      <c r="AW132" s="2"/>
      <c r="AX132"/>
      <c r="AY132" s="3"/>
      <c r="AZ132"/>
    </row>
    <row r="133" spans="1:52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A133" s="8" t="str">
        <f t="shared" si="17"/>
        <v>=</v>
      </c>
      <c r="AC133" s="33">
        <f t="shared" si="16"/>
        <v>0</v>
      </c>
      <c r="AD133" s="33">
        <f t="shared" si="18"/>
        <v>0</v>
      </c>
      <c r="AF133" s="1" t="str">
        <f t="shared" si="19"/>
        <v/>
      </c>
      <c r="AG133" s="1" t="str">
        <f t="shared" si="20"/>
        <v/>
      </c>
      <c r="AH133" s="1" t="str">
        <f t="shared" si="21"/>
        <v/>
      </c>
      <c r="AI133" s="1" t="str">
        <f t="shared" si="22"/>
        <v/>
      </c>
      <c r="AJ133" s="1" t="str">
        <f t="shared" si="23"/>
        <v/>
      </c>
      <c r="AL133"/>
      <c r="AM133"/>
      <c r="AN133"/>
      <c r="AO133"/>
      <c r="AP133"/>
      <c r="AR133"/>
      <c r="AS133" s="2"/>
      <c r="AT133"/>
      <c r="AU133"/>
      <c r="AV133"/>
      <c r="AW133" s="2"/>
      <c r="AX133"/>
      <c r="AY133" s="3"/>
      <c r="AZ133"/>
    </row>
    <row r="134" spans="1:52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A134" s="8" t="str">
        <f t="shared" si="17"/>
        <v>=</v>
      </c>
      <c r="AC134" s="33">
        <f t="shared" si="16"/>
        <v>0</v>
      </c>
      <c r="AD134" s="33">
        <f t="shared" si="18"/>
        <v>0</v>
      </c>
      <c r="AF134" s="1" t="str">
        <f t="shared" si="19"/>
        <v/>
      </c>
      <c r="AG134" s="1" t="str">
        <f t="shared" si="20"/>
        <v/>
      </c>
      <c r="AH134" s="1" t="str">
        <f t="shared" si="21"/>
        <v/>
      </c>
      <c r="AI134" s="1" t="str">
        <f t="shared" si="22"/>
        <v/>
      </c>
      <c r="AJ134" s="1" t="str">
        <f t="shared" si="23"/>
        <v/>
      </c>
      <c r="AL134"/>
      <c r="AM134"/>
      <c r="AN134"/>
      <c r="AO134"/>
      <c r="AP134"/>
      <c r="AR134"/>
      <c r="AS134" s="2"/>
      <c r="AT134"/>
      <c r="AU134"/>
      <c r="AV134"/>
      <c r="AW134" s="2"/>
      <c r="AX134"/>
      <c r="AY134" s="3"/>
      <c r="AZ1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E954-9150-405D-AB5B-7EAFC63DF06E}">
  <dimension ref="A1:BE117"/>
  <sheetViews>
    <sheetView tabSelected="1" topLeftCell="D25" zoomScaleNormal="100" workbookViewId="0">
      <selection activeCell="AQ34" sqref="AQ34"/>
    </sheetView>
  </sheetViews>
  <sheetFormatPr defaultRowHeight="15" x14ac:dyDescent="0.25"/>
  <cols>
    <col min="1" max="1" width="16.7109375" bestFit="1" customWidth="1"/>
    <col min="2" max="2" width="6.7109375" bestFit="1" customWidth="1"/>
    <col min="3" max="3" width="10.28515625" bestFit="1" customWidth="1"/>
    <col min="4" max="4" width="9" bestFit="1" customWidth="1"/>
    <col min="5" max="5" width="4.5703125" bestFit="1" customWidth="1"/>
    <col min="6" max="6" width="9.42578125" bestFit="1" customWidth="1"/>
    <col min="7" max="7" width="17.42578125" bestFit="1" customWidth="1"/>
    <col min="8" max="8" width="10.28515625" hidden="1" customWidth="1"/>
    <col min="9" max="9" width="9.28515625" hidden="1" customWidth="1"/>
    <col min="10" max="10" width="6.28515625" hidden="1" customWidth="1"/>
    <col min="11" max="11" width="9" hidden="1" customWidth="1"/>
    <col min="12" max="12" width="11" hidden="1" customWidth="1"/>
    <col min="13" max="13" width="18.42578125" hidden="1" customWidth="1"/>
    <col min="14" max="14" width="10.28515625" hidden="1" customWidth="1"/>
    <col min="15" max="15" width="18.42578125" hidden="1" customWidth="1"/>
    <col min="16" max="16" width="10.28515625" hidden="1" customWidth="1"/>
    <col min="17" max="17" width="18.42578125" hidden="1" customWidth="1"/>
    <col min="18" max="18" width="10.28515625" hidden="1" customWidth="1"/>
    <col min="19" max="19" width="18.42578125" hidden="1" customWidth="1"/>
    <col min="20" max="20" width="10.28515625" hidden="1" customWidth="1"/>
    <col min="21" max="21" width="18.42578125" hidden="1" customWidth="1"/>
    <col min="22" max="22" width="10.28515625" hidden="1" customWidth="1"/>
    <col min="23" max="23" width="10.28515625" bestFit="1" customWidth="1"/>
    <col min="24" max="24" width="11.28515625" bestFit="1" customWidth="1"/>
    <col min="25" max="25" width="14.5703125" bestFit="1" customWidth="1"/>
    <col min="26" max="26" width="6.7109375" customWidth="1"/>
    <col min="27" max="27" width="14.5703125" customWidth="1"/>
    <col min="28" max="28" width="17.42578125" hidden="1" customWidth="1"/>
    <col min="29" max="29" width="2" hidden="1" customWidth="1"/>
    <col min="30" max="30" width="9.140625" hidden="1" customWidth="1"/>
    <col min="31" max="31" width="2" hidden="1" customWidth="1"/>
    <col min="32" max="32" width="9.140625" hidden="1" customWidth="1"/>
    <col min="33" max="33" width="2" hidden="1" customWidth="1"/>
    <col min="34" max="34" width="9.140625" hidden="1" customWidth="1"/>
    <col min="35" max="35" width="2" hidden="1" customWidth="1"/>
    <col min="36" max="36" width="12" hidden="1" customWidth="1"/>
    <col min="37" max="37" width="2" hidden="1" customWidth="1"/>
    <col min="38" max="38" width="9.140625" hidden="1" customWidth="1"/>
    <col min="39" max="39" width="2" hidden="1" customWidth="1"/>
    <col min="40" max="40" width="9.140625" hidden="1" customWidth="1"/>
    <col min="41" max="41" width="9.140625" customWidth="1"/>
    <col min="42" max="42" width="12.28515625" style="38" customWidth="1"/>
    <col min="43" max="44" width="13.7109375" style="38" customWidth="1"/>
    <col min="45" max="46" width="13.7109375" customWidth="1"/>
    <col min="47" max="47" width="15.140625" style="3" customWidth="1"/>
    <col min="48" max="48" width="13.7109375" style="3" customWidth="1"/>
    <col min="49" max="49" width="12.140625" style="3" customWidth="1"/>
    <col min="50" max="50" width="12.140625" style="47" customWidth="1"/>
    <col min="52" max="52" width="12.42578125" bestFit="1" customWidth="1"/>
    <col min="53" max="53" width="12.28515625" style="3" bestFit="1" customWidth="1"/>
    <col min="55" max="55" width="9.140625" style="3"/>
    <col min="57" max="57" width="9.140625" style="3"/>
  </cols>
  <sheetData>
    <row r="1" spans="1:57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133</v>
      </c>
      <c r="H1" s="13" t="s">
        <v>140</v>
      </c>
      <c r="I1" s="13" t="s">
        <v>69</v>
      </c>
      <c r="J1" s="13" t="s">
        <v>51</v>
      </c>
      <c r="K1" s="13" t="s">
        <v>7</v>
      </c>
      <c r="L1" s="13" t="s">
        <v>134</v>
      </c>
      <c r="M1" s="13" t="s">
        <v>52</v>
      </c>
      <c r="N1" s="13" t="s">
        <v>135</v>
      </c>
      <c r="O1" s="13" t="s">
        <v>53</v>
      </c>
      <c r="P1" s="13" t="s">
        <v>136</v>
      </c>
      <c r="Q1" s="13" t="s">
        <v>54</v>
      </c>
      <c r="R1" s="12" t="s">
        <v>137</v>
      </c>
      <c r="S1" s="12" t="s">
        <v>55</v>
      </c>
      <c r="T1" s="12" t="s">
        <v>138</v>
      </c>
      <c r="U1" s="12" t="s">
        <v>57</v>
      </c>
      <c r="V1" s="12" t="s">
        <v>139</v>
      </c>
      <c r="W1" s="12" t="s">
        <v>5</v>
      </c>
      <c r="X1" s="12" t="s">
        <v>6</v>
      </c>
      <c r="Y1" s="12" t="s">
        <v>86</v>
      </c>
      <c r="BA1" s="3" t="s">
        <v>170</v>
      </c>
      <c r="BC1" s="3" t="s">
        <v>171</v>
      </c>
      <c r="BE1" s="3" t="s">
        <v>172</v>
      </c>
    </row>
    <row r="2" spans="1:57" x14ac:dyDescent="0.25">
      <c r="AY2">
        <v>5</v>
      </c>
      <c r="AZ2" t="str">
        <f>IF(BA2=AU5, "OK", "NOT OK")</f>
        <v>OK</v>
      </c>
      <c r="BA2" s="3">
        <v>110</v>
      </c>
      <c r="BB2" t="str">
        <f>IF(BC2=AV5, "OK", "NOT OK")</f>
        <v>OK</v>
      </c>
      <c r="BC2" s="3">
        <v>246.4</v>
      </c>
      <c r="BD2" t="str">
        <f>IF(BE2=AW5, "OK", "NOT OK")</f>
        <v>OK</v>
      </c>
      <c r="BE2" s="3">
        <v>26.4</v>
      </c>
    </row>
    <row r="3" spans="1:57" x14ac:dyDescent="0.25">
      <c r="A3" t="s">
        <v>157</v>
      </c>
      <c r="AY3">
        <f>AY2+9</f>
        <v>14</v>
      </c>
      <c r="AZ3" t="str">
        <f>IF(BA3=AU14, "OK", "NOT OK")</f>
        <v>OK</v>
      </c>
      <c r="BA3" s="3">
        <v>99</v>
      </c>
      <c r="BB3" t="str">
        <f>IF(BC3=AV14, "OK", "NOT OK")</f>
        <v>OK</v>
      </c>
      <c r="BC3" s="3">
        <v>221.76</v>
      </c>
      <c r="BD3" t="str">
        <f>IF(BE3=AW14, "OK", "NOT OK")</f>
        <v>OK</v>
      </c>
      <c r="BE3" s="3">
        <v>23.76</v>
      </c>
    </row>
    <row r="4" spans="1:57" ht="30" x14ac:dyDescent="0.25">
      <c r="A4" t="s">
        <v>56</v>
      </c>
      <c r="B4" t="s">
        <v>0</v>
      </c>
      <c r="C4" t="s">
        <v>1</v>
      </c>
      <c r="D4" t="s">
        <v>124</v>
      </c>
      <c r="E4" t="s">
        <v>2</v>
      </c>
      <c r="F4" t="s">
        <v>4</v>
      </c>
      <c r="G4" t="s">
        <v>133</v>
      </c>
      <c r="H4" t="s">
        <v>140</v>
      </c>
      <c r="I4" t="s">
        <v>69</v>
      </c>
      <c r="J4" t="s">
        <v>51</v>
      </c>
      <c r="K4" t="s">
        <v>7</v>
      </c>
      <c r="L4" t="s">
        <v>134</v>
      </c>
      <c r="M4" t="s">
        <v>52</v>
      </c>
      <c r="N4" t="s">
        <v>135</v>
      </c>
      <c r="O4" t="s">
        <v>53</v>
      </c>
      <c r="P4" t="s">
        <v>136</v>
      </c>
      <c r="Q4" t="s">
        <v>54</v>
      </c>
      <c r="R4" t="s">
        <v>137</v>
      </c>
      <c r="S4" t="s">
        <v>55</v>
      </c>
      <c r="T4" t="s">
        <v>138</v>
      </c>
      <c r="U4" t="s">
        <v>57</v>
      </c>
      <c r="V4" t="s">
        <v>139</v>
      </c>
      <c r="W4" t="s">
        <v>5</v>
      </c>
      <c r="X4" t="s">
        <v>6</v>
      </c>
      <c r="Y4" t="s">
        <v>86</v>
      </c>
      <c r="AA4" t="s">
        <v>155</v>
      </c>
      <c r="AB4" t="s">
        <v>151</v>
      </c>
      <c r="AD4" t="s">
        <v>152</v>
      </c>
      <c r="AF4" t="s">
        <v>127</v>
      </c>
      <c r="AH4" t="s">
        <v>128</v>
      </c>
      <c r="AJ4" t="s">
        <v>153</v>
      </c>
      <c r="AL4" t="s">
        <v>130</v>
      </c>
      <c r="AN4" t="s">
        <v>154</v>
      </c>
      <c r="AP4" s="38" t="s">
        <v>149</v>
      </c>
      <c r="AQ4" s="38" t="s">
        <v>150</v>
      </c>
      <c r="AR4" s="38" t="s">
        <v>156</v>
      </c>
      <c r="AU4" s="23" t="s">
        <v>14</v>
      </c>
      <c r="AV4" s="39" t="s">
        <v>15</v>
      </c>
      <c r="AW4" s="21" t="s">
        <v>16</v>
      </c>
      <c r="AX4" s="48"/>
      <c r="AY4">
        <f t="shared" ref="AY4:AY14" si="0">AY3+9</f>
        <v>23</v>
      </c>
      <c r="AZ4" t="str">
        <f>IF(BA4=AU23, "OK", "NOT OK")</f>
        <v>OK</v>
      </c>
      <c r="BA4" s="3">
        <v>154</v>
      </c>
      <c r="BB4" t="str">
        <f>IF(BC4=AV23, "OK", "NOT OK")</f>
        <v>OK</v>
      </c>
      <c r="BC4" s="3">
        <v>197.12</v>
      </c>
      <c r="BD4" t="str">
        <f>IF(BE4=AW23, "OK", "NOT OK")</f>
        <v>OK</v>
      </c>
      <c r="BE4" s="3">
        <v>21.12</v>
      </c>
    </row>
    <row r="5" spans="1:57" x14ac:dyDescent="0.25">
      <c r="B5">
        <v>311401</v>
      </c>
      <c r="C5">
        <v>0</v>
      </c>
      <c r="D5">
        <v>123.2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123.2</v>
      </c>
      <c r="X5">
        <v>0</v>
      </c>
      <c r="Y5">
        <v>0</v>
      </c>
      <c r="AA5">
        <v>1</v>
      </c>
      <c r="AP5" s="40">
        <f>IF(
            AND(OR(X5=0, X5=1), W5&lt;&gt;0, F5=0),
            (
                IF(
                    G5=0,
                    IF(
                        OR(K5&gt;0, M5&gt;0, O5&gt;0, S5&gt;0),
                        (D5 * E5),
                        IF(
                            J5&gt;0,
                            (D5 * E5)
                            * (1 - IF(J5&gt;0, J5/100, 0)),
                            (D5 * E5)
                        )
                    ),
                    IF(
                        G5=1,
                        IF(
                            OR(K5&gt;0, M5&gt;0, O5&gt;0, S5&gt;0),
                            (D5 * E5) * 1.12,
                            IF(
                                J5&gt;0,
                                (D5 * E5) * 1.12
                                * (1 - IF(J5&gt;0, J5/100, 0)),
                                (D5 * E5) * 1.12
                            )
                        )
                    )
                )
            ),
            0
        )</f>
        <v>123.2</v>
      </c>
      <c r="AQ5" s="38">
        <f>IF(
            AND(OR(X5=0, X5=1), W5&lt;&gt;0, F5=1),
            IF(
                OR(J5&gt;0, Q5&gt;0, U5&gt;0),
                (
                    (D5 * E5)
                    * (1 - IF(J5&gt;0, J5/100, 0))
                ) * 1.12,
                IF(
                    AND(K5=0, M5=0, O5=0, S5=0, J5=0, Q5=0, U5=0),
                    (D5 * E5) * 1.12,
                    0
                )
            ),
            0
        )</f>
        <v>0</v>
      </c>
      <c r="AR5" s="38">
        <f>IF(
    AND(OR(X5=0, X5=1), W5&lt;&gt;0, F5=4, G5&lt;&gt;2, G5&lt;&gt;3),
    (D5 * E5) * (1-(J5/100)),
    IF(
        AND( OR(K5&gt;0, M5&gt;0, O5&gt;0, S5&gt;0), OR(G5=0, G5=1, G5=4) ),
        (D5 * E5),
        0
    )
)</f>
        <v>0</v>
      </c>
      <c r="AU5" s="3">
        <v>110</v>
      </c>
      <c r="AV5" s="3">
        <v>246.4</v>
      </c>
      <c r="AW5" s="3">
        <v>26.4</v>
      </c>
      <c r="AY5">
        <f t="shared" si="0"/>
        <v>32</v>
      </c>
      <c r="AZ5" t="str">
        <f>IF(BA5=AU32, "OK", "NOT OK")</f>
        <v>OK</v>
      </c>
      <c r="BA5" s="3">
        <v>154</v>
      </c>
      <c r="BB5" t="str">
        <f>IF(BC5=AV32, "OK", "NOT OK")</f>
        <v>OK</v>
      </c>
      <c r="BC5" s="3">
        <v>197.12</v>
      </c>
      <c r="BD5" t="str">
        <f>IF(BE5=AW32, "OK", "NOT OK")</f>
        <v>OK</v>
      </c>
      <c r="BE5" s="3">
        <v>21.12</v>
      </c>
    </row>
    <row r="6" spans="1:57" x14ac:dyDescent="0.25">
      <c r="B6">
        <v>311401</v>
      </c>
      <c r="C6">
        <v>1</v>
      </c>
      <c r="D6">
        <v>110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</v>
      </c>
      <c r="X6">
        <v>0</v>
      </c>
      <c r="Y6">
        <v>0</v>
      </c>
      <c r="AP6" s="40">
        <f t="shared" ref="AP6:AP9" si="1">IF(
            AND(OR(X6=0, X6=1), W6&lt;&gt;0, F6=0),
            (
                IF(
                    G6=0,
                    IF(
                        OR(K6&gt;0, M6&gt;0, O6&gt;0, S6&gt;0),
                        (D6 * E6),
                        IF(
                            J6&gt;0,
                            (D6 * E6)
                            * (1 - IF(J6&gt;0, J6/100, 0)),
                            (D6 * E6)
                        )
                    ),
                    IF(
                        G6=1,
                        IF(
                            OR(K6&gt;0, M6&gt;0, O6&gt;0, S6&gt;0),
                            (D6 * E6) * 1.12,
                            IF(
                                J6&gt;0,
                                (D6 * E6) * 1.12
                                * (1 - IF(J6&gt;0, J6/100, 0)),
                                (D6 * E6) * 1.12
                            )
                        )
                    )
                )
            ),
            0
        )</f>
        <v>0</v>
      </c>
      <c r="AQ6" s="38">
        <f t="shared" ref="AQ6:AQ9" si="2">IF(
            AND(OR(X6=0, X6=1), W6&lt;&gt;0, F6=1),
            IF(
                OR(J6&gt;0, Q6&gt;0, U6&gt;0),
                (
                    (D6 * E6)
                    * (1 - IF(J6&gt;0, J6/100, 0))
                ) * 1.12,
                IF(
                    AND(K6=0, M6=0, O6=0, S6=0, J6=0, Q6=0, U6=0),
                    (D6 * E6) * 1.12,
                    0
                )
            ),
            0
        )</f>
        <v>123.20000000000002</v>
      </c>
      <c r="AR6" s="38">
        <f t="shared" ref="AR6:AR9" si="3">IF(
    AND(OR(X6=0, X6=1), W6&lt;&gt;0, F6=4, G6&lt;&gt;2, G6&lt;&gt;3),
    (D6 * E6) * (1-(J6/100)),
    IF(
        AND( OR(K6&gt;0, M6&gt;0, O6&gt;0, S6&gt;0), OR(G6=0, G6=1, G6=4) ),
        (D6 * E6),
        0
    )
)</f>
        <v>0</v>
      </c>
      <c r="AS6" s="50"/>
      <c r="AT6" t="str">
        <f>IF(AND(AU6=AU5,AV6=AV5,AW6=AW5), "OK", "NOT OK :&lt;")</f>
        <v>OK</v>
      </c>
      <c r="AU6" s="49">
        <f>ROUND(
    IF(
        (AE5 + AG5 + AI5 + AM5) = 0,
        SUM(AR5:AR9) * (1-(AD5/100)),
        (
            (
                (
                    SUM(AP5:AP9)
                    * ( 1 - (AD5/100))
                )
                +
                (
                    SUM(AQ5:AQ9)
                    * ( 1 - (AD5/100))
                )
            )
            / AA5
            * (AE5 + AG5 + AI5 + AM5)
            / 1.12
            + SUM(AR5:AR9)
        )
    ), 2)</f>
        <v>110</v>
      </c>
      <c r="AV6" s="49">
        <f>ROUND(
    (
        SUM(AP5:AP9)
        +
        SUM(AQ5:AQ9)
    )
    / AA5
    * (AA5 - AE5 - AG5 - AI5  -AM5)
    - (
        (
            SUM(AP5:AP9)
            +
            SUM(AQ5:AQ9)
        )
        * (AD5/100)
    ), 2)</f>
        <v>246.4</v>
      </c>
      <c r="AW6" s="49">
        <f>AV6/1.12*0.12</f>
        <v>26.399999999999995</v>
      </c>
      <c r="AY6">
        <f t="shared" si="0"/>
        <v>41</v>
      </c>
      <c r="AZ6" t="str">
        <f>IF(BA6=AU41, "OK", "NOT OK")</f>
        <v>OK</v>
      </c>
      <c r="BA6" s="3">
        <v>154</v>
      </c>
      <c r="BB6" t="str">
        <f>IF(BC6=AV41, "OK", "NOT OK")</f>
        <v>OK</v>
      </c>
      <c r="BC6" s="3">
        <v>197.12</v>
      </c>
      <c r="BD6" t="str">
        <f>IF(BE6=AW41, "OK", "NOT OK")</f>
        <v>OK</v>
      </c>
      <c r="BE6" s="3">
        <v>21.12</v>
      </c>
    </row>
    <row r="7" spans="1:57" x14ac:dyDescent="0.25">
      <c r="B7">
        <v>311401</v>
      </c>
      <c r="C7">
        <v>2</v>
      </c>
      <c r="D7">
        <v>110</v>
      </c>
      <c r="E7">
        <v>1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110</v>
      </c>
      <c r="X7">
        <v>0</v>
      </c>
      <c r="Y7">
        <v>0</v>
      </c>
      <c r="AP7" s="40">
        <f t="shared" si="1"/>
        <v>0</v>
      </c>
      <c r="AQ7" s="38">
        <f t="shared" si="2"/>
        <v>0</v>
      </c>
      <c r="AR7" s="38">
        <f t="shared" si="3"/>
        <v>0</v>
      </c>
      <c r="AY7">
        <f t="shared" si="0"/>
        <v>50</v>
      </c>
      <c r="AZ7" t="str">
        <f>IF(BA7=AU50, "OK", "NOT OK")</f>
        <v>OK</v>
      </c>
      <c r="BA7" s="3">
        <v>110</v>
      </c>
      <c r="BB7" t="str">
        <f>IF(BC7=AV50, "OK", "NOT OK")</f>
        <v>OK</v>
      </c>
      <c r="BC7" s="3">
        <v>246.4</v>
      </c>
      <c r="BD7" t="str">
        <f>IF(BE7=AW50, "OK", "NOT OK")</f>
        <v>OK</v>
      </c>
      <c r="BE7" s="3">
        <v>26.4</v>
      </c>
    </row>
    <row r="8" spans="1:57" x14ac:dyDescent="0.25">
      <c r="B8">
        <v>311401</v>
      </c>
      <c r="C8">
        <v>3</v>
      </c>
      <c r="D8">
        <v>110</v>
      </c>
      <c r="E8">
        <v>1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110</v>
      </c>
      <c r="X8">
        <v>0</v>
      </c>
      <c r="Y8">
        <v>0</v>
      </c>
      <c r="AP8" s="40">
        <f t="shared" si="1"/>
        <v>0</v>
      </c>
      <c r="AQ8" s="38">
        <f t="shared" si="2"/>
        <v>0</v>
      </c>
      <c r="AR8" s="38">
        <f t="shared" si="3"/>
        <v>0</v>
      </c>
      <c r="AY8">
        <f t="shared" si="0"/>
        <v>59</v>
      </c>
      <c r="AZ8" t="str">
        <f>IF(BA8=AU59, "OK", "NOT OK")</f>
        <v>OK</v>
      </c>
      <c r="BA8" s="3">
        <v>154</v>
      </c>
      <c r="BB8" t="str">
        <f>IF(BC8=AV59, "OK", "NOT OK")</f>
        <v>OK</v>
      </c>
      <c r="BC8" s="3">
        <v>197.12</v>
      </c>
      <c r="BD8" t="str">
        <f>IF(BE8=AW59, "OK", "NOT OK")</f>
        <v>OK</v>
      </c>
      <c r="BE8" s="3">
        <v>21.12</v>
      </c>
    </row>
    <row r="9" spans="1:57" x14ac:dyDescent="0.25">
      <c r="B9">
        <v>311401</v>
      </c>
      <c r="C9">
        <v>4</v>
      </c>
      <c r="D9">
        <v>110</v>
      </c>
      <c r="E9">
        <v>1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110</v>
      </c>
      <c r="X9">
        <v>0</v>
      </c>
      <c r="Y9">
        <v>0</v>
      </c>
      <c r="AP9" s="40">
        <f t="shared" si="1"/>
        <v>0</v>
      </c>
      <c r="AQ9" s="38">
        <f t="shared" si="2"/>
        <v>0</v>
      </c>
      <c r="AR9" s="38">
        <f t="shared" si="3"/>
        <v>110</v>
      </c>
      <c r="AY9">
        <f t="shared" si="0"/>
        <v>68</v>
      </c>
      <c r="AZ9" t="str">
        <f>IF(BA9=AU68, "OK", "NOT OK")</f>
        <v>OK</v>
      </c>
      <c r="BA9" s="3">
        <v>99</v>
      </c>
      <c r="BB9" t="str">
        <f>IF(BC9=AV68, "OK", "NOT OK")</f>
        <v>OK</v>
      </c>
      <c r="BC9" s="3">
        <v>221.76</v>
      </c>
      <c r="BD9" t="str">
        <f>IF(BE9=AW68, "OK", "NOT OK")</f>
        <v>OK</v>
      </c>
      <c r="BE9" s="3">
        <v>23.76</v>
      </c>
    </row>
    <row r="10" spans="1:57" s="44" customFormat="1" x14ac:dyDescent="0.25">
      <c r="AP10" s="45"/>
      <c r="AQ10" s="45"/>
      <c r="AR10" s="45"/>
      <c r="AU10" s="46"/>
      <c r="AV10" s="46"/>
      <c r="AW10" s="46"/>
      <c r="AX10" s="47"/>
      <c r="AY10">
        <f t="shared" si="0"/>
        <v>77</v>
      </c>
      <c r="AZ10" t="str">
        <f>IF(BA10=AU77, "OK", "NOT OK")</f>
        <v>OK</v>
      </c>
      <c r="BA10" s="46">
        <v>330</v>
      </c>
      <c r="BB10" t="str">
        <f>IF(BC10=AV77, "OK", "NOT OK")</f>
        <v>OK</v>
      </c>
      <c r="BC10" s="46">
        <v>0</v>
      </c>
      <c r="BD10" t="str">
        <f>IF(BE10=AW77, "OK", "NOT OK")</f>
        <v>OK</v>
      </c>
      <c r="BE10" s="46">
        <v>0</v>
      </c>
    </row>
    <row r="11" spans="1:57" s="44" customFormat="1" x14ac:dyDescent="0.25">
      <c r="AP11" s="45"/>
      <c r="AQ11" s="45"/>
      <c r="AR11" s="45"/>
      <c r="AU11" s="46"/>
      <c r="AV11" s="46"/>
      <c r="AW11" s="46"/>
      <c r="AX11" s="47"/>
      <c r="AY11">
        <f t="shared" si="0"/>
        <v>86</v>
      </c>
      <c r="AZ11" t="str">
        <f>IF(BA11=AU86, "OK", "NOT OK")</f>
        <v>OK</v>
      </c>
      <c r="BA11" s="46">
        <v>330</v>
      </c>
      <c r="BB11" t="str">
        <f>IF(BC11=AV86, "OK", "NOT OK")</f>
        <v>OK</v>
      </c>
      <c r="BC11" s="46">
        <v>0</v>
      </c>
      <c r="BD11" t="str">
        <f>IF(BE11=AW86, "OK", "NOT OK")</f>
        <v>OK</v>
      </c>
      <c r="BE11" s="46">
        <v>0</v>
      </c>
    </row>
    <row r="12" spans="1:57" x14ac:dyDescent="0.25">
      <c r="A12" t="s">
        <v>158</v>
      </c>
      <c r="AY12">
        <f t="shared" si="0"/>
        <v>95</v>
      </c>
      <c r="AZ12" t="str">
        <f>IF(BA12=AU95, "OK", "NOT OK")</f>
        <v>OK</v>
      </c>
      <c r="BA12" s="3">
        <v>330</v>
      </c>
      <c r="BB12" t="str">
        <f>IF(BC12=AV95, "OK", "NOT OK")</f>
        <v>OK</v>
      </c>
      <c r="BC12" s="3">
        <v>0</v>
      </c>
      <c r="BD12" t="str">
        <f>IF(BE12=AW95, "OK", "NOT OK")</f>
        <v>OK</v>
      </c>
      <c r="BE12" s="3">
        <v>0</v>
      </c>
    </row>
    <row r="13" spans="1:57" ht="30" x14ac:dyDescent="0.25">
      <c r="A13" t="s">
        <v>56</v>
      </c>
      <c r="B13" t="s">
        <v>0</v>
      </c>
      <c r="C13" t="s">
        <v>1</v>
      </c>
      <c r="D13" t="s">
        <v>124</v>
      </c>
      <c r="E13" t="s">
        <v>2</v>
      </c>
      <c r="F13" t="s">
        <v>4</v>
      </c>
      <c r="G13" t="s">
        <v>133</v>
      </c>
      <c r="H13" t="s">
        <v>140</v>
      </c>
      <c r="I13" t="s">
        <v>69</v>
      </c>
      <c r="J13" t="s">
        <v>51</v>
      </c>
      <c r="K13" t="s">
        <v>7</v>
      </c>
      <c r="L13" t="s">
        <v>134</v>
      </c>
      <c r="M13" t="s">
        <v>52</v>
      </c>
      <c r="N13" t="s">
        <v>135</v>
      </c>
      <c r="O13" t="s">
        <v>53</v>
      </c>
      <c r="P13" t="s">
        <v>136</v>
      </c>
      <c r="Q13" t="s">
        <v>54</v>
      </c>
      <c r="R13" t="s">
        <v>137</v>
      </c>
      <c r="S13" t="s">
        <v>55</v>
      </c>
      <c r="T13" t="s">
        <v>138</v>
      </c>
      <c r="U13" t="s">
        <v>57</v>
      </c>
      <c r="V13" t="s">
        <v>139</v>
      </c>
      <c r="W13" t="s">
        <v>5</v>
      </c>
      <c r="X13" t="s">
        <v>6</v>
      </c>
      <c r="Y13" t="s">
        <v>86</v>
      </c>
      <c r="AA13" t="s">
        <v>155</v>
      </c>
      <c r="AB13" t="s">
        <v>151</v>
      </c>
      <c r="AD13" t="s">
        <v>152</v>
      </c>
      <c r="AF13" t="s">
        <v>127</v>
      </c>
      <c r="AH13" t="s">
        <v>128</v>
      </c>
      <c r="AJ13" t="s">
        <v>153</v>
      </c>
      <c r="AL13" t="s">
        <v>130</v>
      </c>
      <c r="AN13" t="s">
        <v>154</v>
      </c>
      <c r="AP13" s="38" t="s">
        <v>149</v>
      </c>
      <c r="AQ13" s="38" t="s">
        <v>150</v>
      </c>
      <c r="AR13" s="38" t="s">
        <v>156</v>
      </c>
      <c r="AU13" s="23" t="s">
        <v>14</v>
      </c>
      <c r="AV13" s="39" t="s">
        <v>15</v>
      </c>
      <c r="AW13" s="21" t="s">
        <v>16</v>
      </c>
      <c r="AX13" s="48"/>
      <c r="AY13">
        <f t="shared" si="0"/>
        <v>104</v>
      </c>
      <c r="AZ13" t="str">
        <f>IF(BA13=AU104, "OK", "NOT OK")</f>
        <v>OK</v>
      </c>
      <c r="BA13" s="3">
        <v>110</v>
      </c>
      <c r="BB13" t="str">
        <f>IF(BC13=AV104, "OK", "NOT OK")</f>
        <v>OK</v>
      </c>
      <c r="BC13" s="3">
        <v>246.4</v>
      </c>
      <c r="BD13" t="str">
        <f>IF(BE13=AW104, "OK", "NOT OK")</f>
        <v>OK</v>
      </c>
      <c r="BE13" s="3">
        <v>26.4</v>
      </c>
    </row>
    <row r="14" spans="1:57" x14ac:dyDescent="0.25">
      <c r="B14">
        <v>311402</v>
      </c>
      <c r="C14">
        <v>0</v>
      </c>
      <c r="D14">
        <v>123.2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123.2</v>
      </c>
      <c r="X14">
        <v>0</v>
      </c>
      <c r="Y14">
        <v>0</v>
      </c>
      <c r="AA14">
        <v>5</v>
      </c>
      <c r="AC14">
        <v>1</v>
      </c>
      <c r="AD14">
        <v>10</v>
      </c>
      <c r="AP14" s="40">
        <f>IF(
            AND(OR(X14=0, X14=1), W14&lt;&gt;0, F14=0),
            (
                IF(
                    G14=0,
                    IF(
                        OR(K14&gt;0, M14&gt;0, O14&gt;0, S14&gt;0),
                        (D14 * E14),
                        IF(
                            J14&gt;0,
                            (D14 * E14)
                            * (1 - IF(J14&gt;0, J14/100, 0)),
                            (D14 * E14)
                        )
                    ),
                    IF(
                        G14=1,
                        IF(
                            OR(K14&gt;0, M14&gt;0, O14&gt;0, S14&gt;0),
                            (D14 * E14) * 1.12,
                            IF(
                                J14&gt;0,
                                (D14 * E14) * 1.12
                                * (1 - IF(J14&gt;0, J14/100, 0)),
                                (D14 * E14) * 1.12
                            )
                        )
                    )
                )
            ),
            0
        )</f>
        <v>123.2</v>
      </c>
      <c r="AQ14" s="38">
        <f>IF(
            AND(OR(X14=0, X14=1), W14&lt;&gt;0, F14=1),
            IF(
                OR(J14&gt;0, Q14&gt;0, U14&gt;0),
                (
                    (D14 * E14)
                    * (1 - IF(J14&gt;0, J14/100, 0))
                ) * 1.12,
                IF(
                    AND(K14=0, M14=0, O14=0, S14=0, J14=0, Q14=0, U14=0),
                    (D14 * E14) * 1.12,
                    0
                )
            ),
            0
        )</f>
        <v>0</v>
      </c>
      <c r="AR14" s="38">
        <f>IF(
    AND(OR(X14=0, X14=1), W14&lt;&gt;0, F14=4, G14&lt;&gt;2, G14&lt;&gt;3),
    (D14 * E14) * (1-(J14/100)),
    IF(
        AND( OR(K14&gt;0, M14&gt;0, O14&gt;0, S14&gt;0), OR(G14=0, G14=1, G14=4) ),
        (D14 * E14),
        0
    )
)</f>
        <v>0</v>
      </c>
      <c r="AU14" s="3">
        <v>99</v>
      </c>
      <c r="AV14" s="3">
        <v>221.76</v>
      </c>
      <c r="AW14" s="3">
        <v>23.76</v>
      </c>
      <c r="AY14">
        <f t="shared" si="0"/>
        <v>113</v>
      </c>
      <c r="AZ14" t="str">
        <f>IF(BA14=AU113, "OK", "NOT OK")</f>
        <v>OK</v>
      </c>
      <c r="BA14" s="3">
        <v>330</v>
      </c>
      <c r="BB14" t="str">
        <f>IF(BC14=AV113, "OK", "NOT OK")</f>
        <v>NOT OK</v>
      </c>
      <c r="BC14" s="3">
        <v>11</v>
      </c>
      <c r="BD14" t="str">
        <f>IF(BE14=AW113, "OK", "NOT OK")</f>
        <v>OK</v>
      </c>
      <c r="BE14" s="3">
        <v>0</v>
      </c>
    </row>
    <row r="15" spans="1:57" x14ac:dyDescent="0.25">
      <c r="B15">
        <v>311402</v>
      </c>
      <c r="C15">
        <v>1</v>
      </c>
      <c r="D15">
        <v>110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110</v>
      </c>
      <c r="X15">
        <v>0</v>
      </c>
      <c r="Y15">
        <v>0</v>
      </c>
      <c r="AP15" s="40">
        <f t="shared" ref="AP15:AP18" si="4">IF(
            AND(OR(X15=0, X15=1), W15&lt;&gt;0, F15=0),
            (
                IF(
                    G15=0,
                    IF(
                        OR(K15&gt;0, M15&gt;0, O15&gt;0, S15&gt;0),
                        (D15 * E15),
                        IF(
                            J15&gt;0,
                            (D15 * E15)
                            * (1 - IF(J15&gt;0, J15/100, 0)),
                            (D15 * E15)
                        )
                    ),
                    IF(
                        G15=1,
                        IF(
                            OR(K15&gt;0, M15&gt;0, O15&gt;0, S15&gt;0),
                            (D15 * E15) * 1.12,
                            IF(
                                J15&gt;0,
                                (D15 * E15) * 1.12
                                * (1 - IF(J15&gt;0, J15/100, 0)),
                                (D15 * E15) * 1.12
                            )
                        )
                    )
                )
            ),
            0
        )</f>
        <v>0</v>
      </c>
      <c r="AQ15" s="38">
        <f t="shared" ref="AQ15:AQ18" si="5">IF(
            AND(OR(X15=0, X15=1), W15&lt;&gt;0, F15=1),
            IF(
                OR(J15&gt;0, Q15&gt;0, U15&gt;0),
                (
                    (D15 * E15)
                    * (1 - IF(J15&gt;0, J15/100, 0))
                ) * 1.12,
                IF(
                    AND(K15=0, M15=0, O15=0, S15=0, J15=0, Q15=0, U15=0),
                    (D15 * E15) * 1.12,
                    0
                )
            ),
            0
        )</f>
        <v>123.20000000000002</v>
      </c>
      <c r="AR15" s="38">
        <f t="shared" ref="AR15:AR18" si="6">IF(
    AND(OR(X15=0, X15=1), W15&lt;&gt;0, F15=4, G15&lt;&gt;2, G15&lt;&gt;3),
    (D15 * E15) * (1-(J15/100)),
    IF(
        AND( OR(K15&gt;0, M15&gt;0, O15&gt;0, S15&gt;0), OR(G15=0, G15=1, G15=4) ),
        (D15 * E15),
        0
    )
)</f>
        <v>0</v>
      </c>
      <c r="AS15" s="50"/>
      <c r="AT15" t="str">
        <f>IF(AND(AU15=AU14,AV15=AV14,AW15=AW14), "OK", "NOT OK :&lt;")</f>
        <v>OK</v>
      </c>
      <c r="AU15" s="49">
        <f>ROUND(
    IF(
        (AE14 + AG14 + AI14 + AM14) = 0,
        SUM(AR14:AR18) * (1-(AD14/100)),
        (
            (
                (
                    SUM(AP14:AP18)
                    * ( 1 - (AD14/100))
                )
                +
                (
                    SUM(AQ14:AQ18)
                    * ( 1 - (AD14/100))
                )
            )
            / AA14
            * (AE14 + AG14 + AI14 + AM14)
            / 1.12
            + SUM(AR14:AR18)
        )
    ), 2)</f>
        <v>99</v>
      </c>
      <c r="AV15" s="49">
        <f>ROUND(
    (
        SUM(AP14:AP18)
        +
        SUM(AQ14:AQ18)
    )
    / AA14
    * (AA14 - AE14 - AG14 - AI14  -AM14)
    - (
        (
            SUM(AP14:AP18)
            +
            SUM(AQ14:AQ18)
        )
        * (AD14/100)
    ), 2)</f>
        <v>221.76</v>
      </c>
      <c r="AW15" s="49">
        <f>AV15/1.12*0.12</f>
        <v>23.759999999999994</v>
      </c>
    </row>
    <row r="16" spans="1:57" x14ac:dyDescent="0.25">
      <c r="B16">
        <v>311402</v>
      </c>
      <c r="C16">
        <v>2</v>
      </c>
      <c r="D16">
        <v>110</v>
      </c>
      <c r="E16">
        <v>1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110</v>
      </c>
      <c r="X16">
        <v>0</v>
      </c>
      <c r="Y16">
        <v>0</v>
      </c>
      <c r="AP16" s="40">
        <f t="shared" si="4"/>
        <v>0</v>
      </c>
      <c r="AQ16" s="38">
        <f t="shared" si="5"/>
        <v>0</v>
      </c>
      <c r="AR16" s="38">
        <f t="shared" si="6"/>
        <v>0</v>
      </c>
    </row>
    <row r="17" spans="1:57" x14ac:dyDescent="0.25">
      <c r="B17">
        <v>311402</v>
      </c>
      <c r="C17">
        <v>3</v>
      </c>
      <c r="D17">
        <v>110</v>
      </c>
      <c r="E17">
        <v>1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110</v>
      </c>
      <c r="X17">
        <v>0</v>
      </c>
      <c r="Y17">
        <v>0</v>
      </c>
      <c r="AP17" s="40">
        <f t="shared" si="4"/>
        <v>0</v>
      </c>
      <c r="AQ17" s="38">
        <f t="shared" si="5"/>
        <v>0</v>
      </c>
      <c r="AR17" s="38">
        <f t="shared" si="6"/>
        <v>0</v>
      </c>
    </row>
    <row r="18" spans="1:57" x14ac:dyDescent="0.25">
      <c r="B18">
        <v>311402</v>
      </c>
      <c r="C18">
        <v>4</v>
      </c>
      <c r="D18">
        <v>110</v>
      </c>
      <c r="E18">
        <v>1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110</v>
      </c>
      <c r="X18">
        <v>0</v>
      </c>
      <c r="Y18">
        <v>0</v>
      </c>
      <c r="AP18" s="40">
        <f t="shared" si="4"/>
        <v>0</v>
      </c>
      <c r="AQ18" s="38">
        <f t="shared" si="5"/>
        <v>0</v>
      </c>
      <c r="AR18" s="38">
        <f t="shared" si="6"/>
        <v>110</v>
      </c>
    </row>
    <row r="19" spans="1:57" s="44" customFormat="1" x14ac:dyDescent="0.25">
      <c r="AP19" s="45"/>
      <c r="AQ19" s="45"/>
      <c r="AR19" s="45"/>
      <c r="AU19" s="46"/>
      <c r="AV19" s="46"/>
      <c r="AW19" s="46"/>
      <c r="AX19" s="47"/>
      <c r="BA19" s="46"/>
      <c r="BC19" s="46"/>
      <c r="BE19" s="46"/>
    </row>
    <row r="20" spans="1:57" s="44" customFormat="1" x14ac:dyDescent="0.25">
      <c r="AP20" s="45"/>
      <c r="AQ20" s="45"/>
      <c r="AR20" s="45"/>
      <c r="AU20" s="46"/>
      <c r="AV20" s="46"/>
      <c r="AW20" s="46"/>
      <c r="AX20" s="47"/>
      <c r="BA20" s="46"/>
      <c r="BC20" s="46"/>
      <c r="BE20" s="46"/>
    </row>
    <row r="21" spans="1:57" x14ac:dyDescent="0.25">
      <c r="A21" t="s">
        <v>159</v>
      </c>
      <c r="BC21" s="3">
        <v>246.4</v>
      </c>
    </row>
    <row r="22" spans="1:57" ht="30" x14ac:dyDescent="0.25">
      <c r="A22" t="s">
        <v>56</v>
      </c>
      <c r="B22" t="s">
        <v>0</v>
      </c>
      <c r="C22" t="s">
        <v>1</v>
      </c>
      <c r="D22" t="s">
        <v>124</v>
      </c>
      <c r="E22" t="s">
        <v>2</v>
      </c>
      <c r="F22" t="s">
        <v>4</v>
      </c>
      <c r="G22" t="s">
        <v>133</v>
      </c>
      <c r="H22" t="s">
        <v>140</v>
      </c>
      <c r="I22" t="s">
        <v>69</v>
      </c>
      <c r="J22" t="s">
        <v>51</v>
      </c>
      <c r="K22" t="s">
        <v>7</v>
      </c>
      <c r="L22" t="s">
        <v>134</v>
      </c>
      <c r="M22" t="s">
        <v>52</v>
      </c>
      <c r="N22" t="s">
        <v>135</v>
      </c>
      <c r="O22" t="s">
        <v>53</v>
      </c>
      <c r="P22" t="s">
        <v>136</v>
      </c>
      <c r="Q22" t="s">
        <v>54</v>
      </c>
      <c r="R22" t="s">
        <v>137</v>
      </c>
      <c r="S22" t="s">
        <v>55</v>
      </c>
      <c r="T22" t="s">
        <v>138</v>
      </c>
      <c r="U22" t="s">
        <v>57</v>
      </c>
      <c r="V22" t="s">
        <v>139</v>
      </c>
      <c r="W22" t="s">
        <v>5</v>
      </c>
      <c r="X22" t="s">
        <v>6</v>
      </c>
      <c r="Y22" t="s">
        <v>86</v>
      </c>
      <c r="AA22" t="s">
        <v>155</v>
      </c>
      <c r="AB22" t="s">
        <v>151</v>
      </c>
      <c r="AD22" t="s">
        <v>152</v>
      </c>
      <c r="AF22" t="s">
        <v>127</v>
      </c>
      <c r="AH22" t="s">
        <v>128</v>
      </c>
      <c r="AJ22" t="s">
        <v>153</v>
      </c>
      <c r="AL22" t="s">
        <v>130</v>
      </c>
      <c r="AN22" t="s">
        <v>154</v>
      </c>
      <c r="AP22" s="38" t="s">
        <v>149</v>
      </c>
      <c r="AQ22" s="38" t="s">
        <v>150</v>
      </c>
      <c r="AR22" s="38" t="s">
        <v>156</v>
      </c>
      <c r="AU22" s="23" t="s">
        <v>14</v>
      </c>
      <c r="AV22" s="39" t="s">
        <v>15</v>
      </c>
      <c r="AW22" s="21" t="s">
        <v>16</v>
      </c>
      <c r="AX22" s="48"/>
      <c r="BC22" s="3">
        <v>221.76</v>
      </c>
    </row>
    <row r="23" spans="1:57" x14ac:dyDescent="0.25">
      <c r="B23">
        <v>311403</v>
      </c>
      <c r="C23">
        <v>0</v>
      </c>
      <c r="D23">
        <v>123.2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123.2</v>
      </c>
      <c r="X23">
        <v>0</v>
      </c>
      <c r="Y23">
        <v>0</v>
      </c>
      <c r="AA23">
        <v>5</v>
      </c>
      <c r="AE23">
        <v>1</v>
      </c>
      <c r="AF23">
        <v>20</v>
      </c>
      <c r="AP23" s="40">
        <f>IF(
            AND(OR(X23=0, X23=1), W23&lt;&gt;0, F23=0),
            (
                IF(
                    G23=0,
                    IF(
                        OR(K23&gt;0, M23&gt;0, O23&gt;0, S23&gt;0),
                        (D23 * E23),
                        IF(
                            J23&gt;0,
                            (D23 * E23)
                            * (1 - IF(J23&gt;0, J23/100, 0)),
                            (D23 * E23)
                        )
                    ),
                    IF(
                        G23=1,
                        IF(
                            OR(K23&gt;0, M23&gt;0, O23&gt;0, S23&gt;0),
                            (D23 * E23) * 1.12,
                            IF(
                                J23&gt;0,
                                (D23 * E23) * 1.12
                                * (1 - IF(J23&gt;0, J23/100, 0)),
                                (D23 * E23) * 1.12
                            )
                        )
                    )
                )
            ),
            0
        )</f>
        <v>123.2</v>
      </c>
      <c r="AQ23" s="38">
        <f>IF(
            AND(OR(X23=0, X23=1), W23&lt;&gt;0, F23=1),
            IF(
                OR(J23&gt;0, Q23&gt;0, U23&gt;0),
                (
                    (D23 * E23)
                    * (1 - IF(J23&gt;0, J23/100, 0))
                ) * 1.12,
                IF(
                    AND(K23=0, M23=0, O23=0, S23=0, J23=0, Q23=0, U23=0),
                    (D23 * E23) * 1.12,
                    0
                )
            ),
            0
        )</f>
        <v>0</v>
      </c>
      <c r="AR23" s="38">
        <f>IF(
    AND(OR(X23=0, X23=1), W23&lt;&gt;0, F23=4, G23&lt;&gt;2, G23&lt;&gt;3),
    (D23 * E23) * (1-(J23/100)),
    IF(
        AND( OR(K23&gt;0, M23&gt;0, O23&gt;0, S23&gt;0), OR(G23=0, G23=1, G23=4) ),
        (D23 * E23),
        0
    )
)</f>
        <v>0</v>
      </c>
      <c r="AU23" s="3">
        <v>154</v>
      </c>
      <c r="AV23" s="3">
        <v>197.12</v>
      </c>
      <c r="AW23" s="3">
        <v>21.12</v>
      </c>
      <c r="BC23" s="3">
        <v>197.12</v>
      </c>
    </row>
    <row r="24" spans="1:57" x14ac:dyDescent="0.25">
      <c r="B24">
        <v>311403</v>
      </c>
      <c r="C24">
        <v>1</v>
      </c>
      <c r="D24">
        <v>110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110</v>
      </c>
      <c r="X24">
        <v>0</v>
      </c>
      <c r="Y24">
        <v>0</v>
      </c>
      <c r="AP24" s="40">
        <f t="shared" ref="AP24:AP27" si="7">IF(
            AND(OR(X24=0, X24=1), W24&lt;&gt;0, F24=0),
            (
                IF(
                    G24=0,
                    IF(
                        OR(K24&gt;0, M24&gt;0, O24&gt;0, S24&gt;0),
                        (D24 * E24),
                        IF(
                            J24&gt;0,
                            (D24 * E24)
                            * (1 - IF(J24&gt;0, J24/100, 0)),
                            (D24 * E24)
                        )
                    ),
                    IF(
                        G24=1,
                        IF(
                            OR(K24&gt;0, M24&gt;0, O24&gt;0, S24&gt;0),
                            (D24 * E24) * 1.12,
                            IF(
                                J24&gt;0,
                                (D24 * E24) * 1.12
                                * (1 - IF(J24&gt;0, J24/100, 0)),
                                (D24 * E24) * 1.12
                            )
                        )
                    )
                )
            ),
            0
        )</f>
        <v>0</v>
      </c>
      <c r="AQ24" s="38">
        <f t="shared" ref="AQ24:AQ27" si="8">IF(
            AND(OR(X24=0, X24=1), W24&lt;&gt;0, F24=1),
            IF(
                OR(J24&gt;0, Q24&gt;0, U24&gt;0),
                (
                    (D24 * E24)
                    * (1 - IF(J24&gt;0, J24/100, 0))
                ) * 1.12,
                IF(
                    AND(K24=0, M24=0, O24=0, S24=0, J24=0, Q24=0, U24=0),
                    (D24 * E24) * 1.12,
                    0
                )
            ),
            0
        )</f>
        <v>123.20000000000002</v>
      </c>
      <c r="AR24" s="38">
        <f t="shared" ref="AR24:AR27" si="9">IF(
    AND(OR(X24=0, X24=1), W24&lt;&gt;0, F24=4, G24&lt;&gt;2, G24&lt;&gt;3),
    (D24 * E24) * (1-(J24/100)),
    IF(
        AND( OR(K24&gt;0, M24&gt;0, O24&gt;0, S24&gt;0), OR(G24=0, G24=1, G24=4) ),
        (D24 * E24),
        0
    )
)</f>
        <v>0</v>
      </c>
      <c r="AS24" s="50"/>
      <c r="AT24" t="str">
        <f>IF(AND(AU24=AU23,AV24=AV23,AW24=AW23), "OK", "NOT OK :&lt;")</f>
        <v>OK</v>
      </c>
      <c r="AU24" s="49">
        <f>ROUND(
    IF(
        (AE23 + AG23 + AI23 + AM23) = 0,
        SUM(AR23:AR27) * (1-(AD23/100)),
        (
            (
                (
                    SUM(AP23:AP27)
                    * ( 1 - (AD23/100))
                )
                +
                (
                    SUM(AQ23:AQ27)
                    * ( 1 - (AD23/100))
                )
            )
            / AA23
            * (AE23 + AG23 + AI23 + AM23)
            / 1.12
            + SUM(AR23:AR27)
        )
    ), 2)</f>
        <v>154</v>
      </c>
      <c r="AV24" s="49">
        <f>ROUND(
    (
        SUM(AP23:AP27)
        +
        SUM(AQ23:AQ27)
    )
    / AA23
    * (AA23 - AE23 - AG23 - AI23  -AM23)
    - (
        (
            SUM(AP23:AP27)
            +
            SUM(AQ23:AQ27)
        )
        * (AD23/100)
    ), 2)</f>
        <v>197.12</v>
      </c>
      <c r="AW24" s="49">
        <f>AV24/1.12*0.12</f>
        <v>21.119999999999997</v>
      </c>
      <c r="BC24" s="3">
        <v>197.12</v>
      </c>
    </row>
    <row r="25" spans="1:57" x14ac:dyDescent="0.25">
      <c r="B25">
        <v>311403</v>
      </c>
      <c r="C25">
        <v>2</v>
      </c>
      <c r="D25">
        <v>110</v>
      </c>
      <c r="E25">
        <v>1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110</v>
      </c>
      <c r="X25">
        <v>0</v>
      </c>
      <c r="Y25">
        <v>0</v>
      </c>
      <c r="AP25" s="40">
        <f t="shared" si="7"/>
        <v>0</v>
      </c>
      <c r="AQ25" s="38">
        <f t="shared" si="8"/>
        <v>0</v>
      </c>
      <c r="AR25" s="38">
        <f t="shared" si="9"/>
        <v>0</v>
      </c>
      <c r="BC25" s="3">
        <v>197.12</v>
      </c>
    </row>
    <row r="26" spans="1:57" x14ac:dyDescent="0.25">
      <c r="B26">
        <v>311403</v>
      </c>
      <c r="C26">
        <v>3</v>
      </c>
      <c r="D26">
        <v>110</v>
      </c>
      <c r="E26">
        <v>1</v>
      </c>
      <c r="F26">
        <v>3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110</v>
      </c>
      <c r="X26">
        <v>0</v>
      </c>
      <c r="Y26">
        <v>0</v>
      </c>
      <c r="AP26" s="40">
        <f t="shared" si="7"/>
        <v>0</v>
      </c>
      <c r="AQ26" s="38">
        <f t="shared" si="8"/>
        <v>0</v>
      </c>
      <c r="AR26" s="38">
        <f t="shared" si="9"/>
        <v>0</v>
      </c>
      <c r="BC26" s="3">
        <v>246.4</v>
      </c>
    </row>
    <row r="27" spans="1:57" x14ac:dyDescent="0.25">
      <c r="B27">
        <v>311403</v>
      </c>
      <c r="C27">
        <v>4</v>
      </c>
      <c r="D27">
        <v>110</v>
      </c>
      <c r="E27">
        <v>1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110</v>
      </c>
      <c r="X27">
        <v>0</v>
      </c>
      <c r="Y27">
        <v>0</v>
      </c>
      <c r="AP27" s="40">
        <f t="shared" si="7"/>
        <v>0</v>
      </c>
      <c r="AQ27" s="38">
        <f t="shared" si="8"/>
        <v>0</v>
      </c>
      <c r="AR27" s="38">
        <f t="shared" si="9"/>
        <v>110</v>
      </c>
      <c r="BC27" s="3">
        <v>197.12</v>
      </c>
    </row>
    <row r="28" spans="1:57" s="44" customFormat="1" x14ac:dyDescent="0.25">
      <c r="AP28" s="45"/>
      <c r="AQ28" s="45"/>
      <c r="AR28" s="45"/>
      <c r="AU28" s="46"/>
      <c r="AV28" s="46"/>
      <c r="AW28" s="46"/>
      <c r="AX28" s="47"/>
      <c r="BA28" s="46"/>
      <c r="BC28" s="3">
        <v>221.76</v>
      </c>
      <c r="BE28" s="46"/>
    </row>
    <row r="29" spans="1:57" s="44" customFormat="1" x14ac:dyDescent="0.25">
      <c r="AP29" s="45"/>
      <c r="AQ29" s="45"/>
      <c r="AR29" s="45"/>
      <c r="AU29" s="46"/>
      <c r="AV29" s="46"/>
      <c r="AW29" s="46"/>
      <c r="AX29" s="47"/>
      <c r="BA29" s="46"/>
      <c r="BC29" s="46">
        <v>0</v>
      </c>
      <c r="BE29" s="46"/>
    </row>
    <row r="30" spans="1:57" x14ac:dyDescent="0.25">
      <c r="A30" t="s">
        <v>160</v>
      </c>
      <c r="BC30" s="46">
        <v>0</v>
      </c>
    </row>
    <row r="31" spans="1:57" ht="30" x14ac:dyDescent="0.25">
      <c r="A31" t="s">
        <v>56</v>
      </c>
      <c r="B31" t="s">
        <v>0</v>
      </c>
      <c r="C31" t="s">
        <v>1</v>
      </c>
      <c r="D31" t="s">
        <v>124</v>
      </c>
      <c r="E31" t="s">
        <v>2</v>
      </c>
      <c r="F31" t="s">
        <v>4</v>
      </c>
      <c r="G31" t="s">
        <v>133</v>
      </c>
      <c r="H31" t="s">
        <v>140</v>
      </c>
      <c r="I31" t="s">
        <v>69</v>
      </c>
      <c r="J31" t="s">
        <v>51</v>
      </c>
      <c r="K31" t="s">
        <v>7</v>
      </c>
      <c r="L31" t="s">
        <v>134</v>
      </c>
      <c r="M31" t="s">
        <v>52</v>
      </c>
      <c r="N31" t="s">
        <v>135</v>
      </c>
      <c r="O31" t="s">
        <v>53</v>
      </c>
      <c r="P31" t="s">
        <v>136</v>
      </c>
      <c r="Q31" t="s">
        <v>54</v>
      </c>
      <c r="R31" t="s">
        <v>137</v>
      </c>
      <c r="S31" t="s">
        <v>55</v>
      </c>
      <c r="T31" t="s">
        <v>138</v>
      </c>
      <c r="U31" t="s">
        <v>57</v>
      </c>
      <c r="V31" t="s">
        <v>139</v>
      </c>
      <c r="W31" t="s">
        <v>5</v>
      </c>
      <c r="X31" t="s">
        <v>6</v>
      </c>
      <c r="Y31" t="s">
        <v>86</v>
      </c>
      <c r="AA31" t="s">
        <v>155</v>
      </c>
      <c r="AB31" t="s">
        <v>151</v>
      </c>
      <c r="AD31" t="s">
        <v>152</v>
      </c>
      <c r="AF31" t="s">
        <v>127</v>
      </c>
      <c r="AH31" t="s">
        <v>128</v>
      </c>
      <c r="AJ31" t="s">
        <v>153</v>
      </c>
      <c r="AL31" t="s">
        <v>130</v>
      </c>
      <c r="AN31" t="s">
        <v>154</v>
      </c>
      <c r="AP31" s="38" t="s">
        <v>149</v>
      </c>
      <c r="AQ31" s="38" t="s">
        <v>150</v>
      </c>
      <c r="AR31" s="38" t="s">
        <v>156</v>
      </c>
      <c r="AU31" s="23" t="s">
        <v>14</v>
      </c>
      <c r="AV31" s="39" t="s">
        <v>15</v>
      </c>
      <c r="AW31" s="21" t="s">
        <v>16</v>
      </c>
      <c r="AX31" s="48"/>
      <c r="BC31" s="3">
        <v>0</v>
      </c>
    </row>
    <row r="32" spans="1:57" x14ac:dyDescent="0.25">
      <c r="B32">
        <v>311404</v>
      </c>
      <c r="C32">
        <v>0</v>
      </c>
      <c r="D32">
        <v>123.2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123.2</v>
      </c>
      <c r="X32">
        <v>0</v>
      </c>
      <c r="Y32">
        <v>0</v>
      </c>
      <c r="AA32">
        <v>5</v>
      </c>
      <c r="AG32">
        <v>1</v>
      </c>
      <c r="AH32">
        <v>20</v>
      </c>
      <c r="AP32" s="40">
        <f>IF(
            AND(OR(X32=0, X32=1), W32&lt;&gt;0, F32=0),
            (
                IF(
                    G32=0,
                    IF(
                        OR(K32&gt;0, M32&gt;0, O32&gt;0, S32&gt;0),
                        (D32 * E32),
                        IF(
                            J32&gt;0,
                            (D32 * E32)
                            * (1 - IF(J32&gt;0, J32/100, 0)),
                            (D32 * E32)
                        )
                    ),
                    IF(
                        G32=1,
                        IF(
                            OR(K32&gt;0, M32&gt;0, O32&gt;0, S32&gt;0),
                            (D32 * E32) * 1.12,
                            IF(
                                J32&gt;0,
                                (D32 * E32) * 1.12
                                * (1 - IF(J32&gt;0, J32/100, 0)),
                                (D32 * E32) * 1.12
                            )
                        )
                    )
                )
            ),
            0
        )</f>
        <v>123.2</v>
      </c>
      <c r="AQ32" s="38">
        <f>IF(
            AND(OR(X32=0, X32=1), W32&lt;&gt;0, F32=1),
            IF(
                OR(J32&gt;0, Q32&gt;0, U32&gt;0),
                (
                    (D32 * E32)
                    * (1 - IF(J32&gt;0, J32/100, 0))
                ) * 1.12,
                IF(
                    AND(K32=0, M32=0, O32=0, S32=0, J32=0, Q32=0, U32=0),
                    (D32 * E32) * 1.12,
                    0
                )
            ),
            0
        )</f>
        <v>0</v>
      </c>
      <c r="AR32" s="38">
        <f>IF(
    AND(OR(X32=0, X32=1), W32&lt;&gt;0, F32=4, G32&lt;&gt;2, G32&lt;&gt;3),
    (D32 * E32) * (1-(J32/100)),
    IF(
        AND( OR(K32&gt;0, M32&gt;0, O32&gt;0, S32&gt;0), OR(G32=0, G32=1, G32=4) ),
        (D32 * E32),
        0
    )
)</f>
        <v>0</v>
      </c>
      <c r="AU32" s="3">
        <v>154</v>
      </c>
      <c r="AV32" s="3">
        <v>197.12</v>
      </c>
      <c r="AW32" s="3">
        <v>21.12</v>
      </c>
      <c r="BC32" s="3">
        <v>246.4</v>
      </c>
    </row>
    <row r="33" spans="1:57" x14ac:dyDescent="0.25">
      <c r="B33">
        <v>311404</v>
      </c>
      <c r="C33">
        <v>1</v>
      </c>
      <c r="D33">
        <v>110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110</v>
      </c>
      <c r="X33">
        <v>0</v>
      </c>
      <c r="Y33">
        <v>0</v>
      </c>
      <c r="AP33" s="40">
        <f t="shared" ref="AP33:AP36" si="10">IF(
            AND(OR(X33=0, X33=1), W33&lt;&gt;0, F33=0),
            (
                IF(
                    G33=0,
                    IF(
                        OR(K33&gt;0, M33&gt;0, O33&gt;0, S33&gt;0),
                        (D33 * E33),
                        IF(
                            J33&gt;0,
                            (D33 * E33)
                            * (1 - IF(J33&gt;0, J33/100, 0)),
                            (D33 * E33)
                        )
                    ),
                    IF(
                        G33=1,
                        IF(
                            OR(K33&gt;0, M33&gt;0, O33&gt;0, S33&gt;0),
                            (D33 * E33) * 1.12,
                            IF(
                                J33&gt;0,
                                (D33 * E33) * 1.12
                                * (1 - IF(J33&gt;0, J33/100, 0)),
                                (D33 * E33) * 1.12
                            )
                        )
                    )
                )
            ),
            0
        )</f>
        <v>0</v>
      </c>
      <c r="AQ33" s="38">
        <f t="shared" ref="AQ33:AQ36" si="11">IF(
            AND(OR(X33=0, X33=1), W33&lt;&gt;0, F33=1),
            IF(
                OR(J33&gt;0, Q33&gt;0, U33&gt;0),
                (
                    (D33 * E33)
                    * (1 - IF(J33&gt;0, J33/100, 0))
                ) * 1.12,
                IF(
                    AND(K33=0, M33=0, O33=0, S33=0, J33=0, Q33=0, U33=0),
                    (D33 * E33) * 1.12,
                    0
                )
            ),
            0
        )</f>
        <v>123.20000000000002</v>
      </c>
      <c r="AR33" s="38">
        <f t="shared" ref="AR33:AR36" si="12">IF(
    AND(OR(X33=0, X33=1), W33&lt;&gt;0, F33=4, G33&lt;&gt;2, G33&lt;&gt;3),
    (D33 * E33) * (1-(J33/100)),
    IF(
        AND( OR(K33&gt;0, M33&gt;0, O33&gt;0, S33&gt;0), OR(G33=0, G33=1, G33=4) ),
        (D33 * E33),
        0
    )
)</f>
        <v>0</v>
      </c>
      <c r="AS33" s="50"/>
      <c r="AT33" t="str">
        <f>IF(AND(AU33=AU32,AV33=AV32,AW33=AW32), "OK", "NOT OK :&lt;")</f>
        <v>OK</v>
      </c>
      <c r="AU33" s="49">
        <f>ROUND(
    IF(
        (AE32 + AG32 + AI32 + AM32) = 0,
        SUM(AR32:AR36) * (1-(AD32/100)),
        (
            (
                (
                    SUM(AP32:AP36)
                    * ( 1 - (AD32/100))
                )
                +
                (
                    SUM(AQ32:AQ36)
                    * ( 1 - (AD32/100))
                )
            )
            / AA32
            * (AE32 + AG32 + AI32 + AM32)
            / 1.12
            + SUM(AR32:AR36)
        )
    ), 2)</f>
        <v>154</v>
      </c>
      <c r="AV33" s="49">
        <f>ROUND(
    (
        SUM(AP32:AP36)
        +
        SUM(AQ32:AQ36)
    )
    / AA32
    * (AA32 - AE32 - AG32 - AI32  -AM32)
    - (
        (
            SUM(AP32:AP36)
            +
            SUM(AQ32:AQ36)
        )
        * (AD32/100)
    ), 2)</f>
        <v>197.12</v>
      </c>
      <c r="AW33" s="49">
        <f>AV33/1.12*0.12</f>
        <v>21.119999999999997</v>
      </c>
      <c r="BC33" s="3">
        <v>11</v>
      </c>
    </row>
    <row r="34" spans="1:57" x14ac:dyDescent="0.25">
      <c r="B34">
        <v>311404</v>
      </c>
      <c r="C34">
        <v>2</v>
      </c>
      <c r="D34">
        <v>110</v>
      </c>
      <c r="E34">
        <v>1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110</v>
      </c>
      <c r="X34">
        <v>0</v>
      </c>
      <c r="Y34">
        <v>0</v>
      </c>
      <c r="AP34" s="40">
        <f t="shared" si="10"/>
        <v>0</v>
      </c>
      <c r="AQ34" s="38">
        <f t="shared" si="11"/>
        <v>0</v>
      </c>
      <c r="AR34" s="38">
        <f t="shared" si="12"/>
        <v>0</v>
      </c>
    </row>
    <row r="35" spans="1:57" x14ac:dyDescent="0.25">
      <c r="B35">
        <v>311404</v>
      </c>
      <c r="C35">
        <v>3</v>
      </c>
      <c r="D35">
        <v>110</v>
      </c>
      <c r="E35">
        <v>1</v>
      </c>
      <c r="F35">
        <v>3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110</v>
      </c>
      <c r="X35">
        <v>0</v>
      </c>
      <c r="Y35">
        <v>0</v>
      </c>
      <c r="AP35" s="40">
        <f t="shared" si="10"/>
        <v>0</v>
      </c>
      <c r="AQ35" s="38">
        <f t="shared" si="11"/>
        <v>0</v>
      </c>
      <c r="AR35" s="38">
        <f t="shared" si="12"/>
        <v>0</v>
      </c>
    </row>
    <row r="36" spans="1:57" x14ac:dyDescent="0.25">
      <c r="B36">
        <v>311404</v>
      </c>
      <c r="C36">
        <v>4</v>
      </c>
      <c r="D36">
        <v>110</v>
      </c>
      <c r="E36">
        <v>1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110</v>
      </c>
      <c r="X36">
        <v>0</v>
      </c>
      <c r="Y36">
        <v>0</v>
      </c>
      <c r="AP36" s="40">
        <f t="shared" si="10"/>
        <v>0</v>
      </c>
      <c r="AQ36" s="38">
        <f t="shared" si="11"/>
        <v>0</v>
      </c>
      <c r="AR36" s="38">
        <f t="shared" si="12"/>
        <v>110</v>
      </c>
    </row>
    <row r="37" spans="1:57" s="44" customFormat="1" x14ac:dyDescent="0.25">
      <c r="AP37" s="45"/>
      <c r="AQ37" s="45"/>
      <c r="AR37" s="45"/>
      <c r="AU37" s="46"/>
      <c r="AV37" s="46"/>
      <c r="AW37" s="46"/>
      <c r="AX37" s="47"/>
      <c r="BA37" s="46"/>
      <c r="BC37" s="46"/>
      <c r="BE37" s="46"/>
    </row>
    <row r="38" spans="1:57" s="44" customFormat="1" x14ac:dyDescent="0.25">
      <c r="AP38" s="45"/>
      <c r="AQ38" s="45"/>
      <c r="AR38" s="45"/>
      <c r="AU38" s="46"/>
      <c r="AV38" s="46"/>
      <c r="AW38" s="46"/>
      <c r="AX38" s="47"/>
      <c r="BA38" s="46"/>
      <c r="BC38" s="46"/>
      <c r="BE38" s="46"/>
    </row>
    <row r="39" spans="1:57" x14ac:dyDescent="0.25">
      <c r="A39" t="s">
        <v>161</v>
      </c>
    </row>
    <row r="40" spans="1:57" ht="30" x14ac:dyDescent="0.25">
      <c r="A40" t="s">
        <v>56</v>
      </c>
      <c r="B40" t="s">
        <v>0</v>
      </c>
      <c r="C40" t="s">
        <v>1</v>
      </c>
      <c r="D40" t="s">
        <v>124</v>
      </c>
      <c r="E40" t="s">
        <v>2</v>
      </c>
      <c r="F40" t="s">
        <v>4</v>
      </c>
      <c r="G40" t="s">
        <v>133</v>
      </c>
      <c r="H40" t="s">
        <v>140</v>
      </c>
      <c r="I40" t="s">
        <v>69</v>
      </c>
      <c r="J40" t="s">
        <v>51</v>
      </c>
      <c r="K40" t="s">
        <v>7</v>
      </c>
      <c r="L40" t="s">
        <v>134</v>
      </c>
      <c r="M40" t="s">
        <v>52</v>
      </c>
      <c r="N40" t="s">
        <v>135</v>
      </c>
      <c r="O40" t="s">
        <v>53</v>
      </c>
      <c r="P40" t="s">
        <v>136</v>
      </c>
      <c r="Q40" t="s">
        <v>54</v>
      </c>
      <c r="R40" t="s">
        <v>137</v>
      </c>
      <c r="S40" t="s">
        <v>55</v>
      </c>
      <c r="T40" t="s">
        <v>138</v>
      </c>
      <c r="U40" t="s">
        <v>57</v>
      </c>
      <c r="V40" t="s">
        <v>139</v>
      </c>
      <c r="W40" t="s">
        <v>5</v>
      </c>
      <c r="X40" t="s">
        <v>6</v>
      </c>
      <c r="Y40" t="s">
        <v>86</v>
      </c>
      <c r="AA40" t="s">
        <v>155</v>
      </c>
      <c r="AB40" t="s">
        <v>151</v>
      </c>
      <c r="AD40" t="s">
        <v>152</v>
      </c>
      <c r="AF40" t="s">
        <v>127</v>
      </c>
      <c r="AH40" t="s">
        <v>128</v>
      </c>
      <c r="AJ40" t="s">
        <v>153</v>
      </c>
      <c r="AL40" t="s">
        <v>130</v>
      </c>
      <c r="AN40" t="s">
        <v>154</v>
      </c>
      <c r="AP40" s="38" t="s">
        <v>149</v>
      </c>
      <c r="AQ40" s="38" t="s">
        <v>150</v>
      </c>
      <c r="AR40" s="38" t="s">
        <v>156</v>
      </c>
      <c r="AU40" s="23" t="s">
        <v>14</v>
      </c>
      <c r="AV40" s="39" t="s">
        <v>15</v>
      </c>
      <c r="AW40" s="21" t="s">
        <v>16</v>
      </c>
      <c r="AX40" s="48"/>
    </row>
    <row r="41" spans="1:57" x14ac:dyDescent="0.25">
      <c r="B41">
        <v>311405</v>
      </c>
      <c r="C41">
        <v>0</v>
      </c>
      <c r="D41">
        <v>123.2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123.2</v>
      </c>
      <c r="X41">
        <v>0</v>
      </c>
      <c r="Y41">
        <v>0</v>
      </c>
      <c r="AA41">
        <v>5</v>
      </c>
      <c r="AI41">
        <v>1</v>
      </c>
      <c r="AJ41">
        <v>1.0000000000000001E-9</v>
      </c>
      <c r="AP41" s="40">
        <f>IF(
            AND(OR(X41=0, X41=1), W41&lt;&gt;0, F41=0),
            (
                IF(
                    G41=0,
                    IF(
                        OR(K41&gt;0, M41&gt;0, O41&gt;0, S41&gt;0),
                        (D41 * E41),
                        IF(
                            J41&gt;0,
                            (D41 * E41)
                            * (1 - IF(J41&gt;0, J41/100, 0)),
                            (D41 * E41)
                        )
                    ),
                    IF(
                        G41=1,
                        IF(
                            OR(K41&gt;0, M41&gt;0, O41&gt;0, S41&gt;0),
                            (D41 * E41) * 1.12,
                            IF(
                                J41&gt;0,
                                (D41 * E41) * 1.12
                                * (1 - IF(J41&gt;0, J41/100, 0)),
                                (D41 * E41) * 1.12
                            )
                        )
                    )
                )
            ),
            0
        )</f>
        <v>123.2</v>
      </c>
      <c r="AQ41" s="38">
        <f>IF(
            AND(OR(X41=0, X41=1), W41&lt;&gt;0, F41=1),
            IF(
                OR(J41&gt;0, Q41&gt;0, U41&gt;0),
                (
                    (D41 * E41)
                    * (1 - IF(J41&gt;0, J41/100, 0))
                ) * 1.12,
                IF(
                    AND(K41=0, M41=0, O41=0, S41=0, J41=0, Q41=0, U41=0),
                    (D41 * E41) * 1.12,
                    0
                )
            ),
            0
        )</f>
        <v>0</v>
      </c>
      <c r="AR41" s="38">
        <f>IF(
    AND(OR(X41=0, X41=1), W41&lt;&gt;0, F41=4, G41&lt;&gt;2, G41&lt;&gt;3),
    (D41 * E41) * (1-(J41/100)),
    IF(
        AND( OR(K41&gt;0, M41&gt;0, O41&gt;0, S41&gt;0), OR(G41=0, G41=1, G41=4) ),
        (D41 * E41),
        0
    )
)</f>
        <v>0</v>
      </c>
      <c r="AU41" s="3">
        <v>154</v>
      </c>
      <c r="AV41" s="3">
        <v>197.12</v>
      </c>
      <c r="AW41" s="3">
        <v>21.12</v>
      </c>
    </row>
    <row r="42" spans="1:57" x14ac:dyDescent="0.25">
      <c r="B42">
        <v>311405</v>
      </c>
      <c r="C42">
        <v>1</v>
      </c>
      <c r="D42">
        <v>110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110</v>
      </c>
      <c r="X42">
        <v>0</v>
      </c>
      <c r="Y42">
        <v>0</v>
      </c>
      <c r="AP42" s="40">
        <f t="shared" ref="AP42:AP45" si="13">IF(
            AND(OR(X42=0, X42=1), W42&lt;&gt;0, F42=0),
            (
                IF(
                    G42=0,
                    IF(
                        OR(K42&gt;0, M42&gt;0, O42&gt;0, S42&gt;0),
                        (D42 * E42),
                        IF(
                            J42&gt;0,
                            (D42 * E42)
                            * (1 - IF(J42&gt;0, J42/100, 0)),
                            (D42 * E42)
                        )
                    ),
                    IF(
                        G42=1,
                        IF(
                            OR(K42&gt;0, M42&gt;0, O42&gt;0, S42&gt;0),
                            (D42 * E42) * 1.12,
                            IF(
                                J42&gt;0,
                                (D42 * E42) * 1.12
                                * (1 - IF(J42&gt;0, J42/100, 0)),
                                (D42 * E42) * 1.12
                            )
                        )
                    )
                )
            ),
            0
        )</f>
        <v>0</v>
      </c>
      <c r="AQ42" s="38">
        <f t="shared" ref="AQ42:AQ45" si="14">IF(
            AND(OR(X42=0, X42=1), W42&lt;&gt;0, F42=1),
            IF(
                OR(J42&gt;0, Q42&gt;0, U42&gt;0),
                (
                    (D42 * E42)
                    * (1 - IF(J42&gt;0, J42/100, 0))
                ) * 1.12,
                IF(
                    AND(K42=0, M42=0, O42=0, S42=0, J42=0, Q42=0, U42=0),
                    (D42 * E42) * 1.12,
                    0
                )
            ),
            0
        )</f>
        <v>123.20000000000002</v>
      </c>
      <c r="AR42" s="38">
        <f t="shared" ref="AR42:AR45" si="15">IF(
    AND(OR(X42=0, X42=1), W42&lt;&gt;0, F42=4, G42&lt;&gt;2, G42&lt;&gt;3),
    (D42 * E42) * (1-(J42/100)),
    IF(
        AND( OR(K42&gt;0, M42&gt;0, O42&gt;0, S42&gt;0), OR(G42=0, G42=1, G42=4) ),
        (D42 * E42),
        0
    )
)</f>
        <v>0</v>
      </c>
      <c r="AS42" s="50"/>
      <c r="AT42" t="str">
        <f>IF(AND(AU42=AU41,AV42=AV41,AW42=AW41), "OK", "NOT OK :&lt;")</f>
        <v>OK</v>
      </c>
      <c r="AU42" s="49">
        <f>ROUND(
    IF(
        (AE41 + AG41 + AI41 + AM41) = 0,
        SUM(AR41:AR45) * (1-(AD41/100)),
        (
            (
                (
                    SUM(AP41:AP45)
                    * ( 1 - (AD41/100))
                )
                +
                (
                    SUM(AQ41:AQ45)
                    * ( 1 - (AD41/100))
                )
            )
            / AA41
            * (AE41 + AG41 + AI41 + AM41)
            / 1.12
            + SUM(AR41:AR45)
        )
    ), 2)</f>
        <v>154</v>
      </c>
      <c r="AV42" s="49">
        <f>ROUND(
    (
        SUM(AP41:AP45)
        +
        SUM(AQ41:AQ45)
    )
    / AA41
    * (AA41 - AE41 - AG41 - AI41  -AM41)
    - (
        (
            SUM(AP41:AP45)
            +
            SUM(AQ41:AQ45)
        )
        * (AD41/100)
    ), 2)</f>
        <v>197.12</v>
      </c>
      <c r="AW42" s="49">
        <f>AV42/1.12*0.12</f>
        <v>21.119999999999997</v>
      </c>
    </row>
    <row r="43" spans="1:57" x14ac:dyDescent="0.25">
      <c r="B43">
        <v>311405</v>
      </c>
      <c r="C43">
        <v>2</v>
      </c>
      <c r="D43">
        <v>110</v>
      </c>
      <c r="E43">
        <v>1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110</v>
      </c>
      <c r="X43">
        <v>0</v>
      </c>
      <c r="Y43">
        <v>0</v>
      </c>
      <c r="AP43" s="40">
        <f t="shared" si="13"/>
        <v>0</v>
      </c>
      <c r="AQ43" s="38">
        <f t="shared" si="14"/>
        <v>0</v>
      </c>
      <c r="AR43" s="38">
        <f t="shared" si="15"/>
        <v>0</v>
      </c>
    </row>
    <row r="44" spans="1:57" x14ac:dyDescent="0.25">
      <c r="B44">
        <v>311405</v>
      </c>
      <c r="C44">
        <v>3</v>
      </c>
      <c r="D44">
        <v>110</v>
      </c>
      <c r="E44">
        <v>1</v>
      </c>
      <c r="F44">
        <v>3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110</v>
      </c>
      <c r="X44">
        <v>0</v>
      </c>
      <c r="Y44">
        <v>0</v>
      </c>
      <c r="AP44" s="40">
        <f t="shared" si="13"/>
        <v>0</v>
      </c>
      <c r="AQ44" s="38">
        <f t="shared" si="14"/>
        <v>0</v>
      </c>
      <c r="AR44" s="38">
        <f t="shared" si="15"/>
        <v>0</v>
      </c>
    </row>
    <row r="45" spans="1:57" x14ac:dyDescent="0.25">
      <c r="B45">
        <v>311405</v>
      </c>
      <c r="C45">
        <v>4</v>
      </c>
      <c r="D45">
        <v>110</v>
      </c>
      <c r="E45">
        <v>1</v>
      </c>
      <c r="F45">
        <v>4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110</v>
      </c>
      <c r="X45">
        <v>0</v>
      </c>
      <c r="Y45">
        <v>0</v>
      </c>
      <c r="AP45" s="40">
        <f t="shared" si="13"/>
        <v>0</v>
      </c>
      <c r="AQ45" s="38">
        <f t="shared" si="14"/>
        <v>0</v>
      </c>
      <c r="AR45" s="38">
        <f t="shared" si="15"/>
        <v>110</v>
      </c>
    </row>
    <row r="46" spans="1:57" s="44" customFormat="1" x14ac:dyDescent="0.25">
      <c r="AP46" s="45"/>
      <c r="AQ46" s="45"/>
      <c r="AR46" s="45"/>
      <c r="AU46" s="46"/>
      <c r="AV46" s="46"/>
      <c r="AW46" s="46"/>
      <c r="AX46" s="47"/>
      <c r="BA46" s="46"/>
      <c r="BC46" s="46"/>
      <c r="BE46" s="46"/>
    </row>
    <row r="47" spans="1:57" s="44" customFormat="1" x14ac:dyDescent="0.25">
      <c r="AP47" s="45"/>
      <c r="AQ47" s="45"/>
      <c r="AR47" s="45"/>
      <c r="AU47" s="46"/>
      <c r="AV47" s="46"/>
      <c r="AW47" s="46"/>
      <c r="AX47" s="47"/>
      <c r="BA47" s="46"/>
      <c r="BC47" s="46"/>
      <c r="BE47" s="46"/>
    </row>
    <row r="48" spans="1:57" x14ac:dyDescent="0.25">
      <c r="A48" t="s">
        <v>162</v>
      </c>
    </row>
    <row r="49" spans="1:57" ht="30" x14ac:dyDescent="0.25">
      <c r="A49" t="s">
        <v>56</v>
      </c>
      <c r="B49" t="s">
        <v>0</v>
      </c>
      <c r="C49" t="s">
        <v>1</v>
      </c>
      <c r="D49" t="s">
        <v>124</v>
      </c>
      <c r="E49" t="s">
        <v>2</v>
      </c>
      <c r="F49" t="s">
        <v>4</v>
      </c>
      <c r="G49" t="s">
        <v>133</v>
      </c>
      <c r="H49" t="s">
        <v>140</v>
      </c>
      <c r="I49" t="s">
        <v>69</v>
      </c>
      <c r="J49" t="s">
        <v>51</v>
      </c>
      <c r="K49" t="s">
        <v>7</v>
      </c>
      <c r="L49" t="s">
        <v>134</v>
      </c>
      <c r="M49" t="s">
        <v>52</v>
      </c>
      <c r="N49" t="s">
        <v>135</v>
      </c>
      <c r="O49" t="s">
        <v>53</v>
      </c>
      <c r="P49" t="s">
        <v>136</v>
      </c>
      <c r="Q49" t="s">
        <v>54</v>
      </c>
      <c r="R49" t="s">
        <v>137</v>
      </c>
      <c r="S49" t="s">
        <v>55</v>
      </c>
      <c r="T49" t="s">
        <v>138</v>
      </c>
      <c r="U49" t="s">
        <v>57</v>
      </c>
      <c r="V49" t="s">
        <v>139</v>
      </c>
      <c r="W49" t="s">
        <v>5</v>
      </c>
      <c r="X49" t="s">
        <v>6</v>
      </c>
      <c r="Y49" t="s">
        <v>86</v>
      </c>
      <c r="AA49" t="s">
        <v>155</v>
      </c>
      <c r="AB49" t="s">
        <v>151</v>
      </c>
      <c r="AD49" t="s">
        <v>152</v>
      </c>
      <c r="AF49" t="s">
        <v>127</v>
      </c>
      <c r="AH49" t="s">
        <v>128</v>
      </c>
      <c r="AJ49" t="s">
        <v>153</v>
      </c>
      <c r="AL49" t="s">
        <v>130</v>
      </c>
      <c r="AN49" t="s">
        <v>154</v>
      </c>
      <c r="AP49" s="38" t="s">
        <v>149</v>
      </c>
      <c r="AQ49" s="38" t="s">
        <v>150</v>
      </c>
      <c r="AR49" s="38" t="s">
        <v>156</v>
      </c>
      <c r="AU49" s="23" t="s">
        <v>14</v>
      </c>
      <c r="AV49" s="39" t="s">
        <v>15</v>
      </c>
      <c r="AW49" s="21" t="s">
        <v>16</v>
      </c>
      <c r="AX49" s="48"/>
    </row>
    <row r="50" spans="1:57" x14ac:dyDescent="0.25">
      <c r="B50">
        <v>311406</v>
      </c>
      <c r="C50">
        <v>0</v>
      </c>
      <c r="D50">
        <v>123.2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123.2</v>
      </c>
      <c r="X50">
        <v>0</v>
      </c>
      <c r="Y50">
        <v>0</v>
      </c>
      <c r="AA50">
        <v>5</v>
      </c>
      <c r="AK50">
        <v>1</v>
      </c>
      <c r="AL50">
        <v>20</v>
      </c>
      <c r="AP50" s="40">
        <f>IF(
            AND(OR(X50=0, X50=1), W50&lt;&gt;0, F50=0),
            (
                IF(
                    G50=0,
                    IF(
                        OR(K50&gt;0, M50&gt;0, O50&gt;0, S50&gt;0),
                        (D50 * E50),
                        IF(
                            J50&gt;0,
                            (D50 * E50)
                            * (1 - IF(J50&gt;0, J50/100, 0)),
                            (D50 * E50)
                        )
                    ),
                    IF(
                        G50=1,
                        IF(
                            OR(K50&gt;0, M50&gt;0, O50&gt;0, S50&gt;0),
                            (D50 * E50) * 1.12,
                            IF(
                                J50&gt;0,
                                (D50 * E50) * 1.12
                                * (1 - IF(J50&gt;0, J50/100, 0)),
                                (D50 * E50) * 1.12
                            )
                        )
                    )
                )
            ),
            0
        )</f>
        <v>123.2</v>
      </c>
      <c r="AQ50" s="38">
        <f>IF(
            AND(OR(X50=0, X50=1), W50&lt;&gt;0, F50=1),
            IF(
                OR(J50&gt;0, Q50&gt;0, U50&gt;0),
                (
                    (D50 * E50)
                    * (1 - IF(J50&gt;0, J50/100, 0))
                ) * 1.12,
                IF(
                    AND(K50=0, M50=0, O50=0, S50=0, J50=0, Q50=0, U50=0),
                    (D50 * E50) * 1.12,
                    0
                )
            ),
            0
        )</f>
        <v>0</v>
      </c>
      <c r="AR50" s="38">
        <f>IF(
    AND(OR(X50=0, X50=1), W50&lt;&gt;0, F50=4, G50&lt;&gt;2, G50&lt;&gt;3),
    (D50 * E50) * (1-(J50/100)),
    IF(
        AND( OR(K50&gt;0, M50&gt;0, O50&gt;0, S50&gt;0), OR(G50=0, G50=1, G50=4) ),
        (D50 * E50),
        0
    )
)</f>
        <v>0</v>
      </c>
      <c r="AU50" s="3">
        <v>110</v>
      </c>
      <c r="AV50" s="3">
        <v>246.4</v>
      </c>
      <c r="AW50" s="3">
        <v>26.4</v>
      </c>
    </row>
    <row r="51" spans="1:57" x14ac:dyDescent="0.25">
      <c r="B51">
        <v>311406</v>
      </c>
      <c r="C51">
        <v>1</v>
      </c>
      <c r="D51">
        <v>110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123.2</v>
      </c>
      <c r="X51">
        <v>0</v>
      </c>
      <c r="Y51">
        <v>0</v>
      </c>
      <c r="AP51" s="40">
        <f t="shared" ref="AP51:AP54" si="16">IF(
            AND(OR(X51=0, X51=1), W51&lt;&gt;0, F51=0),
            (
                IF(
                    G51=0,
                    IF(
                        OR(K51&gt;0, M51&gt;0, O51&gt;0, S51&gt;0),
                        (D51 * E51),
                        IF(
                            J51&gt;0,
                            (D51 * E51)
                            * (1 - IF(J51&gt;0, J51/100, 0)),
                            (D51 * E51)
                        )
                    ),
                    IF(
                        G51=1,
                        IF(
                            OR(K51&gt;0, M51&gt;0, O51&gt;0, S51&gt;0),
                            (D51 * E51) * 1.12,
                            IF(
                                J51&gt;0,
                                (D51 * E51) * 1.12
                                * (1 - IF(J51&gt;0, J51/100, 0)),
                                (D51 * E51) * 1.12
                            )
                        )
                    )
                )
            ),
            0
        )</f>
        <v>123.20000000000002</v>
      </c>
      <c r="AQ51" s="38">
        <f t="shared" ref="AQ51:AQ54" si="17">IF(
            AND(OR(X51=0, X51=1), W51&lt;&gt;0, F51=1),
            IF(
                OR(J51&gt;0, Q51&gt;0, U51&gt;0),
                (
                    (D51 * E51)
                    * (1 - IF(J51&gt;0, J51/100, 0))
                ) * 1.12,
                IF(
                    AND(K51=0, M51=0, O51=0, S51=0, J51=0, Q51=0, U51=0),
                    (D51 * E51) * 1.12,
                    0
                )
            ),
            0
        )</f>
        <v>0</v>
      </c>
      <c r="AR51" s="38">
        <f t="shared" ref="AR51:AR54" si="18">IF(
    AND(OR(X51=0, X51=1), W51&lt;&gt;0, F51=4, G51&lt;&gt;2, G51&lt;&gt;3),
    (D51 * E51) * (1-(J51/100)),
    IF(
        AND( OR(K51&gt;0, M51&gt;0, O51&gt;0, S51&gt;0), OR(G51=0, G51=1, G51=4) ),
        (D51 * E51),
        0
    )
)</f>
        <v>0</v>
      </c>
      <c r="AT51" t="str">
        <f>IF(AND(AU51=AU50,AV51=AV50,AW51=AW50), "OK", "NOT OK :&lt;")</f>
        <v>OK</v>
      </c>
      <c r="AU51" s="49">
        <f>ROUND(
    IF(
        (AE50 + AG50 + AI50 + AM50) = 0,
        SUM(AR50:AR54) * (1-(AD50/100)),
        (
            (
                (
                    SUM(AP50:AP54)
                    * ( 1 - (AD50/100))
                )
                +
                (
                    SUM(AQ50:AQ54)
                    * ( 1 - (AD50/100))
                )
            )
            / AA50
            * (AE50 + AG50 + AI50 + AM50)
            / 1.12
            + SUM(AR50:AR54)
        )
    ), 2)</f>
        <v>110</v>
      </c>
      <c r="AV51" s="49">
        <f>ROUND(
    (
        SUM(AP50:AP54)
        +
        SUM(AQ50:AQ54)
    )
    / AA50
    * (AA50 - AE50 - AG50 - AI50  -AM50)
    - (
        (
            SUM(AP50:AP54)
            +
            SUM(AQ50:AQ54)
        )
        * (AD50/100)
    ), 2)</f>
        <v>246.4</v>
      </c>
      <c r="AW51" s="49">
        <f>AV51/1.12*0.12</f>
        <v>26.399999999999995</v>
      </c>
    </row>
    <row r="52" spans="1:57" x14ac:dyDescent="0.25">
      <c r="B52">
        <v>311406</v>
      </c>
      <c r="C52">
        <v>2</v>
      </c>
      <c r="D52">
        <v>110</v>
      </c>
      <c r="E52">
        <v>1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110</v>
      </c>
      <c r="X52">
        <v>0</v>
      </c>
      <c r="Y52">
        <v>0</v>
      </c>
      <c r="AP52" s="40">
        <f t="shared" si="16"/>
        <v>0</v>
      </c>
      <c r="AQ52" s="38">
        <f t="shared" si="17"/>
        <v>0</v>
      </c>
      <c r="AR52" s="38">
        <f t="shared" si="18"/>
        <v>0</v>
      </c>
    </row>
    <row r="53" spans="1:57" x14ac:dyDescent="0.25">
      <c r="B53">
        <v>311406</v>
      </c>
      <c r="C53">
        <v>3</v>
      </c>
      <c r="D53">
        <v>110</v>
      </c>
      <c r="E53">
        <v>1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110</v>
      </c>
      <c r="X53">
        <v>0</v>
      </c>
      <c r="Y53">
        <v>0</v>
      </c>
      <c r="AP53" s="40">
        <f t="shared" si="16"/>
        <v>0</v>
      </c>
      <c r="AQ53" s="38">
        <f t="shared" si="17"/>
        <v>0</v>
      </c>
      <c r="AR53" s="38">
        <f t="shared" si="18"/>
        <v>0</v>
      </c>
    </row>
    <row r="54" spans="1:57" x14ac:dyDescent="0.25">
      <c r="B54">
        <v>311406</v>
      </c>
      <c r="C54">
        <v>4</v>
      </c>
      <c r="D54">
        <v>110</v>
      </c>
      <c r="E54">
        <v>1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110</v>
      </c>
      <c r="X54">
        <v>0</v>
      </c>
      <c r="Y54">
        <v>0</v>
      </c>
      <c r="AP54" s="40">
        <f t="shared" si="16"/>
        <v>0</v>
      </c>
      <c r="AQ54" s="38">
        <f t="shared" si="17"/>
        <v>0</v>
      </c>
      <c r="AR54" s="38">
        <f t="shared" si="18"/>
        <v>110</v>
      </c>
    </row>
    <row r="55" spans="1:57" s="44" customFormat="1" x14ac:dyDescent="0.25">
      <c r="AP55" s="45"/>
      <c r="AQ55" s="45"/>
      <c r="AR55" s="45"/>
      <c r="AU55" s="46"/>
      <c r="AV55" s="46"/>
      <c r="AW55" s="46"/>
      <c r="AX55" s="47"/>
      <c r="BA55" s="46"/>
      <c r="BC55" s="46"/>
      <c r="BE55" s="46"/>
    </row>
    <row r="56" spans="1:57" s="44" customFormat="1" x14ac:dyDescent="0.25">
      <c r="AP56" s="45"/>
      <c r="AQ56" s="45"/>
      <c r="AR56" s="45"/>
      <c r="AU56" s="46"/>
      <c r="AV56" s="46"/>
      <c r="AW56" s="46"/>
      <c r="AX56" s="47"/>
      <c r="BA56" s="46"/>
      <c r="BC56" s="46"/>
      <c r="BE56" s="46"/>
    </row>
    <row r="57" spans="1:57" x14ac:dyDescent="0.25">
      <c r="A57" t="s">
        <v>163</v>
      </c>
    </row>
    <row r="58" spans="1:57" ht="30" x14ac:dyDescent="0.25">
      <c r="A58" t="s">
        <v>56</v>
      </c>
      <c r="B58" t="s">
        <v>0</v>
      </c>
      <c r="C58" t="s">
        <v>1</v>
      </c>
      <c r="D58" t="s">
        <v>124</v>
      </c>
      <c r="E58" t="s">
        <v>2</v>
      </c>
      <c r="F58" t="s">
        <v>4</v>
      </c>
      <c r="G58" t="s">
        <v>133</v>
      </c>
      <c r="H58" t="s">
        <v>140</v>
      </c>
      <c r="I58" t="s">
        <v>69</v>
      </c>
      <c r="J58" t="s">
        <v>51</v>
      </c>
      <c r="K58" t="s">
        <v>7</v>
      </c>
      <c r="L58" t="s">
        <v>134</v>
      </c>
      <c r="M58" t="s">
        <v>52</v>
      </c>
      <c r="N58" t="s">
        <v>135</v>
      </c>
      <c r="O58" t="s">
        <v>53</v>
      </c>
      <c r="P58" t="s">
        <v>136</v>
      </c>
      <c r="Q58" t="s">
        <v>54</v>
      </c>
      <c r="R58" t="s">
        <v>137</v>
      </c>
      <c r="S58" t="s">
        <v>55</v>
      </c>
      <c r="T58" t="s">
        <v>138</v>
      </c>
      <c r="U58" t="s">
        <v>57</v>
      </c>
      <c r="V58" t="s">
        <v>139</v>
      </c>
      <c r="W58" t="s">
        <v>5</v>
      </c>
      <c r="X58" t="s">
        <v>6</v>
      </c>
      <c r="Y58" t="s">
        <v>86</v>
      </c>
      <c r="AA58" t="s">
        <v>155</v>
      </c>
      <c r="AB58" t="s">
        <v>151</v>
      </c>
      <c r="AD58" t="s">
        <v>152</v>
      </c>
      <c r="AF58" t="s">
        <v>127</v>
      </c>
      <c r="AH58" t="s">
        <v>128</v>
      </c>
      <c r="AJ58" t="s">
        <v>153</v>
      </c>
      <c r="AL58" t="s">
        <v>130</v>
      </c>
      <c r="AN58" t="s">
        <v>154</v>
      </c>
      <c r="AP58" s="38" t="s">
        <v>149</v>
      </c>
      <c r="AQ58" s="38" t="s">
        <v>150</v>
      </c>
      <c r="AR58" s="38" t="s">
        <v>156</v>
      </c>
      <c r="AU58" s="23" t="s">
        <v>14</v>
      </c>
      <c r="AV58" s="39" t="s">
        <v>15</v>
      </c>
      <c r="AW58" s="21" t="s">
        <v>16</v>
      </c>
      <c r="AX58" s="48"/>
    </row>
    <row r="59" spans="1:57" x14ac:dyDescent="0.25">
      <c r="B59">
        <v>311407</v>
      </c>
      <c r="C59">
        <v>0</v>
      </c>
      <c r="D59">
        <v>123.2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123.2</v>
      </c>
      <c r="X59">
        <v>0</v>
      </c>
      <c r="Y59">
        <v>0</v>
      </c>
      <c r="AA59">
        <v>5</v>
      </c>
      <c r="AM59">
        <v>1</v>
      </c>
      <c r="AN59">
        <v>10</v>
      </c>
      <c r="AP59" s="40">
        <f>IF(
            AND(OR(X59=0, X59=1), W59&lt;&gt;0, F59=0),
            (
                IF(
                    G59=0,
                    IF(
                        OR(K59&gt;0, M59&gt;0, O59&gt;0, S59&gt;0),
                        (D59 * E59),
                        IF(
                            J59&gt;0,
                            (D59 * E59)
                            * (1 - IF(J59&gt;0, J59/100, 0)),
                            (D59 * E59)
                        )
                    ),
                    IF(
                        G59=1,
                        IF(
                            OR(K59&gt;0, M59&gt;0, O59&gt;0, S59&gt;0),
                            (D59 * E59) * 1.12,
                            IF(
                                J59&gt;0,
                                (D59 * E59) * 1.12
                                * (1 - IF(J59&gt;0, J59/100, 0)),
                                (D59 * E59) * 1.12
                            )
                        )
                    )
                )
            ),
            0
        )</f>
        <v>123.2</v>
      </c>
      <c r="AQ59" s="38">
        <f>IF(
            AND(OR(X59=0, X59=1), W59&lt;&gt;0, F59=1),
            IF(
                OR(J59&gt;0, Q59&gt;0, U59&gt;0),
                (
                    (D59 * E59)
                    * (1 - IF(J59&gt;0, J59/100, 0))
                ) * 1.12,
                IF(
                    AND(K59=0, M59=0, O59=0, S59=0, J59=0, Q59=0, U59=0),
                    (D59 * E59) * 1.12,
                    0
                )
            ),
            0
        )</f>
        <v>0</v>
      </c>
      <c r="AR59" s="38">
        <f>IF(
    AND(OR(X59=0, X59=1), W59&lt;&gt;0, F59=4, G59&lt;&gt;2, G59&lt;&gt;3),
    (D59 * E59) * (1-(J59/100)),
    IF(
        AND( OR(K59&gt;0, M59&gt;0, O59&gt;0, S59&gt;0), OR(G59=0, G59=1, G59=4) ),
        (D59 * E59),
        0
    )
)</f>
        <v>0</v>
      </c>
      <c r="AU59" s="3">
        <v>154</v>
      </c>
      <c r="AV59" s="3">
        <v>197.12</v>
      </c>
      <c r="AW59" s="3">
        <v>21.12</v>
      </c>
    </row>
    <row r="60" spans="1:57" x14ac:dyDescent="0.25">
      <c r="B60">
        <v>311407</v>
      </c>
      <c r="C60">
        <v>1</v>
      </c>
      <c r="D60">
        <v>110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110</v>
      </c>
      <c r="X60">
        <v>0</v>
      </c>
      <c r="Y60">
        <v>0</v>
      </c>
      <c r="AP60" s="40">
        <f t="shared" ref="AP60:AP63" si="19">IF(
            AND(OR(X60=0, X60=1), W60&lt;&gt;0, F60=0),
            (
                IF(
                    G60=0,
                    IF(
                        OR(K60&gt;0, M60&gt;0, O60&gt;0, S60&gt;0),
                        (D60 * E60),
                        IF(
                            J60&gt;0,
                            (D60 * E60)
                            * (1 - IF(J60&gt;0, J60/100, 0)),
                            (D60 * E60)
                        )
                    ),
                    IF(
                        G60=1,
                        IF(
                            OR(K60&gt;0, M60&gt;0, O60&gt;0, S60&gt;0),
                            (D60 * E60) * 1.12,
                            IF(
                                J60&gt;0,
                                (D60 * E60) * 1.12
                                * (1 - IF(J60&gt;0, J60/100, 0)),
                                (D60 * E60) * 1.12
                            )
                        )
                    )
                )
            ),
            0
        )</f>
        <v>0</v>
      </c>
      <c r="AQ60" s="38">
        <f t="shared" ref="AQ60:AQ63" si="20">IF(
            AND(OR(X60=0, X60=1), W60&lt;&gt;0, F60=1),
            IF(
                OR(J60&gt;0, Q60&gt;0, U60&gt;0),
                (
                    (D60 * E60)
                    * (1 - IF(J60&gt;0, J60/100, 0))
                ) * 1.12,
                IF(
                    AND(K60=0, M60=0, O60=0, S60=0, J60=0, Q60=0, U60=0),
                    (D60 * E60) * 1.12,
                    0
                )
            ),
            0
        )</f>
        <v>123.20000000000002</v>
      </c>
      <c r="AR60" s="38">
        <f t="shared" ref="AR60:AR63" si="21">IF(
    AND(OR(X60=0, X60=1), W60&lt;&gt;0, F60=4, G60&lt;&gt;2, G60&lt;&gt;3),
    (D60 * E60) * (1-(J60/100)),
    IF(
        AND( OR(K60&gt;0, M60&gt;0, O60&gt;0, S60&gt;0), OR(G60=0, G60=1, G60=4) ),
        (D60 * E60),
        0
    )
)</f>
        <v>0</v>
      </c>
      <c r="AS60" s="50"/>
      <c r="AT60" t="str">
        <f>IF(AND(AU60=AU59,AV60=AV59,AW60=AW59), "OK", "NOT OK :&lt;")</f>
        <v>OK</v>
      </c>
      <c r="AU60" s="49">
        <f>ROUND(
    IF(
        (AE59 + AG59 + AI59 + AM59) = 0,
        SUM(AR59:AR63) * (1-(AD59/100)),
        (
            (
                (
                    SUM(AP59:AP63)
                    * ( 1 - (AD59/100))
                )
                +
                (
                    SUM(AQ59:AQ63)
                    * ( 1 - (AD59/100))
                )
            )
            / AA59
            * (AE59 + AG59 + AI59 + AM59)
            / 1.12
            + SUM(AR59:AR63)
        )
    ), 2)</f>
        <v>154</v>
      </c>
      <c r="AV60" s="49">
        <f>ROUND(
    (
        SUM(AP59:AP63)
        +
        SUM(AQ59:AQ63)
    )
    / AA59
    * (AA59 - AE59 - AG59 - AI59  -AM59)
    - (
        (
            SUM(AP59:AP63)
            +
            SUM(AQ59:AQ63)
        )
        * (AD59/100)
    ), 2)</f>
        <v>197.12</v>
      </c>
      <c r="AW60" s="49">
        <f>AV60/1.12*0.12</f>
        <v>21.119999999999997</v>
      </c>
    </row>
    <row r="61" spans="1:57" x14ac:dyDescent="0.25">
      <c r="B61">
        <v>311407</v>
      </c>
      <c r="C61">
        <v>2</v>
      </c>
      <c r="D61">
        <v>110</v>
      </c>
      <c r="E61">
        <v>1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110</v>
      </c>
      <c r="X61">
        <v>0</v>
      </c>
      <c r="Y61">
        <v>0</v>
      </c>
      <c r="AP61" s="40">
        <f t="shared" si="19"/>
        <v>0</v>
      </c>
      <c r="AQ61" s="38">
        <f t="shared" si="20"/>
        <v>0</v>
      </c>
      <c r="AR61" s="38">
        <f t="shared" si="21"/>
        <v>0</v>
      </c>
    </row>
    <row r="62" spans="1:57" x14ac:dyDescent="0.25">
      <c r="B62">
        <v>311407</v>
      </c>
      <c r="C62">
        <v>3</v>
      </c>
      <c r="D62">
        <v>110</v>
      </c>
      <c r="E62">
        <v>1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110</v>
      </c>
      <c r="X62">
        <v>0</v>
      </c>
      <c r="Y62">
        <v>0</v>
      </c>
      <c r="AP62" s="40">
        <f t="shared" si="19"/>
        <v>0</v>
      </c>
      <c r="AQ62" s="38">
        <f t="shared" si="20"/>
        <v>0</v>
      </c>
      <c r="AR62" s="38">
        <f t="shared" si="21"/>
        <v>0</v>
      </c>
    </row>
    <row r="63" spans="1:57" x14ac:dyDescent="0.25">
      <c r="B63">
        <v>311407</v>
      </c>
      <c r="C63">
        <v>4</v>
      </c>
      <c r="D63">
        <v>110</v>
      </c>
      <c r="E63">
        <v>1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110</v>
      </c>
      <c r="X63">
        <v>0</v>
      </c>
      <c r="Y63">
        <v>0</v>
      </c>
      <c r="AP63" s="40">
        <f t="shared" si="19"/>
        <v>0</v>
      </c>
      <c r="AQ63" s="38">
        <f t="shared" si="20"/>
        <v>0</v>
      </c>
      <c r="AR63" s="38">
        <f t="shared" si="21"/>
        <v>110</v>
      </c>
    </row>
    <row r="64" spans="1:57" s="41" customFormat="1" x14ac:dyDescent="0.25">
      <c r="AP64" s="42"/>
      <c r="AQ64" s="42"/>
      <c r="AR64" s="42"/>
      <c r="AU64" s="43"/>
      <c r="AV64" s="43"/>
      <c r="AW64" s="43"/>
      <c r="AX64" s="47"/>
      <c r="BA64" s="43"/>
      <c r="BC64" s="43"/>
      <c r="BE64" s="43"/>
    </row>
    <row r="65" spans="1:57" s="41" customFormat="1" x14ac:dyDescent="0.25">
      <c r="AP65" s="42"/>
      <c r="AQ65" s="42"/>
      <c r="AR65" s="42"/>
      <c r="AU65" s="43"/>
      <c r="AV65" s="43"/>
      <c r="AW65" s="43"/>
      <c r="AX65" s="47"/>
      <c r="BA65" s="43"/>
      <c r="BC65" s="43"/>
      <c r="BE65" s="43"/>
    </row>
    <row r="66" spans="1:57" x14ac:dyDescent="0.25">
      <c r="A66" t="s">
        <v>164</v>
      </c>
    </row>
    <row r="67" spans="1:57" ht="30" x14ac:dyDescent="0.25">
      <c r="A67" t="s">
        <v>56</v>
      </c>
      <c r="B67" t="s">
        <v>0</v>
      </c>
      <c r="C67" t="s">
        <v>1</v>
      </c>
      <c r="D67" t="s">
        <v>124</v>
      </c>
      <c r="E67" t="s">
        <v>2</v>
      </c>
      <c r="F67" t="s">
        <v>4</v>
      </c>
      <c r="G67" t="s">
        <v>133</v>
      </c>
      <c r="H67" t="s">
        <v>140</v>
      </c>
      <c r="I67" t="s">
        <v>69</v>
      </c>
      <c r="J67" t="s">
        <v>51</v>
      </c>
      <c r="K67" t="s">
        <v>7</v>
      </c>
      <c r="L67" t="s">
        <v>134</v>
      </c>
      <c r="M67" t="s">
        <v>52</v>
      </c>
      <c r="N67" t="s">
        <v>135</v>
      </c>
      <c r="O67" t="s">
        <v>53</v>
      </c>
      <c r="P67" t="s">
        <v>136</v>
      </c>
      <c r="Q67" t="s">
        <v>54</v>
      </c>
      <c r="R67" t="s">
        <v>137</v>
      </c>
      <c r="S67" t="s">
        <v>55</v>
      </c>
      <c r="T67" t="s">
        <v>138</v>
      </c>
      <c r="U67" t="s">
        <v>57</v>
      </c>
      <c r="V67" t="s">
        <v>139</v>
      </c>
      <c r="W67" t="s">
        <v>5</v>
      </c>
      <c r="X67" t="s">
        <v>6</v>
      </c>
      <c r="Y67" t="s">
        <v>86</v>
      </c>
      <c r="AA67" t="s">
        <v>155</v>
      </c>
      <c r="AB67" t="s">
        <v>151</v>
      </c>
      <c r="AD67" t="s">
        <v>152</v>
      </c>
      <c r="AF67" t="s">
        <v>127</v>
      </c>
      <c r="AH67" t="s">
        <v>128</v>
      </c>
      <c r="AJ67" t="s">
        <v>153</v>
      </c>
      <c r="AL67" t="s">
        <v>130</v>
      </c>
      <c r="AN67" t="s">
        <v>154</v>
      </c>
      <c r="AP67" s="38" t="s">
        <v>149</v>
      </c>
      <c r="AQ67" s="38" t="s">
        <v>150</v>
      </c>
      <c r="AR67" s="38" t="s">
        <v>156</v>
      </c>
      <c r="AU67" s="23" t="s">
        <v>14</v>
      </c>
      <c r="AV67" s="39" t="s">
        <v>15</v>
      </c>
      <c r="AW67" s="21" t="s">
        <v>16</v>
      </c>
      <c r="AX67" s="48"/>
    </row>
    <row r="68" spans="1:57" x14ac:dyDescent="0.25">
      <c r="B68">
        <v>311408</v>
      </c>
      <c r="C68">
        <v>0</v>
      </c>
      <c r="D68">
        <v>123.2</v>
      </c>
      <c r="E68">
        <v>1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110.88</v>
      </c>
      <c r="X68">
        <v>0</v>
      </c>
      <c r="Y68">
        <v>12.32</v>
      </c>
      <c r="AA68">
        <v>1</v>
      </c>
      <c r="AP68" s="40">
        <f>IF(
            AND(OR(X68=0, X68=1), W68&lt;&gt;0, F68=0),
            (
                IF(
                    G68=0,
                    IF(
                        OR(K68&gt;0, M68&gt;0, O68&gt;0, S68&gt;0),
                        (D68 * E68),
                        IF(
                            J68&gt;0,
                            (D68 * E68)
                            * (1 - IF(J68&gt;0, J68/100, 0)),
                            (D68 * E68)
                        )
                    ),
                    IF(
                        G68=1,
                        IF(
                            OR(K68&gt;0, M68&gt;0, O68&gt;0, S68&gt;0),
                            (D68 * E68) * 1.12,
                            IF(
                                J68&gt;0,
                                (D68 * E68) * 1.12
                                * (1 - IF(J68&gt;0, J68/100, 0)),
                                (D68 * E68) * 1.12
                            )
                        )
                    )
                )
            ),
            0
        )</f>
        <v>110.88000000000001</v>
      </c>
      <c r="AQ68" s="38">
        <f>IF(
            AND(OR(X68=0, X68=1), W68&lt;&gt;0, F68=1),
            IF(
                OR(J68&gt;0, Q68&gt;0, U68&gt;0),
                (
                    (D68 * E68)
                    * (1 - IF(J68&gt;0, J68/100, 0))
                ) * 1.12,
                IF(
                    AND(K68=0, M68=0, O68=0, S68=0, J68=0, Q68=0, U68=0),
                    (D68 * E68) * 1.12,
                    0
                )
            ),
            0
        )</f>
        <v>0</v>
      </c>
      <c r="AR68" s="38">
        <f>IF(
    AND(OR(X68=0, X68=1), W68&lt;&gt;0, F68=4, G68&lt;&gt;2, G68&lt;&gt;3),
    (D68 * E68) * (1-(J68/100)),
    IF(
        AND( OR(K68&gt;0, M68&gt;0, O68&gt;0, S68&gt;0), OR(G68=0, G68=1, G68=4) ),
        (D68 * E68),
        0
    )
)</f>
        <v>0</v>
      </c>
      <c r="AU68" s="3">
        <v>99</v>
      </c>
      <c r="AV68" s="3">
        <v>221.76</v>
      </c>
      <c r="AW68" s="3">
        <v>23.76</v>
      </c>
    </row>
    <row r="69" spans="1:57" x14ac:dyDescent="0.25">
      <c r="B69">
        <v>311408</v>
      </c>
      <c r="C69">
        <v>1</v>
      </c>
      <c r="D69">
        <v>110</v>
      </c>
      <c r="E69">
        <v>1</v>
      </c>
      <c r="F69">
        <v>1</v>
      </c>
      <c r="G69">
        <v>1</v>
      </c>
      <c r="H69">
        <v>0</v>
      </c>
      <c r="I69">
        <v>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99</v>
      </c>
      <c r="X69">
        <v>0</v>
      </c>
      <c r="Y69">
        <v>11</v>
      </c>
      <c r="AP69" s="40">
        <f t="shared" ref="AP69:AP72" si="22">IF(
            AND(OR(X69=0, X69=1), W69&lt;&gt;0, F69=0),
            (
                IF(
                    G69=0,
                    IF(
                        OR(K69&gt;0, M69&gt;0, O69&gt;0, S69&gt;0),
                        (D69 * E69),
                        IF(
                            J69&gt;0,
                            (D69 * E69)
                            * (1 - IF(J69&gt;0, J69/100, 0)),
                            (D69 * E69)
                        )
                    ),
                    IF(
                        G69=1,
                        IF(
                            OR(K69&gt;0, M69&gt;0, O69&gt;0, S69&gt;0),
                            (D69 * E69) * 1.12,
                            IF(
                                J69&gt;0,
                                (D69 * E69) * 1.12
                                * (1 - IF(J69&gt;0, J69/100, 0)),
                                (D69 * E69) * 1.12
                            )
                        )
                    )
                )
            ),
            0
        )</f>
        <v>0</v>
      </c>
      <c r="AQ69" s="38">
        <f t="shared" ref="AQ69:AQ72" si="23">IF(
            AND(OR(X69=0, X69=1), W69&lt;&gt;0, F69=1),
            IF(
                OR(J69&gt;0, Q69&gt;0, U69&gt;0),
                (
                    (D69 * E69)
                    * (1 - IF(J69&gt;0, J69/100, 0))
                ) * 1.12,
                IF(
                    AND(K69=0, M69=0, O69=0, S69=0, J69=0, Q69=0, U69=0),
                    (D69 * E69) * 1.12,
                    0
                )
            ),
            0
        )</f>
        <v>110.88000000000001</v>
      </c>
      <c r="AR69" s="38">
        <f t="shared" ref="AR69:AR72" si="24">IF(
    AND(OR(X69=0, X69=1), W69&lt;&gt;0, F69=4, G69&lt;&gt;2, G69&lt;&gt;3),
    (D69 * E69) * (1-(J69/100)),
    IF(
        AND( OR(K69&gt;0, M69&gt;0, O69&gt;0, S69&gt;0), OR(G69=0, G69=1, G69=4) ),
        (D69 * E69),
        0
    )
)</f>
        <v>0</v>
      </c>
      <c r="AS69" s="50"/>
      <c r="AT69" t="str">
        <f>IF(AND(AU69=AU68,AV69=AV68,AW69=AW68), "OK", "NOT OK :&lt;")</f>
        <v>OK</v>
      </c>
      <c r="AU69" s="49">
        <f>ROUND(
    IF(
        (AE68 + AG68 + AI68 + AM68) = 0,
        SUM(AR68:AR72) * (1-(AD68/100)),
        (
            (
                (
                    SUM(AP68:AP72)
                    * ( 1 - (AD68/100))
                )
                +
                (
                    SUM(AQ68:AQ72)
                    * ( 1 - (AD68/100))
                )
            )
            / AA68
            * (AE68 + AG68 + AI68 + AM68)
            / 1.12
            + SUM(AR68:AR72)
        )
    ), 2)</f>
        <v>99</v>
      </c>
      <c r="AV69" s="49">
        <f>ROUND(
    (
        SUM(AP68:AP72)
        +
        SUM(AQ68:AQ72)
    )
    / AA68
    * (AA68 - AE68 - AG68 - AI68  -AM68)
    - (
        (
            SUM(AP68:AP72)
            +
            SUM(AQ68:AQ72)
        )
        * (AD68/100)
    ), 2)</f>
        <v>221.76</v>
      </c>
      <c r="AW69" s="49">
        <f>AV69/1.12*0.12</f>
        <v>23.759999999999994</v>
      </c>
    </row>
    <row r="70" spans="1:57" x14ac:dyDescent="0.25">
      <c r="B70">
        <v>311408</v>
      </c>
      <c r="C70">
        <v>2</v>
      </c>
      <c r="D70">
        <v>110</v>
      </c>
      <c r="E70">
        <v>1</v>
      </c>
      <c r="F70">
        <v>2</v>
      </c>
      <c r="G70">
        <v>2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  <c r="X70">
        <v>0</v>
      </c>
      <c r="Y70">
        <v>11</v>
      </c>
      <c r="AP70" s="40">
        <f t="shared" si="22"/>
        <v>0</v>
      </c>
      <c r="AQ70" s="38">
        <f t="shared" si="23"/>
        <v>0</v>
      </c>
      <c r="AR70" s="38">
        <f t="shared" si="24"/>
        <v>0</v>
      </c>
    </row>
    <row r="71" spans="1:57" x14ac:dyDescent="0.25">
      <c r="B71">
        <v>311408</v>
      </c>
      <c r="C71">
        <v>3</v>
      </c>
      <c r="D71">
        <v>110</v>
      </c>
      <c r="E71">
        <v>1</v>
      </c>
      <c r="F71">
        <v>3</v>
      </c>
      <c r="G71">
        <v>3</v>
      </c>
      <c r="H71">
        <v>0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99</v>
      </c>
      <c r="X71">
        <v>0</v>
      </c>
      <c r="Y71">
        <v>11</v>
      </c>
      <c r="AP71" s="40">
        <f t="shared" si="22"/>
        <v>0</v>
      </c>
      <c r="AQ71" s="38">
        <f t="shared" si="23"/>
        <v>0</v>
      </c>
      <c r="AR71" s="38">
        <f t="shared" si="24"/>
        <v>0</v>
      </c>
    </row>
    <row r="72" spans="1:57" x14ac:dyDescent="0.25">
      <c r="B72">
        <v>311408</v>
      </c>
      <c r="C72">
        <v>4</v>
      </c>
      <c r="D72">
        <v>110</v>
      </c>
      <c r="E72">
        <v>1</v>
      </c>
      <c r="F72">
        <v>4</v>
      </c>
      <c r="G72">
        <v>4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99</v>
      </c>
      <c r="X72">
        <v>0</v>
      </c>
      <c r="Y72">
        <v>11</v>
      </c>
      <c r="AP72" s="40">
        <f t="shared" si="22"/>
        <v>0</v>
      </c>
      <c r="AQ72" s="38">
        <f t="shared" si="23"/>
        <v>0</v>
      </c>
      <c r="AR72" s="38">
        <f t="shared" si="24"/>
        <v>99</v>
      </c>
    </row>
    <row r="73" spans="1:57" s="44" customFormat="1" x14ac:dyDescent="0.25">
      <c r="AP73" s="45"/>
      <c r="AQ73" s="45"/>
      <c r="AR73" s="45"/>
      <c r="AU73" s="46"/>
      <c r="AV73" s="46"/>
      <c r="AW73" s="46"/>
      <c r="AX73" s="47"/>
      <c r="BA73" s="46"/>
      <c r="BC73" s="46"/>
      <c r="BE73" s="46"/>
    </row>
    <row r="74" spans="1:57" s="44" customFormat="1" x14ac:dyDescent="0.25">
      <c r="AP74" s="45"/>
      <c r="AQ74" s="45"/>
      <c r="AR74" s="45"/>
      <c r="AU74" s="46"/>
      <c r="AV74" s="46"/>
      <c r="AW74" s="46"/>
      <c r="AX74" s="47"/>
      <c r="BA74" s="46"/>
      <c r="BC74" s="46"/>
      <c r="BE74" s="46"/>
    </row>
    <row r="75" spans="1:57" x14ac:dyDescent="0.25">
      <c r="A75" t="s">
        <v>165</v>
      </c>
    </row>
    <row r="76" spans="1:57" ht="30" x14ac:dyDescent="0.25">
      <c r="A76" t="s">
        <v>56</v>
      </c>
      <c r="B76" t="s">
        <v>0</v>
      </c>
      <c r="C76" t="s">
        <v>1</v>
      </c>
      <c r="D76" t="s">
        <v>124</v>
      </c>
      <c r="E76" t="s">
        <v>2</v>
      </c>
      <c r="F76" t="s">
        <v>4</v>
      </c>
      <c r="G76" t="s">
        <v>133</v>
      </c>
      <c r="H76" t="s">
        <v>140</v>
      </c>
      <c r="I76" t="s">
        <v>69</v>
      </c>
      <c r="J76" t="s">
        <v>51</v>
      </c>
      <c r="K76" t="s">
        <v>7</v>
      </c>
      <c r="L76" t="s">
        <v>134</v>
      </c>
      <c r="M76" t="s">
        <v>52</v>
      </c>
      <c r="N76" t="s">
        <v>135</v>
      </c>
      <c r="O76" t="s">
        <v>53</v>
      </c>
      <c r="P76" t="s">
        <v>136</v>
      </c>
      <c r="Q76" t="s">
        <v>54</v>
      </c>
      <c r="R76" t="s">
        <v>137</v>
      </c>
      <c r="S76" t="s">
        <v>55</v>
      </c>
      <c r="T76" t="s">
        <v>138</v>
      </c>
      <c r="U76" t="s">
        <v>57</v>
      </c>
      <c r="V76" t="s">
        <v>139</v>
      </c>
      <c r="W76" t="s">
        <v>5</v>
      </c>
      <c r="X76" t="s">
        <v>6</v>
      </c>
      <c r="Y76" t="s">
        <v>86</v>
      </c>
      <c r="AA76" t="s">
        <v>155</v>
      </c>
      <c r="AB76" t="s">
        <v>151</v>
      </c>
      <c r="AD76" t="s">
        <v>152</v>
      </c>
      <c r="AF76" t="s">
        <v>127</v>
      </c>
      <c r="AH76" t="s">
        <v>128</v>
      </c>
      <c r="AJ76" t="s">
        <v>153</v>
      </c>
      <c r="AL76" t="s">
        <v>130</v>
      </c>
      <c r="AN76" t="s">
        <v>154</v>
      </c>
      <c r="AP76" s="38" t="s">
        <v>149</v>
      </c>
      <c r="AQ76" s="38" t="s">
        <v>150</v>
      </c>
      <c r="AR76" s="38" t="s">
        <v>156</v>
      </c>
      <c r="AU76" s="23" t="s">
        <v>14</v>
      </c>
      <c r="AV76" s="39" t="s">
        <v>15</v>
      </c>
      <c r="AW76" s="21" t="s">
        <v>16</v>
      </c>
      <c r="AX76" s="48"/>
    </row>
    <row r="77" spans="1:57" x14ac:dyDescent="0.25">
      <c r="B77">
        <v>311409</v>
      </c>
      <c r="C77">
        <v>0</v>
      </c>
      <c r="D77">
        <v>110</v>
      </c>
      <c r="E77">
        <v>1</v>
      </c>
      <c r="F77">
        <v>4</v>
      </c>
      <c r="G77">
        <v>0</v>
      </c>
      <c r="H77">
        <v>0</v>
      </c>
      <c r="I77">
        <v>0</v>
      </c>
      <c r="J77">
        <v>0</v>
      </c>
      <c r="K77">
        <v>20</v>
      </c>
      <c r="L77">
        <v>22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88</v>
      </c>
      <c r="X77">
        <v>0</v>
      </c>
      <c r="Y77">
        <v>22</v>
      </c>
      <c r="AA77">
        <v>1</v>
      </c>
      <c r="AP77" s="40">
        <f>IF(
            AND(OR(X77=0, X77=1), W77&lt;&gt;0, F77=0),
            (
                IF(
                    G77=0,
                    IF(
                        OR(K77&gt;0, M77&gt;0, O77&gt;0, S77&gt;0),
                        (D77 * E77),
                        IF(
                            J77&gt;0,
                            (D77 * E77)
                            * (1 - IF(J77&gt;0, J77/100, 0)),
                            (D77 * E77)
                        )
                    ),
                    IF(
                        G77=1,
                        IF(
                            OR(K77&gt;0, M77&gt;0, O77&gt;0, S77&gt;0),
                            (D77 * E77) * 1.12,
                            IF(
                                J77&gt;0,
                                (D77 * E77) * 1.12
                                * (1 - IF(J77&gt;0, J77/100, 0)),
                                (D77 * E77) * 1.12
                            )
                        )
                    )
                )
            ),
            0
        )</f>
        <v>0</v>
      </c>
      <c r="AQ77" s="38">
        <f>IF(
            AND(OR(X77=0, X77=1), W77&lt;&gt;0, F77=1),
            IF(
                OR(J77&gt;0, Q77&gt;0, U77&gt;0),
                (
                    (D77 * E77)
                    * (1 - IF(J77&gt;0, J77/100, 0))
                ) * 1.12,
                IF(
                    AND(K77=0, M77=0, O77=0, S77=0, J77=0, Q77=0, U77=0),
                    (D77 * E77) * 1.12,
                    0
                )
            ),
            0
        )</f>
        <v>0</v>
      </c>
      <c r="AR77" s="38">
        <f>IF(
    AND(OR(X77=0, X77=1), W77&lt;&gt;0, F77=4, G77&lt;&gt;2, G77&lt;&gt;3),
    (D77 * E77) * (1-(J77/100)),
    IF(
        AND( OR(K77&gt;0, M77&gt;0, O77&gt;0, S77&gt;0), OR(G77=0, G77=1, G77=4) ),
        (D77 * E77),
        0
    )
)</f>
        <v>110</v>
      </c>
      <c r="AU77" s="3">
        <v>330</v>
      </c>
      <c r="AV77" s="3">
        <v>0</v>
      </c>
      <c r="AW77" s="3">
        <v>0</v>
      </c>
    </row>
    <row r="78" spans="1:57" x14ac:dyDescent="0.25">
      <c r="B78">
        <v>311409</v>
      </c>
      <c r="C78">
        <v>1</v>
      </c>
      <c r="D78">
        <v>110</v>
      </c>
      <c r="E78">
        <v>1</v>
      </c>
      <c r="F78">
        <v>4</v>
      </c>
      <c r="G78">
        <v>1</v>
      </c>
      <c r="H78">
        <v>0</v>
      </c>
      <c r="I78">
        <v>0</v>
      </c>
      <c r="J78">
        <v>0</v>
      </c>
      <c r="K78">
        <v>20</v>
      </c>
      <c r="L78">
        <v>22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88</v>
      </c>
      <c r="X78">
        <v>0</v>
      </c>
      <c r="Y78">
        <v>22</v>
      </c>
      <c r="AP78" s="40">
        <f t="shared" ref="AP78:AP81" si="25">IF(
            AND(OR(X78=0, X78=1), W78&lt;&gt;0, F78=0),
            (
                IF(
                    G78=0,
                    IF(
                        OR(K78&gt;0, M78&gt;0, O78&gt;0, S78&gt;0),
                        (D78 * E78),
                        IF(
                            J78&gt;0,
                            (D78 * E78)
                            * (1 - IF(J78&gt;0, J78/100, 0)),
                            (D78 * E78)
                        )
                    ),
                    IF(
                        G78=1,
                        IF(
                            OR(K78&gt;0, M78&gt;0, O78&gt;0, S78&gt;0),
                            (D78 * E78) * 1.12,
                            IF(
                                J78&gt;0,
                                (D78 * E78) * 1.12
                                * (1 - IF(J78&gt;0, J78/100, 0)),
                                (D78 * E78) * 1.12
                            )
                        )
                    )
                )
            ),
            0
        )</f>
        <v>0</v>
      </c>
      <c r="AQ78" s="38">
        <f t="shared" ref="AQ78:AQ81" si="26">IF(
            AND(OR(X78=0, X78=1), W78&lt;&gt;0, F78=1),
            IF(
                OR(J78&gt;0, Q78&gt;0, U78&gt;0),
                (
                    (D78 * E78)
                    * (1 - IF(J78&gt;0, J78/100, 0))
                ) * 1.12,
                IF(
                    AND(K78=0, M78=0, O78=0, S78=0, J78=0, Q78=0, U78=0),
                    (D78 * E78) * 1.12,
                    0
                )
            ),
            0
        )</f>
        <v>0</v>
      </c>
      <c r="AR78" s="38">
        <f t="shared" ref="AR78:AR81" si="27">IF(
    AND(OR(X78=0, X78=1), W78&lt;&gt;0, F78=4, G78&lt;&gt;2, G78&lt;&gt;3),
    (D78 * E78) * (1-(J78/100)),
    IF(
        AND( OR(K78&gt;0, M78&gt;0, O78&gt;0, S78&gt;0), OR(G78=0, G78=1, G78=4) ),
        (D78 * E78),
        0
    )
)</f>
        <v>110</v>
      </c>
      <c r="AT78" t="str">
        <f>IF(AND(AU78=AU77,AV78=AV77,AW78=AW77), "OK", "NOT OK :&lt;")</f>
        <v>OK</v>
      </c>
      <c r="AU78" s="49">
        <f>ROUND(
    IF(
        (AE77 + AG77 + AI77 + AM77) = 0,
        SUM(AR77:AR81) * (1-(AD77/100)),
        (
            (
                (
                    SUM(AP77:AP81)
                    * ( 1 - (AD77/100))
                )
                +
                (
                    SUM(AQ77:AQ81)
                    * ( 1 - (AD77/100))
                )
            )
            / AA77
            * (AE77 + AG77 + AI77 + AM77)
            / 1.12
            + SUM(AR77:AR81)
        )
    ), 2)</f>
        <v>330</v>
      </c>
      <c r="AV78" s="49">
        <f>ROUND(
    (
        SUM(AP77:AP81)
        +
        SUM(AQ77:AQ81)
    )
    / AA77
    * (AA77 - AE77 - AG77 - AI77  -AM77)
    - (
        (
            SUM(AP77:AP81)
            +
            SUM(AQ77:AQ81)
        )
        * (AD77/100)
    ), 2)</f>
        <v>0</v>
      </c>
      <c r="AW78" s="49">
        <f>AV78/1.12*0.12</f>
        <v>0</v>
      </c>
    </row>
    <row r="79" spans="1:57" x14ac:dyDescent="0.25">
      <c r="B79">
        <v>311409</v>
      </c>
      <c r="C79">
        <v>2</v>
      </c>
      <c r="D79">
        <v>110</v>
      </c>
      <c r="E79">
        <v>1</v>
      </c>
      <c r="F79">
        <v>2</v>
      </c>
      <c r="G79">
        <v>2</v>
      </c>
      <c r="H79">
        <v>0</v>
      </c>
      <c r="I79">
        <v>0</v>
      </c>
      <c r="J79">
        <v>0</v>
      </c>
      <c r="K79">
        <v>20</v>
      </c>
      <c r="L79">
        <v>22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88</v>
      </c>
      <c r="X79">
        <v>0</v>
      </c>
      <c r="Y79">
        <v>22</v>
      </c>
      <c r="AP79" s="40">
        <f t="shared" si="25"/>
        <v>0</v>
      </c>
      <c r="AQ79" s="38">
        <f t="shared" si="26"/>
        <v>0</v>
      </c>
      <c r="AR79" s="38">
        <f t="shared" si="27"/>
        <v>0</v>
      </c>
    </row>
    <row r="80" spans="1:57" x14ac:dyDescent="0.25">
      <c r="B80">
        <v>311409</v>
      </c>
      <c r="C80">
        <v>3</v>
      </c>
      <c r="D80">
        <v>110</v>
      </c>
      <c r="E80">
        <v>1</v>
      </c>
      <c r="F80">
        <v>4</v>
      </c>
      <c r="G80">
        <v>3</v>
      </c>
      <c r="H80">
        <v>0</v>
      </c>
      <c r="I80">
        <v>0</v>
      </c>
      <c r="J80">
        <v>0</v>
      </c>
      <c r="K80">
        <v>20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88</v>
      </c>
      <c r="X80">
        <v>0</v>
      </c>
      <c r="Y80">
        <v>22</v>
      </c>
      <c r="AP80" s="40">
        <f t="shared" si="25"/>
        <v>0</v>
      </c>
      <c r="AQ80" s="38">
        <f t="shared" si="26"/>
        <v>0</v>
      </c>
      <c r="AR80" s="38">
        <f t="shared" si="27"/>
        <v>0</v>
      </c>
    </row>
    <row r="81" spans="1:57" x14ac:dyDescent="0.25">
      <c r="B81">
        <v>311409</v>
      </c>
      <c r="C81">
        <v>4</v>
      </c>
      <c r="D81">
        <v>110</v>
      </c>
      <c r="E81">
        <v>1</v>
      </c>
      <c r="F81">
        <v>4</v>
      </c>
      <c r="G81">
        <v>4</v>
      </c>
      <c r="H81">
        <v>0</v>
      </c>
      <c r="I81">
        <v>0</v>
      </c>
      <c r="J81">
        <v>0</v>
      </c>
      <c r="K81">
        <v>20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88</v>
      </c>
      <c r="X81">
        <v>0</v>
      </c>
      <c r="Y81">
        <v>22</v>
      </c>
      <c r="AP81" s="40">
        <f t="shared" si="25"/>
        <v>0</v>
      </c>
      <c r="AQ81" s="38">
        <f t="shared" si="26"/>
        <v>0</v>
      </c>
      <c r="AR81" s="38">
        <f t="shared" si="27"/>
        <v>110</v>
      </c>
    </row>
    <row r="82" spans="1:57" s="44" customFormat="1" x14ac:dyDescent="0.25">
      <c r="AP82" s="45"/>
      <c r="AQ82" s="45"/>
      <c r="AR82" s="45"/>
      <c r="AU82" s="46"/>
      <c r="AV82" s="46"/>
      <c r="AW82" s="46"/>
      <c r="AX82" s="47"/>
      <c r="BA82" s="46"/>
      <c r="BC82" s="46"/>
      <c r="BE82" s="46"/>
    </row>
    <row r="83" spans="1:57" s="44" customFormat="1" x14ac:dyDescent="0.25">
      <c r="AP83" s="45"/>
      <c r="AQ83" s="45"/>
      <c r="AR83" s="45"/>
      <c r="AU83" s="46"/>
      <c r="AV83" s="46"/>
      <c r="AW83" s="46"/>
      <c r="AX83" s="47"/>
      <c r="BA83" s="46"/>
      <c r="BC83" s="46"/>
      <c r="BE83" s="46"/>
    </row>
    <row r="84" spans="1:57" x14ac:dyDescent="0.25">
      <c r="A84" t="s">
        <v>166</v>
      </c>
    </row>
    <row r="85" spans="1:57" ht="30" x14ac:dyDescent="0.25">
      <c r="A85" t="s">
        <v>56</v>
      </c>
      <c r="B85" t="s">
        <v>0</v>
      </c>
      <c r="C85" t="s">
        <v>1</v>
      </c>
      <c r="D85" t="s">
        <v>124</v>
      </c>
      <c r="E85" t="s">
        <v>2</v>
      </c>
      <c r="F85" t="s">
        <v>4</v>
      </c>
      <c r="G85" t="s">
        <v>133</v>
      </c>
      <c r="H85" t="s">
        <v>140</v>
      </c>
      <c r="I85" t="s">
        <v>69</v>
      </c>
      <c r="J85" t="s">
        <v>51</v>
      </c>
      <c r="K85" t="s">
        <v>7</v>
      </c>
      <c r="L85" t="s">
        <v>134</v>
      </c>
      <c r="M85" t="s">
        <v>52</v>
      </c>
      <c r="N85" t="s">
        <v>135</v>
      </c>
      <c r="O85" t="s">
        <v>53</v>
      </c>
      <c r="P85" t="s">
        <v>136</v>
      </c>
      <c r="Q85" t="s">
        <v>54</v>
      </c>
      <c r="R85" t="s">
        <v>137</v>
      </c>
      <c r="S85" t="s">
        <v>55</v>
      </c>
      <c r="T85" t="s">
        <v>138</v>
      </c>
      <c r="U85" t="s">
        <v>57</v>
      </c>
      <c r="V85" t="s">
        <v>139</v>
      </c>
      <c r="W85" t="s">
        <v>5</v>
      </c>
      <c r="X85" t="s">
        <v>6</v>
      </c>
      <c r="Y85" t="s">
        <v>86</v>
      </c>
      <c r="AA85" t="s">
        <v>155</v>
      </c>
      <c r="AB85" t="s">
        <v>151</v>
      </c>
      <c r="AD85" t="s">
        <v>152</v>
      </c>
      <c r="AF85" t="s">
        <v>127</v>
      </c>
      <c r="AH85" t="s">
        <v>128</v>
      </c>
      <c r="AJ85" t="s">
        <v>153</v>
      </c>
      <c r="AL85" t="s">
        <v>130</v>
      </c>
      <c r="AN85" t="s">
        <v>154</v>
      </c>
      <c r="AP85" s="38" t="s">
        <v>149</v>
      </c>
      <c r="AQ85" s="38" t="s">
        <v>150</v>
      </c>
      <c r="AR85" s="38" t="s">
        <v>156</v>
      </c>
      <c r="AU85" s="23" t="s">
        <v>14</v>
      </c>
      <c r="AV85" s="39" t="s">
        <v>15</v>
      </c>
      <c r="AW85" s="21" t="s">
        <v>16</v>
      </c>
      <c r="AX85" s="48"/>
    </row>
    <row r="86" spans="1:57" x14ac:dyDescent="0.25">
      <c r="B86">
        <v>311410</v>
      </c>
      <c r="C86">
        <v>0</v>
      </c>
      <c r="D86">
        <v>110</v>
      </c>
      <c r="E86">
        <v>1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88</v>
      </c>
      <c r="X86">
        <v>0</v>
      </c>
      <c r="Y86">
        <v>0</v>
      </c>
      <c r="AA86">
        <v>1</v>
      </c>
      <c r="AP86" s="40">
        <f>IF(
            AND(OR(X86=0, X86=1), W86&lt;&gt;0, F86=0),
            (
                IF(
                    G86=0,
                    IF(
                        OR(K86&gt;0, M86&gt;0, O86&gt;0, S86&gt;0),
                        (D86 * E86),
                        IF(
                            J86&gt;0,
                            (D86 * E86)
                            * (1 - IF(J86&gt;0, J86/100, 0)),
                            (D86 * E86)
                        )
                    ),
                    IF(
                        G86=1,
                        IF(
                            OR(K86&gt;0, M86&gt;0, O86&gt;0, S86&gt;0),
                            (D86 * E86) * 1.12,
                            IF(
                                J86&gt;0,
                                (D86 * E86) * 1.12
                                * (1 - IF(J86&gt;0, J86/100, 0)),
                                (D86 * E86) * 1.12
                            )
                        )
                    )
                )
            ),
            0
        )</f>
        <v>0</v>
      </c>
      <c r="AQ86" s="38">
        <f>IF(
            AND(OR(X86=0, X86=1), W86&lt;&gt;0, F86=1),
            IF(
                OR(J86&gt;0, Q86&gt;0, U86&gt;0),
                (
                    (D86 * E86)
                    * (1 - IF(J86&gt;0, J86/100, 0))
                ) * 1.12,
                IF(
                    AND(K86=0, M86=0, O86=0, S86=0, J86=0, Q86=0, U86=0),
                    (D86 * E86) * 1.12,
                    0
                )
            ),
            0
        )</f>
        <v>0</v>
      </c>
      <c r="AR86" s="38">
        <f>IF(
    AND(OR(X86=0, X86=1), W86&lt;&gt;0, F86=4, G86&lt;&gt;2, G86&lt;&gt;3),
    (D86 * E86) * (1-(J86/100)),
    IF(
        AND( OR(K86&gt;0, M86&gt;0, O86&gt;0, S86&gt;0), OR(G86=0, G86=1, G86=4) ),
        (D86 * E86),
        0
    )
)</f>
        <v>110</v>
      </c>
      <c r="AU86" s="3">
        <v>330</v>
      </c>
      <c r="AV86" s="3">
        <v>0</v>
      </c>
      <c r="AW86" s="3">
        <v>0</v>
      </c>
    </row>
    <row r="87" spans="1:57" x14ac:dyDescent="0.25">
      <c r="B87">
        <v>311410</v>
      </c>
      <c r="C87">
        <v>1</v>
      </c>
      <c r="D87">
        <v>110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88</v>
      </c>
      <c r="X87">
        <v>0</v>
      </c>
      <c r="Y87">
        <v>0</v>
      </c>
      <c r="AP87" s="40">
        <f t="shared" ref="AP87:AP90" si="28">IF(
            AND(OR(X87=0, X87=1), W87&lt;&gt;0, F87=0),
            (
                IF(
                    G87=0,
                    IF(
                        OR(K87&gt;0, M87&gt;0, O87&gt;0, S87&gt;0),
                        (D87 * E87),
                        IF(
                            J87&gt;0,
                            (D87 * E87)
                            * (1 - IF(J87&gt;0, J87/100, 0)),
                            (D87 * E87)
                        )
                    ),
                    IF(
                        G87=1,
                        IF(
                            OR(K87&gt;0, M87&gt;0, O87&gt;0, S87&gt;0),
                            (D87 * E87) * 1.12,
                            IF(
                                J87&gt;0,
                                (D87 * E87) * 1.12
                                * (1 - IF(J87&gt;0, J87/100, 0)),
                                (D87 * E87) * 1.12
                            )
                        )
                    )
                )
            ),
            0
        )</f>
        <v>0</v>
      </c>
      <c r="AQ87" s="38">
        <f t="shared" ref="AQ87:AQ90" si="29">IF(
            AND(OR(X87=0, X87=1), W87&lt;&gt;0, F87=1),
            IF(
                OR(J87&gt;0, Q87&gt;0, U87&gt;0),
                (
                    (D87 * E87)
                    * (1 - IF(J87&gt;0, J87/100, 0))
                ) * 1.12,
                IF(
                    AND(K87=0, M87=0, O87=0, S87=0, J87=0, Q87=0, U87=0),
                    (D87 * E87) * 1.12,
                    0
                )
            ),
            0
        )</f>
        <v>0</v>
      </c>
      <c r="AR87" s="38">
        <f t="shared" ref="AR87:AR90" si="30">IF(
    AND(OR(X87=0, X87=1), W87&lt;&gt;0, F87=4, G87&lt;&gt;2, G87&lt;&gt;3),
    (D87 * E87) * (1-(J87/100)),
    IF(
        AND( OR(K87&gt;0, M87&gt;0, O87&gt;0, S87&gt;0), OR(G87=0, G87=1, G87=4) ),
        (D87 * E87),
        0
    )
)</f>
        <v>110</v>
      </c>
      <c r="AT87" t="str">
        <f>IF(AND(AU87=AU86,AV87=AV86,AW87=AW86), "OK", "NOT OK :&lt;")</f>
        <v>OK</v>
      </c>
      <c r="AU87" s="49">
        <f>ROUND(
    IF(
        (AE86 + AG86 + AI86 + AM86) = 0,
        SUM(AR86:AR90) * (1-(AD86/100)),
        (
            (
                (
                    SUM(AP86:AP90)
                    * ( 1 - (AD86/100))
                )
                +
                (
                    SUM(AQ86:AQ90)
                    * ( 1 - (AD86/100))
                )
            )
            / AA86
            * (AE86 + AG86 + AI86 + AM86)
            / 1.12
            + SUM(AR86:AR90)
        )
    ), 2)</f>
        <v>330</v>
      </c>
      <c r="AV87" s="49">
        <f>ROUND(
    (
        SUM(AP86:AP90)
        +
        SUM(AQ86:AQ90)
    )
    / AA86
    * (AA86 - AE86 - AG86 - AI86  -AM86)
    - (
        (
            SUM(AP86:AP90)
            +
            SUM(AQ86:AQ90)
        )
        * (AD86/100)
    ), 2)</f>
        <v>0</v>
      </c>
      <c r="AW87" s="49">
        <f>AV87/1.12*0.12</f>
        <v>0</v>
      </c>
    </row>
    <row r="88" spans="1:57" x14ac:dyDescent="0.25">
      <c r="B88">
        <v>311410</v>
      </c>
      <c r="C88">
        <v>2</v>
      </c>
      <c r="D88">
        <v>110</v>
      </c>
      <c r="E88">
        <v>1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20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88</v>
      </c>
      <c r="X88">
        <v>0</v>
      </c>
      <c r="Y88">
        <v>0</v>
      </c>
      <c r="AP88" s="40">
        <f t="shared" si="28"/>
        <v>0</v>
      </c>
      <c r="AQ88" s="38">
        <f t="shared" si="29"/>
        <v>0</v>
      </c>
      <c r="AR88" s="38">
        <f t="shared" si="30"/>
        <v>0</v>
      </c>
    </row>
    <row r="89" spans="1:57" x14ac:dyDescent="0.25">
      <c r="B89">
        <v>311410</v>
      </c>
      <c r="C89">
        <v>3</v>
      </c>
      <c r="D89">
        <v>110</v>
      </c>
      <c r="E89">
        <v>1</v>
      </c>
      <c r="F89">
        <v>3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20</v>
      </c>
      <c r="N89">
        <v>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88</v>
      </c>
      <c r="X89">
        <v>0</v>
      </c>
      <c r="Y89">
        <v>0</v>
      </c>
      <c r="AP89" s="40">
        <f t="shared" si="28"/>
        <v>0</v>
      </c>
      <c r="AQ89" s="38">
        <f t="shared" si="29"/>
        <v>0</v>
      </c>
      <c r="AR89" s="38">
        <f t="shared" si="30"/>
        <v>0</v>
      </c>
    </row>
    <row r="90" spans="1:57" x14ac:dyDescent="0.25">
      <c r="B90">
        <v>311410</v>
      </c>
      <c r="C90">
        <v>4</v>
      </c>
      <c r="D90">
        <v>110</v>
      </c>
      <c r="E90">
        <v>1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20</v>
      </c>
      <c r="N90">
        <v>22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88</v>
      </c>
      <c r="X90">
        <v>0</v>
      </c>
      <c r="Y90">
        <v>0</v>
      </c>
      <c r="AP90" s="40">
        <f t="shared" si="28"/>
        <v>0</v>
      </c>
      <c r="AQ90" s="38">
        <f t="shared" si="29"/>
        <v>0</v>
      </c>
      <c r="AR90" s="38">
        <f t="shared" si="30"/>
        <v>110</v>
      </c>
    </row>
    <row r="91" spans="1:57" s="44" customFormat="1" x14ac:dyDescent="0.25">
      <c r="AP91" s="45"/>
      <c r="AQ91" s="45"/>
      <c r="AR91" s="45"/>
      <c r="AU91" s="46"/>
      <c r="AV91" s="46"/>
      <c r="AW91" s="46"/>
      <c r="AX91" s="47"/>
      <c r="BA91" s="46"/>
      <c r="BC91" s="46"/>
      <c r="BE91" s="46"/>
    </row>
    <row r="92" spans="1:57" s="44" customFormat="1" x14ac:dyDescent="0.25">
      <c r="AP92" s="45"/>
      <c r="AQ92" s="45"/>
      <c r="AR92" s="45"/>
      <c r="AU92" s="46"/>
      <c r="AV92" s="46"/>
      <c r="AW92" s="46"/>
      <c r="AX92" s="47"/>
      <c r="BA92" s="46"/>
      <c r="BC92" s="46"/>
      <c r="BE92" s="46"/>
    </row>
    <row r="93" spans="1:57" x14ac:dyDescent="0.25">
      <c r="A93" t="s">
        <v>167</v>
      </c>
    </row>
    <row r="94" spans="1:57" ht="30" x14ac:dyDescent="0.25">
      <c r="A94" t="s">
        <v>56</v>
      </c>
      <c r="B94" t="s">
        <v>0</v>
      </c>
      <c r="C94" t="s">
        <v>1</v>
      </c>
      <c r="D94" t="s">
        <v>124</v>
      </c>
      <c r="E94" t="s">
        <v>2</v>
      </c>
      <c r="F94" t="s">
        <v>4</v>
      </c>
      <c r="G94" t="s">
        <v>133</v>
      </c>
      <c r="H94" t="s">
        <v>140</v>
      </c>
      <c r="I94" t="s">
        <v>69</v>
      </c>
      <c r="J94" t="s">
        <v>51</v>
      </c>
      <c r="K94" t="s">
        <v>7</v>
      </c>
      <c r="L94" t="s">
        <v>134</v>
      </c>
      <c r="M94" t="s">
        <v>52</v>
      </c>
      <c r="N94" t="s">
        <v>135</v>
      </c>
      <c r="O94" t="s">
        <v>53</v>
      </c>
      <c r="P94" t="s">
        <v>136</v>
      </c>
      <c r="Q94" t="s">
        <v>54</v>
      </c>
      <c r="R94" t="s">
        <v>137</v>
      </c>
      <c r="S94" t="s">
        <v>55</v>
      </c>
      <c r="T94" t="s">
        <v>138</v>
      </c>
      <c r="U94" t="s">
        <v>57</v>
      </c>
      <c r="V94" t="s">
        <v>139</v>
      </c>
      <c r="W94" t="s">
        <v>5</v>
      </c>
      <c r="X94" t="s">
        <v>6</v>
      </c>
      <c r="Y94" t="s">
        <v>86</v>
      </c>
      <c r="AA94" t="s">
        <v>155</v>
      </c>
      <c r="AB94" t="s">
        <v>151</v>
      </c>
      <c r="AD94" t="s">
        <v>152</v>
      </c>
      <c r="AF94" t="s">
        <v>127</v>
      </c>
      <c r="AH94" t="s">
        <v>128</v>
      </c>
      <c r="AJ94" t="s">
        <v>153</v>
      </c>
      <c r="AL94" t="s">
        <v>130</v>
      </c>
      <c r="AN94" t="s">
        <v>154</v>
      </c>
      <c r="AP94" s="38" t="s">
        <v>149</v>
      </c>
      <c r="AQ94" s="38" t="s">
        <v>150</v>
      </c>
      <c r="AR94" s="38" t="s">
        <v>156</v>
      </c>
      <c r="AU94" s="23" t="s">
        <v>14</v>
      </c>
      <c r="AV94" s="39" t="s">
        <v>15</v>
      </c>
      <c r="AW94" s="21" t="s">
        <v>16</v>
      </c>
      <c r="AX94" s="48"/>
    </row>
    <row r="95" spans="1:57" x14ac:dyDescent="0.25">
      <c r="B95">
        <v>311411</v>
      </c>
      <c r="C95">
        <v>0</v>
      </c>
      <c r="D95">
        <v>110</v>
      </c>
      <c r="E95">
        <v>1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9.9999999999999995E-7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110</v>
      </c>
      <c r="X95">
        <v>0</v>
      </c>
      <c r="Y95">
        <v>0</v>
      </c>
      <c r="AA95">
        <v>1</v>
      </c>
      <c r="AP95" s="40">
        <f>IF(
            AND(OR(X95=0, X95=1), W95&lt;&gt;0, F95=0),
            (
                IF(
                    G95=0,
                    IF(
                        OR(K95&gt;0, M95&gt;0, O95&gt;0, S95&gt;0),
                        (D95 * E95),
                        IF(
                            J95&gt;0,
                            (D95 * E95)
                            * (1 - IF(J95&gt;0, J95/100, 0)),
                            (D95 * E95)
                        )
                    ),
                    IF(
                        G95=1,
                        IF(
                            OR(K95&gt;0, M95&gt;0, O95&gt;0, S95&gt;0),
                            (D95 * E95) * 1.12,
                            IF(
                                J95&gt;0,
                                (D95 * E95) * 1.12
                                * (1 - IF(J95&gt;0, J95/100, 0)),
                                (D95 * E95) * 1.12
                            )
                        )
                    )
                )
            ),
            0
        )</f>
        <v>0</v>
      </c>
      <c r="AQ95" s="38">
        <f>IF(
            AND(OR(X95=0, X95=1), W95&lt;&gt;0, F95=1),
            IF(
                OR(J95&gt;0, Q95&gt;0, U95&gt;0),
                (
                    (D95 * E95)
                    * (1 - IF(J95&gt;0, J95/100, 0))
                ) * 1.12,
                IF(
                    AND(K95=0, M95=0, O95=0, S95=0, J95=0, Q95=0, U95=0),
                    (D95 * E95) * 1.12,
                    0
                )
            ),
            0
        )</f>
        <v>0</v>
      </c>
      <c r="AR95" s="38">
        <f>IF(
    AND(OR(X95=0, X95=1), W95&lt;&gt;0, F95=4, G95&lt;&gt;2, G95&lt;&gt;3),
    (D95 * E95) * (1-(J95/100)),
    IF(
        AND( OR(K95&gt;0, M95&gt;0, O95&gt;0, S95&gt;0), OR(G95=0, G95=1, G95=4) ),
        (D95 * E95),
        0
    )
)</f>
        <v>110</v>
      </c>
      <c r="AU95" s="3">
        <v>330</v>
      </c>
      <c r="AV95" s="3">
        <v>0</v>
      </c>
      <c r="AW95" s="3">
        <v>0</v>
      </c>
    </row>
    <row r="96" spans="1:57" x14ac:dyDescent="0.25">
      <c r="B96">
        <v>311411</v>
      </c>
      <c r="C96">
        <v>1</v>
      </c>
      <c r="D96">
        <v>110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9.9999999999999995E-7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110</v>
      </c>
      <c r="X96">
        <v>0</v>
      </c>
      <c r="Y96">
        <v>0</v>
      </c>
      <c r="AP96" s="40">
        <f t="shared" ref="AP96:AP99" si="31">IF(
            AND(OR(X96=0, X96=1), W96&lt;&gt;0, F96=0),
            (
                IF(
                    G96=0,
                    IF(
                        OR(K96&gt;0, M96&gt;0, O96&gt;0, S96&gt;0),
                        (D96 * E96),
                        IF(
                            J96&gt;0,
                            (D96 * E96)
                            * (1 - IF(J96&gt;0, J96/100, 0)),
                            (D96 * E96)
                        )
                    ),
                    IF(
                        G96=1,
                        IF(
                            OR(K96&gt;0, M96&gt;0, O96&gt;0, S96&gt;0),
                            (D96 * E96) * 1.12,
                            IF(
                                J96&gt;0,
                                (D96 * E96) * 1.12
                                * (1 - IF(J96&gt;0, J96/100, 0)),
                                (D96 * E96) * 1.12
                            )
                        )
                    )
                )
            ),
            0
        )</f>
        <v>0</v>
      </c>
      <c r="AQ96" s="38">
        <f t="shared" ref="AQ96:AQ99" si="32">IF(
            AND(OR(X96=0, X96=1), W96&lt;&gt;0, F96=1),
            IF(
                OR(J96&gt;0, Q96&gt;0, U96&gt;0),
                (
                    (D96 * E96)
                    * (1 - IF(J96&gt;0, J96/100, 0))
                ) * 1.12,
                IF(
                    AND(K96=0, M96=0, O96=0, S96=0, J96=0, Q96=0, U96=0),
                    (D96 * E96) * 1.12,
                    0
                )
            ),
            0
        )</f>
        <v>0</v>
      </c>
      <c r="AR96" s="38">
        <f t="shared" ref="AR96:AR99" si="33">IF(
    AND(OR(X96=0, X96=1), W96&lt;&gt;0, F96=4, G96&lt;&gt;2, G96&lt;&gt;3),
    (D96 * E96) * (1-(J96/100)),
    IF(
        AND( OR(K96&gt;0, M96&gt;0, O96&gt;0, S96&gt;0), OR(G96=0, G96=1, G96=4) ),
        (D96 * E96),
        0
    )
)</f>
        <v>110</v>
      </c>
      <c r="AT96" t="str">
        <f>IF(AND(AU96=AU95,AV96=AV95,AW96=AW95), "OK", "NOT OK :&lt;")</f>
        <v>OK</v>
      </c>
      <c r="AU96" s="49">
        <f>ROUND(
    IF(
        (AE95 + AG95 + AI95 + AM95) = 0,
        SUM(AR95:AR99) * (1-(AD95/100)),
        (
            (
                (
                    SUM(AP95:AP99)
                    * ( 1 - (AD95/100))
                )
                +
                (
                    SUM(AQ95:AQ99)
                    * ( 1 - (AD95/100))
                )
            )
            / AA95
            * (AE95 + AG95 + AI95 + AM95)
            / 1.12
            + SUM(AR95:AR99)
        )
    ), 2)</f>
        <v>330</v>
      </c>
      <c r="AV96" s="49">
        <f>ROUND(
    (
        SUM(AP95:AP99)
        +
        SUM(AQ95:AQ99)
    )
    / AA95
    * (AA95 - AE95 - AG95 - AI95  -AM95)
    - (
        (
            SUM(AP95:AP99)
            +
            SUM(AQ95:AQ99)
        )
        * (AD95/100)
    ), 2)</f>
        <v>0</v>
      </c>
      <c r="AW96" s="49">
        <f>AV96/1.12*0.12</f>
        <v>0</v>
      </c>
    </row>
    <row r="97" spans="1:57" x14ac:dyDescent="0.25">
      <c r="B97">
        <v>311411</v>
      </c>
      <c r="C97">
        <v>2</v>
      </c>
      <c r="D97">
        <v>110</v>
      </c>
      <c r="E97">
        <v>1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9.9999999999999995E-7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110</v>
      </c>
      <c r="X97">
        <v>0</v>
      </c>
      <c r="Y97">
        <v>0</v>
      </c>
      <c r="AP97" s="40">
        <f t="shared" si="31"/>
        <v>0</v>
      </c>
      <c r="AQ97" s="38">
        <f t="shared" si="32"/>
        <v>0</v>
      </c>
      <c r="AR97" s="38">
        <f t="shared" si="33"/>
        <v>0</v>
      </c>
    </row>
    <row r="98" spans="1:57" x14ac:dyDescent="0.25">
      <c r="B98">
        <v>311411</v>
      </c>
      <c r="C98">
        <v>3</v>
      </c>
      <c r="D98">
        <v>110</v>
      </c>
      <c r="E98">
        <v>1</v>
      </c>
      <c r="F98">
        <v>3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9.9999999999999995E-7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110</v>
      </c>
      <c r="X98">
        <v>0</v>
      </c>
      <c r="Y98">
        <v>0</v>
      </c>
      <c r="AP98" s="40">
        <f t="shared" si="31"/>
        <v>0</v>
      </c>
      <c r="AQ98" s="38">
        <f t="shared" si="32"/>
        <v>0</v>
      </c>
      <c r="AR98" s="38">
        <f t="shared" si="33"/>
        <v>0</v>
      </c>
    </row>
    <row r="99" spans="1:57" x14ac:dyDescent="0.25">
      <c r="B99">
        <v>311411</v>
      </c>
      <c r="C99">
        <v>4</v>
      </c>
      <c r="D99">
        <v>110</v>
      </c>
      <c r="E99">
        <v>1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9.9999999999999995E-7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110</v>
      </c>
      <c r="X99">
        <v>0</v>
      </c>
      <c r="Y99">
        <v>0</v>
      </c>
      <c r="AP99" s="40">
        <f t="shared" si="31"/>
        <v>0</v>
      </c>
      <c r="AQ99" s="38">
        <f t="shared" si="32"/>
        <v>0</v>
      </c>
      <c r="AR99" s="38">
        <f t="shared" si="33"/>
        <v>110</v>
      </c>
    </row>
    <row r="100" spans="1:57" s="44" customFormat="1" x14ac:dyDescent="0.25">
      <c r="AP100" s="45"/>
      <c r="AQ100" s="45"/>
      <c r="AR100" s="45"/>
      <c r="AU100" s="46"/>
      <c r="AV100" s="46"/>
      <c r="AW100" s="46"/>
      <c r="AX100" s="47"/>
      <c r="BA100" s="46"/>
      <c r="BC100" s="46"/>
      <c r="BE100" s="46"/>
    </row>
    <row r="101" spans="1:57" s="44" customFormat="1" x14ac:dyDescent="0.25">
      <c r="AP101" s="45"/>
      <c r="AQ101" s="45"/>
      <c r="AR101" s="45"/>
      <c r="AU101" s="46"/>
      <c r="AV101" s="46"/>
      <c r="AW101" s="46"/>
      <c r="AX101" s="47"/>
      <c r="BA101" s="46"/>
      <c r="BC101" s="46"/>
      <c r="BE101" s="46"/>
    </row>
    <row r="102" spans="1:57" x14ac:dyDescent="0.25">
      <c r="A102" t="s">
        <v>168</v>
      </c>
    </row>
    <row r="103" spans="1:57" ht="30" x14ac:dyDescent="0.25">
      <c r="A103" t="s">
        <v>56</v>
      </c>
      <c r="B103" t="s">
        <v>0</v>
      </c>
      <c r="C103" t="s">
        <v>1</v>
      </c>
      <c r="D103" t="s">
        <v>124</v>
      </c>
      <c r="E103" t="s">
        <v>2</v>
      </c>
      <c r="F103" t="s">
        <v>4</v>
      </c>
      <c r="G103" t="s">
        <v>133</v>
      </c>
      <c r="H103" t="s">
        <v>140</v>
      </c>
      <c r="I103" t="s">
        <v>69</v>
      </c>
      <c r="J103" t="s">
        <v>51</v>
      </c>
      <c r="K103" t="s">
        <v>7</v>
      </c>
      <c r="L103" t="s">
        <v>134</v>
      </c>
      <c r="M103" t="s">
        <v>52</v>
      </c>
      <c r="N103" t="s">
        <v>135</v>
      </c>
      <c r="O103" t="s">
        <v>53</v>
      </c>
      <c r="P103" t="s">
        <v>136</v>
      </c>
      <c r="Q103" t="s">
        <v>54</v>
      </c>
      <c r="R103" t="s">
        <v>137</v>
      </c>
      <c r="S103" t="s">
        <v>55</v>
      </c>
      <c r="T103" t="s">
        <v>138</v>
      </c>
      <c r="U103" t="s">
        <v>57</v>
      </c>
      <c r="V103" t="s">
        <v>139</v>
      </c>
      <c r="W103" t="s">
        <v>5</v>
      </c>
      <c r="X103" t="s">
        <v>6</v>
      </c>
      <c r="Y103" t="s">
        <v>86</v>
      </c>
      <c r="AA103" t="s">
        <v>155</v>
      </c>
      <c r="AB103" t="s">
        <v>151</v>
      </c>
      <c r="AD103" t="s">
        <v>152</v>
      </c>
      <c r="AF103" t="s">
        <v>127</v>
      </c>
      <c r="AH103" t="s">
        <v>128</v>
      </c>
      <c r="AJ103" t="s">
        <v>153</v>
      </c>
      <c r="AL103" t="s">
        <v>130</v>
      </c>
      <c r="AN103" t="s">
        <v>154</v>
      </c>
      <c r="AP103" s="38" t="s">
        <v>149</v>
      </c>
      <c r="AQ103" s="38" t="s">
        <v>150</v>
      </c>
      <c r="AR103" s="38" t="s">
        <v>156</v>
      </c>
      <c r="AU103" s="23" t="s">
        <v>14</v>
      </c>
      <c r="AV103" s="39" t="s">
        <v>15</v>
      </c>
      <c r="AW103" s="21" t="s">
        <v>16</v>
      </c>
      <c r="AX103" s="48"/>
    </row>
    <row r="104" spans="1:57" x14ac:dyDescent="0.25">
      <c r="B104">
        <v>311412</v>
      </c>
      <c r="C104">
        <v>0</v>
      </c>
      <c r="D104">
        <v>123.2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</v>
      </c>
      <c r="R104">
        <v>22</v>
      </c>
      <c r="S104">
        <v>0</v>
      </c>
      <c r="T104">
        <v>0</v>
      </c>
      <c r="U104">
        <v>0</v>
      </c>
      <c r="V104">
        <v>0</v>
      </c>
      <c r="W104">
        <v>101.2</v>
      </c>
      <c r="X104">
        <v>0</v>
      </c>
      <c r="Y104">
        <v>0</v>
      </c>
      <c r="AA104">
        <v>1</v>
      </c>
      <c r="AP104" s="40">
        <f>IF(
            AND(OR(X104=0, X104=1), W104&lt;&gt;0, F104=0),
            (
                IF(
                    G104=0,
                    IF(
                        OR(K104&gt;0, M104&gt;0, O104&gt;0, S104&gt;0),
                        (D104 * E104),
                        IF(
                            J104&gt;0,
                            (D104 * E104)
                            * (1 - IF(J104&gt;0, J104/100, 0)),
                            (D104 * E104)
                        )
                    ),
                    IF(
                        G104=1,
                        IF(
                            OR(K104&gt;0, M104&gt;0, O104&gt;0, S104&gt;0),
                            (D104 * E104) * 1.12,
                            IF(
                                J104&gt;0,
                                (D104 * E104) * 1.12
                                * (1 - IF(J104&gt;0, J104/100, 0)),
                                (D104 * E104) * 1.12
                            )
                        )
                    )
                )
            ),
            0
        )</f>
        <v>123.2</v>
      </c>
      <c r="AQ104" s="38">
        <f>IF(
            AND(OR(X104=0, X104=1), W104&lt;&gt;0, F104=1),
            IF(
                OR(J104&gt;0, Q104&gt;0, U104&gt;0),
                (
                    (D104 * E104)
                    * (1 - IF(J104&gt;0, J104/100, 0))
                ) * 1.12,
                IF(
                    AND(K104=0, M104=0, O104=0, S104=0, J104=0, Q104=0, U104=0),
                    (D104 * E104) * 1.12,
                    0
                )
            ),
            0
        )</f>
        <v>0</v>
      </c>
      <c r="AR104" s="38">
        <f>IF(
    AND(OR(X104=0, X104=1), W104&lt;&gt;0, F104=4, G104&lt;&gt;2, G104&lt;&gt;3),
    (D104 * E104) * (1-(J104/100)),
    IF(
        AND( OR(K104&gt;0, M104&gt;0, O104&gt;0, S104&gt;0), OR(G104=0, G104=1, G104=4) ),
        (D104 * E104),
        0
    )
)</f>
        <v>0</v>
      </c>
      <c r="AU104" s="3">
        <v>110</v>
      </c>
      <c r="AV104" s="3">
        <v>246.4</v>
      </c>
      <c r="AW104" s="3">
        <v>26.4</v>
      </c>
    </row>
    <row r="105" spans="1:57" x14ac:dyDescent="0.25">
      <c r="B105">
        <v>311412</v>
      </c>
      <c r="C105">
        <v>1</v>
      </c>
      <c r="D105">
        <v>110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</v>
      </c>
      <c r="R105">
        <v>22</v>
      </c>
      <c r="S105">
        <v>0</v>
      </c>
      <c r="T105">
        <v>0</v>
      </c>
      <c r="U105">
        <v>0</v>
      </c>
      <c r="V105">
        <v>0</v>
      </c>
      <c r="W105">
        <v>101.2</v>
      </c>
      <c r="X105">
        <v>0</v>
      </c>
      <c r="Y105">
        <v>0</v>
      </c>
      <c r="AP105" s="40">
        <f t="shared" ref="AP105:AP108" si="34">IF(
            AND(OR(X105=0, X105=1), W105&lt;&gt;0, F105=0),
            (
                IF(
                    G105=0,
                    IF(
                        OR(K105&gt;0, M105&gt;0, O105&gt;0, S105&gt;0),
                        (D105 * E105),
                        IF(
                            J105&gt;0,
                            (D105 * E105)
                            * (1 - IF(J105&gt;0, J105/100, 0)),
                            (D105 * E105)
                        )
                    ),
                    IF(
                        G105=1,
                        IF(
                            OR(K105&gt;0, M105&gt;0, O105&gt;0, S105&gt;0),
                            (D105 * E105) * 1.12,
                            IF(
                                J105&gt;0,
                                (D105 * E105) * 1.12
                                * (1 - IF(J105&gt;0, J105/100, 0)),
                                (D105 * E105) * 1.12
                            )
                        )
                    )
                )
            ),
            0
        )</f>
        <v>123.20000000000002</v>
      </c>
      <c r="AQ105" s="38">
        <f t="shared" ref="AQ105:AQ108" si="35">IF(
            AND(OR(X105=0, X105=1), W105&lt;&gt;0, F105=1),
            IF(
                OR(J105&gt;0, Q105&gt;0, U105&gt;0),
                (
                    (D105 * E105)
                    * (1 - IF(J105&gt;0, J105/100, 0))
                ) * 1.12,
                IF(
                    AND(K105=0, M105=0, O105=0, S105=0, J105=0, Q105=0, U105=0),
                    (D105 * E105) * 1.12,
                    0
                )
            ),
            0
        )</f>
        <v>0</v>
      </c>
      <c r="AR105" s="38">
        <f t="shared" ref="AR105:AR108" si="36">IF(
    AND(OR(X105=0, X105=1), W105&lt;&gt;0, F105=4, G105&lt;&gt;2, G105&lt;&gt;3),
    (D105 * E105) * (1-(J105/100)),
    IF(
        AND( OR(K105&gt;0, M105&gt;0, O105&gt;0, S105&gt;0), OR(G105=0, G105=1, G105=4) ),
        (D105 * E105),
        0
    )
)</f>
        <v>0</v>
      </c>
      <c r="AT105" t="str">
        <f>IF(AND(AU105=AU104,AV105=AV104,AW105=AW104), "OK", "NOT OK :&lt;")</f>
        <v>OK</v>
      </c>
      <c r="AU105" s="49">
        <f>ROUND(
    IF(
        (AE104 + AG104 + AI104 + AM104) = 0,
        SUM(AR104:AR108) * (1-(AD104/100)),
        (
            (
                (
                    SUM(AP104:AP108)
                    * ( 1 - (AD104/100))
                )
                +
                (
                    SUM(AQ104:AQ108)
                    * ( 1 - (AD104/100))
                )
            )
            / AA104
            * (AE104 + AG104 + AI104 + AM104)
            / 1.12
            + SUM(AR104:AR108)
        )
    ), 2)</f>
        <v>110</v>
      </c>
      <c r="AV105" s="49">
        <f>ROUND(
    (
        SUM(AP104:AP108)
        +
        SUM(AQ104:AQ108)
    )
    / AA104
    * (AA104 - AE104 - AG104 - AI104  -AM104)
    - (
        (
            SUM(AP104:AP108)
            +
            SUM(AQ104:AQ108)
        )
        * (AD104/100)
    ), 2)</f>
        <v>246.4</v>
      </c>
      <c r="AW105" s="49">
        <f>AV105/1.12*0.12</f>
        <v>26.399999999999995</v>
      </c>
    </row>
    <row r="106" spans="1:57" x14ac:dyDescent="0.25">
      <c r="B106">
        <v>311412</v>
      </c>
      <c r="C106">
        <v>2</v>
      </c>
      <c r="D106">
        <v>110</v>
      </c>
      <c r="E106">
        <v>1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22</v>
      </c>
      <c r="S106">
        <v>0</v>
      </c>
      <c r="T106">
        <v>0</v>
      </c>
      <c r="U106">
        <v>0</v>
      </c>
      <c r="V106">
        <v>0</v>
      </c>
      <c r="W106">
        <v>88</v>
      </c>
      <c r="X106">
        <v>0</v>
      </c>
      <c r="Y106">
        <v>0</v>
      </c>
      <c r="AP106" s="40">
        <f t="shared" si="34"/>
        <v>0</v>
      </c>
      <c r="AQ106" s="38">
        <f t="shared" si="35"/>
        <v>0</v>
      </c>
      <c r="AR106" s="38">
        <f t="shared" si="36"/>
        <v>0</v>
      </c>
    </row>
    <row r="107" spans="1:57" x14ac:dyDescent="0.25">
      <c r="B107">
        <v>311412</v>
      </c>
      <c r="C107">
        <v>3</v>
      </c>
      <c r="D107">
        <v>110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22</v>
      </c>
      <c r="S107">
        <v>0</v>
      </c>
      <c r="T107">
        <v>0</v>
      </c>
      <c r="U107">
        <v>0</v>
      </c>
      <c r="V107">
        <v>0</v>
      </c>
      <c r="W107">
        <v>88</v>
      </c>
      <c r="X107">
        <v>0</v>
      </c>
      <c r="Y107">
        <v>0</v>
      </c>
      <c r="AP107" s="40">
        <f t="shared" si="34"/>
        <v>0</v>
      </c>
      <c r="AQ107" s="38">
        <f t="shared" si="35"/>
        <v>0</v>
      </c>
      <c r="AR107" s="38">
        <f t="shared" si="36"/>
        <v>0</v>
      </c>
    </row>
    <row r="108" spans="1:57" x14ac:dyDescent="0.25">
      <c r="B108">
        <v>311412</v>
      </c>
      <c r="C108">
        <v>4</v>
      </c>
      <c r="D108">
        <v>110</v>
      </c>
      <c r="E108">
        <v>1</v>
      </c>
      <c r="F108">
        <v>4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</v>
      </c>
      <c r="R108">
        <v>22</v>
      </c>
      <c r="S108">
        <v>0</v>
      </c>
      <c r="T108">
        <v>0</v>
      </c>
      <c r="U108">
        <v>0</v>
      </c>
      <c r="V108">
        <v>0</v>
      </c>
      <c r="W108">
        <v>88</v>
      </c>
      <c r="X108">
        <v>0</v>
      </c>
      <c r="Y108">
        <v>0</v>
      </c>
      <c r="AP108" s="40">
        <f t="shared" si="34"/>
        <v>0</v>
      </c>
      <c r="AQ108" s="38">
        <f t="shared" si="35"/>
        <v>0</v>
      </c>
      <c r="AR108" s="38">
        <f t="shared" si="36"/>
        <v>110</v>
      </c>
    </row>
    <row r="109" spans="1:57" s="44" customFormat="1" x14ac:dyDescent="0.25">
      <c r="AP109" s="45"/>
      <c r="AQ109" s="45"/>
      <c r="AR109" s="45"/>
      <c r="AU109" s="46"/>
      <c r="AV109" s="46"/>
      <c r="AW109" s="46"/>
      <c r="AX109" s="47"/>
      <c r="BA109" s="46"/>
      <c r="BC109" s="46"/>
      <c r="BE109" s="46"/>
    </row>
    <row r="110" spans="1:57" s="44" customFormat="1" x14ac:dyDescent="0.25">
      <c r="AP110" s="45"/>
      <c r="AQ110" s="45"/>
      <c r="AR110" s="45"/>
      <c r="AU110" s="46"/>
      <c r="AV110" s="46"/>
      <c r="AW110" s="46"/>
      <c r="AX110" s="47"/>
      <c r="BA110" s="46"/>
      <c r="BC110" s="46"/>
      <c r="BE110" s="46"/>
    </row>
    <row r="111" spans="1:57" x14ac:dyDescent="0.25">
      <c r="A111" t="s">
        <v>169</v>
      </c>
    </row>
    <row r="112" spans="1:57" ht="30" x14ac:dyDescent="0.25">
      <c r="A112" t="s">
        <v>56</v>
      </c>
      <c r="B112" t="s">
        <v>0</v>
      </c>
      <c r="C112" t="s">
        <v>1</v>
      </c>
      <c r="D112" t="s">
        <v>124</v>
      </c>
      <c r="E112" t="s">
        <v>2</v>
      </c>
      <c r="F112" t="s">
        <v>4</v>
      </c>
      <c r="G112" t="s">
        <v>133</v>
      </c>
      <c r="H112" t="s">
        <v>140</v>
      </c>
      <c r="I112" t="s">
        <v>69</v>
      </c>
      <c r="J112" t="s">
        <v>51</v>
      </c>
      <c r="K112" t="s">
        <v>7</v>
      </c>
      <c r="L112" t="s">
        <v>134</v>
      </c>
      <c r="M112" t="s">
        <v>52</v>
      </c>
      <c r="N112" t="s">
        <v>135</v>
      </c>
      <c r="O112" t="s">
        <v>53</v>
      </c>
      <c r="P112" t="s">
        <v>136</v>
      </c>
      <c r="Q112" t="s">
        <v>54</v>
      </c>
      <c r="R112" t="s">
        <v>137</v>
      </c>
      <c r="S112" t="s">
        <v>55</v>
      </c>
      <c r="T112" t="s">
        <v>138</v>
      </c>
      <c r="U112" t="s">
        <v>57</v>
      </c>
      <c r="V112" t="s">
        <v>139</v>
      </c>
      <c r="W112" t="s">
        <v>5</v>
      </c>
      <c r="X112" t="s">
        <v>6</v>
      </c>
      <c r="Y112" t="s">
        <v>86</v>
      </c>
      <c r="AA112" t="s">
        <v>155</v>
      </c>
      <c r="AB112" t="s">
        <v>151</v>
      </c>
      <c r="AD112" t="s">
        <v>152</v>
      </c>
      <c r="AF112" t="s">
        <v>127</v>
      </c>
      <c r="AH112" t="s">
        <v>128</v>
      </c>
      <c r="AJ112" t="s">
        <v>153</v>
      </c>
      <c r="AL112" t="s">
        <v>130</v>
      </c>
      <c r="AN112" t="s">
        <v>154</v>
      </c>
      <c r="AP112" s="38" t="s">
        <v>149</v>
      </c>
      <c r="AQ112" s="38" t="s">
        <v>150</v>
      </c>
      <c r="AR112" s="38" t="s">
        <v>156</v>
      </c>
      <c r="AU112" s="23" t="s">
        <v>14</v>
      </c>
      <c r="AV112" s="39" t="s">
        <v>15</v>
      </c>
      <c r="AW112" s="21" t="s">
        <v>16</v>
      </c>
      <c r="AX112" s="48"/>
    </row>
    <row r="113" spans="2:49" x14ac:dyDescent="0.25">
      <c r="B113">
        <v>311413</v>
      </c>
      <c r="C113">
        <v>0</v>
      </c>
      <c r="D113">
        <v>110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11</v>
      </c>
      <c r="U113">
        <v>0</v>
      </c>
      <c r="V113">
        <v>0</v>
      </c>
      <c r="W113">
        <v>99</v>
      </c>
      <c r="X113">
        <v>0</v>
      </c>
      <c r="Y113">
        <v>0</v>
      </c>
      <c r="AA113">
        <v>1</v>
      </c>
      <c r="AP113" s="40">
        <f>IF(
            AND(OR(X113=0, X113=1), W113&lt;&gt;0, F113=0),
            (
                IF(
                    G113=0,
                    IF(
                        OR(K113&gt;0, M113&gt;0, O113&gt;0, S113&gt;0),
                        (D113 * E113),
                        IF(
                            J113&gt;0,
                            (D113 * E113)
                            * (1 - IF(J113&gt;0, J113/100, 0)),
                            (D113 * E113)
                        )
                    ),
                    IF(
                        G113=1,
                        IF(
                            OR(K113&gt;0, M113&gt;0, O113&gt;0, S113&gt;0),
                            (D113 * E113) * 1.12,
                            IF(
                                J113&gt;0,
                                (D113 * E113) * 1.12
                                * (1 - IF(J113&gt;0, J113/100, 0)),
                                (D113 * E113) * 1.12
                            )
                        )
                    )
                )
            ),
            0
        )</f>
        <v>0</v>
      </c>
      <c r="AQ113" s="38">
        <f>IF(
            AND(OR(X113=0, X113=1), W113&lt;&gt;0, F113=1),
            IF(
                OR(J113&gt;0, Q113&gt;0, U113&gt;0),
                (
                    (D113 * E113)
                    * (1 - IF(J113&gt;0, J113/100, 0))
                ) * 1.12,
                IF(
                    AND(K113=0, M113=0, O113=0, S113=0, J113=0, Q113=0, U113=0),
                    (D113 * E113) * 1.12,
                    0
                )
            ),
            0
        )</f>
        <v>0</v>
      </c>
      <c r="AR113" s="38">
        <f>IF(
    AND(OR(X113=0, X113=1), W113&lt;&gt;0, F113=4, G113&lt;&gt;2, G113&lt;&gt;3),
    (D113 * E113) * (1-(J113/100)),
    IF(
        AND( OR(K113&gt;0, M113&gt;0, O113&gt;0, S113&gt;0), OR(G113=0, G113=1, G113=4) ),
        (D113 * E113),
        0
    )
)</f>
        <v>110</v>
      </c>
      <c r="AU113" s="3">
        <v>330</v>
      </c>
      <c r="AV113" s="3">
        <v>0</v>
      </c>
      <c r="AW113" s="3">
        <v>0</v>
      </c>
    </row>
    <row r="114" spans="2:49" x14ac:dyDescent="0.25">
      <c r="B114">
        <v>311413</v>
      </c>
      <c r="C114">
        <v>1</v>
      </c>
      <c r="D114">
        <v>110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</v>
      </c>
      <c r="T114">
        <v>11</v>
      </c>
      <c r="U114">
        <v>0</v>
      </c>
      <c r="V114">
        <v>0</v>
      </c>
      <c r="W114">
        <v>99</v>
      </c>
      <c r="X114">
        <v>0</v>
      </c>
      <c r="Y114">
        <v>0</v>
      </c>
      <c r="AP114" s="40">
        <f t="shared" ref="AP114:AP117" si="37">IF(
            AND(OR(X114=0, X114=1), W114&lt;&gt;0, F114=0),
            (
                IF(
                    G114=0,
                    IF(
                        OR(K114&gt;0, M114&gt;0, O114&gt;0, S114&gt;0),
                        (D114 * E114),
                        IF(
                            J114&gt;0,
                            (D114 * E114)
                            * (1 - IF(J114&gt;0, J114/100, 0)),
                            (D114 * E114)
                        )
                    ),
                    IF(
                        G114=1,
                        IF(
                            OR(K114&gt;0, M114&gt;0, O114&gt;0, S114&gt;0),
                            (D114 * E114) * 1.12,
                            IF(
                                J114&gt;0,
                                (D114 * E114) * 1.12
                                * (1 - IF(J114&gt;0, J114/100, 0)),
                                (D114 * E114) * 1.12
                            )
                        )
                    )
                )
            ),
            0
        )</f>
        <v>0</v>
      </c>
      <c r="AQ114" s="38">
        <f t="shared" ref="AQ114:AQ117" si="38">IF(
            AND(OR(X114=0, X114=1), W114&lt;&gt;0, F114=1),
            IF(
                OR(J114&gt;0, Q114&gt;0, U114&gt;0),
                (
                    (D114 * E114)
                    * (1 - IF(J114&gt;0, J114/100, 0))
                ) * 1.12,
                IF(
                    AND(K114=0, M114=0, O114=0, S114=0, J114=0, Q114=0, U114=0),
                    (D114 * E114) * 1.12,
                    0
                )
            ),
            0
        )</f>
        <v>0</v>
      </c>
      <c r="AR114" s="38">
        <f t="shared" ref="AR114:AR117" si="39">IF(
    AND(OR(X114=0, X114=1), W114&lt;&gt;0, F114=4, G114&lt;&gt;2, G114&lt;&gt;3),
    (D114 * E114) * (1-(J114/100)),
    IF(
        AND( OR(K114&gt;0, M114&gt;0, O114&gt;0, S114&gt;0), OR(G114=0, G114=1, G114=4) ),
        (D114 * E114),
        0
    )
)</f>
        <v>110</v>
      </c>
      <c r="AT114" t="str">
        <f>IF(AND(AU114=AU113,AV114=AV113,AW114=AW113), "OK", "NOT OK :&lt;")</f>
        <v>OK</v>
      </c>
      <c r="AU114" s="49">
        <f>ROUND(
    IF(
        (AE113 + AG113 + AI113 + AM113) = 0,
        SUM(AR113:AR117) * (1-(AD113/100)),
        (
            (
                (
                    SUM(AP113:AP117)
                    * ( 1 - (AD113/100))
                )
                +
                (
                    SUM(AQ113:AQ117)
                    * ( 1 - (AD113/100))
                )
            )
            / AA113
            * (AE113 + AG113 + AI113 + AM113)
            / 1.12
            + SUM(AR113:AR117)
        )
    ), 2)</f>
        <v>330</v>
      </c>
      <c r="AV114" s="49">
        <f>ROUND(
    (
        SUM(AP113:AP117)
        +
        SUM(AQ113:AQ117)
    )
    / AA113
    * (AA113 - AE113 - AG113 - AI113  -AM113)
    - (
        (
            SUM(AP113:AP117)
            +
            SUM(AQ113:AQ117)
        )
        * (AD113/100)
    ), 2)</f>
        <v>0</v>
      </c>
      <c r="AW114" s="49">
        <f>AV114/1.12*0.12</f>
        <v>0</v>
      </c>
    </row>
    <row r="115" spans="2:49" x14ac:dyDescent="0.25">
      <c r="B115">
        <v>311413</v>
      </c>
      <c r="C115">
        <v>2</v>
      </c>
      <c r="D115">
        <v>110</v>
      </c>
      <c r="E115">
        <v>1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11</v>
      </c>
      <c r="U115">
        <v>0</v>
      </c>
      <c r="V115">
        <v>0</v>
      </c>
      <c r="W115">
        <v>99</v>
      </c>
      <c r="X115">
        <v>0</v>
      </c>
      <c r="Y115">
        <v>0</v>
      </c>
      <c r="AP115" s="40">
        <f t="shared" si="37"/>
        <v>0</v>
      </c>
      <c r="AQ115" s="38">
        <f t="shared" si="38"/>
        <v>0</v>
      </c>
      <c r="AR115" s="38">
        <f t="shared" si="39"/>
        <v>0</v>
      </c>
    </row>
    <row r="116" spans="2:49" x14ac:dyDescent="0.25">
      <c r="B116">
        <v>311413</v>
      </c>
      <c r="C116">
        <v>3</v>
      </c>
      <c r="D116">
        <v>110</v>
      </c>
      <c r="E116">
        <v>1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11</v>
      </c>
      <c r="U116">
        <v>0</v>
      </c>
      <c r="V116">
        <v>0</v>
      </c>
      <c r="W116">
        <v>99</v>
      </c>
      <c r="X116">
        <v>0</v>
      </c>
      <c r="Y116">
        <v>0</v>
      </c>
      <c r="AP116" s="40">
        <f t="shared" si="37"/>
        <v>0</v>
      </c>
      <c r="AQ116" s="38">
        <f t="shared" si="38"/>
        <v>0</v>
      </c>
      <c r="AR116" s="38">
        <f t="shared" si="39"/>
        <v>0</v>
      </c>
    </row>
    <row r="117" spans="2:49" x14ac:dyDescent="0.25">
      <c r="B117">
        <v>311413</v>
      </c>
      <c r="C117">
        <v>4</v>
      </c>
      <c r="D117">
        <v>110</v>
      </c>
      <c r="E117">
        <v>1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11</v>
      </c>
      <c r="U117">
        <v>0</v>
      </c>
      <c r="V117">
        <v>0</v>
      </c>
      <c r="W117">
        <v>99</v>
      </c>
      <c r="X117">
        <v>0</v>
      </c>
      <c r="Y117">
        <v>0</v>
      </c>
      <c r="AP117" s="40">
        <f t="shared" si="37"/>
        <v>0</v>
      </c>
      <c r="AQ117" s="38">
        <f t="shared" si="38"/>
        <v>0</v>
      </c>
      <c r="AR117" s="38">
        <f t="shared" si="39"/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51-10CD-4DAD-9A34-B044E97383F6}">
  <dimension ref="A1:S51"/>
  <sheetViews>
    <sheetView workbookViewId="0">
      <selection activeCell="L19" sqref="L19"/>
    </sheetView>
  </sheetViews>
  <sheetFormatPr defaultRowHeight="15" x14ac:dyDescent="0.25"/>
  <cols>
    <col min="2" max="2" width="24.42578125" bestFit="1" customWidth="1"/>
    <col min="19" max="19" width="18.42578125" bestFit="1" customWidth="1"/>
  </cols>
  <sheetData>
    <row r="1" spans="1:19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Q1" s="34" t="s">
        <v>88</v>
      </c>
      <c r="R1" s="34" t="s">
        <v>123</v>
      </c>
      <c r="S1" s="13" t="s">
        <v>56</v>
      </c>
    </row>
    <row r="2" spans="1:19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t="s">
        <v>93</v>
      </c>
      <c r="R2" s="34" t="s">
        <v>123</v>
      </c>
      <c r="S2" s="13" t="s">
        <v>0</v>
      </c>
    </row>
    <row r="3" spans="1:19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t="s">
        <v>94</v>
      </c>
      <c r="R3" s="34" t="s">
        <v>123</v>
      </c>
      <c r="S3" s="13" t="s">
        <v>1</v>
      </c>
    </row>
    <row r="4" spans="1:19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t="s">
        <v>95</v>
      </c>
      <c r="R4" s="34" t="s">
        <v>123</v>
      </c>
      <c r="S4" s="14" t="s">
        <v>124</v>
      </c>
    </row>
    <row r="5" spans="1:19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t="s">
        <v>96</v>
      </c>
      <c r="R5" s="34" t="s">
        <v>123</v>
      </c>
      <c r="S5" s="13" t="s">
        <v>2</v>
      </c>
    </row>
    <row r="6" spans="1:19" x14ac:dyDescent="0.25">
      <c r="Q6" t="s">
        <v>97</v>
      </c>
      <c r="R6" s="34" t="s">
        <v>123</v>
      </c>
      <c r="S6" s="13" t="s">
        <v>4</v>
      </c>
    </row>
    <row r="7" spans="1:19" x14ac:dyDescent="0.25">
      <c r="A7" t="s">
        <v>85</v>
      </c>
      <c r="B7" t="s">
        <v>77</v>
      </c>
      <c r="Q7" t="s">
        <v>85</v>
      </c>
      <c r="R7" s="34" t="s">
        <v>123</v>
      </c>
      <c r="S7" s="13" t="s">
        <v>133</v>
      </c>
    </row>
    <row r="8" spans="1:19" x14ac:dyDescent="0.25">
      <c r="A8" t="s">
        <v>70</v>
      </c>
      <c r="B8" s="13" t="s">
        <v>78</v>
      </c>
      <c r="Q8" t="s">
        <v>70</v>
      </c>
      <c r="R8" s="34" t="s">
        <v>123</v>
      </c>
      <c r="S8" s="13" t="s">
        <v>140</v>
      </c>
    </row>
    <row r="9" spans="1:19" x14ac:dyDescent="0.25">
      <c r="A9" t="s">
        <v>71</v>
      </c>
      <c r="B9" s="13" t="s">
        <v>79</v>
      </c>
      <c r="Q9" t="s">
        <v>71</v>
      </c>
      <c r="R9" s="34" t="s">
        <v>123</v>
      </c>
      <c r="S9" s="13" t="s">
        <v>69</v>
      </c>
    </row>
    <row r="10" spans="1:19" x14ac:dyDescent="0.25">
      <c r="A10" t="s">
        <v>72</v>
      </c>
      <c r="B10" s="13" t="s">
        <v>80</v>
      </c>
      <c r="Q10" t="s">
        <v>72</v>
      </c>
      <c r="R10" s="34" t="s">
        <v>123</v>
      </c>
      <c r="S10" s="13" t="s">
        <v>51</v>
      </c>
    </row>
    <row r="11" spans="1:19" x14ac:dyDescent="0.25">
      <c r="A11" t="s">
        <v>73</v>
      </c>
      <c r="B11" s="13" t="s">
        <v>81</v>
      </c>
      <c r="Q11" t="s">
        <v>73</v>
      </c>
      <c r="R11" s="34" t="s">
        <v>123</v>
      </c>
      <c r="S11" s="13" t="s">
        <v>7</v>
      </c>
    </row>
    <row r="12" spans="1:19" x14ac:dyDescent="0.25">
      <c r="A12" t="s">
        <v>74</v>
      </c>
      <c r="B12" s="13" t="s">
        <v>82</v>
      </c>
      <c r="Q12" t="s">
        <v>74</v>
      </c>
      <c r="R12" s="34" t="s">
        <v>123</v>
      </c>
      <c r="S12" s="13" t="s">
        <v>134</v>
      </c>
    </row>
    <row r="13" spans="1:19" x14ac:dyDescent="0.25">
      <c r="A13" t="s">
        <v>75</v>
      </c>
      <c r="B13" s="13" t="s">
        <v>83</v>
      </c>
      <c r="Q13" t="s">
        <v>75</v>
      </c>
      <c r="R13" s="34" t="s">
        <v>123</v>
      </c>
      <c r="S13" s="13" t="s">
        <v>52</v>
      </c>
    </row>
    <row r="14" spans="1:19" x14ac:dyDescent="0.25">
      <c r="A14" t="s">
        <v>76</v>
      </c>
      <c r="B14" s="13" t="s">
        <v>84</v>
      </c>
      <c r="Q14" t="s">
        <v>76</v>
      </c>
      <c r="R14" s="34" t="s">
        <v>123</v>
      </c>
      <c r="S14" s="13" t="s">
        <v>135</v>
      </c>
    </row>
    <row r="15" spans="1:19" x14ac:dyDescent="0.25">
      <c r="Q15" t="s">
        <v>89</v>
      </c>
      <c r="R15" s="34" t="s">
        <v>123</v>
      </c>
      <c r="S15" s="13" t="s">
        <v>53</v>
      </c>
    </row>
    <row r="16" spans="1:19" x14ac:dyDescent="0.25">
      <c r="Q16" t="s">
        <v>91</v>
      </c>
      <c r="R16" s="34" t="s">
        <v>123</v>
      </c>
      <c r="S16" s="13" t="s">
        <v>136</v>
      </c>
    </row>
    <row r="17" spans="17:19" x14ac:dyDescent="0.25">
      <c r="Q17" t="s">
        <v>98</v>
      </c>
      <c r="R17" s="34" t="s">
        <v>123</v>
      </c>
      <c r="S17" s="13" t="s">
        <v>54</v>
      </c>
    </row>
    <row r="18" spans="17:19" x14ac:dyDescent="0.25">
      <c r="Q18" t="s">
        <v>99</v>
      </c>
      <c r="R18" s="34" t="s">
        <v>123</v>
      </c>
      <c r="S18" s="13" t="s">
        <v>137</v>
      </c>
    </row>
    <row r="19" spans="17:19" x14ac:dyDescent="0.25">
      <c r="Q19" t="s">
        <v>100</v>
      </c>
      <c r="R19" s="34" t="s">
        <v>123</v>
      </c>
      <c r="S19" s="13" t="s">
        <v>55</v>
      </c>
    </row>
    <row r="20" spans="17:19" x14ac:dyDescent="0.25">
      <c r="Q20" t="s">
        <v>92</v>
      </c>
      <c r="R20" s="34" t="s">
        <v>123</v>
      </c>
      <c r="S20" s="13" t="s">
        <v>138</v>
      </c>
    </row>
    <row r="21" spans="17:19" x14ac:dyDescent="0.25">
      <c r="Q21" t="s">
        <v>90</v>
      </c>
      <c r="R21" s="34" t="s">
        <v>123</v>
      </c>
      <c r="S21" s="13" t="s">
        <v>57</v>
      </c>
    </row>
    <row r="22" spans="17:19" x14ac:dyDescent="0.25">
      <c r="Q22" t="s">
        <v>101</v>
      </c>
      <c r="R22" s="34" t="s">
        <v>123</v>
      </c>
      <c r="S22" s="13" t="s">
        <v>139</v>
      </c>
    </row>
    <row r="23" spans="17:19" x14ac:dyDescent="0.25">
      <c r="Q23" t="s">
        <v>102</v>
      </c>
      <c r="R23" s="34" t="s">
        <v>123</v>
      </c>
      <c r="S23" s="13" t="s">
        <v>5</v>
      </c>
    </row>
    <row r="24" spans="17:19" x14ac:dyDescent="0.25">
      <c r="Q24" t="s">
        <v>103</v>
      </c>
      <c r="R24" s="34" t="s">
        <v>123</v>
      </c>
      <c r="S24" s="13" t="s">
        <v>6</v>
      </c>
    </row>
    <row r="25" spans="17:19" x14ac:dyDescent="0.25">
      <c r="Q25" t="s">
        <v>104</v>
      </c>
      <c r="R25" s="34" t="s">
        <v>123</v>
      </c>
      <c r="S25" s="13" t="s">
        <v>86</v>
      </c>
    </row>
    <row r="26" spans="17:19" x14ac:dyDescent="0.25">
      <c r="Q26" t="s">
        <v>105</v>
      </c>
      <c r="R26" s="34" t="s">
        <v>123</v>
      </c>
      <c r="S26" s="10"/>
    </row>
    <row r="27" spans="17:19" x14ac:dyDescent="0.25">
      <c r="Q27" t="s">
        <v>106</v>
      </c>
      <c r="R27" s="34" t="s">
        <v>123</v>
      </c>
      <c r="S27" s="8"/>
    </row>
    <row r="28" spans="17:19" x14ac:dyDescent="0.25">
      <c r="Q28" t="s">
        <v>107</v>
      </c>
      <c r="R28" s="34" t="s">
        <v>123</v>
      </c>
      <c r="S28" s="10"/>
    </row>
    <row r="29" spans="17:19" x14ac:dyDescent="0.25">
      <c r="Q29" t="s">
        <v>108</v>
      </c>
      <c r="R29" s="34" t="s">
        <v>123</v>
      </c>
      <c r="S29" s="9" t="s">
        <v>87</v>
      </c>
    </row>
    <row r="30" spans="17:19" x14ac:dyDescent="0.25">
      <c r="Q30" t="s">
        <v>109</v>
      </c>
      <c r="R30" s="34" t="s">
        <v>123</v>
      </c>
      <c r="S30" s="9" t="s">
        <v>13</v>
      </c>
    </row>
    <row r="31" spans="17:19" x14ac:dyDescent="0.25">
      <c r="Q31" t="s">
        <v>122</v>
      </c>
      <c r="R31" s="34" t="s">
        <v>123</v>
      </c>
      <c r="S31" s="10"/>
    </row>
    <row r="32" spans="17:19" ht="30" x14ac:dyDescent="0.25">
      <c r="Q32" t="s">
        <v>110</v>
      </c>
      <c r="R32" s="34" t="s">
        <v>123</v>
      </c>
      <c r="S32" s="17" t="s">
        <v>19</v>
      </c>
    </row>
    <row r="33" spans="17:19" ht="30" x14ac:dyDescent="0.25">
      <c r="Q33" t="s">
        <v>111</v>
      </c>
      <c r="R33" s="34" t="s">
        <v>123</v>
      </c>
      <c r="S33" s="17" t="s">
        <v>20</v>
      </c>
    </row>
    <row r="34" spans="17:19" ht="30" x14ac:dyDescent="0.25">
      <c r="Q34" t="s">
        <v>112</v>
      </c>
      <c r="R34" s="34" t="s">
        <v>123</v>
      </c>
      <c r="S34" s="17" t="s">
        <v>21</v>
      </c>
    </row>
    <row r="35" spans="17:19" ht="30" x14ac:dyDescent="0.25">
      <c r="Q35" t="s">
        <v>113</v>
      </c>
      <c r="R35" s="34" t="s">
        <v>123</v>
      </c>
      <c r="S35" s="17" t="s">
        <v>22</v>
      </c>
    </row>
    <row r="36" spans="17:19" ht="30" x14ac:dyDescent="0.25">
      <c r="Q36" t="s">
        <v>114</v>
      </c>
      <c r="R36" s="34" t="s">
        <v>123</v>
      </c>
      <c r="S36" s="17" t="s">
        <v>18</v>
      </c>
    </row>
    <row r="37" spans="17:19" x14ac:dyDescent="0.25">
      <c r="Q37" t="s">
        <v>115</v>
      </c>
      <c r="R37" s="34" t="s">
        <v>123</v>
      </c>
      <c r="S37" s="10"/>
    </row>
    <row r="38" spans="17:19" x14ac:dyDescent="0.25">
      <c r="Q38" t="s">
        <v>116</v>
      </c>
      <c r="R38" s="34" t="s">
        <v>123</v>
      </c>
      <c r="S38" s="36"/>
    </row>
    <row r="39" spans="17:19" x14ac:dyDescent="0.25">
      <c r="Q39" t="s">
        <v>117</v>
      </c>
      <c r="R39" s="34" t="s">
        <v>123</v>
      </c>
      <c r="S39" s="8" t="s">
        <v>10</v>
      </c>
    </row>
    <row r="40" spans="17:19" x14ac:dyDescent="0.25">
      <c r="Q40" t="s">
        <v>118</v>
      </c>
      <c r="R40" s="34" t="s">
        <v>123</v>
      </c>
      <c r="S40" s="8"/>
    </row>
    <row r="41" spans="17:19" x14ac:dyDescent="0.25">
      <c r="Q41" t="s">
        <v>119</v>
      </c>
      <c r="R41" s="34" t="s">
        <v>123</v>
      </c>
      <c r="S41" s="8" t="s">
        <v>30</v>
      </c>
    </row>
    <row r="42" spans="17:19" x14ac:dyDescent="0.25">
      <c r="Q42" t="s">
        <v>120</v>
      </c>
      <c r="R42" s="34" t="s">
        <v>123</v>
      </c>
      <c r="S42" s="8"/>
    </row>
    <row r="43" spans="17:19" x14ac:dyDescent="0.25">
      <c r="Q43" t="s">
        <v>121</v>
      </c>
      <c r="R43" s="34" t="s">
        <v>123</v>
      </c>
      <c r="S43" s="10"/>
    </row>
    <row r="44" spans="17:19" x14ac:dyDescent="0.25">
      <c r="Q44" t="s">
        <v>141</v>
      </c>
      <c r="R44" s="34" t="s">
        <v>123</v>
      </c>
      <c r="S44" s="8"/>
    </row>
    <row r="45" spans="17:19" x14ac:dyDescent="0.25">
      <c r="Q45" t="s">
        <v>142</v>
      </c>
      <c r="R45" s="34" t="s">
        <v>123</v>
      </c>
      <c r="S45" s="9" t="s">
        <v>9</v>
      </c>
    </row>
    <row r="46" spans="17:19" x14ac:dyDescent="0.25">
      <c r="Q46" t="s">
        <v>143</v>
      </c>
      <c r="R46" s="34" t="s">
        <v>123</v>
      </c>
      <c r="S46" s="20"/>
    </row>
    <row r="47" spans="17:19" x14ac:dyDescent="0.25">
      <c r="Q47" t="s">
        <v>144</v>
      </c>
      <c r="R47" s="34" t="s">
        <v>123</v>
      </c>
      <c r="S47" s="11" t="s">
        <v>12</v>
      </c>
    </row>
    <row r="48" spans="17:19" x14ac:dyDescent="0.25">
      <c r="Q48" t="s">
        <v>145</v>
      </c>
      <c r="R48" s="34" t="s">
        <v>123</v>
      </c>
      <c r="S48" s="10" t="s">
        <v>17</v>
      </c>
    </row>
    <row r="49" spans="17:19" ht="30" x14ac:dyDescent="0.25">
      <c r="Q49" t="s">
        <v>146</v>
      </c>
      <c r="R49" s="34" t="s">
        <v>123</v>
      </c>
      <c r="S49" s="23" t="s">
        <v>14</v>
      </c>
    </row>
    <row r="50" spans="17:19" ht="30" x14ac:dyDescent="0.25">
      <c r="Q50" t="s">
        <v>147</v>
      </c>
      <c r="R50" s="34" t="s">
        <v>123</v>
      </c>
      <c r="S50" s="15" t="s">
        <v>15</v>
      </c>
    </row>
    <row r="51" spans="17:19" ht="30" x14ac:dyDescent="0.25">
      <c r="Q51" t="s">
        <v>148</v>
      </c>
      <c r="R51" s="34" t="s">
        <v>123</v>
      </c>
      <c r="S51" s="21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D68F-A168-4F78-BC31-67B31906DA26}">
  <dimension ref="A1:AB76"/>
  <sheetViews>
    <sheetView topLeftCell="B1" workbookViewId="0">
      <selection activeCell="G44" sqref="G44"/>
    </sheetView>
  </sheetViews>
  <sheetFormatPr defaultRowHeight="15" x14ac:dyDescent="0.25"/>
  <cols>
    <col min="1" max="1" width="21.5703125" customWidth="1"/>
    <col min="2" max="2" width="5" customWidth="1"/>
    <col min="3" max="4" width="21.5703125" customWidth="1"/>
    <col min="5" max="5" width="16.140625" bestFit="1" customWidth="1"/>
    <col min="6" max="7" width="12.7109375" customWidth="1"/>
    <col min="8" max="12" width="20.7109375" customWidth="1"/>
    <col min="13" max="13" width="8.7109375" customWidth="1"/>
    <col min="14" max="21" width="20.7109375" customWidth="1"/>
    <col min="22" max="22" width="13.42578125" style="30" customWidth="1"/>
    <col min="23" max="23" width="5.7109375" style="32" customWidth="1"/>
    <col min="24" max="28" width="20.7109375" customWidth="1"/>
  </cols>
  <sheetData>
    <row r="1" spans="1:28" ht="30" x14ac:dyDescent="0.25">
      <c r="A1" t="s">
        <v>60</v>
      </c>
      <c r="C1" s="14" t="s">
        <v>3</v>
      </c>
      <c r="D1" s="13" t="s">
        <v>2</v>
      </c>
      <c r="E1" t="s">
        <v>66</v>
      </c>
      <c r="F1" s="13" t="s">
        <v>51</v>
      </c>
      <c r="G1" s="13" t="s">
        <v>7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57</v>
      </c>
      <c r="M1" s="13"/>
      <c r="N1" s="13" t="s">
        <v>68</v>
      </c>
      <c r="O1" s="13" t="s">
        <v>67</v>
      </c>
      <c r="P1" s="13" t="s">
        <v>42</v>
      </c>
      <c r="Q1" s="13" t="s">
        <v>41</v>
      </c>
      <c r="R1" s="13" t="s">
        <v>40</v>
      </c>
      <c r="S1" s="13" t="s">
        <v>43</v>
      </c>
      <c r="T1" s="13" t="s">
        <v>44</v>
      </c>
      <c r="U1" s="13" t="s">
        <v>45</v>
      </c>
      <c r="V1" s="29" t="s">
        <v>5</v>
      </c>
      <c r="W1" s="31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</row>
    <row r="2" spans="1:28" x14ac:dyDescent="0.25">
      <c r="A2" t="s">
        <v>61</v>
      </c>
      <c r="C2">
        <v>123.2</v>
      </c>
      <c r="D2">
        <v>1</v>
      </c>
      <c r="E2">
        <v>0</v>
      </c>
      <c r="F2">
        <v>10</v>
      </c>
      <c r="N2">
        <v>1</v>
      </c>
    </row>
    <row r="3" spans="1:28" x14ac:dyDescent="0.25">
      <c r="A3" t="s">
        <v>62</v>
      </c>
      <c r="C3">
        <v>123.2</v>
      </c>
      <c r="D3">
        <v>1</v>
      </c>
      <c r="E3">
        <v>0</v>
      </c>
      <c r="G3">
        <v>20</v>
      </c>
      <c r="N3">
        <v>1</v>
      </c>
    </row>
    <row r="4" spans="1:28" x14ac:dyDescent="0.25">
      <c r="A4" t="s">
        <v>63</v>
      </c>
      <c r="C4">
        <v>123.2</v>
      </c>
      <c r="D4">
        <v>1</v>
      </c>
      <c r="E4">
        <v>0</v>
      </c>
      <c r="H4">
        <v>20</v>
      </c>
      <c r="N4">
        <v>1</v>
      </c>
    </row>
    <row r="5" spans="1:28" x14ac:dyDescent="0.25">
      <c r="A5" t="s">
        <v>64</v>
      </c>
      <c r="C5">
        <v>123.2</v>
      </c>
      <c r="D5">
        <v>1</v>
      </c>
      <c r="E5">
        <v>0</v>
      </c>
      <c r="I5">
        <v>20</v>
      </c>
      <c r="N5">
        <v>1</v>
      </c>
    </row>
    <row r="6" spans="1:28" x14ac:dyDescent="0.25">
      <c r="A6" t="s">
        <v>65</v>
      </c>
      <c r="C6">
        <v>123.2</v>
      </c>
      <c r="D6">
        <v>1</v>
      </c>
      <c r="E6">
        <v>0</v>
      </c>
      <c r="J6">
        <v>20</v>
      </c>
      <c r="N6">
        <v>1</v>
      </c>
    </row>
    <row r="7" spans="1:28" x14ac:dyDescent="0.25">
      <c r="C7">
        <v>123.2</v>
      </c>
      <c r="D7">
        <v>1</v>
      </c>
      <c r="E7">
        <v>0</v>
      </c>
      <c r="K7">
        <v>20</v>
      </c>
      <c r="N7">
        <v>1</v>
      </c>
    </row>
    <row r="8" spans="1:28" x14ac:dyDescent="0.25">
      <c r="C8">
        <v>123.2</v>
      </c>
      <c r="D8">
        <v>1</v>
      </c>
      <c r="E8">
        <v>0</v>
      </c>
      <c r="L8">
        <v>20</v>
      </c>
      <c r="N8">
        <v>1</v>
      </c>
    </row>
    <row r="9" spans="1:28" x14ac:dyDescent="0.25">
      <c r="C9">
        <v>123.2</v>
      </c>
      <c r="D9">
        <v>1</v>
      </c>
      <c r="E9">
        <v>0</v>
      </c>
      <c r="N9">
        <v>1</v>
      </c>
      <c r="O9">
        <v>1</v>
      </c>
    </row>
    <row r="10" spans="1:28" x14ac:dyDescent="0.25">
      <c r="C10">
        <v>123.2</v>
      </c>
      <c r="D10">
        <v>1</v>
      </c>
      <c r="E10">
        <v>0</v>
      </c>
      <c r="N10">
        <v>1</v>
      </c>
      <c r="P10">
        <v>1</v>
      </c>
    </row>
    <row r="11" spans="1:28" x14ac:dyDescent="0.25">
      <c r="C11">
        <v>123.2</v>
      </c>
      <c r="D11">
        <v>1</v>
      </c>
      <c r="E11">
        <v>0</v>
      </c>
      <c r="N11">
        <v>1</v>
      </c>
      <c r="Q11">
        <v>1</v>
      </c>
    </row>
    <row r="12" spans="1:28" x14ac:dyDescent="0.25">
      <c r="C12">
        <v>123.2</v>
      </c>
      <c r="D12">
        <v>1</v>
      </c>
      <c r="E12">
        <v>0</v>
      </c>
      <c r="N12">
        <v>1</v>
      </c>
      <c r="R12">
        <v>1</v>
      </c>
    </row>
    <row r="13" spans="1:28" x14ac:dyDescent="0.25">
      <c r="C13">
        <v>123.2</v>
      </c>
      <c r="D13">
        <v>1</v>
      </c>
      <c r="E13">
        <v>0</v>
      </c>
      <c r="N13">
        <v>1</v>
      </c>
      <c r="S13">
        <v>1</v>
      </c>
    </row>
    <row r="14" spans="1:28" x14ac:dyDescent="0.25">
      <c r="C14">
        <v>123.2</v>
      </c>
      <c r="D14">
        <v>1</v>
      </c>
      <c r="E14">
        <v>0</v>
      </c>
      <c r="N14">
        <v>1</v>
      </c>
      <c r="T14">
        <v>1</v>
      </c>
    </row>
    <row r="15" spans="1:28" x14ac:dyDescent="0.25">
      <c r="C15">
        <v>123.2</v>
      </c>
      <c r="D15">
        <v>1</v>
      </c>
      <c r="E15">
        <v>0</v>
      </c>
      <c r="N15">
        <v>1</v>
      </c>
      <c r="U15">
        <v>1</v>
      </c>
    </row>
    <row r="16" spans="1:28" s="4" customFormat="1" x14ac:dyDescent="0.25">
      <c r="V16" s="32"/>
      <c r="W16" s="32"/>
    </row>
    <row r="17" spans="3:23" x14ac:dyDescent="0.25">
      <c r="C17">
        <v>110</v>
      </c>
      <c r="D17">
        <v>1</v>
      </c>
      <c r="E17">
        <v>1</v>
      </c>
      <c r="F17">
        <v>10</v>
      </c>
      <c r="N17">
        <v>1</v>
      </c>
    </row>
    <row r="18" spans="3:23" x14ac:dyDescent="0.25">
      <c r="C18">
        <v>110</v>
      </c>
      <c r="D18">
        <v>1</v>
      </c>
      <c r="E18">
        <v>1</v>
      </c>
      <c r="G18">
        <v>20</v>
      </c>
      <c r="N18">
        <v>1</v>
      </c>
    </row>
    <row r="19" spans="3:23" x14ac:dyDescent="0.25">
      <c r="C19">
        <v>110</v>
      </c>
      <c r="D19">
        <v>1</v>
      </c>
      <c r="E19">
        <v>1</v>
      </c>
      <c r="H19">
        <v>20</v>
      </c>
      <c r="N19">
        <v>1</v>
      </c>
    </row>
    <row r="20" spans="3:23" x14ac:dyDescent="0.25">
      <c r="C20">
        <v>110</v>
      </c>
      <c r="D20">
        <v>1</v>
      </c>
      <c r="E20">
        <v>1</v>
      </c>
      <c r="I20">
        <v>20</v>
      </c>
      <c r="N20">
        <v>1</v>
      </c>
    </row>
    <row r="21" spans="3:23" x14ac:dyDescent="0.25">
      <c r="C21">
        <v>110</v>
      </c>
      <c r="D21">
        <v>1</v>
      </c>
      <c r="E21">
        <v>1</v>
      </c>
      <c r="J21">
        <v>20</v>
      </c>
      <c r="N21">
        <v>1</v>
      </c>
    </row>
    <row r="22" spans="3:23" x14ac:dyDescent="0.25">
      <c r="C22">
        <v>110</v>
      </c>
      <c r="D22">
        <v>1</v>
      </c>
      <c r="E22">
        <v>1</v>
      </c>
      <c r="K22">
        <v>20</v>
      </c>
      <c r="N22">
        <v>1</v>
      </c>
    </row>
    <row r="23" spans="3:23" x14ac:dyDescent="0.25">
      <c r="C23">
        <v>110</v>
      </c>
      <c r="D23">
        <v>1</v>
      </c>
      <c r="E23">
        <v>1</v>
      </c>
      <c r="L23">
        <v>20</v>
      </c>
      <c r="N23">
        <v>1</v>
      </c>
    </row>
    <row r="24" spans="3:23" x14ac:dyDescent="0.25">
      <c r="C24">
        <v>110</v>
      </c>
      <c r="D24">
        <v>1</v>
      </c>
      <c r="E24">
        <v>1</v>
      </c>
      <c r="N24">
        <v>1</v>
      </c>
      <c r="O24">
        <v>1</v>
      </c>
    </row>
    <row r="25" spans="3:23" x14ac:dyDescent="0.25">
      <c r="C25">
        <v>110</v>
      </c>
      <c r="D25">
        <v>1</v>
      </c>
      <c r="E25">
        <v>1</v>
      </c>
      <c r="N25">
        <v>1</v>
      </c>
      <c r="P25">
        <v>1</v>
      </c>
    </row>
    <row r="26" spans="3:23" x14ac:dyDescent="0.25">
      <c r="C26">
        <v>110</v>
      </c>
      <c r="D26">
        <v>1</v>
      </c>
      <c r="E26">
        <v>1</v>
      </c>
      <c r="N26">
        <v>1</v>
      </c>
      <c r="Q26">
        <v>1</v>
      </c>
    </row>
    <row r="27" spans="3:23" x14ac:dyDescent="0.25">
      <c r="C27">
        <v>110</v>
      </c>
      <c r="D27">
        <v>1</v>
      </c>
      <c r="E27">
        <v>1</v>
      </c>
      <c r="N27">
        <v>1</v>
      </c>
      <c r="R27">
        <v>1</v>
      </c>
    </row>
    <row r="28" spans="3:23" x14ac:dyDescent="0.25">
      <c r="C28">
        <v>110</v>
      </c>
      <c r="D28">
        <v>1</v>
      </c>
      <c r="E28">
        <v>1</v>
      </c>
      <c r="N28">
        <v>1</v>
      </c>
      <c r="S28">
        <v>1</v>
      </c>
    </row>
    <row r="29" spans="3:23" x14ac:dyDescent="0.25">
      <c r="C29">
        <v>110</v>
      </c>
      <c r="D29">
        <v>1</v>
      </c>
      <c r="E29">
        <v>1</v>
      </c>
      <c r="N29">
        <v>1</v>
      </c>
      <c r="T29">
        <v>1</v>
      </c>
    </row>
    <row r="30" spans="3:23" x14ac:dyDescent="0.25">
      <c r="C30">
        <v>110</v>
      </c>
      <c r="D30">
        <v>1</v>
      </c>
      <c r="E30">
        <v>1</v>
      </c>
      <c r="N30">
        <v>1</v>
      </c>
      <c r="U30">
        <v>1</v>
      </c>
    </row>
    <row r="31" spans="3:23" s="4" customFormat="1" x14ac:dyDescent="0.25">
      <c r="V31" s="32"/>
      <c r="W31" s="32"/>
    </row>
    <row r="32" spans="3:23" x14ac:dyDescent="0.25">
      <c r="C32">
        <v>110</v>
      </c>
      <c r="D32">
        <v>1</v>
      </c>
      <c r="E32">
        <v>2</v>
      </c>
      <c r="F32">
        <v>10</v>
      </c>
      <c r="N32">
        <v>1</v>
      </c>
    </row>
    <row r="33" spans="3:23" x14ac:dyDescent="0.25">
      <c r="C33">
        <v>110</v>
      </c>
      <c r="D33">
        <v>1</v>
      </c>
      <c r="E33">
        <v>2</v>
      </c>
      <c r="G33">
        <v>20</v>
      </c>
      <c r="N33">
        <v>1</v>
      </c>
    </row>
    <row r="34" spans="3:23" x14ac:dyDescent="0.25">
      <c r="C34">
        <v>110</v>
      </c>
      <c r="D34">
        <v>1</v>
      </c>
      <c r="E34">
        <v>2</v>
      </c>
      <c r="H34">
        <v>20</v>
      </c>
      <c r="N34">
        <v>1</v>
      </c>
    </row>
    <row r="35" spans="3:23" x14ac:dyDescent="0.25">
      <c r="C35">
        <v>110</v>
      </c>
      <c r="D35">
        <v>1</v>
      </c>
      <c r="E35">
        <v>2</v>
      </c>
      <c r="I35">
        <v>20</v>
      </c>
      <c r="N35">
        <v>1</v>
      </c>
    </row>
    <row r="36" spans="3:23" x14ac:dyDescent="0.25">
      <c r="C36">
        <v>110</v>
      </c>
      <c r="D36">
        <v>1</v>
      </c>
      <c r="E36">
        <v>2</v>
      </c>
      <c r="J36">
        <v>20</v>
      </c>
      <c r="N36">
        <v>1</v>
      </c>
    </row>
    <row r="37" spans="3:23" x14ac:dyDescent="0.25">
      <c r="C37">
        <v>110</v>
      </c>
      <c r="D37">
        <v>1</v>
      </c>
      <c r="E37">
        <v>2</v>
      </c>
      <c r="K37">
        <v>20</v>
      </c>
      <c r="N37">
        <v>1</v>
      </c>
    </row>
    <row r="38" spans="3:23" x14ac:dyDescent="0.25">
      <c r="C38">
        <v>110</v>
      </c>
      <c r="D38">
        <v>1</v>
      </c>
      <c r="E38">
        <v>2</v>
      </c>
      <c r="L38">
        <v>20</v>
      </c>
      <c r="N38">
        <v>1</v>
      </c>
    </row>
    <row r="39" spans="3:23" x14ac:dyDescent="0.25">
      <c r="C39">
        <v>110</v>
      </c>
      <c r="D39">
        <v>1</v>
      </c>
      <c r="E39">
        <v>2</v>
      </c>
      <c r="N39">
        <v>1</v>
      </c>
      <c r="O39">
        <v>1</v>
      </c>
    </row>
    <row r="40" spans="3:23" x14ac:dyDescent="0.25">
      <c r="C40">
        <v>110</v>
      </c>
      <c r="D40">
        <v>1</v>
      </c>
      <c r="E40">
        <v>2</v>
      </c>
      <c r="N40">
        <v>1</v>
      </c>
      <c r="P40">
        <v>1</v>
      </c>
    </row>
    <row r="41" spans="3:23" x14ac:dyDescent="0.25">
      <c r="C41">
        <v>110</v>
      </c>
      <c r="D41">
        <v>1</v>
      </c>
      <c r="E41">
        <v>2</v>
      </c>
      <c r="N41">
        <v>1</v>
      </c>
      <c r="Q41">
        <v>1</v>
      </c>
    </row>
    <row r="42" spans="3:23" x14ac:dyDescent="0.25">
      <c r="C42">
        <v>110</v>
      </c>
      <c r="D42">
        <v>1</v>
      </c>
      <c r="E42">
        <v>2</v>
      </c>
      <c r="N42">
        <v>1</v>
      </c>
      <c r="R42">
        <v>1</v>
      </c>
    </row>
    <row r="43" spans="3:23" x14ac:dyDescent="0.25">
      <c r="C43">
        <v>110</v>
      </c>
      <c r="D43">
        <v>1</v>
      </c>
      <c r="E43">
        <v>2</v>
      </c>
      <c r="N43">
        <v>1</v>
      </c>
      <c r="S43">
        <v>1</v>
      </c>
    </row>
    <row r="44" spans="3:23" x14ac:dyDescent="0.25">
      <c r="C44">
        <v>110</v>
      </c>
      <c r="D44">
        <v>1</v>
      </c>
      <c r="E44">
        <v>2</v>
      </c>
      <c r="N44">
        <v>1</v>
      </c>
      <c r="T44">
        <v>1</v>
      </c>
    </row>
    <row r="45" spans="3:23" x14ac:dyDescent="0.25">
      <c r="C45">
        <v>110</v>
      </c>
      <c r="D45">
        <v>1</v>
      </c>
      <c r="E45">
        <v>2</v>
      </c>
      <c r="N45">
        <v>1</v>
      </c>
      <c r="U45">
        <v>1</v>
      </c>
    </row>
    <row r="46" spans="3:23" s="4" customFormat="1" x14ac:dyDescent="0.25">
      <c r="V46" s="32"/>
      <c r="W46" s="32"/>
    </row>
    <row r="47" spans="3:23" x14ac:dyDescent="0.25">
      <c r="C47">
        <v>110</v>
      </c>
      <c r="D47">
        <v>1</v>
      </c>
      <c r="E47">
        <v>3</v>
      </c>
      <c r="F47">
        <v>10</v>
      </c>
      <c r="N47">
        <v>1</v>
      </c>
    </row>
    <row r="48" spans="3:23" x14ac:dyDescent="0.25">
      <c r="C48">
        <v>110</v>
      </c>
      <c r="D48">
        <v>1</v>
      </c>
      <c r="E48">
        <v>3</v>
      </c>
      <c r="G48">
        <v>20</v>
      </c>
      <c r="N48">
        <v>1</v>
      </c>
    </row>
    <row r="49" spans="3:23" x14ac:dyDescent="0.25">
      <c r="C49">
        <v>110</v>
      </c>
      <c r="D49">
        <v>1</v>
      </c>
      <c r="E49">
        <v>3</v>
      </c>
      <c r="H49">
        <v>20</v>
      </c>
      <c r="N49">
        <v>1</v>
      </c>
    </row>
    <row r="50" spans="3:23" x14ac:dyDescent="0.25">
      <c r="C50">
        <v>110</v>
      </c>
      <c r="D50">
        <v>1</v>
      </c>
      <c r="E50">
        <v>3</v>
      </c>
      <c r="I50">
        <v>20</v>
      </c>
      <c r="N50">
        <v>1</v>
      </c>
    </row>
    <row r="51" spans="3:23" x14ac:dyDescent="0.25">
      <c r="C51">
        <v>110</v>
      </c>
      <c r="D51">
        <v>1</v>
      </c>
      <c r="E51">
        <v>3</v>
      </c>
      <c r="J51">
        <v>20</v>
      </c>
      <c r="N51">
        <v>1</v>
      </c>
    </row>
    <row r="52" spans="3:23" x14ac:dyDescent="0.25">
      <c r="C52">
        <v>110</v>
      </c>
      <c r="D52">
        <v>1</v>
      </c>
      <c r="E52">
        <v>3</v>
      </c>
      <c r="K52">
        <v>20</v>
      </c>
      <c r="N52">
        <v>1</v>
      </c>
    </row>
    <row r="53" spans="3:23" x14ac:dyDescent="0.25">
      <c r="C53">
        <v>110</v>
      </c>
      <c r="D53">
        <v>1</v>
      </c>
      <c r="E53">
        <v>3</v>
      </c>
      <c r="L53">
        <v>20</v>
      </c>
      <c r="N53">
        <v>1</v>
      </c>
    </row>
    <row r="54" spans="3:23" x14ac:dyDescent="0.25">
      <c r="C54">
        <v>110</v>
      </c>
      <c r="D54">
        <v>1</v>
      </c>
      <c r="E54">
        <v>3</v>
      </c>
      <c r="N54">
        <v>1</v>
      </c>
      <c r="O54">
        <v>1</v>
      </c>
    </row>
    <row r="55" spans="3:23" x14ac:dyDescent="0.25">
      <c r="C55">
        <v>110</v>
      </c>
      <c r="D55">
        <v>1</v>
      </c>
      <c r="E55">
        <v>3</v>
      </c>
      <c r="N55">
        <v>1</v>
      </c>
      <c r="P55">
        <v>1</v>
      </c>
    </row>
    <row r="56" spans="3:23" x14ac:dyDescent="0.25">
      <c r="C56">
        <v>110</v>
      </c>
      <c r="D56">
        <v>1</v>
      </c>
      <c r="E56">
        <v>3</v>
      </c>
      <c r="N56">
        <v>1</v>
      </c>
      <c r="Q56">
        <v>1</v>
      </c>
    </row>
    <row r="57" spans="3:23" x14ac:dyDescent="0.25">
      <c r="C57">
        <v>110</v>
      </c>
      <c r="D57">
        <v>1</v>
      </c>
      <c r="E57">
        <v>3</v>
      </c>
      <c r="N57">
        <v>1</v>
      </c>
      <c r="R57">
        <v>1</v>
      </c>
    </row>
    <row r="58" spans="3:23" x14ac:dyDescent="0.25">
      <c r="C58">
        <v>110</v>
      </c>
      <c r="D58">
        <v>1</v>
      </c>
      <c r="E58">
        <v>3</v>
      </c>
      <c r="N58">
        <v>1</v>
      </c>
      <c r="S58">
        <v>1</v>
      </c>
    </row>
    <row r="59" spans="3:23" x14ac:dyDescent="0.25">
      <c r="C59">
        <v>110</v>
      </c>
      <c r="D59">
        <v>1</v>
      </c>
      <c r="E59">
        <v>3</v>
      </c>
      <c r="N59">
        <v>1</v>
      </c>
      <c r="T59">
        <v>1</v>
      </c>
    </row>
    <row r="60" spans="3:23" x14ac:dyDescent="0.25">
      <c r="C60">
        <v>110</v>
      </c>
      <c r="D60">
        <v>1</v>
      </c>
      <c r="E60">
        <v>3</v>
      </c>
      <c r="N60">
        <v>1</v>
      </c>
      <c r="U60">
        <v>1</v>
      </c>
    </row>
    <row r="61" spans="3:23" s="4" customFormat="1" x14ac:dyDescent="0.25">
      <c r="V61" s="32"/>
      <c r="W61" s="32"/>
    </row>
    <row r="62" spans="3:23" x14ac:dyDescent="0.25">
      <c r="C62">
        <v>110</v>
      </c>
      <c r="D62">
        <v>1</v>
      </c>
      <c r="E62">
        <v>4</v>
      </c>
      <c r="F62">
        <v>10</v>
      </c>
      <c r="N62">
        <v>1</v>
      </c>
    </row>
    <row r="63" spans="3:23" x14ac:dyDescent="0.25">
      <c r="C63">
        <v>110</v>
      </c>
      <c r="D63">
        <v>1</v>
      </c>
      <c r="E63">
        <v>4</v>
      </c>
      <c r="G63">
        <v>20</v>
      </c>
      <c r="N63">
        <v>1</v>
      </c>
    </row>
    <row r="64" spans="3:23" x14ac:dyDescent="0.25">
      <c r="C64">
        <v>110</v>
      </c>
      <c r="D64">
        <v>1</v>
      </c>
      <c r="E64">
        <v>4</v>
      </c>
      <c r="H64">
        <v>20</v>
      </c>
      <c r="N64">
        <v>1</v>
      </c>
    </row>
    <row r="65" spans="3:23" x14ac:dyDescent="0.25">
      <c r="C65">
        <v>110</v>
      </c>
      <c r="D65">
        <v>1</v>
      </c>
      <c r="E65">
        <v>4</v>
      </c>
      <c r="I65">
        <v>20</v>
      </c>
      <c r="N65">
        <v>1</v>
      </c>
    </row>
    <row r="66" spans="3:23" x14ac:dyDescent="0.25">
      <c r="C66">
        <v>110</v>
      </c>
      <c r="D66">
        <v>1</v>
      </c>
      <c r="E66">
        <v>4</v>
      </c>
      <c r="J66">
        <v>20</v>
      </c>
      <c r="N66">
        <v>1</v>
      </c>
    </row>
    <row r="67" spans="3:23" x14ac:dyDescent="0.25">
      <c r="C67">
        <v>110</v>
      </c>
      <c r="D67">
        <v>1</v>
      </c>
      <c r="E67">
        <v>4</v>
      </c>
      <c r="K67">
        <v>20</v>
      </c>
      <c r="N67">
        <v>1</v>
      </c>
    </row>
    <row r="68" spans="3:23" x14ac:dyDescent="0.25">
      <c r="C68">
        <v>110</v>
      </c>
      <c r="D68">
        <v>1</v>
      </c>
      <c r="E68">
        <v>4</v>
      </c>
      <c r="L68">
        <v>20</v>
      </c>
      <c r="N68">
        <v>1</v>
      </c>
    </row>
    <row r="69" spans="3:23" x14ac:dyDescent="0.25">
      <c r="C69">
        <v>110</v>
      </c>
      <c r="D69">
        <v>1</v>
      </c>
      <c r="E69">
        <v>4</v>
      </c>
      <c r="N69">
        <v>1</v>
      </c>
      <c r="O69">
        <v>1</v>
      </c>
    </row>
    <row r="70" spans="3:23" x14ac:dyDescent="0.25">
      <c r="C70">
        <v>110</v>
      </c>
      <c r="D70">
        <v>1</v>
      </c>
      <c r="E70">
        <v>4</v>
      </c>
      <c r="N70">
        <v>1</v>
      </c>
      <c r="P70">
        <v>1</v>
      </c>
    </row>
    <row r="71" spans="3:23" x14ac:dyDescent="0.25">
      <c r="C71">
        <v>110</v>
      </c>
      <c r="D71">
        <v>1</v>
      </c>
      <c r="E71">
        <v>4</v>
      </c>
      <c r="N71">
        <v>1</v>
      </c>
      <c r="Q71">
        <v>1</v>
      </c>
    </row>
    <row r="72" spans="3:23" x14ac:dyDescent="0.25">
      <c r="C72">
        <v>110</v>
      </c>
      <c r="D72">
        <v>1</v>
      </c>
      <c r="E72">
        <v>4</v>
      </c>
      <c r="N72">
        <v>1</v>
      </c>
      <c r="R72">
        <v>1</v>
      </c>
    </row>
    <row r="73" spans="3:23" x14ac:dyDescent="0.25">
      <c r="C73">
        <v>110</v>
      </c>
      <c r="D73">
        <v>1</v>
      </c>
      <c r="E73">
        <v>4</v>
      </c>
      <c r="N73">
        <v>1</v>
      </c>
      <c r="S73">
        <v>1</v>
      </c>
    </row>
    <row r="74" spans="3:23" x14ac:dyDescent="0.25">
      <c r="C74">
        <v>110</v>
      </c>
      <c r="D74">
        <v>1</v>
      </c>
      <c r="E74">
        <v>4</v>
      </c>
      <c r="N74">
        <v>1</v>
      </c>
      <c r="T74">
        <v>1</v>
      </c>
    </row>
    <row r="75" spans="3:23" x14ac:dyDescent="0.25">
      <c r="C75">
        <v>110</v>
      </c>
      <c r="D75">
        <v>1</v>
      </c>
      <c r="E75">
        <v>4</v>
      </c>
      <c r="N75">
        <v>1</v>
      </c>
      <c r="U75">
        <v>1</v>
      </c>
    </row>
    <row r="76" spans="3:23" s="4" customFormat="1" x14ac:dyDescent="0.25">
      <c r="V76" s="32"/>
      <c r="W76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89E-CEB1-438E-AC95-36108DFE2368}">
  <dimension ref="A1:AN134"/>
  <sheetViews>
    <sheetView topLeftCell="M1" zoomScale="85" zoomScaleNormal="85" workbookViewId="0">
      <pane ySplit="1" topLeftCell="A2" activePane="bottomLeft" state="frozen"/>
      <selection activeCell="H1" sqref="H1"/>
      <selection pane="bottomLeft" activeCell="X3" sqref="X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311358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t="str" cm="1">
        <f t="array" ref="T2">IF(
    AND(
        F2=0,
        OR(O2=0, O2=1),
        N2&lt;&gt;0,
        NOT(
            AND(
                F2=0,
                OR(
                    H2&gt;0, I2&gt;0, J2&gt;0, L2&gt;0, $AA$6&gt;0, $AA$9&gt;0, $AA$12, $AA$18
                )
            )
        )
    ),
    ROUND(D2 * E2 * PRODUCT(1 - G2:G2 / 100, 1 - K2:K2 / 100, 1 - M2:M2 / 100), 2),
"")</f>
        <v/>
      </c>
      <c r="U2" s="1" t="str" cm="1">
        <f t="array" ref="U2">IF(AND(F2=1, OR(O2=0, O2=1), N2&lt;&gt;0, NOT(OR(H2&gt;0, I2&gt;0, J2&gt;0, L2&gt;0, $AA$6&gt;0, $AA$9&gt;0, $AA$12, $AA$18))),
    ROUND(D2 * E2 * 1.12 * PRODUCT(1 - G2:G2 / 100, 1 - K2:K2 / 100, 1 - M2:M2 / 100), 2),
"")</f>
        <v/>
      </c>
      <c r="V2" s="1" t="str" cm="1">
        <f t="array" ref="V2">IF(
    AND(
        F2=2,
        OR(O2=0, O2=1),
        N2&lt;&gt;0,
        NOT(
            AND(
                F2&lt;&gt;2,
                OR(
                H2&gt;0, I2&gt;0, J2&gt;0, L2&gt;0, $AA$6&gt;0, $AA$9&gt;0, $AA$12, $AA$18
            )
            )
        )
    ),
    ROUND(D2 * E2 * PRODUCT(1 - G2:G2 / 100, 1 - K2:K2 / 100, 1 - M2:M2 / 100), 2),
"")</f>
        <v/>
      </c>
      <c r="W2" s="1" t="str">
        <f>IF(
    AND(
        F2=3,
        OR(O2=0, O2=1),
        N2&lt;&gt;0
    ),
    ROUND(D2 * E2, 2),
"")</f>
        <v/>
      </c>
      <c r="X2" s="1" cm="1">
        <f t="array" ref="X2">IF(
    AND(
        OR(
            F2=4,
            OR(
                H2&gt;0, I2&gt;0, J2&gt;0, L2&gt;0, $AA$6&gt;0, $AA$9&gt;0, $AA$12, $AA$18
            )
        ),
        OR(O2=0, O2=1),
        N2&lt;&gt;0,
        AND(F2&lt;&gt;2, F2&lt;&gt;3)
    ),
    IF(
        OR(
            H2&gt;0, I2&gt;0, J2&gt;0, L2&gt;0
        ),
        D2 * E2,
        ROUND(
            IF(F2=0,
                (D2 * E2) / 1.12,
                D2 * E2
            ) * PRODUCT(1 - G2:G2 / 100, 1 - K2:K2 / 100, 1 - M2:M2 / 100),
        2)
    ),
"")</f>
        <v>220</v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311358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
            AND(
                F3=0,
                OR(
                    H3&gt;0, I3&gt;0, J3&gt;0, L3&gt;0, $AA$6&gt;0, $AA$9&gt;0, $AA$12, $AA$18
                )
            )
        )
    ),
    ROUND(D3 * E3 * PRODUCT(1 - G3:G3 / 100, 1 - K3:K3 / 100, 1 - M3:M3 / 100), 2),
"")</f>
        <v/>
      </c>
      <c r="U3" s="1" t="str" cm="1">
        <f t="array" ref="U3">IF(AND(F3=1, OR(O3=0, O3=1), N3&lt;&gt;0, NOT(OR(H3&gt;0, I3&gt;0, J3&gt;0, L3&gt;0, $AA$6&gt;0, $AA$9&gt;0, $AA$12, $AA$18))),
    ROUND(D3 * E3 * 1.12 * PRODUCT(1 - G3:G3 / 100, 1 - K3:K3 / 100, 1 - M3:M3 / 100), 2),
"")</f>
        <v/>
      </c>
      <c r="V3" s="1" t="str" cm="1">
        <f t="array" ref="V3">IF(
    AND(
        F3=2,
        OR(O3=0, O3=1),
        N3&lt;&gt;0,
        NOT(
            AND(
                F3&lt;&gt;2,
                OR(
                H3&gt;0, I3&gt;0, J3&gt;0, L3&gt;0, $AA$6&gt;0, $AA$9&gt;0, $AA$12, $AA$18
            )
            )
        )
    ),
    ROUND(D3 * E3 * PRODUCT(1 - G3:G3 / 100, 1 - K3:K3 / 100, 1 - M3:M3 / 100), 2),
"")</f>
        <v/>
      </c>
      <c r="W3" s="1" t="str">
        <f t="shared" ref="W3:W66" si="0">IF(
    AND(
        F3=3,
        OR(O3=0, O3=1),
        N3&lt;&gt;0
    ),
    ROUND(D3 * E3, 2),
"")</f>
        <v/>
      </c>
      <c r="X3" s="1" cm="1">
        <f t="array" ref="X3">IF(
    AND(
        OR(
            F3=4,
            OR(
                H3&gt;0, I3&gt;0, J3&gt;0, L3&gt;0, $AA$6&gt;0, $AA$9&gt;0, $AA$12, $AA$18
            )
        ),
        OR(O3=0, O3=1),
        N3&lt;&gt;0,
        AND(F3&lt;&gt;2, F3&lt;&gt;3)
    ),
    IF(
        OR(
            H3&gt;0, I3&gt;0, J3&gt;0, L3&gt;0
        ),
        D3 * E3,
        ROUND(
            IF(F3=0,
                (D3 * E3) / 1.12,
                D3 * E3
            ) * PRODUCT(1 - G3:G3 / 100, 1 - K3:K3 / 100, 1 - M3:M3 / 100),
        2)
    ),
"")</f>
        <v>110</v>
      </c>
      <c r="AA3" s="12">
        <v>3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311358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
            AND(
                F4=0,
                OR(
                    H4&gt;0, I4&gt;0, J4&gt;0, L4&gt;0, $AA$6&gt;0, $AA$9&gt;0, $AA$12, $AA$18
                )
            )
        )
    ),
    ROUND(D4 * E4 * PRODUCT(1 - G4:G4 / 100, 1 - K4:K4 / 100, 1 - M4:M4 / 100), 2),
"")</f>
        <v/>
      </c>
      <c r="U4" s="1" t="str" cm="1">
        <f t="array" ref="U4">IF(AND(F4=1, OR(O4=0, O4=1), N4&lt;&gt;0, NOT(OR(H4&gt;0, I4&gt;0, J4&gt;0, L4&gt;0, $AA$6&gt;0, $AA$9&gt;0, $AA$12, $AA$18))),
    ROUND(D4 * E4 * 1.12 * PRODUCT(1 - G4:G4 / 100, 1 - K4:K4 / 100, 1 - M4:M4 / 100), 2),
"")</f>
        <v/>
      </c>
      <c r="V4" s="1" cm="1">
        <f t="array" ref="V4">IF(
    AND(
        F4=2,
        OR(O4=0, O4=1),
        N4&lt;&gt;0,
        NOT(
            AND(
                F4&lt;&gt;2,
                OR(
                H4&gt;0, I4&gt;0, J4&gt;0, L4&gt;0, $AA$6&gt;0, $AA$9&gt;0, $AA$12, $AA$18
            )
            )
        )
    ),
    ROUND(D4 * E4 * PRODUCT(1 - G4:G4 / 100, 1 - K4:K4 / 100, 1 - M4:M4 / 100), 2),
"")</f>
        <v>110</v>
      </c>
      <c r="W4" s="1" t="str">
        <f t="shared" si="0"/>
        <v/>
      </c>
      <c r="X4" s="1" t="str" cm="1">
        <f t="array" ref="X4">IF(
    AND(
        OR(
            F4=4,
            OR(
                H4&gt;0, I4&gt;0, J4&gt;0, L4&gt;0, $AA$6&gt;0, $AA$9&gt;0, $AA$12, $AA$18
            )
        ),
        OR(O4=0, O4=1),
        N4&lt;&gt;0,
        AND(F4&lt;&gt;2, F4&lt;&gt;3)
    ),
    IF(
        OR(
            H4&gt;0, I4&gt;0, J4&gt;0, L4&gt;0
        ),
        D4 * E4,
        ROUND(
            IF(F4=0,
                (D4 * E4) / 1.12,
                D4 * E4
            ) * PRODUCT(1 - G4:G4 / 100, 1 - K4:K4 / 100, 1 - M4:M4 / 100),
        2)
    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311358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
            AND(
                F5=0,
                OR(
                    H5&gt;0, I5&gt;0, J5&gt;0, L5&gt;0, $AA$6&gt;0, $AA$9&gt;0, $AA$12, $AA$18
                )
            )
        )
    ),
    ROUND(D5 * E5 * PRODUCT(1 - G5:G5 / 100, 1 - K5:K5 / 100, 1 - M5:M5 / 100), 2),
"")</f>
        <v/>
      </c>
      <c r="U5" s="1" t="str" cm="1">
        <f t="array" ref="U5">IF(AND(F5=1, OR(O5=0, O5=1), N5&lt;&gt;0, NOT(OR(H5&gt;0, I5&gt;0, J5&gt;0, L5&gt;0, $AA$6&gt;0, $AA$9&gt;0, $AA$12, $AA$18))),
    ROUND(D5 * E5 * 1.12 * PRODUCT(1 - G5:G5 / 100, 1 - K5:K5 / 100, 1 - M5:M5 / 100), 2),
"")</f>
        <v/>
      </c>
      <c r="V5" s="1" t="str" cm="1">
        <f t="array" ref="V5">IF(
    AND(
        F5=2,
        OR(O5=0, O5=1),
        N5&lt;&gt;0,
        NOT(
            AND(
                F5&lt;&gt;2,
                OR(
                H5&gt;0, I5&gt;0, J5&gt;0, L5&gt;0, $AA$6&gt;0, $AA$9&gt;0, $AA$12, $AA$18
            )
            )
        )
    ),
    ROUND(D5 * E5 * PRODUCT(1 - G5:G5 / 100, 1 - K5:K5 / 100, 1 - M5:M5 / 100), 2),
"")</f>
        <v/>
      </c>
      <c r="W5" s="1" t="str">
        <f t="shared" si="0"/>
        <v/>
      </c>
      <c r="X5" s="1" cm="1">
        <f t="array" ref="X5">IF(
    AND(
        OR(
            F5=4,
            OR(
                H5&gt;0, I5&gt;0, J5&gt;0, L5&gt;0, $AA$6&gt;0, $AA$9&gt;0, $AA$12, $AA$18
            )
        ),
        OR(O5=0, O5=1),
        N5&lt;&gt;0,
        AND(F5&lt;&gt;2, F5&lt;&gt;3)
    ),
    IF(
        OR(
            H5&gt;0, I5&gt;0, J5&gt;0, L5&gt;0
        ),
        D5 * E5,
        ROUND(
            IF(F5=0,
                (D5 * E5) / 1.12,
                D5 * E5
            ) * PRODUCT(1 - G5:G5 / 100, 1 - K5:K5 / 100, 1 - M5:M5 / 100),
        2)
    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
            AND(
                F6=0,
                OR(
                    H6&gt;0, I6&gt;0, J6&gt;0, L6&gt;0, $AA$6&gt;0, $AA$9&gt;0, $AA$12, $AA$18
                )
            )
        )
    ),
    ROUND(D6 * E6 * PRODUCT(1 - G6:G6 / 100, 1 - K6:K6 / 100, 1 - M6:M6 / 100), 2),
"")</f>
        <v/>
      </c>
      <c r="U6" s="1" t="str" cm="1">
        <f t="array" ref="U6">IF(AND(F6=1, OR(O6=0, O6=1), N6&lt;&gt;0, NOT(OR(H6&gt;0, I6&gt;0, J6&gt;0, L6&gt;0, $AA$6&gt;0, $AA$9&gt;0, $AA$12, $AA$18))),
    ROUND(D6 * E6 * 1.12 * PRODUCT(1 - G6:G6 / 100, 1 - K6:K6 / 100, 1 - M6:M6 / 100), 2),
"")</f>
        <v/>
      </c>
      <c r="V6" s="1" t="str" cm="1">
        <f t="array" ref="V6">IF(
    AND(
        F6=2,
        OR(O6=0, O6=1),
        N6&lt;&gt;0,
        NOT(
            AND(
                F6&lt;&gt;2,
                OR(
                H6&gt;0, I6&gt;0, J6&gt;0, L6&gt;0, $AA$6&gt;0, $AA$9&gt;0, $AA$12, $AA$18
            )
            )
        )
    ),
    ROUND(D6 * E6 * PRODUCT(1 - G6:G6 / 100, 1 - K6:K6 / 100, 1 - M6:M6 / 100), 2),
"")</f>
        <v/>
      </c>
      <c r="W6" s="1" t="str">
        <f t="shared" si="0"/>
        <v/>
      </c>
      <c r="X6" s="1" t="str" cm="1">
        <f t="array" ref="X6">IF(
    AND(
        OR(
            F6=4,
            OR(
                H6&gt;0, I6&gt;0, J6&gt;0, L6&gt;0, $AA$6&gt;0, $AA$9&gt;0, $AA$12, $AA$18
            )
        ),
        OR(O6=0, O6=1),
        N6&lt;&gt;0,
        AND(F6&lt;&gt;2, F6&lt;&gt;3)
    ),
    IF(
        OR(
            H6&gt;0, I6&gt;0, J6&gt;0, L6&gt;0
        ),
        D6 * E6,
        ROUND(
            IF(F6=0,
                (D6 * E6) / 1.12,
                D6 * E6
            ) * PRODUCT(1 - G6:G6 / 100, 1 - K6:K6 / 100, 1 - M6:M6 / 100),
        2)
    ),
"")</f>
        <v/>
      </c>
      <c r="AA6" s="12">
        <v>1</v>
      </c>
      <c r="AC6" s="12">
        <v>20</v>
      </c>
      <c r="AG6" s="5">
        <f xml:space="preserve"> (SUM(T:T))</f>
        <v>0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1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
            AND(
                F7=0,
                OR(
                    H7&gt;0, I7&gt;0, J7&gt;0, L7&gt;0, $AA$6&gt;0, $AA$9&gt;0, $AA$12, $AA$18
                )
            )
        )
    ),
    ROUND(D7 * E7 * PRODUCT(1 - G7:G7 / 100, 1 - K7:K7 / 100, 1 - M7:M7 / 100), 2),
"")</f>
        <v/>
      </c>
      <c r="U7" s="1" t="str" cm="1">
        <f t="array" ref="U7">IF(AND(F7=1, OR(O7=0, O7=1), N7&lt;&gt;0, NOT(OR(H7&gt;0, I7&gt;0, J7&gt;0, L7&gt;0, $AA$6&gt;0, $AA$9&gt;0, $AA$12, $AA$18))),
    ROUND(D7 * E7 * 1.12 * PRODUCT(1 - G7:G7 / 100, 1 - K7:K7 / 100, 1 - M7:M7 / 100), 2),
"")</f>
        <v/>
      </c>
      <c r="V7" s="1" t="str" cm="1">
        <f t="array" ref="V7">IF(
    AND(
        F7=2,
        OR(O7=0, O7=1),
        N7&lt;&gt;0,
        NOT(
            AND(
                F7&lt;&gt;2,
                OR(
                H7&gt;0, I7&gt;0, J7&gt;0, L7&gt;0, $AA$6&gt;0, $AA$9&gt;0, $AA$12, $AA$18
            )
            )
        )
    ),
    ROUND(D7 * E7 * PRODUCT(1 - G7:G7 / 100, 1 - K7:K7 / 100, 1 - M7:M7 / 100), 2),
"")</f>
        <v/>
      </c>
      <c r="W7" s="1" t="str">
        <f t="shared" si="0"/>
        <v/>
      </c>
      <c r="X7" s="1" t="str" cm="1">
        <f t="array" ref="X7">IF(
    AND(
        OR(
            F7=4,
            OR(
                H7&gt;0, I7&gt;0, J7&gt;0, L7&gt;0, $AA$6&gt;0, $AA$9&gt;0, $AA$12, $AA$18
            )
        ),
        OR(O7=0, O7=1),
        N7&lt;&gt;0,
        AND(F7&lt;&gt;2, F7&lt;&gt;3)
    ),
    IF(
        OR(
            H7&gt;0, I7&gt;0, J7&gt;0, L7&gt;0
        ),
        D7 * E7,
        ROUND(
            IF(F7=0,
                (D7 * E7) / 1.12,
                D7 * E7
            ) * PRODUCT(1 - G7:G7 / 100, 1 - K7:K7 / 100, 1 - M7:M7 / 100),
        2)
    ),
"")</f>
        <v/>
      </c>
    </row>
    <row r="8" spans="1:40" x14ac:dyDescent="0.25">
      <c r="Q8" s="8" t="str">
        <f t="shared" si="1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
            AND(
                F8=0,
                OR(
                    H8&gt;0, I8&gt;0, J8&gt;0, L8&gt;0, $AA$6&gt;0, $AA$9&gt;0, $AA$12, $AA$18
                )
            )
        )
    ),
    ROUND(D8 * E8 * PRODUCT(1 - G8:G8 / 100, 1 - K8:K8 / 100, 1 - M8:M8 / 100), 2),
"")</f>
        <v/>
      </c>
      <c r="U8" s="1" t="str" cm="1">
        <f t="array" ref="U8">IF(AND(F8=1, OR(O8=0, O8=1), N8&lt;&gt;0, NOT(OR(H8&gt;0, I8&gt;0, J8&gt;0, L8&gt;0, $AA$6&gt;0, $AA$9&gt;0, $AA$12, $AA$18))),
    ROUND(D8 * E8 * 1.12 * PRODUCT(1 - G8:G8 / 100, 1 - K8:K8 / 100, 1 - M8:M8 / 100), 2),
"")</f>
        <v/>
      </c>
      <c r="V8" s="1" t="str" cm="1">
        <f t="array" ref="V8">IF(
    AND(
        F8=2,
        OR(O8=0, O8=1),
        N8&lt;&gt;0,
        NOT(
            AND(
                F8&lt;&gt;2,
                OR(
                H8&gt;0, I8&gt;0, J8&gt;0, L8&gt;0, $AA$6&gt;0, $AA$9&gt;0, $AA$12, $AA$18
            )
            )
        )
    ),
    ROUND(D8 * E8 * PRODUCT(1 - G8:G8 / 100, 1 - K8:K8 / 100, 1 - M8:M8 / 100), 2),
"")</f>
        <v/>
      </c>
      <c r="W8" s="1" t="str">
        <f t="shared" si="0"/>
        <v/>
      </c>
      <c r="X8" s="1" t="str" cm="1">
        <f t="array" ref="X8">IF(
    AND(
        OR(
            F8=4,
            OR(
                H8&gt;0, I8&gt;0, J8&gt;0, L8&gt;0, $AA$6&gt;0, $AA$9&gt;0, $AA$12, $AA$18
            )
        ),
        OR(O8=0, O8=1),
        N8&lt;&gt;0,
        AND(F8&lt;&gt;2, F8&lt;&gt;3)
    ),
    IF(
        OR(
            H8&gt;0, I8&gt;0, J8&gt;0, L8&gt;0
        ),
        D8 * E8,
        ROUND(
            IF(F8=0,
                (D8 * E8) / 1.12,
                D8 * E8
            ) * PRODUCT(1 - G8:G8 / 100, 1 - K8:K8 / 100, 1 - M8:M8 / 100),
        2)
    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1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
            AND(
                F9=0,
                OR(
                    H9&gt;0, I9&gt;0, J9&gt;0, L9&gt;0, $AA$6&gt;0, $AA$9&gt;0, $AA$12, $AA$18
                )
            )
        )
    ),
    ROUND(D9 * E9 * PRODUCT(1 - G9:G9 / 100, 1 - K9:K9 / 100, 1 - M9:M9 / 100), 2),
"")</f>
        <v/>
      </c>
      <c r="U9" s="1" t="str" cm="1">
        <f t="array" ref="U9">IF(AND(F9=1, OR(O9=0, O9=1), N9&lt;&gt;0, NOT(OR(H9&gt;0, I9&gt;0, J9&gt;0, L9&gt;0, $AA$6&gt;0, $AA$9&gt;0, $AA$12, $AA$18))),
    ROUND(D9 * E9 * 1.12 * PRODUCT(1 - G9:G9 / 100, 1 - K9:K9 / 100, 1 - M9:M9 / 100), 2),
"")</f>
        <v/>
      </c>
      <c r="V9" s="1" t="str" cm="1">
        <f t="array" ref="V9">IF(
    AND(
        F9=2,
        OR(O9=0, O9=1),
        N9&lt;&gt;0,
        NOT(
            AND(
                F9&lt;&gt;2,
                OR(
                H9&gt;0, I9&gt;0, J9&gt;0, L9&gt;0, $AA$6&gt;0, $AA$9&gt;0, $AA$12, $AA$18
            )
            )
        )
    ),
    ROUND(D9 * E9 * PRODUCT(1 - G9:G9 / 100, 1 - K9:K9 / 100, 1 - M9:M9 / 100), 2),
"")</f>
        <v/>
      </c>
      <c r="W9" s="1" t="str">
        <f t="shared" si="0"/>
        <v/>
      </c>
      <c r="X9" s="1" t="str" cm="1">
        <f t="array" ref="X9">IF(
    AND(
        OR(
            F9=4,
            OR(
                H9&gt;0, I9&gt;0, J9&gt;0, L9&gt;0, $AA$6&gt;0, $AA$9&gt;0, $AA$12, $AA$18
            )
        ),
        OR(O9=0, O9=1),
        N9&lt;&gt;0,
        AND(F9&lt;&gt;2, F9&lt;&gt;3)
    ),
    IF(
        OR(
            H9&gt;0, I9&gt;0, J9&gt;0, L9&gt;0
        ),
        D9 * E9,
        ROUND(
            IF(F9=0,
                (D9 * E9) / 1.12,
                D9 * E9
            ) * PRODUCT(1 - G9:G9 / 100, 1 - K9:K9 / 100, 1 - M9:M9 / 100),
        2)
    ),
"")</f>
        <v/>
      </c>
      <c r="AA9" s="12">
        <v>0</v>
      </c>
      <c r="AC9" s="12">
        <v>0</v>
      </c>
      <c r="AG9" s="5">
        <f xml:space="preserve"> (SUM(U:U) * 1.12)</f>
        <v>0</v>
      </c>
      <c r="AI9" s="3"/>
    </row>
    <row r="10" spans="1:40" x14ac:dyDescent="0.25">
      <c r="Q10" s="8" t="str">
        <f t="shared" si="1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
            AND(
                F10=0,
                OR(
                    H10&gt;0, I10&gt;0, J10&gt;0, L10&gt;0, $AA$6&gt;0, $AA$9&gt;0, $AA$12, $AA$18
                )
            )
        )
    ),
    ROUND(D10 * E10 * PRODUCT(1 - G10:G10 / 100, 1 - K10:K10 / 100, 1 - M10:M10 / 100), 2),
"")</f>
        <v/>
      </c>
      <c r="U10" s="1" t="str" cm="1">
        <f t="array" ref="U10">IF(AND(F10=1, OR(O10=0, O10=1), N10&lt;&gt;0, NOT(OR(H10&gt;0, I10&gt;0, J10&gt;0, L10&gt;0, $AA$6&gt;0, $AA$9&gt;0, $AA$12, $AA$18))),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
            AND(
                F10&lt;&gt;2,
                OR(
                H10&gt;0, I10&gt;0, J10&gt;0, L10&gt;0, $AA$6&gt;0, $AA$9&gt;0, $AA$12, $AA$18
            )
            )
        )
    ),
    ROUND(D10 * E10 * PRODUCT(1 - G10:G10 / 100, 1 - K10:K10 / 100, 1 - M10:M10 / 100), 2),
"")</f>
        <v/>
      </c>
      <c r="W10" s="1" t="str">
        <f t="shared" si="0"/>
        <v/>
      </c>
      <c r="X10" s="1" t="str" cm="1">
        <f t="array" ref="X10">IF(
    AND(
        OR(
            F10=4,
            OR(
                H10&gt;0, I10&gt;0, J10&gt;0, L10&gt;0, $AA$6&gt;0, $AA$9&gt;0, $AA$12, $AA$18
            )
        ),
        OR(O10=0, O10=1),
        N10&lt;&gt;0,
        AND(F10&lt;&gt;2, F10&lt;&gt;3)
    ),
    IF(
        OR(
            H10&gt;0, I10&gt;0, J10&gt;0, L10&gt;0
        ),
        D10 * E10,
        ROUND(
            IF(F10=0,
                (D10 * E10) / 1.12,
                D10 * E10
            ) * PRODUCT(1 - G10:G10 / 100, 1 - K10:K10 / 100, 1 - M10:M10 / 100),
        2)
    ),
"")</f>
        <v/>
      </c>
      <c r="AJ10" s="3"/>
    </row>
    <row r="11" spans="1:40" x14ac:dyDescent="0.25">
      <c r="A11" s="8"/>
      <c r="C11" s="8"/>
      <c r="D11" s="27"/>
      <c r="Q11" s="8" t="str">
        <f t="shared" si="1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
            AND(
                F11=0,
                OR(
                    H11&gt;0, I11&gt;0, J11&gt;0, L11&gt;0, $AA$6&gt;0, $AA$9&gt;0, $AA$12, $AA$18
                )
            )
        )
    ),
    ROUND(D11 * E11 * PRODUCT(1 - G11:G11 / 100, 1 - K11:K11 / 100, 1 - M11:M11 / 100), 2),
"")</f>
        <v/>
      </c>
      <c r="U11" s="1" t="str" cm="1">
        <f t="array" ref="U11">IF(AND(F11=1, OR(O11=0, O11=1), N11&lt;&gt;0, NOT(OR(H11&gt;0, I11&gt;0, J11&gt;0, L11&gt;0, $AA$6&gt;0, $AA$9&gt;0, $AA$12, $AA$18))),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
            AND(
                F11&lt;&gt;2,
                OR(
                H11&gt;0, I11&gt;0, J11&gt;0, L11&gt;0, $AA$6&gt;0, $AA$9&gt;0, $AA$12, $AA$18
            )
            )
        )
    ),
    ROUND(D11 * E11 * PRODUCT(1 - G11:G11 / 100, 1 - K11:K11 / 100, 1 - M11:M11 / 100), 2),
"")</f>
        <v/>
      </c>
      <c r="W11" s="1" t="str">
        <f t="shared" si="0"/>
        <v/>
      </c>
      <c r="X11" s="1" t="str" cm="1">
        <f t="array" ref="X11">IF(
    AND(
        OR(
            F11=4,
            OR(
                H11&gt;0, I11&gt;0, J11&gt;0, L11&gt;0, $AA$6&gt;0, $AA$9&gt;0, $AA$12, $AA$18
            )
        ),
        OR(O11=0, O11=1),
        N11&lt;&gt;0,
        AND(F11&lt;&gt;2, F11&lt;&gt;3)
    ),
    IF(
        OR(
            H11&gt;0, I11&gt;0, J11&gt;0, L11&gt;0
        ),
        D11 * E11,
        ROUND(
            IF(F11=0,
                (D11 * E11) / 1.12,
                D11 * E11
            ) * PRODUCT(1 - G11:G11 / 100, 1 - K11:K11 / 100, 1 - M11:M11 / 100),
        2)
    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1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
            AND(
                F12=0,
                OR(
                    H12&gt;0, I12&gt;0, J12&gt;0, L12&gt;0, $AA$6&gt;0, $AA$9&gt;0, $AA$12, $AA$18
                )
            )
        )
    ),
    ROUND(D12 * E12 * PRODUCT(1 - G12:G12 / 100, 1 - K12:K12 / 100, 1 - M12:M12 / 100), 2),
"")</f>
        <v/>
      </c>
      <c r="U12" s="1" t="str" cm="1">
        <f t="array" ref="U12">IF(AND(F12=1, OR(O12=0, O12=1), N12&lt;&gt;0, NOT(OR(H12&gt;0, I12&gt;0, J12&gt;0, L12&gt;0, $AA$6&gt;0, $AA$9&gt;0, $AA$12, $AA$18))),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
            AND(
                F12&lt;&gt;2,
                OR(
                H12&gt;0, I12&gt;0, J12&gt;0, L12&gt;0, $AA$6&gt;0, $AA$9&gt;0, $AA$12, $AA$18
            )
            )
        )
    ),
    ROUND(D12 * E12 * PRODUCT(1 - G12:G12 / 100, 1 - K12:K12 / 100, 1 - M12:M12 / 100), 2),
"")</f>
        <v/>
      </c>
      <c r="W12" s="1" t="str">
        <f t="shared" si="0"/>
        <v/>
      </c>
      <c r="X12" s="1" t="str" cm="1">
        <f t="array" ref="X12">IF(
    AND(
        OR(
            F12=4,
            OR(
                H12&gt;0, I12&gt;0, J12&gt;0, L12&gt;0, $AA$6&gt;0, $AA$9&gt;0, $AA$12, $AA$18
            )
        ),
        OR(O12=0, O12=1),
        N12&lt;&gt;0,
        AND(F12&lt;&gt;2, F12&lt;&gt;3)
    ),
    IF(
        OR(
            H12&gt;0, I12&gt;0, J12&gt;0, L12&gt;0
        ),
        D12 * E12,
        ROUND(
            IF(F12=0,
                (D12 * E12) / 1.12,
                D12 * E12
            ) * PRODUCT(1 - G12:G12 / 100, 1 - K12:K12 / 100, 1 - M12:M12 / 100),
        2)
    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1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
            AND(
                F13=0,
                OR(
                    H13&gt;0, I13&gt;0, J13&gt;0, L13&gt;0, $AA$6&gt;0, $AA$9&gt;0, $AA$12, $AA$18
                )
            )
        )
    ),
    ROUND(D13 * E13 * PRODUCT(1 - G13:G13 / 100, 1 - K13:K13 / 100, 1 - M13:M13 / 100), 2),
"")</f>
        <v/>
      </c>
      <c r="U13" s="1" t="str" cm="1">
        <f t="array" ref="U13">IF(AND(F13=1, OR(O13=0, O13=1), N13&lt;&gt;0, NOT(OR(H13&gt;0, I13&gt;0, J13&gt;0, L13&gt;0, $AA$6&gt;0, $AA$9&gt;0, $AA$12, $AA$18))),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
            AND(
                F13&lt;&gt;2,
                OR(
                H13&gt;0, I13&gt;0, J13&gt;0, L13&gt;0, $AA$6&gt;0, $AA$9&gt;0, $AA$12, $AA$18
            )
            )
        )
    ),
    ROUND(D13 * E13 * PRODUCT(1 - G13:G13 / 100, 1 - K13:K13 / 100, 1 - M13:M13 / 100), 2),
"")</f>
        <v/>
      </c>
      <c r="W13" s="1" t="str">
        <f t="shared" si="0"/>
        <v/>
      </c>
      <c r="X13" s="1" t="str" cm="1">
        <f t="array" ref="X13">IF(
    AND(
        OR(
            F13=4,
            OR(
                H13&gt;0, I13&gt;0, J13&gt;0, L13&gt;0, $AA$6&gt;0, $AA$9&gt;0, $AA$12, $AA$18
            )
        ),
        OR(O13=0, O13=1),
        N13&lt;&gt;0,
        AND(F13&lt;&gt;2, F13&lt;&gt;3)
    ),
    IF(
        OR(
            H13&gt;0, I13&gt;0, J13&gt;0, L13&gt;0
        ),
        D13 * E13,
        ROUND(
            IF(F13=0,
                (D13 * E13) / 1.12,
                D13 * E13
            ) * PRODUCT(1 - G13:G13 / 100, 1 - K13:K13 / 100, 1 - M13:M13 / 100),
        2)
    ),
"")</f>
        <v/>
      </c>
    </row>
    <row r="14" spans="1:40" x14ac:dyDescent="0.25">
      <c r="A14" s="28"/>
      <c r="C14" s="28"/>
      <c r="D14" s="27"/>
      <c r="Q14" s="8" t="str">
        <f t="shared" si="1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
            AND(
                F14=0,
                OR(
                    H14&gt;0, I14&gt;0, J14&gt;0, L14&gt;0, $AA$6&gt;0, $AA$9&gt;0, $AA$12, $AA$18
                )
            )
        )
    ),
    ROUND(D14 * E14 * PRODUCT(1 - G14:G14 / 100, 1 - K14:K14 / 100, 1 - M14:M14 / 100), 2),
"")</f>
        <v/>
      </c>
      <c r="U14" s="1" t="str" cm="1">
        <f t="array" ref="U14">IF(AND(F14=1, OR(O14=0, O14=1), N14&lt;&gt;0, NOT(OR(H14&gt;0, I14&gt;0, J14&gt;0, L14&gt;0, $AA$6&gt;0, $AA$9&gt;0, $AA$12, $AA$18))),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
            AND(
                F14&lt;&gt;2,
                OR(
                H14&gt;0, I14&gt;0, J14&gt;0, L14&gt;0, $AA$6&gt;0, $AA$9&gt;0, $AA$12, $AA$18
            )
            )
        )
    ),
    ROUND(D14 * E14 * PRODUCT(1 - G14:G14 / 100, 1 - K14:K14 / 100, 1 - M14:M14 / 100), 2),
"")</f>
        <v/>
      </c>
      <c r="W14" s="1" t="str">
        <f t="shared" si="0"/>
        <v/>
      </c>
      <c r="X14" s="1" t="str" cm="1">
        <f t="array" ref="X14">IF(
    AND(
        OR(
            F14=4,
            OR(
                H14&gt;0, I14&gt;0, J14&gt;0, L14&gt;0, $AA$6&gt;0, $AA$9&gt;0, $AA$12, $AA$18
            )
        ),
        OR(O14=0, O14=1),
        N14&lt;&gt;0,
        AND(F14&lt;&gt;2, F14&lt;&gt;3)
    ),
    IF(
        OR(
            H14&gt;0, I14&gt;0, J14&gt;0, L14&gt;0
        ),
        D14 * E14,
        ROUND(
            IF(F14=0,
                (D14 * E14) / 1.12,
                D14 * E14
            ) * PRODUCT(1 - G14:G14 / 100, 1 - K14:K14 / 100, 1 - M14:M14 / 100),
        2)
    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1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
            AND(
                F15=0,
                OR(
                    H15&gt;0, I15&gt;0, J15&gt;0, L15&gt;0, $AA$6&gt;0, $AA$9&gt;0, $AA$12, $AA$18
                )
            )
        )
    ),
    ROUND(D15 * E15 * PRODUCT(1 - G15:G15 / 100, 1 - K15:K15 / 100, 1 - M15:M15 / 100), 2),
"")</f>
        <v/>
      </c>
      <c r="U15" s="1" t="str" cm="1">
        <f t="array" ref="U15">IF(AND(F15=1, OR(O15=0, O15=1), N15&lt;&gt;0, NOT(OR(H15&gt;0, I15&gt;0, J15&gt;0, L15&gt;0, $AA$6&gt;0, $AA$9&gt;0, $AA$12, $AA$18))),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
            AND(
                F15&lt;&gt;2,
                OR(
                H15&gt;0, I15&gt;0, J15&gt;0, L15&gt;0, $AA$6&gt;0, $AA$9&gt;0, $AA$12, $AA$18
            )
            )
        )
    ),
    ROUND(D15 * E15 * PRODUCT(1 - G15:G15 / 100, 1 - K15:K15 / 100, 1 - M15:M15 / 100), 2),
"")</f>
        <v/>
      </c>
      <c r="W15" s="1" t="str">
        <f t="shared" si="0"/>
        <v/>
      </c>
      <c r="X15" s="1" t="str" cm="1">
        <f t="array" ref="X15">IF(
    AND(
        OR(
            F15=4,
            OR(
                H15&gt;0, I15&gt;0, J15&gt;0, L15&gt;0, $AA$6&gt;0, $AA$9&gt;0, $AA$12, $AA$18
            )
        ),
        OR(O15=0, O15=1),
        N15&lt;&gt;0,
        AND(F15&lt;&gt;2, F15&lt;&gt;3)
    ),
    IF(
        OR(
            H15&gt;0, I15&gt;0, J15&gt;0, L15&gt;0
        ),
        D15 * E15,
        ROUND(
            IF(F15=0,
                (D15 * E15) / 1.12,
                D15 * E15
            ) * PRODUCT(1 - G15:G15 / 100, 1 - K15:K15 / 100, 1 - M15:M15 / 100),
        2)
    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1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
            AND(
                F16=0,
                OR(
                    H16&gt;0, I16&gt;0, J16&gt;0, L16&gt;0, $AA$6&gt;0, $AA$9&gt;0, $AA$12, $AA$18
                )
            )
        )
    ),
    ROUND(D16 * E16 * PRODUCT(1 - G16:G16 / 100, 1 - K16:K16 / 100, 1 - M16:M16 / 100), 2),
"")</f>
        <v/>
      </c>
      <c r="U16" s="1" t="str" cm="1">
        <f t="array" ref="U16">IF(AND(F16=1, OR(O16=0, O16=1), N16&lt;&gt;0, NOT(OR(H16&gt;0, I16&gt;0, J16&gt;0, L16&gt;0, $AA$6&gt;0, $AA$9&gt;0, $AA$12, $AA$18))),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
            AND(
                F16&lt;&gt;2,
                OR(
                H16&gt;0, I16&gt;0, J16&gt;0, L16&gt;0, $AA$6&gt;0, $AA$9&gt;0, $AA$12, $AA$18
            )
            )
        )
    ),
    ROUND(D16 * E16 * PRODUCT(1 - G16:G16 / 100, 1 - K16:K16 / 100, 1 - M16:M16 / 100), 2),
"")</f>
        <v/>
      </c>
      <c r="W16" s="1" t="str">
        <f t="shared" si="0"/>
        <v/>
      </c>
      <c r="X16" s="1" t="str" cm="1">
        <f t="array" ref="X16">IF(
    AND(
        OR(
            F16=4,
            OR(
                H16&gt;0, I16&gt;0, J16&gt;0, L16&gt;0, $AA$6&gt;0, $AA$9&gt;0, $AA$12, $AA$18
            )
        ),
        OR(O16=0, O16=1),
        N16&lt;&gt;0,
        AND(F16&lt;&gt;2, F16&lt;&gt;3)
    ),
    IF(
        OR(
            H16&gt;0, I16&gt;0, J16&gt;0, L16&gt;0
        ),
        D16 * E16,
        ROUND(
            IF(F16=0,
                (D16 * E16) / 1.12,
                D16 * E16
            ) * PRODUCT(1 - G16:G16 / 100, 1 - K16:K16 / 100, 1 - M16:M16 / 100),
        2)
    ),
"")</f>
        <v/>
      </c>
    </row>
    <row r="17" spans="1:33" x14ac:dyDescent="0.25">
      <c r="A17" s="8"/>
      <c r="C17" s="8"/>
      <c r="D17" s="27"/>
      <c r="Q17" s="8" t="str">
        <f t="shared" si="1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
            AND(
                F17=0,
                OR(
                    H17&gt;0, I17&gt;0, J17&gt;0, L17&gt;0, $AA$6&gt;0, $AA$9&gt;0, $AA$12, $AA$18
                )
            )
        )
    ),
    ROUND(D17 * E17 * PRODUCT(1 - G17:G17 / 100, 1 - K17:K17 / 100, 1 - M17:M17 / 100), 2),
"")</f>
        <v/>
      </c>
      <c r="U17" s="1" t="str" cm="1">
        <f t="array" ref="U17">IF(AND(F17=1, OR(O17=0, O17=1), N17&lt;&gt;0, NOT(OR(H17&gt;0, I17&gt;0, J17&gt;0, L17&gt;0, $AA$6&gt;0, $AA$9&gt;0, $AA$12, $AA$18))),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
            AND(
                F17&lt;&gt;2,
                OR(
                H17&gt;0, I17&gt;0, J17&gt;0, L17&gt;0, $AA$6&gt;0, $AA$9&gt;0, $AA$12, $AA$18
            )
            )
        )
    ),
    ROUND(D17 * E17 * PRODUCT(1 - G17:G17 / 100, 1 - K17:K17 / 100, 1 - M17:M17 / 100), 2),
"")</f>
        <v/>
      </c>
      <c r="W17" s="1" t="str">
        <f t="shared" si="0"/>
        <v/>
      </c>
      <c r="X17" s="1" t="str" cm="1">
        <f t="array" ref="X17">IF(
    AND(
        OR(
            F17=4,
            OR(
                H17&gt;0, I17&gt;0, J17&gt;0, L17&gt;0, $AA$6&gt;0, $AA$9&gt;0, $AA$12, $AA$18
            )
        ),
        OR(O17=0, O17=1),
        N17&lt;&gt;0,
        AND(F17&lt;&gt;2, F17&lt;&gt;3)
    ),
    IF(
        OR(
            H17&gt;0, I17&gt;0, J17&gt;0, L17&gt;0
        ),
        D17 * E17,
        ROUND(
            IF(F17=0,
                (D17 * E17) / 1.12,
                D17 * E17
            ) * PRODUCT(1 - G17:G17 / 100, 1 - K17:K17 / 100, 1 - M17:M17 / 100),
        2)
    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1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
            AND(
                F18=0,
                OR(
                    H18&gt;0, I18&gt;0, J18&gt;0, L18&gt;0, $AA$6&gt;0, $AA$9&gt;0, $AA$12, $AA$18
                )
            )
        )
    ),
    ROUND(D18 * E18 * PRODUCT(1 - G18:G18 / 100, 1 - K18:K18 / 100, 1 - M18:M18 / 100), 2),
"")</f>
        <v/>
      </c>
      <c r="U18" s="1" t="str" cm="1">
        <f t="array" ref="U18">IF(AND(F18=1, OR(O18=0, O18=1), N18&lt;&gt;0, NOT(OR(H18&gt;0, I18&gt;0, J18&gt;0, L18&gt;0, $AA$6&gt;0, $AA$9&gt;0, $AA$12, $AA$18))),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
            AND(
                F18&lt;&gt;2,
                OR(
                H18&gt;0, I18&gt;0, J18&gt;0, L18&gt;0, $AA$6&gt;0, $AA$9&gt;0, $AA$12, $AA$18
            )
            )
        )
    ),
    ROUND(D18 * E18 * PRODUCT(1 - G18:G18 / 100, 1 - K18:K18 / 100, 1 - M18:M18 / 100), 2),
"")</f>
        <v/>
      </c>
      <c r="W18" s="1" t="str">
        <f t="shared" si="0"/>
        <v/>
      </c>
      <c r="X18" s="1" t="str" cm="1">
        <f t="array" ref="X18">IF(
    AND(
        OR(
            F18=4,
            OR(
                H18&gt;0, I18&gt;0, J18&gt;0, L18&gt;0, $AA$6&gt;0, $AA$9&gt;0, $AA$12, $AA$18
            )
        ),
        OR(O18=0, O18=1),
        N18&lt;&gt;0,
        AND(F18&lt;&gt;2, F18&lt;&gt;3)
    ),
    IF(
        OR(
            H18&gt;0, I18&gt;0, J18&gt;0, L18&gt;0
        ),
        D18 * E18,
        ROUND(
            IF(F18=0,
                (D18 * E18) / 1.12,
                D18 * E18
            ) * PRODUCT(1 - G18:G18 / 100, 1 - K18:K18 / 100, 1 - M18:M18 / 100),
        2)
    ),
"")</f>
        <v/>
      </c>
      <c r="AA18" s="12">
        <v>0</v>
      </c>
      <c r="AC18" s="12">
        <v>10</v>
      </c>
      <c r="AG18" s="5">
        <f>SUM(X:X)</f>
        <v>440</v>
      </c>
    </row>
    <row r="19" spans="1:33" x14ac:dyDescent="0.25">
      <c r="A19" s="8"/>
      <c r="C19" s="8"/>
      <c r="D19" s="27"/>
      <c r="Q19" s="8" t="str">
        <f t="shared" si="1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
            AND(
                F19=0,
                OR(
                    H19&gt;0, I19&gt;0, J19&gt;0, L19&gt;0, $AA$6&gt;0, $AA$9&gt;0, $AA$12, $AA$18
                )
            )
        )
    ),
    ROUND(D19 * E19 * PRODUCT(1 - G19:G19 / 100, 1 - K19:K19 / 100, 1 - M19:M19 / 100), 2),
"")</f>
        <v/>
      </c>
      <c r="U19" s="1" t="str" cm="1">
        <f t="array" ref="U19">IF(AND(F19=1, OR(O19=0, O19=1), N19&lt;&gt;0, NOT(OR(H19&gt;0, I19&gt;0, J19&gt;0, L19&gt;0, $AA$6&gt;0, $AA$9&gt;0, $AA$12, $AA$18))),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
            AND(
                F19&lt;&gt;2,
                OR(
                H19&gt;0, I19&gt;0, J19&gt;0, L19&gt;0, $AA$6&gt;0, $AA$9&gt;0, $AA$12, $AA$18
            )
            )
        )
    ),
    ROUND(D19 * E19 * PRODUCT(1 - G19:G19 / 100, 1 - K19:K19 / 100, 1 - M19:M19 / 100), 2),
"")</f>
        <v/>
      </c>
      <c r="W19" s="1" t="str">
        <f t="shared" si="0"/>
        <v/>
      </c>
      <c r="X19" s="1" t="str" cm="1">
        <f t="array" ref="X19">IF(
    AND(
        OR(
            F19=4,
            OR(
                H19&gt;0, I19&gt;0, J19&gt;0, L19&gt;0, $AA$6&gt;0, $AA$9&gt;0, $AA$12, $AA$18
            )
        ),
        OR(O19=0, O19=1),
        N19&lt;&gt;0,
        AND(F19&lt;&gt;2, F19&lt;&gt;3)
    ),
    IF(
        OR(
            H19&gt;0, I19&gt;0, J19&gt;0, L19&gt;0
        ),
        D19 * E19,
        ROUND(
            IF(F19=0,
                (D19 * E19) / 1.12,
                D19 * E19
            ) * PRODUCT(1 - G19:G19 / 100, 1 - K19:K19 / 100, 1 - M19:M19 / 100),
        2)
    ),
"")</f>
        <v/>
      </c>
    </row>
    <row r="20" spans="1:33" x14ac:dyDescent="0.25">
      <c r="A20" s="8"/>
      <c r="C20" s="8"/>
      <c r="D20" s="27"/>
      <c r="Q20" s="8" t="str">
        <f t="shared" si="1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
            AND(
                F20=0,
                OR(
                    H20&gt;0, I20&gt;0, J20&gt;0, L20&gt;0, $AA$6&gt;0, $AA$9&gt;0, $AA$12, $AA$18
                )
            )
        )
    ),
    ROUND(D20 * E20 * PRODUCT(1 - G20:G20 / 100, 1 - K20:K20 / 100, 1 - M20:M20 / 100), 2),
"")</f>
        <v/>
      </c>
      <c r="U20" s="1" t="str" cm="1">
        <f t="array" ref="U20">IF(AND(F20=1, OR(O20=0, O20=1), N20&lt;&gt;0, NOT(OR(H20&gt;0, I20&gt;0, J20&gt;0, L20&gt;0, $AA$6&gt;0, $AA$9&gt;0, $AA$12, $AA$18))),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
            AND(
                F20&lt;&gt;2,
                OR(
                H20&gt;0, I20&gt;0, J20&gt;0, L20&gt;0, $AA$6&gt;0, $AA$9&gt;0, $AA$12, $AA$18
            )
            )
        )
    ),
    ROUND(D20 * E20 * PRODUCT(1 - G20:G20 / 100, 1 - K20:K20 / 100, 1 - M20:M20 / 100), 2),
"")</f>
        <v/>
      </c>
      <c r="W20" s="1" t="str">
        <f t="shared" si="0"/>
        <v/>
      </c>
      <c r="X20" s="1" t="str" cm="1">
        <f t="array" ref="X20">IF(
    AND(
        OR(
            F20=4,
            OR(
                H20&gt;0, I20&gt;0, J20&gt;0, L20&gt;0, $AA$6&gt;0, $AA$9&gt;0, $AA$12, $AA$18
            )
        ),
        OR(O20=0, O20=1),
        N20&lt;&gt;0,
        AND(F20&lt;&gt;2, F20&lt;&gt;3)
    ),
    IF(
        OR(
            H20&gt;0, I20&gt;0, J20&gt;0, L20&gt;0
        ),
        D20 * E20,
        ROUND(
            IF(F20=0,
                (D20 * E20) / 1.12,
                D20 * E20
            ) * PRODUCT(1 - G20:G20 / 100, 1 - K20:K20 / 100, 1 - M20:M20 / 100),
        2)
    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1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
            AND(
                F21=0,
                OR(
                    H21&gt;0, I21&gt;0, J21&gt;0, L21&gt;0, $AA$6&gt;0, $AA$9&gt;0, $AA$12, $AA$18
                )
            )
        )
    ),
    ROUND(D21 * E21 * PRODUCT(1 - G21:G21 / 100, 1 - K21:K21 / 100, 1 - M21:M21 / 100), 2),
"")</f>
        <v/>
      </c>
      <c r="U21" s="1" t="str" cm="1">
        <f t="array" ref="U21">IF(AND(F21=1, OR(O21=0, O21=1), N21&lt;&gt;0, NOT(OR(H21&gt;0, I21&gt;0, J21&gt;0, L21&gt;0, $AA$6&gt;0, $AA$9&gt;0, $AA$12, $AA$18))),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
            AND(
                F21&lt;&gt;2,
                OR(
                H21&gt;0, I21&gt;0, J21&gt;0, L21&gt;0, $AA$6&gt;0, $AA$9&gt;0, $AA$12, $AA$18
            )
            )
        )
    ),
    ROUND(D21 * E21 * PRODUCT(1 - G21:G21 / 100, 1 - K21:K21 / 100, 1 - M21:M21 / 100), 2),
"")</f>
        <v/>
      </c>
      <c r="W21" s="1" t="str">
        <f t="shared" si="0"/>
        <v/>
      </c>
      <c r="X21" s="1" t="str" cm="1">
        <f t="array" ref="X21">IF(
    AND(
        OR(
            F21=4,
            OR(
                H21&gt;0, I21&gt;0, J21&gt;0, L21&gt;0, $AA$6&gt;0, $AA$9&gt;0, $AA$12, $AA$18
            )
        ),
        OR(O21=0, O21=1),
        N21&lt;&gt;0,
        AND(F21&lt;&gt;2, F21&lt;&gt;3)
    ),
    IF(
        OR(
            H21&gt;0, I21&gt;0, J21&gt;0, L21&gt;0
        ),
        D21 * E21,
        ROUND(
            IF(F21=0,
                (D21 * E21) / 1.12,
                D21 * E21
            ) * PRODUCT(1 - G21:G21 / 100, 1 - K21:K21 / 100, 1 - M21:M21 / 100),
        2)
    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1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
            AND(
                F22=0,
                OR(
                    H22&gt;0, I22&gt;0, J22&gt;0, L22&gt;0, $AA$6&gt;0, $AA$9&gt;0, $AA$12, $AA$18
                )
            )
        )
    ),
    ROUND(D22 * E22 * PRODUCT(1 - G22:G22 / 100, 1 - K22:K22 / 100, 1 - M22:M22 / 100), 2),
"")</f>
        <v/>
      </c>
      <c r="U22" s="1" t="str" cm="1">
        <f t="array" ref="U22">IF(AND(F22=1, OR(O22=0, O22=1), N22&lt;&gt;0, NOT(OR(H22&gt;0, I22&gt;0, J22&gt;0, L22&gt;0, $AA$6&gt;0, $AA$9&gt;0, $AA$12, $AA$18))),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
            AND(
                F22&lt;&gt;2,
                OR(
                H22&gt;0, I22&gt;0, J22&gt;0, L22&gt;0, $AA$6&gt;0, $AA$9&gt;0, $AA$12, $AA$18
            )
            )
        )
    ),
    ROUND(D22 * E22 * PRODUCT(1 - G22:G22 / 100, 1 - K22:K22 / 100, 1 - M22:M22 / 100), 2),
"")</f>
        <v/>
      </c>
      <c r="W22" s="1" t="str">
        <f t="shared" si="0"/>
        <v/>
      </c>
      <c r="X22" s="1" t="str" cm="1">
        <f t="array" ref="X22">IF(
    AND(
        OR(
            F22=4,
            OR(
                H22&gt;0, I22&gt;0, J22&gt;0, L22&gt;0, $AA$6&gt;0, $AA$9&gt;0, $AA$12, $AA$18
            )
        ),
        OR(O22=0, O22=1),
        N22&lt;&gt;0,
        AND(F22&lt;&gt;2, F22&lt;&gt;3)
    ),
    IF(
        OR(
            H22&gt;0, I22&gt;0, J22&gt;0, L22&gt;0
        ),
        D22 * E22,
        ROUND(
            IF(F22=0,
                (D22 * E22) / 1.12,
                D22 * E22
            ) * PRODUCT(1 - G22:G22 / 100, 1 - K22:K22 / 100, 1 - M22:M22 / 100),
        2)
    ),
"")</f>
        <v/>
      </c>
    </row>
    <row r="23" spans="1:33" x14ac:dyDescent="0.25">
      <c r="A23" s="8"/>
      <c r="C23" s="8"/>
      <c r="D23" s="27"/>
      <c r="Q23" s="8" t="str">
        <f t="shared" si="1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
            AND(
                F23=0,
                OR(
                    H23&gt;0, I23&gt;0, J23&gt;0, L23&gt;0, $AA$6&gt;0, $AA$9&gt;0, $AA$12, $AA$18
                )
            )
        )
    ),
    ROUND(D23 * E23 * PRODUCT(1 - G23:G23 / 100, 1 - K23:K23 / 100, 1 - M23:M23 / 100), 2),
"")</f>
        <v/>
      </c>
      <c r="U23" s="1" t="str" cm="1">
        <f t="array" ref="U23">IF(AND(F23=1, OR(O23=0, O23=1), N23&lt;&gt;0, NOT(OR(H23&gt;0, I23&gt;0, J23&gt;0, L23&gt;0, $AA$6&gt;0, $AA$9&gt;0, $AA$12, $AA$18))),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
            AND(
                F23&lt;&gt;2,
                OR(
                H23&gt;0, I23&gt;0, J23&gt;0, L23&gt;0, $AA$6&gt;0, $AA$9&gt;0, $AA$12, $AA$18
            )
            )
        )
    ),
    ROUND(D23 * E23 * PRODUCT(1 - G23:G23 / 100, 1 - K23:K23 / 100, 1 - M23:M23 / 100), 2),
"")</f>
        <v/>
      </c>
      <c r="W23" s="1" t="str">
        <f t="shared" si="0"/>
        <v/>
      </c>
      <c r="X23" s="1" t="str" cm="1">
        <f t="array" ref="X23">IF(
    AND(
        OR(
            F23=4,
            OR(
                H23&gt;0, I23&gt;0, J23&gt;0, L23&gt;0, $AA$6&gt;0, $AA$9&gt;0, $AA$12, $AA$18
            )
        ),
        OR(O23=0, O23=1),
        N23&lt;&gt;0,
        AND(F23&lt;&gt;2, F23&lt;&gt;3)
    ),
    IF(
        OR(
            H23&gt;0, I23&gt;0, J23&gt;0, L23&gt;0
        ),
        D23 * E23,
        ROUND(
            IF(F23=0,
                (D23 * E23) / 1.12,
                D23 * E23
            ) * PRODUCT(1 - G23:G23 / 100, 1 - K23:K23 / 100, 1 - M23:M23 / 100),
        2)
    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1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
            AND(
                F24=0,
                OR(
                    H24&gt;0, I24&gt;0, J24&gt;0, L24&gt;0, $AA$6&gt;0, $AA$9&gt;0, $AA$12, $AA$18
                )
            )
        )
    ),
    ROUND(D24 * E24 * PRODUCT(1 - G24:G24 / 100, 1 - K24:K24 / 100, 1 - M24:M24 / 100), 2),
"")</f>
        <v/>
      </c>
      <c r="U24" s="1" t="str" cm="1">
        <f t="array" ref="U24">IF(AND(F24=1, OR(O24=0, O24=1), N24&lt;&gt;0, NOT(OR(H24&gt;0, I24&gt;0, J24&gt;0, L24&gt;0, $AA$6&gt;0, $AA$9&gt;0, $AA$12, $AA$18))),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
            AND(
                F24&lt;&gt;2,
                OR(
                H24&gt;0, I24&gt;0, J24&gt;0, L24&gt;0, $AA$6&gt;0, $AA$9&gt;0, $AA$12, $AA$18
            )
            )
        )
    ),
    ROUND(D24 * E24 * PRODUCT(1 - G24:G24 / 100, 1 - K24:K24 / 100, 1 - M24:M24 / 100), 2),
"")</f>
        <v/>
      </c>
      <c r="W24" s="1" t="str">
        <f t="shared" si="0"/>
        <v/>
      </c>
      <c r="X24" s="1" t="str" cm="1">
        <f t="array" ref="X24">IF(
    AND(
        OR(
            F24=4,
            OR(
                H24&gt;0, I24&gt;0, J24&gt;0, L24&gt;0, $AA$6&gt;0, $AA$9&gt;0, $AA$12, $AA$18
            )
        ),
        OR(O24=0, O24=1),
        N24&lt;&gt;0,
        AND(F24&lt;&gt;2, F24&lt;&gt;3)
    ),
    IF(
        OR(
            H24&gt;0, I24&gt;0, J24&gt;0, L24&gt;0
        ),
        D24 * E24,
        ROUND(
            IF(F24=0,
                (D24 * E24) / 1.12,
                D24 * E24
            ) * PRODUCT(1 - G24:G24 / 100, 1 - K24:K24 / 100, 1 - M24:M24 / 100),
        2)
    ),
"")</f>
        <v/>
      </c>
      <c r="AA24" t="s">
        <v>58</v>
      </c>
      <c r="AG24" s="5">
        <f>AG6+AG9</f>
        <v>0</v>
      </c>
    </row>
    <row r="25" spans="1:33" x14ac:dyDescent="0.25">
      <c r="A25" s="8"/>
      <c r="C25" s="8"/>
      <c r="D25" s="27"/>
      <c r="Q25" s="8" t="str">
        <f t="shared" si="1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
            AND(
                F25=0,
                OR(
                    H25&gt;0, I25&gt;0, J25&gt;0, L25&gt;0, $AA$6&gt;0, $AA$9&gt;0, $AA$12, $AA$18
                )
            )
        )
    ),
    ROUND(D25 * E25 * PRODUCT(1 - G25:G25 / 100, 1 - K25:K25 / 100, 1 - M25:M25 / 100), 2),
"")</f>
        <v/>
      </c>
      <c r="U25" s="1" t="str" cm="1">
        <f t="array" ref="U25">IF(AND(F25=1, OR(O25=0, O25=1), N25&lt;&gt;0, NOT(OR(H25&gt;0, I25&gt;0, J25&gt;0, L25&gt;0, $AA$6&gt;0, $AA$9&gt;0, $AA$12, $AA$18))),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
            AND(
                F25&lt;&gt;2,
                OR(
                H25&gt;0, I25&gt;0, J25&gt;0, L25&gt;0, $AA$6&gt;0, $AA$9&gt;0, $AA$12, $AA$18
            )
            )
        )
    ),
    ROUND(D25 * E25 * PRODUCT(1 - G25:G25 / 100, 1 - K25:K25 / 100, 1 - M25:M25 / 100), 2),
"")</f>
        <v/>
      </c>
      <c r="W25" s="1" t="str">
        <f t="shared" si="0"/>
        <v/>
      </c>
      <c r="X25" s="1" t="str" cm="1">
        <f t="array" ref="X25">IF(
    AND(
        OR(
            F25=4,
            OR(
                H25&gt;0, I25&gt;0, J25&gt;0, L25&gt;0, $AA$6&gt;0, $AA$9&gt;0, $AA$12, $AA$18
            )
        ),
        OR(O25=0, O25=1),
        N25&lt;&gt;0,
        AND(F25&lt;&gt;2, F25&lt;&gt;3)
    ),
    IF(
        OR(
            H25&gt;0, I25&gt;0, J25&gt;0, L25&gt;0
        ),
        D25 * E25,
        ROUND(
            IF(F25=0,
                (D25 * E25) / 1.12,
                D25 * E25
            ) * PRODUCT(1 - G25:G25 / 100, 1 - K25:K25 / 100, 1 - M25:M25 / 100),
        2)
    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1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
            AND(
                F26=0,
                OR(
                    H26&gt;0, I26&gt;0, J26&gt;0, L26&gt;0, $AA$6&gt;0, $AA$9&gt;0, $AA$12, $AA$18
                )
            )
        )
    ),
    ROUND(D26 * E26 * PRODUCT(1 - G26:G26 / 100, 1 - K26:K26 / 100, 1 - M26:M26 / 100), 2),
"")</f>
        <v/>
      </c>
      <c r="U26" s="1" t="str" cm="1">
        <f t="array" ref="U26">IF(AND(F26=1, OR(O26=0, O26=1), N26&lt;&gt;0, NOT(OR(H26&gt;0, I26&gt;0, J26&gt;0, L26&gt;0, $AA$6&gt;0, $AA$9&gt;0, $AA$12, $AA$18))),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
            AND(
                F26&lt;&gt;2,
                OR(
                H26&gt;0, I26&gt;0, J26&gt;0, L26&gt;0, $AA$6&gt;0, $AA$9&gt;0, $AA$12, $AA$18
            )
            )
        )
    ),
    ROUND(D26 * E26 * PRODUCT(1 - G26:G26 / 100, 1 - K26:K26 / 100, 1 - M26:M26 / 100), 2),
"")</f>
        <v/>
      </c>
      <c r="W26" s="1" t="str">
        <f t="shared" si="0"/>
        <v/>
      </c>
      <c r="X26" s="1" t="str" cm="1">
        <f t="array" ref="X26">IF(
    AND(
        OR(
            F26=4,
            OR(
                H26&gt;0, I26&gt;0, J26&gt;0, L26&gt;0, $AA$6&gt;0, $AA$9&gt;0, $AA$12, $AA$18
            )
        ),
        OR(O26=0, O26=1),
        N26&lt;&gt;0,
        AND(F26&lt;&gt;2, F26&lt;&gt;3)
    ),
    IF(
        OR(
            H26&gt;0, I26&gt;0, J26&gt;0, L26&gt;0
        ),
        D26 * E26,
        ROUND(
            IF(F26=0,
                (D26 * E26) / 1.12,
                D26 * E26
            ) * PRODUCT(1 - G26:G26 / 100, 1 - K26:K26 / 100, 1 - M26:M26 / 100),
        2)
    ),
"")</f>
        <v/>
      </c>
      <c r="AG26" s="5" t="s">
        <v>36</v>
      </c>
    </row>
    <row r="27" spans="1:33" x14ac:dyDescent="0.25">
      <c r="Q27" s="8" t="str">
        <f t="shared" si="1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
            AND(
                F27=0,
                OR(
                    H27&gt;0, I27&gt;0, J27&gt;0, L27&gt;0, $AA$6&gt;0, $AA$9&gt;0, $AA$12, $AA$18
                )
            )
        )
    ),
    ROUND(D27 * E27 * PRODUCT(1 - G27:G27 / 100, 1 - K27:K27 / 100, 1 - M27:M27 / 100), 2),
"")</f>
        <v/>
      </c>
      <c r="U27" s="1" t="str" cm="1">
        <f t="array" ref="U27">IF(AND(F27=1, OR(O27=0, O27=1), N27&lt;&gt;0, NOT(OR(H27&gt;0, I27&gt;0, J27&gt;0, L27&gt;0, $AA$6&gt;0, $AA$9&gt;0, $AA$12, $AA$18))),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
            AND(
                F27&lt;&gt;2,
                OR(
                H27&gt;0, I27&gt;0, J27&gt;0, L27&gt;0, $AA$6&gt;0, $AA$9&gt;0, $AA$12, $AA$18
            )
            )
        )
    ),
    ROUND(D27 * E27 * PRODUCT(1 - G27:G27 / 100, 1 - K27:K27 / 100, 1 - M27:M27 / 100), 2),
"")</f>
        <v/>
      </c>
      <c r="W27" s="1" t="str">
        <f t="shared" si="0"/>
        <v/>
      </c>
      <c r="X27" s="1" t="str" cm="1">
        <f t="array" ref="X27">IF(
    AND(
        OR(
            F27=4,
            OR(
                H27&gt;0, I27&gt;0, J27&gt;0, L27&gt;0, $AA$6&gt;0, $AA$9&gt;0, $AA$12, $AA$18
            )
        ),
        OR(O27=0, O27=1),
        N27&lt;&gt;0,
        AND(F27&lt;&gt;2, F27&lt;&gt;3)
    ),
    IF(
        OR(
            H27&gt;0, I27&gt;0, J27&gt;0, L27&gt;0
        ),
        D27 * E27,
        ROUND(
            IF(F27=0,
                (D27 * E27) / 1.12,
                D27 * E27
            ) * PRODUCT(1 - G27:G27 / 100, 1 - K27:K27 / 100, 1 - M27:M27 / 100),
        2)
    ),
"")</f>
        <v/>
      </c>
      <c r="AA27" t="s">
        <v>59</v>
      </c>
      <c r="AG27" s="5">
        <f>AG6 / 1.12 * 0.12</f>
        <v>0</v>
      </c>
    </row>
    <row r="28" spans="1:33" x14ac:dyDescent="0.25">
      <c r="Q28" s="8" t="str">
        <f t="shared" si="1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
            AND(
                F28=0,
                OR(
                    H28&gt;0, I28&gt;0, J28&gt;0, L28&gt;0, $AA$6&gt;0, $AA$9&gt;0, $AA$12, $AA$18
                )
            )
        )
    ),
    ROUND(D28 * E28 * PRODUCT(1 - G28:G28 / 100, 1 - K28:K28 / 100, 1 - M28:M28 / 100), 2),
"")</f>
        <v/>
      </c>
      <c r="U28" s="1" t="str" cm="1">
        <f t="array" ref="U28">IF(AND(F28=1, OR(O28=0, O28=1), N28&lt;&gt;0, NOT(OR(H28&gt;0, I28&gt;0, J28&gt;0, L28&gt;0, $AA$6&gt;0, $AA$9&gt;0, $AA$12, $AA$18))),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
            AND(
                F28&lt;&gt;2,
                OR(
                H28&gt;0, I28&gt;0, J28&gt;0, L28&gt;0, $AA$6&gt;0, $AA$9&gt;0, $AA$12, $AA$18
            )
            )
        )
    ),
    ROUND(D28 * E28 * PRODUCT(1 - G28:G28 / 100, 1 - K28:K28 / 100, 1 - M28:M28 / 100), 2),
"")</f>
        <v/>
      </c>
      <c r="W28" s="1" t="str">
        <f t="shared" si="0"/>
        <v/>
      </c>
      <c r="X28" s="1" t="str" cm="1">
        <f t="array" ref="X28">IF(
    AND(
        OR(
            F28=4,
            OR(
                H28&gt;0, I28&gt;0, J28&gt;0, L28&gt;0, $AA$6&gt;0, $AA$9&gt;0, $AA$12, $AA$18
            )
        ),
        OR(O28=0, O28=1),
        N28&lt;&gt;0,
        AND(F28&lt;&gt;2, F28&lt;&gt;3)
    ),
    IF(
        OR(
            H28&gt;0, I28&gt;0, J28&gt;0, L28&gt;0
        ),
        D28 * E28,
        ROUND(
            IF(F28=0,
                (D28 * E28) / 1.12,
                D28 * E28
            ) * PRODUCT(1 - G28:G28 / 100, 1 - K28:K28 / 100, 1 - M28:M28 / 100),
        2)
    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1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
            AND(
                F29=0,
                OR(
                    H29&gt;0, I29&gt;0, J29&gt;0, L29&gt;0, $AA$6&gt;0, $AA$9&gt;0, $AA$12, $AA$18
                )
            )
        )
    ),
    ROUND(D29 * E29 * PRODUCT(1 - G29:G29 / 100, 1 - K29:K29 / 100, 1 - M29:M29 / 100), 2),
"")</f>
        <v/>
      </c>
      <c r="U29" s="1" t="str" cm="1">
        <f t="array" ref="U29">IF(AND(F29=1, OR(O29=0, O29=1), N29&lt;&gt;0, NOT(OR(H29&gt;0, I29&gt;0, J29&gt;0, L29&gt;0, $AA$6&gt;0, $AA$9&gt;0, $AA$12, $AA$18))),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
            AND(
                F29&lt;&gt;2,
                OR(
                H29&gt;0, I29&gt;0, J29&gt;0, L29&gt;0, $AA$6&gt;0, $AA$9&gt;0, $AA$12, $AA$18
            )
            )
        )
    ),
    ROUND(D29 * E29 * PRODUCT(1 - G29:G29 / 100, 1 - K29:K29 / 100, 1 - M29:M29 / 100), 2),
"")</f>
        <v/>
      </c>
      <c r="W29" s="1" t="str">
        <f t="shared" si="0"/>
        <v/>
      </c>
      <c r="X29" s="1" t="str" cm="1">
        <f t="array" ref="X29">IF(
    AND(
        OR(
            F29=4,
            OR(
                H29&gt;0, I29&gt;0, J29&gt;0, L29&gt;0, $AA$6&gt;0, $AA$9&gt;0, $AA$12, $AA$18
            )
        ),
        OR(O29=0, O29=1),
        N29&lt;&gt;0,
        AND(F29&lt;&gt;2, F29&lt;&gt;3)
    ),
    IF(
        OR(
            H29&gt;0, I29&gt;0, J29&gt;0, L29&gt;0
        ),
        D29 * E29,
        ROUND(
            IF(F29=0,
                (D29 * E29) / 1.12,
                D29 * E29
            ) * PRODUCT(1 - G29:G29 / 100, 1 - K29:K29 / 100, 1 - M29:M29 / 100),
        2)
    ),
"")</f>
        <v/>
      </c>
      <c r="AG29" s="5" t="s">
        <v>28</v>
      </c>
    </row>
    <row r="30" spans="1:33" x14ac:dyDescent="0.25">
      <c r="Q30" s="8" t="str">
        <f t="shared" si="1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
            AND(
                F30=0,
                OR(
                    H30&gt;0, I30&gt;0, J30&gt;0, L30&gt;0, $AA$6&gt;0, $AA$9&gt;0, $AA$12, $AA$18
                )
            )
        )
    ),
    ROUND(D30 * E30 * PRODUCT(1 - G30:G30 / 100, 1 - K30:K30 / 100, 1 - M30:M30 / 100), 2),
"")</f>
        <v/>
      </c>
      <c r="U30" s="1" t="str" cm="1">
        <f t="array" ref="U30">IF(AND(F30=1, OR(O30=0, O30=1), N30&lt;&gt;0, NOT(OR(H30&gt;0, I30&gt;0, J30&gt;0, L30&gt;0, $AA$6&gt;0, $AA$9&gt;0, $AA$12, $AA$18))),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
            AND(
                F30&lt;&gt;2,
                OR(
                H30&gt;0, I30&gt;0, J30&gt;0, L30&gt;0, $AA$6&gt;0, $AA$9&gt;0, $AA$12, $AA$18
            )
            )
        )
    ),
    ROUND(D30 * E30 * PRODUCT(1 - G30:G30 / 100, 1 - K30:K30 / 100, 1 - M30:M30 / 100), 2),
"")</f>
        <v/>
      </c>
      <c r="W30" s="1" t="str">
        <f t="shared" si="0"/>
        <v/>
      </c>
      <c r="X30" s="1" t="str" cm="1">
        <f t="array" ref="X30">IF(
    AND(
        OR(
            F30=4,
            OR(
                H30&gt;0, I30&gt;0, J30&gt;0, L30&gt;0, $AA$6&gt;0, $AA$9&gt;0, $AA$12, $AA$18
            )
        ),
        OR(O30=0, O30=1),
        N30&lt;&gt;0,
        AND(F30&lt;&gt;2, F30&lt;&gt;3)
    ),
    IF(
        OR(
            H30&gt;0, I30&gt;0, J30&gt;0, L30&gt;0
        ),
        D30 * E30,
        ROUND(
            IF(F30=0,
                (D30 * E30) / 1.12,
                D30 * E30
            ) * PRODUCT(1 - G30:G30 / 100, 1 - K30:K30 / 100, 1 - M30:M30 / 100),
        2)
    ),
"")</f>
        <v/>
      </c>
      <c r="AG30" s="5">
        <f>AG9/1.12*0.12</f>
        <v>0</v>
      </c>
    </row>
    <row r="31" spans="1:33" x14ac:dyDescent="0.25">
      <c r="Q31" s="8" t="str">
        <f t="shared" si="1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
            AND(
                F31=0,
                OR(
                    H31&gt;0, I31&gt;0, J31&gt;0, L31&gt;0, $AA$6&gt;0, $AA$9&gt;0, $AA$12, $AA$18
                )
            )
        )
    ),
    ROUND(D31 * E31 * PRODUCT(1 - G31:G31 / 100, 1 - K31:K31 / 100, 1 - M31:M31 / 100), 2),
"")</f>
        <v/>
      </c>
      <c r="U31" s="1" t="str" cm="1">
        <f t="array" ref="U31">IF(AND(F31=1, OR(O31=0, O31=1), N31&lt;&gt;0, NOT(OR(H31&gt;0, I31&gt;0, J31&gt;0, L31&gt;0, $AA$6&gt;0, $AA$9&gt;0, $AA$12, $AA$18))),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
            AND(
                F31&lt;&gt;2,
                OR(
                H31&gt;0, I31&gt;0, J31&gt;0, L31&gt;0, $AA$6&gt;0, $AA$9&gt;0, $AA$12, $AA$18
            )
            )
        )
    ),
    ROUND(D31 * E31 * PRODUCT(1 - G31:G31 / 100, 1 - K31:K31 / 100, 1 - M31:M31 / 100), 2),
"")</f>
        <v/>
      </c>
      <c r="W31" s="1" t="str">
        <f t="shared" si="0"/>
        <v/>
      </c>
      <c r="X31" s="1" t="str" cm="1">
        <f t="array" ref="X31">IF(
    AND(
        OR(
            F31=4,
            OR(
                H31&gt;0, I31&gt;0, J31&gt;0, L31&gt;0, $AA$6&gt;0, $AA$9&gt;0, $AA$12, $AA$18
            )
        ),
        OR(O31=0, O31=1),
        N31&lt;&gt;0,
        AND(F31&lt;&gt;2, F31&lt;&gt;3)
    ),
    IF(
        OR(
            H31&gt;0, I31&gt;0, J31&gt;0, L31&gt;0
        ),
        D31 * E31,
        ROUND(
            IF(F31=0,
                (D31 * E31) / 1.12,
                D31 * E31
            ) * PRODUCT(1 - G31:G31 / 100, 1 - K31:K31 / 100, 1 - M31:M31 / 100),
        2)
    ),
"")</f>
        <v/>
      </c>
    </row>
    <row r="32" spans="1:33" x14ac:dyDescent="0.25">
      <c r="Q32" s="8" t="str">
        <f t="shared" si="1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
            AND(
                F32=0,
                OR(
                    H32&gt;0, I32&gt;0, J32&gt;0, L32&gt;0, $AA$6&gt;0, $AA$9&gt;0, $AA$12, $AA$18
                )
            )
        )
    ),
    ROUND(D32 * E32 * PRODUCT(1 - G32:G32 / 100, 1 - K32:K32 / 100, 1 - M32:M32 / 100), 2),
"")</f>
        <v/>
      </c>
      <c r="U32" s="1" t="str" cm="1">
        <f t="array" ref="U32">IF(AND(F32=1, OR(O32=0, O32=1), N32&lt;&gt;0, NOT(OR(H32&gt;0, I32&gt;0, J32&gt;0, L32&gt;0, $AA$6&gt;0, $AA$9&gt;0, $AA$12, $AA$18))),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
            AND(
                F32&lt;&gt;2,
                OR(
                H32&gt;0, I32&gt;0, J32&gt;0, L32&gt;0, $AA$6&gt;0, $AA$9&gt;0, $AA$12, $AA$18
            )
            )
        )
    ),
    ROUND(D32 * E32 * PRODUCT(1 - G32:G32 / 100, 1 - K32:K32 / 100, 1 - M32:M32 / 100), 2),
"")</f>
        <v/>
      </c>
      <c r="W32" s="1" t="str">
        <f t="shared" si="0"/>
        <v/>
      </c>
      <c r="X32" s="1" t="str" cm="1">
        <f t="array" ref="X32">IF(
    AND(
        OR(
            F32=4,
            OR(
                H32&gt;0, I32&gt;0, J32&gt;0, L32&gt;0, $AA$6&gt;0, $AA$9&gt;0, $AA$12, $AA$18
            )
        ),
        OR(O32=0, O32=1),
        N32&lt;&gt;0,
        AND(F32&lt;&gt;2, F32&lt;&gt;3)
    ),
    IF(
        OR(
            H32&gt;0, I32&gt;0, J32&gt;0, L32&gt;0
        ),
        D32 * E32,
        ROUND(
            IF(F32=0,
                (D32 * E32) / 1.12,
                D32 * E32
            ) * PRODUCT(1 - G32:G32 / 100, 1 - K32:K32 / 100, 1 - M32:M32 / 100),
        2)
    ),
"")</f>
        <v/>
      </c>
      <c r="AG32" s="5" t="s">
        <v>32</v>
      </c>
    </row>
    <row r="33" spans="1:40" x14ac:dyDescent="0.25">
      <c r="Q33" s="8" t="str">
        <f t="shared" si="1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
            AND(
                F33=0,
                OR(
                    H33&gt;0, I33&gt;0, J33&gt;0, L33&gt;0, $AA$6&gt;0, $AA$9&gt;0, $AA$12, $AA$18
                )
            )
        )
    ),
    ROUND(D33 * E33 * PRODUCT(1 - G33:G33 / 100, 1 - K33:K33 / 100, 1 - M33:M33 / 100), 2),
"")</f>
        <v/>
      </c>
      <c r="U33" s="1" t="str" cm="1">
        <f t="array" ref="U33">IF(AND(F33=1, OR(O33=0, O33=1), N33&lt;&gt;0, NOT(OR(H33&gt;0, I33&gt;0, J33&gt;0, L33&gt;0, $AA$6&gt;0, $AA$9&gt;0, $AA$12, $AA$18))),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
            AND(
                F33&lt;&gt;2,
                OR(
                H33&gt;0, I33&gt;0, J33&gt;0, L33&gt;0, $AA$6&gt;0, $AA$9&gt;0, $AA$12, $AA$18
            )
            )
        )
    ),
    ROUND(D33 * E33 * PRODUCT(1 - G33:G33 / 100, 1 - K33:K33 / 100, 1 - M33:M33 / 100), 2),
"")</f>
        <v/>
      </c>
      <c r="W33" s="1" t="str">
        <f t="shared" si="0"/>
        <v/>
      </c>
      <c r="X33" s="1" t="str" cm="1">
        <f t="array" ref="X33">IF(
    AND(
        OR(
            F33=4,
            OR(
                H33&gt;0, I33&gt;0, J33&gt;0, L33&gt;0, $AA$6&gt;0, $AA$9&gt;0, $AA$12, $AA$18
            )
        ),
        OR(O33=0, O33=1),
        N33&lt;&gt;0,
        AND(F33&lt;&gt;2, F33&lt;&gt;3)
    ),
    IF(
        OR(
            H33&gt;0, I33&gt;0, J33&gt;0, L33&gt;0
        ),
        D33 * E33,
        ROUND(
            IF(F33=0,
                (D33 * E33) / 1.12,
                D33 * E33
            ) * PRODUCT(1 - G33:G33 / 100, 1 - K33:K33 / 100, 1 - M33:M33 / 100),
        2)
    ),
"")</f>
        <v/>
      </c>
      <c r="AG33" s="5">
        <f>(((AG3-(AG6/1.12*0.12)) * (AC6*0.01)) / AA3) * AA6</f>
        <v>38.426666666666669</v>
      </c>
    </row>
    <row r="34" spans="1:40" x14ac:dyDescent="0.25">
      <c r="Q34" s="8" t="str">
        <f t="shared" si="1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
            AND(
                F34=0,
                OR(
                    H34&gt;0, I34&gt;0, J34&gt;0, L34&gt;0, $AA$6&gt;0, $AA$9&gt;0, $AA$12, $AA$18
                )
            )
        )
    ),
    ROUND(D34 * E34 * PRODUCT(1 - G34:G34 / 100, 1 - K34:K34 / 100, 1 - M34:M34 / 100), 2),
"")</f>
        <v/>
      </c>
      <c r="U34" s="1" t="str" cm="1">
        <f t="array" ref="U34">IF(AND(F34=1, OR(O34=0, O34=1), N34&lt;&gt;0, NOT(OR(H34&gt;0, I34&gt;0, J34&gt;0, L34&gt;0, $AA$6&gt;0, $AA$9&gt;0, $AA$12, $AA$18))),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
            AND(
                F34&lt;&gt;2,
                OR(
                H34&gt;0, I34&gt;0, J34&gt;0, L34&gt;0, $AA$6&gt;0, $AA$9&gt;0, $AA$12, $AA$18
            )
            )
        )
    ),
    ROUND(D34 * E34 * PRODUCT(1 - G34:G34 / 100, 1 - K34:K34 / 100, 1 - M34:M34 / 100), 2),
"")</f>
        <v/>
      </c>
      <c r="W34" s="1" t="str">
        <f t="shared" si="0"/>
        <v/>
      </c>
      <c r="X34" s="1" t="str" cm="1">
        <f t="array" ref="X34">IF(
    AND(
        OR(
            F34=4,
            OR(
                H34&gt;0, I34&gt;0, J34&gt;0, L34&gt;0, $AA$6&gt;0, $AA$9&gt;0, $AA$12, $AA$18
            )
        ),
        OR(O34=0, O34=1),
        N34&lt;&gt;0,
        AND(F34&lt;&gt;2, F34&lt;&gt;3)
    ),
    IF(
        OR(
            H34&gt;0, I34&gt;0, J34&gt;0, L34&gt;0
        ),
        D34 * E34,
        ROUND(
            IF(F34=0,
                (D34 * E34) / 1.12,
                D34 * E34
            ) * PRODUCT(1 - G34:G34 / 100, 1 - K34:K34 / 100, 1 - M34:M34 / 100),
        2)
    ),
"")</f>
        <v/>
      </c>
      <c r="AG34" s="2">
        <f>(((AG3-(AG24/1.12*0.12)) * (AC6*0.01)) / AA3) * AA6</f>
        <v>38.426666666666669</v>
      </c>
    </row>
    <row r="35" spans="1:40" x14ac:dyDescent="0.25">
      <c r="Q35" s="8" t="str">
        <f t="shared" si="1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
            AND(
                F35=0,
                OR(
                    H35&gt;0, I35&gt;0, J35&gt;0, L35&gt;0, $AA$6&gt;0, $AA$9&gt;0, $AA$12, $AA$18
                )
            )
        )
    ),
    ROUND(D35 * E35 * PRODUCT(1 - G35:G35 / 100, 1 - K35:K35 / 100, 1 - M35:M35 / 100), 2),
"")</f>
        <v/>
      </c>
      <c r="U35" s="1" t="str" cm="1">
        <f t="array" ref="U35">IF(AND(F35=1, OR(O35=0, O35=1), N35&lt;&gt;0, NOT(OR(H35&gt;0, I35&gt;0, J35&gt;0, L35&gt;0, $AA$6&gt;0, $AA$9&gt;0, $AA$12, $AA$18))),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
            AND(
                F35&lt;&gt;2,
                OR(
                H35&gt;0, I35&gt;0, J35&gt;0, L35&gt;0, $AA$6&gt;0, $AA$9&gt;0, $AA$12, $AA$18
            )
            )
        )
    ),
    ROUND(D35 * E35 * PRODUCT(1 - G35:G35 / 100, 1 - K35:K35 / 100, 1 - M35:M35 / 100), 2),
"")</f>
        <v/>
      </c>
      <c r="W35" s="1" t="str">
        <f t="shared" si="0"/>
        <v/>
      </c>
      <c r="X35" s="1" t="str" cm="1">
        <f t="array" ref="X35">IF(
    AND(
        OR(
            F35=4,
            OR(
                H35&gt;0, I35&gt;0, J35&gt;0, L35&gt;0, $AA$6&gt;0, $AA$9&gt;0, $AA$12, $AA$18
            )
        ),
        OR(O35=0, O35=1),
        N35&lt;&gt;0,
        AND(F35&lt;&gt;2, F35&lt;&gt;3)
    ),
    IF(
        OR(
            H35&gt;0, I35&gt;0, J35&gt;0, L35&gt;0
        ),
        D35 * E35,
        ROUND(
            IF(F35=0,
                (D35 * E35) / 1.12,
                D35 * E35
            ) * PRODUCT(1 - G35:G35 / 100, 1 - K35:K35 / 100, 1 - M35:M35 / 100),
        2)
    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1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
            AND(
                F36=0,
                OR(
                    H36&gt;0, I36&gt;0, J36&gt;0, L36&gt;0, $AA$6&gt;0, $AA$9&gt;0, $AA$12, $AA$18
                )
            )
        )
    ),
    ROUND(D36 * E36 * PRODUCT(1 - G36:G36 / 100, 1 - K36:K36 / 100, 1 - M36:M36 / 100), 2),
"")</f>
        <v/>
      </c>
      <c r="U36" s="1" t="str" cm="1">
        <f t="array" ref="U36">IF(AND(F36=1, OR(O36=0, O36=1), N36&lt;&gt;0, NOT(OR(H36&gt;0, I36&gt;0, J36&gt;0, L36&gt;0, $AA$6&gt;0, $AA$9&gt;0, $AA$12, $AA$18))),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
            AND(
                F36&lt;&gt;2,
                OR(
                H36&gt;0, I36&gt;0, J36&gt;0, L36&gt;0, $AA$6&gt;0, $AA$9&gt;0, $AA$12, $AA$18
            )
            )
        )
    ),
    ROUND(D36 * E36 * PRODUCT(1 - G36:G36 / 100, 1 - K36:K36 / 100, 1 - M36:M36 / 100), 2),
"")</f>
        <v/>
      </c>
      <c r="W36" s="1" t="str">
        <f t="shared" si="0"/>
        <v/>
      </c>
      <c r="X36" s="1" t="str" cm="1">
        <f t="array" ref="X36">IF(
    AND(
        OR(
            F36=4,
            OR(
                H36&gt;0, I36&gt;0, J36&gt;0, L36&gt;0, $AA$6&gt;0, $AA$9&gt;0, $AA$12, $AA$18
            )
        ),
        OR(O36=0, O36=1),
        N36&lt;&gt;0,
        AND(F36&lt;&gt;2, F36&lt;&gt;3)
    ),
    IF(
        OR(
            H36&gt;0, I36&gt;0, J36&gt;0, L36&gt;0
        ),
        D36 * E36,
        ROUND(
            IF(F36=0,
                (D36 * E36) / 1.12,
                D36 * E36
            ) * PRODUCT(1 - G36:G36 / 100, 1 - K36:K36 / 100, 1 - M36:M36 / 100),
        2)
    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1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
            AND(
                F37=0,
                OR(
                    H37&gt;0, I37&gt;0, J37&gt;0, L37&gt;0, $AA$6&gt;0, $AA$9&gt;0, $AA$12, $AA$18
                )
            )
        )
    ),
    ROUND(D37 * E37 * PRODUCT(1 - G37:G37 / 100, 1 - K37:K37 / 100, 1 - M37:M37 / 100), 2),
"")</f>
        <v/>
      </c>
      <c r="U37" s="1" t="str" cm="1">
        <f t="array" ref="U37">IF(AND(F37=1, OR(O37=0, O37=1), N37&lt;&gt;0, NOT(OR(H37&gt;0, I37&gt;0, J37&gt;0, L37&gt;0, $AA$6&gt;0, $AA$9&gt;0, $AA$12, $AA$18))),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
            AND(
                F37&lt;&gt;2,
                OR(
                H37&gt;0, I37&gt;0, J37&gt;0, L37&gt;0, $AA$6&gt;0, $AA$9&gt;0, $AA$12, $AA$18
            )
            )
        )
    ),
    ROUND(D37 * E37 * PRODUCT(1 - G37:G37 / 100, 1 - K37:K37 / 100, 1 - M37:M37 / 100), 2),
"")</f>
        <v/>
      </c>
      <c r="W37" s="1" t="str">
        <f t="shared" si="0"/>
        <v/>
      </c>
      <c r="X37" s="1" t="str" cm="1">
        <f t="array" ref="X37">IF(
    AND(
        OR(
            F37=4,
            OR(
                H37&gt;0, I37&gt;0, J37&gt;0, L37&gt;0, $AA$6&gt;0, $AA$9&gt;0, $AA$12, $AA$18
            )
        ),
        OR(O37=0, O37=1),
        N37&lt;&gt;0,
        AND(F37&lt;&gt;2, F37&lt;&gt;3)
    ),
    IF(
        OR(
            H37&gt;0, I37&gt;0, J37&gt;0, L37&gt;0
        ),
        D37 * E37,
        ROUND(
            IF(F37=0,
                (D37 * E37) / 1.12,
                D37 * E37
            ) * PRODUCT(1 - G37:G37 / 100, 1 - K37:K37 / 100, 1 - M37:M37 / 100),
        2)
    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1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
            AND(
                F38=0,
                OR(
                    H38&gt;0, I38&gt;0, J38&gt;0, L38&gt;0, $AA$6&gt;0, $AA$9&gt;0, $AA$12, $AA$18
                )
            )
        )
    ),
    ROUND(D38 * E38 * PRODUCT(1 - G38:G38 / 100, 1 - K38:K38 / 100, 1 - M38:M38 / 100), 2),
"")</f>
        <v/>
      </c>
      <c r="U38" s="1" t="str" cm="1">
        <f t="array" ref="U38">IF(AND(F38=1, OR(O38=0, O38=1), N38&lt;&gt;0, NOT(OR(H38&gt;0, I38&gt;0, J38&gt;0, L38&gt;0, $AA$6&gt;0, $AA$9&gt;0, $AA$12, $AA$18))),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
            AND(
                F38&lt;&gt;2,
                OR(
                H38&gt;0, I38&gt;0, J38&gt;0, L38&gt;0, $AA$6&gt;0, $AA$9&gt;0, $AA$12, $AA$18
            )
            )
        )
    ),
    ROUND(D38 * E38 * PRODUCT(1 - G38:G38 / 100, 1 - K38:K38 / 100, 1 - M38:M38 / 100), 2),
"")</f>
        <v/>
      </c>
      <c r="W38" s="1" t="str">
        <f t="shared" si="0"/>
        <v/>
      </c>
      <c r="X38" s="1" t="str" cm="1">
        <f t="array" ref="X38">IF(
    AND(
        OR(
            F38=4,
            OR(
                H38&gt;0, I38&gt;0, J38&gt;0, L38&gt;0, $AA$6&gt;0, $AA$9&gt;0, $AA$12, $AA$18
            )
        ),
        OR(O38=0, O38=1),
        N38&lt;&gt;0,
        AND(F38&lt;&gt;2, F38&lt;&gt;3)
    ),
    IF(
        OR(
            H38&gt;0, I38&gt;0, J38&gt;0, L38&gt;0
        ),
        D38 * E38,
        ROUND(
            IF(F38=0,
                (D38 * E38) / 1.12,
                D38 * E38
            ) * PRODUCT(1 - G38:G38 / 100, 1 - K38:K38 / 100, 1 - M38:M38 / 100),
        2)
    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1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
            AND(
                F39=0,
                OR(
                    H39&gt;0, I39&gt;0, J39&gt;0, L39&gt;0, $AA$6&gt;0, $AA$9&gt;0, $AA$12, $AA$18
                )
            )
        )
    ),
    ROUND(D39 * E39 * PRODUCT(1 - G39:G39 / 100, 1 - K39:K39 / 100, 1 - M39:M39 / 100), 2),
"")</f>
        <v/>
      </c>
      <c r="U39" s="1" t="str" cm="1">
        <f t="array" ref="U39">IF(AND(F39=1, OR(O39=0, O39=1), N39&lt;&gt;0, NOT(OR(H39&gt;0, I39&gt;0, J39&gt;0, L39&gt;0, $AA$6&gt;0, $AA$9&gt;0, $AA$12, $AA$18))),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
            AND(
                F39&lt;&gt;2,
                OR(
                H39&gt;0, I39&gt;0, J39&gt;0, L39&gt;0, $AA$6&gt;0, $AA$9&gt;0, $AA$12, $AA$18
            )
            )
        )
    ),
    ROUND(D39 * E39 * PRODUCT(1 - G39:G39 / 100, 1 - K39:K39 / 100, 1 - M39:M39 / 100), 2),
"")</f>
        <v/>
      </c>
      <c r="W39" s="1" t="str">
        <f t="shared" si="0"/>
        <v/>
      </c>
      <c r="X39" s="1" t="str" cm="1">
        <f t="array" ref="X39">IF(
    AND(
        OR(
            F39=4,
            OR(
                H39&gt;0, I39&gt;0, J39&gt;0, L39&gt;0, $AA$6&gt;0, $AA$9&gt;0, $AA$12, $AA$18
            )
        ),
        OR(O39=0, O39=1),
        N39&lt;&gt;0,
        AND(F39&lt;&gt;2, F39&lt;&gt;3)
    ),
    IF(
        OR(
            H39&gt;0, I39&gt;0, J39&gt;0, L39&gt;0
        ),
        D39 * E39,
        ROUND(
            IF(F39=0,
                (D39 * E39) / 1.12,
                D39 * E39
            ) * PRODUCT(1 - G39:G39 / 100, 1 - K39:K39 / 100, 1 - M39:M39 / 100),
        2)
    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1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
            AND(
                F40=0,
                OR(
                    H40&gt;0, I40&gt;0, J40&gt;0, L40&gt;0, $AA$6&gt;0, $AA$9&gt;0, $AA$12, $AA$18
                )
            )
        )
    ),
    ROUND(D40 * E40 * PRODUCT(1 - G40:G40 / 100, 1 - K40:K40 / 100, 1 - M40:M40 / 100), 2),
"")</f>
        <v/>
      </c>
      <c r="U40" s="1" t="str" cm="1">
        <f t="array" ref="U40">IF(AND(F40=1, OR(O40=0, O40=1), N40&lt;&gt;0, NOT(OR(H40&gt;0, I40&gt;0, J40&gt;0, L40&gt;0, $AA$6&gt;0, $AA$9&gt;0, $AA$12, $AA$18))),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
            AND(
                F40&lt;&gt;2,
                OR(
                H40&gt;0, I40&gt;0, J40&gt;0, L40&gt;0, $AA$6&gt;0, $AA$9&gt;0, $AA$12, $AA$18
            )
            )
        )
    ),
    ROUND(D40 * E40 * PRODUCT(1 - G40:G40 / 100, 1 - K40:K40 / 100, 1 - M40:M40 / 100), 2),
"")</f>
        <v/>
      </c>
      <c r="W40" s="1" t="str">
        <f t="shared" si="0"/>
        <v/>
      </c>
      <c r="X40" s="1" t="str" cm="1">
        <f t="array" ref="X40">IF(
    AND(
        OR(
            F40=4,
            OR(
                H40&gt;0, I40&gt;0, J40&gt;0, L40&gt;0, $AA$6&gt;0, $AA$9&gt;0, $AA$12, $AA$18
            )
        ),
        OR(O40=0, O40=1),
        N40&lt;&gt;0,
        AND(F40&lt;&gt;2, F40&lt;&gt;3)
    ),
    IF(
        OR(
            H40&gt;0, I40&gt;0, J40&gt;0, L40&gt;0
        ),
        D40 * E40,
        ROUND(
            IF(F40=0,
                (D40 * E40) / 1.12,
                D40 * E40
            ) * PRODUCT(1 - G40:G40 / 100, 1 - K40:K40 / 100, 1 - M40:M40 / 100),
        2)
    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1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
            AND(
                F41=0,
                OR(
                    H41&gt;0, I41&gt;0, J41&gt;0, L41&gt;0, $AA$6&gt;0, $AA$9&gt;0, $AA$12, $AA$18
                )
            )
        )
    ),
    ROUND(D41 * E41 * PRODUCT(1 - G41:G41 / 100, 1 - K41:K41 / 100, 1 - M41:M41 / 100), 2),
"")</f>
        <v/>
      </c>
      <c r="U41" s="1" t="str" cm="1">
        <f t="array" ref="U41">IF(AND(F41=1, OR(O41=0, O41=1), N41&lt;&gt;0, NOT(OR(H41&gt;0, I41&gt;0, J41&gt;0, L41&gt;0, $AA$6&gt;0, $AA$9&gt;0, $AA$12, $AA$18))),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
            AND(
                F41&lt;&gt;2,
                OR(
                H41&gt;0, I41&gt;0, J41&gt;0, L41&gt;0, $AA$6&gt;0, $AA$9&gt;0, $AA$12, $AA$18
            )
            )
        )
    ),
    ROUND(D41 * E41 * PRODUCT(1 - G41:G41 / 100, 1 - K41:K41 / 100, 1 - M41:M41 / 100), 2),
"")</f>
        <v/>
      </c>
      <c r="W41" s="1" t="str">
        <f t="shared" si="0"/>
        <v/>
      </c>
      <c r="X41" s="1" t="str" cm="1">
        <f t="array" ref="X41">IF(
    AND(
        OR(
            F41=4,
            OR(
                H41&gt;0, I41&gt;0, J41&gt;0, L41&gt;0, $AA$6&gt;0, $AA$9&gt;0, $AA$12, $AA$18
            )
        ),
        OR(O41=0, O41=1),
        N41&lt;&gt;0,
        AND(F41&lt;&gt;2, F41&lt;&gt;3)
    ),
    IF(
        OR(
            H41&gt;0, I41&gt;0, J41&gt;0, L41&gt;0
        ),
        D41 * E41,
        ROUND(
            IF(F41=0,
                (D41 * E41) / 1.12,
                D41 * E41
            ) * PRODUCT(1 - G41:G41 / 100, 1 - K41:K41 / 100, 1 - M41:M41 / 100),
        2)
    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1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
            AND(
                F42=0,
                OR(
                    H42&gt;0, I42&gt;0, J42&gt;0, L42&gt;0, $AA$6&gt;0, $AA$9&gt;0, $AA$12, $AA$18
                )
            )
        )
    ),
    ROUND(D42 * E42 * PRODUCT(1 - G42:G42 / 100, 1 - K42:K42 / 100, 1 - M42:M42 / 100), 2),
"")</f>
        <v/>
      </c>
      <c r="U42" s="1" t="str" cm="1">
        <f t="array" ref="U42">IF(AND(F42=1, OR(O42=0, O42=1), N42&lt;&gt;0, NOT(OR(H42&gt;0, I42&gt;0, J42&gt;0, L42&gt;0, $AA$6&gt;0, $AA$9&gt;0, $AA$12, $AA$18))),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
            AND(
                F42&lt;&gt;2,
                OR(
                H42&gt;0, I42&gt;0, J42&gt;0, L42&gt;0, $AA$6&gt;0, $AA$9&gt;0, $AA$12, $AA$18
            )
            )
        )
    ),
    ROUND(D42 * E42 * PRODUCT(1 - G42:G42 / 100, 1 - K42:K42 / 100, 1 - M42:M42 / 100), 2),
"")</f>
        <v/>
      </c>
      <c r="W42" s="1" t="str">
        <f t="shared" si="0"/>
        <v/>
      </c>
      <c r="X42" s="1" t="str" cm="1">
        <f t="array" ref="X42">IF(
    AND(
        OR(
            F42=4,
            OR(
                H42&gt;0, I42&gt;0, J42&gt;0, L42&gt;0, $AA$6&gt;0, $AA$9&gt;0, $AA$12, $AA$18
            )
        ),
        OR(O42=0, O42=1),
        N42&lt;&gt;0,
        AND(F42&lt;&gt;2, F42&lt;&gt;3)
    ),
    IF(
        OR(
            H42&gt;0, I42&gt;0, J42&gt;0, L42&gt;0
        ),
        D42 * E42,
        ROUND(
            IF(F42=0,
                (D42 * E42) / 1.12,
                D42 * E42
            ) * PRODUCT(1 - G42:G42 / 100, 1 - K42:K42 / 100, 1 - M42:M42 / 100),
        2)
    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1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
            AND(
                F43=0,
                OR(
                    H43&gt;0, I43&gt;0, J43&gt;0, L43&gt;0, $AA$6&gt;0, $AA$9&gt;0, $AA$12, $AA$18
                )
            )
        )
    ),
    ROUND(D43 * E43 * PRODUCT(1 - G43:G43 / 100, 1 - K43:K43 / 100, 1 - M43:M43 / 100), 2),
"")</f>
        <v/>
      </c>
      <c r="U43" s="1" t="str" cm="1">
        <f t="array" ref="U43">IF(AND(F43=1, OR(O43=0, O43=1), N43&lt;&gt;0, NOT(OR(H43&gt;0, I43&gt;0, J43&gt;0, L43&gt;0, $AA$6&gt;0, $AA$9&gt;0, $AA$12, $AA$18))),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
            AND(
                F43&lt;&gt;2,
                OR(
                H43&gt;0, I43&gt;0, J43&gt;0, L43&gt;0, $AA$6&gt;0, $AA$9&gt;0, $AA$12, $AA$18
            )
            )
        )
    ),
    ROUND(D43 * E43 * PRODUCT(1 - G43:G43 / 100, 1 - K43:K43 / 100, 1 - M43:M43 / 100), 2),
"")</f>
        <v/>
      </c>
      <c r="W43" s="1" t="str">
        <f t="shared" si="0"/>
        <v/>
      </c>
      <c r="X43" s="1" t="str" cm="1">
        <f t="array" ref="X43">IF(
    AND(
        OR(
            F43=4,
            OR(
                H43&gt;0, I43&gt;0, J43&gt;0, L43&gt;0, $AA$6&gt;0, $AA$9&gt;0, $AA$12, $AA$18
            )
        ),
        OR(O43=0, O43=1),
        N43&lt;&gt;0,
        AND(F43&lt;&gt;2, F43&lt;&gt;3)
    ),
    IF(
        OR(
            H43&gt;0, I43&gt;0, J43&gt;0, L43&gt;0
        ),
        D43 * E43,
        ROUND(
            IF(F43=0,
                (D43 * E43) / 1.12,
                D43 * E43
            ) * PRODUCT(1 - G43:G43 / 100, 1 - K43:K43 / 100, 1 - M43:M43 / 100),
        2)
    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1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
            AND(
                F44=0,
                OR(
                    H44&gt;0, I44&gt;0, J44&gt;0, L44&gt;0, $AA$6&gt;0, $AA$9&gt;0, $AA$12, $AA$18
                )
            )
        )
    ),
    ROUND(D44 * E44 * PRODUCT(1 - G44:G44 / 100, 1 - K44:K44 / 100, 1 - M44:M44 / 100), 2),
"")</f>
        <v/>
      </c>
      <c r="U44" s="1" t="str" cm="1">
        <f t="array" ref="U44">IF(AND(F44=1, OR(O44=0, O44=1), N44&lt;&gt;0, NOT(OR(H44&gt;0, I44&gt;0, J44&gt;0, L44&gt;0, $AA$6&gt;0, $AA$9&gt;0, $AA$12, $AA$18))),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
            AND(
                F44&lt;&gt;2,
                OR(
                H44&gt;0, I44&gt;0, J44&gt;0, L44&gt;0, $AA$6&gt;0, $AA$9&gt;0, $AA$12, $AA$18
            )
            )
        )
    ),
    ROUND(D44 * E44 * PRODUCT(1 - G44:G44 / 100, 1 - K44:K44 / 100, 1 - M44:M44 / 100), 2),
"")</f>
        <v/>
      </c>
      <c r="W44" s="1" t="str">
        <f t="shared" si="0"/>
        <v/>
      </c>
      <c r="X44" s="1" t="str" cm="1">
        <f t="array" ref="X44">IF(
    AND(
        OR(
            F44=4,
            OR(
                H44&gt;0, I44&gt;0, J44&gt;0, L44&gt;0, $AA$6&gt;0, $AA$9&gt;0, $AA$12, $AA$18
            )
        ),
        OR(O44=0, O44=1),
        N44&lt;&gt;0,
        AND(F44&lt;&gt;2, F44&lt;&gt;3)
    ),
    IF(
        OR(
            H44&gt;0, I44&gt;0, J44&gt;0, L44&gt;0
        ),
        D44 * E44,
        ROUND(
            IF(F44=0,
                (D44 * E44) / 1.12,
                D44 * E44
            ) * PRODUCT(1 - G44:G44 / 100, 1 - K44:K44 / 100, 1 - M44:M44 / 100),
        2)
    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1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
            AND(
                F45=0,
                OR(
                    H45&gt;0, I45&gt;0, J45&gt;0, L45&gt;0, $AA$6&gt;0, $AA$9&gt;0, $AA$12, $AA$18
                )
            )
        )
    ),
    ROUND(D45 * E45 * PRODUCT(1 - G45:G45 / 100, 1 - K45:K45 / 100, 1 - M45:M45 / 100), 2),
"")</f>
        <v/>
      </c>
      <c r="U45" s="1" t="str" cm="1">
        <f t="array" ref="U45">IF(AND(F45=1, OR(O45=0, O45=1), N45&lt;&gt;0, NOT(OR(H45&gt;0, I45&gt;0, J45&gt;0, L45&gt;0, $AA$6&gt;0, $AA$9&gt;0, $AA$12, $AA$18))),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
            AND(
                F45&lt;&gt;2,
                OR(
                H45&gt;0, I45&gt;0, J45&gt;0, L45&gt;0, $AA$6&gt;0, $AA$9&gt;0, $AA$12, $AA$18
            )
            )
        )
    ),
    ROUND(D45 * E45 * PRODUCT(1 - G45:G45 / 100, 1 - K45:K45 / 100, 1 - M45:M45 / 100), 2),
"")</f>
        <v/>
      </c>
      <c r="W45" s="1" t="str">
        <f t="shared" si="0"/>
        <v/>
      </c>
      <c r="X45" s="1" t="str" cm="1">
        <f t="array" ref="X45">IF(
    AND(
        OR(
            F45=4,
            OR(
                H45&gt;0, I45&gt;0, J45&gt;0, L45&gt;0, $AA$6&gt;0, $AA$9&gt;0, $AA$12, $AA$18
            )
        ),
        OR(O45=0, O45=1),
        N45&lt;&gt;0,
        AND(F45&lt;&gt;2, F45&lt;&gt;3)
    ),
    IF(
        OR(
            H45&gt;0, I45&gt;0, J45&gt;0, L45&gt;0
        ),
        D45 * E45,
        ROUND(
            IF(F45=0,
                (D45 * E45) / 1.12,
                D45 * E45
            ) * PRODUCT(1 - G45:G45 / 100, 1 - K45:K45 / 100, 1 - M45:M45 / 100),
        2)
    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1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
            AND(
                F46=0,
                OR(
                    H46&gt;0, I46&gt;0, J46&gt;0, L46&gt;0, $AA$6&gt;0, $AA$9&gt;0, $AA$12, $AA$18
                )
            )
        )
    ),
    ROUND(D46 * E46 * PRODUCT(1 - G46:G46 / 100, 1 - K46:K46 / 100, 1 - M46:M46 / 100), 2),
"")</f>
        <v/>
      </c>
      <c r="U46" s="1" t="str" cm="1">
        <f t="array" ref="U46">IF(AND(F46=1, OR(O46=0, O46=1), N46&lt;&gt;0, NOT(OR(H46&gt;0, I46&gt;0, J46&gt;0, L46&gt;0, $AA$6&gt;0, $AA$9&gt;0, $AA$12, $AA$18))),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
            AND(
                F46&lt;&gt;2,
                OR(
                H46&gt;0, I46&gt;0, J46&gt;0, L46&gt;0, $AA$6&gt;0, $AA$9&gt;0, $AA$12, $AA$18
            )
            )
        )
    ),
    ROUND(D46 * E46 * PRODUCT(1 - G46:G46 / 100, 1 - K46:K46 / 100, 1 - M46:M46 / 100), 2),
"")</f>
        <v/>
      </c>
      <c r="W46" s="1" t="str">
        <f t="shared" si="0"/>
        <v/>
      </c>
      <c r="X46" s="1" t="str" cm="1">
        <f t="array" ref="X46">IF(
    AND(
        OR(
            F46=4,
            OR(
                H46&gt;0, I46&gt;0, J46&gt;0, L46&gt;0, $AA$6&gt;0, $AA$9&gt;0, $AA$12, $AA$18
            )
        ),
        OR(O46=0, O46=1),
        N46&lt;&gt;0,
        AND(F46&lt;&gt;2, F46&lt;&gt;3)
    ),
    IF(
        OR(
            H46&gt;0, I46&gt;0, J46&gt;0, L46&gt;0
        ),
        D46 * E46,
        ROUND(
            IF(F46=0,
                (D46 * E46) / 1.12,
                D46 * E46
            ) * PRODUCT(1 - G46:G46 / 100, 1 - K46:K46 / 100, 1 - M46:M46 / 100),
        2)
    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1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
            AND(
                F47=0,
                OR(
                    H47&gt;0, I47&gt;0, J47&gt;0, L47&gt;0, $AA$6&gt;0, $AA$9&gt;0, $AA$12, $AA$18
                )
            )
        )
    ),
    ROUND(D47 * E47 * PRODUCT(1 - G47:G47 / 100, 1 - K47:K47 / 100, 1 - M47:M47 / 100), 2),
"")</f>
        <v/>
      </c>
      <c r="U47" s="1" t="str" cm="1">
        <f t="array" ref="U47">IF(AND(F47=1, OR(O47=0, O47=1), N47&lt;&gt;0, NOT(OR(H47&gt;0, I47&gt;0, J47&gt;0, L47&gt;0, $AA$6&gt;0, $AA$9&gt;0, $AA$12, $AA$18))),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
            AND(
                F47&lt;&gt;2,
                OR(
                H47&gt;0, I47&gt;0, J47&gt;0, L47&gt;0, $AA$6&gt;0, $AA$9&gt;0, $AA$12, $AA$18
            )
            )
        )
    ),
    ROUND(D47 * E47 * PRODUCT(1 - G47:G47 / 100, 1 - K47:K47 / 100, 1 - M47:M47 / 100), 2),
"")</f>
        <v/>
      </c>
      <c r="W47" s="1" t="str">
        <f t="shared" si="0"/>
        <v/>
      </c>
      <c r="X47" s="1" t="str" cm="1">
        <f t="array" ref="X47">IF(
    AND(
        OR(
            F47=4,
            OR(
                H47&gt;0, I47&gt;0, J47&gt;0, L47&gt;0, $AA$6&gt;0, $AA$9&gt;0, $AA$12, $AA$18
            )
        ),
        OR(O47=0, O47=1),
        N47&lt;&gt;0,
        AND(F47&lt;&gt;2, F47&lt;&gt;3)
    ),
    IF(
        OR(
            H47&gt;0, I47&gt;0, J47&gt;0, L47&gt;0
        ),
        D47 * E47,
        ROUND(
            IF(F47=0,
                (D47 * E47) / 1.12,
                D47 * E47
            ) * PRODUCT(1 - G47:G47 / 100, 1 - K47:K47 / 100, 1 - M47:M47 / 100),
        2)
    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1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
            AND(
                F48=0,
                OR(
                    H48&gt;0, I48&gt;0, J48&gt;0, L48&gt;0, $AA$6&gt;0, $AA$9&gt;0, $AA$12, $AA$18
                )
            )
        )
    ),
    ROUND(D48 * E48 * PRODUCT(1 - G48:G48 / 100, 1 - K48:K48 / 100, 1 - M48:M48 / 100), 2),
"")</f>
        <v/>
      </c>
      <c r="U48" s="1" t="str" cm="1">
        <f t="array" ref="U48">IF(AND(F48=1, OR(O48=0, O48=1), N48&lt;&gt;0, NOT(OR(H48&gt;0, I48&gt;0, J48&gt;0, L48&gt;0, $AA$6&gt;0, $AA$9&gt;0, $AA$12, $AA$18))),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
            AND(
                F48&lt;&gt;2,
                OR(
                H48&gt;0, I48&gt;0, J48&gt;0, L48&gt;0, $AA$6&gt;0, $AA$9&gt;0, $AA$12, $AA$18
            )
            )
        )
    ),
    ROUND(D48 * E48 * PRODUCT(1 - G48:G48 / 100, 1 - K48:K48 / 100, 1 - M48:M48 / 100), 2),
"")</f>
        <v/>
      </c>
      <c r="W48" s="1" t="str">
        <f t="shared" si="0"/>
        <v/>
      </c>
      <c r="X48" s="1" t="str" cm="1">
        <f t="array" ref="X48">IF(
    AND(
        OR(
            F48=4,
            OR(
                H48&gt;0, I48&gt;0, J48&gt;0, L48&gt;0, $AA$6&gt;0, $AA$9&gt;0, $AA$12, $AA$18
            )
        ),
        OR(O48=0, O48=1),
        N48&lt;&gt;0,
        AND(F48&lt;&gt;2, F48&lt;&gt;3)
    ),
    IF(
        OR(
            H48&gt;0, I48&gt;0, J48&gt;0, L48&gt;0
        ),
        D48 * E48,
        ROUND(
            IF(F48=0,
                (D48 * E48) / 1.12,
                D48 * E48
            ) * PRODUCT(1 - G48:G48 / 100, 1 - K48:K48 / 100, 1 - M48:M48 / 100),
        2)
    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1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
            AND(
                F49=0,
                OR(
                    H49&gt;0, I49&gt;0, J49&gt;0, L49&gt;0, $AA$6&gt;0, $AA$9&gt;0, $AA$12, $AA$18
                )
            )
        )
    ),
    ROUND(D49 * E49 * PRODUCT(1 - G49:G49 / 100, 1 - K49:K49 / 100, 1 - M49:M49 / 100), 2),
"")</f>
        <v/>
      </c>
      <c r="U49" s="1" t="str" cm="1">
        <f t="array" ref="U49">IF(AND(F49=1, OR(O49=0, O49=1), N49&lt;&gt;0, NOT(OR(H49&gt;0, I49&gt;0, J49&gt;0, L49&gt;0, $AA$6&gt;0, $AA$9&gt;0, $AA$12, $AA$18))),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
            AND(
                F49&lt;&gt;2,
                OR(
                H49&gt;0, I49&gt;0, J49&gt;0, L49&gt;0, $AA$6&gt;0, $AA$9&gt;0, $AA$12, $AA$18
            )
            )
        )
    ),
    ROUND(D49 * E49 * PRODUCT(1 - G49:G49 / 100, 1 - K49:K49 / 100, 1 - M49:M49 / 100), 2),
"")</f>
        <v/>
      </c>
      <c r="W49" s="1" t="str">
        <f t="shared" si="0"/>
        <v/>
      </c>
      <c r="X49" s="1" t="str" cm="1">
        <f t="array" ref="X49">IF(
    AND(
        OR(
            F49=4,
            OR(
                H49&gt;0, I49&gt;0, J49&gt;0, L49&gt;0, $AA$6&gt;0, $AA$9&gt;0, $AA$12, $AA$18
            )
        ),
        OR(O49=0, O49=1),
        N49&lt;&gt;0,
        AND(F49&lt;&gt;2, F49&lt;&gt;3)
    ),
    IF(
        OR(
            H49&gt;0, I49&gt;0, J49&gt;0, L49&gt;0
        ),
        D49 * E49,
        ROUND(
            IF(F49=0,
                (D49 * E49) / 1.12,
                D49 * E49
            ) * PRODUCT(1 - G49:G49 / 100, 1 - K49:K49 / 100, 1 - M49:M49 / 100),
        2)
    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1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
            AND(
                F50=0,
                OR(
                    H50&gt;0, I50&gt;0, J50&gt;0, L50&gt;0, $AA$6&gt;0, $AA$9&gt;0, $AA$12, $AA$18
                )
            )
        )
    ),
    ROUND(D50 * E50 * PRODUCT(1 - G50:G50 / 100, 1 - K50:K50 / 100, 1 - M50:M50 / 100), 2),
"")</f>
        <v/>
      </c>
      <c r="U50" s="1" t="str" cm="1">
        <f t="array" ref="U50">IF(AND(F50=1, OR(O50=0, O50=1), N50&lt;&gt;0, NOT(OR(H50&gt;0, I50&gt;0, J50&gt;0, L50&gt;0, $AA$6&gt;0, $AA$9&gt;0, $AA$12, $AA$18))),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
            AND(
                F50&lt;&gt;2,
                OR(
                H50&gt;0, I50&gt;0, J50&gt;0, L50&gt;0, $AA$6&gt;0, $AA$9&gt;0, $AA$12, $AA$18
            )
            )
        )
    ),
    ROUND(D50 * E50 * PRODUCT(1 - G50:G50 / 100, 1 - K50:K50 / 100, 1 - M50:M50 / 100), 2),
"")</f>
        <v/>
      </c>
      <c r="W50" s="1" t="str">
        <f t="shared" si="0"/>
        <v/>
      </c>
      <c r="X50" s="1" t="str" cm="1">
        <f t="array" ref="X50">IF(
    AND(
        OR(
            F50=4,
            OR(
                H50&gt;0, I50&gt;0, J50&gt;0, L50&gt;0, $AA$6&gt;0, $AA$9&gt;0, $AA$12, $AA$18
            )
        ),
        OR(O50=0, O50=1),
        N50&lt;&gt;0,
        AND(F50&lt;&gt;2, F50&lt;&gt;3)
    ),
    IF(
        OR(
            H50&gt;0, I50&gt;0, J50&gt;0, L50&gt;0
        ),
        D50 * E50,
        ROUND(
            IF(F50=0,
                (D50 * E50) / 1.12,
                D50 * E50
            ) * PRODUCT(1 - G50:G50 / 100, 1 - K50:K50 / 100, 1 - M50:M50 / 100),
        2)
    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1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
            AND(
                F51=0,
                OR(
                    H51&gt;0, I51&gt;0, J51&gt;0, L51&gt;0, $AA$6&gt;0, $AA$9&gt;0, $AA$12, $AA$18
                )
            )
        )
    ),
    ROUND(D51 * E51 * PRODUCT(1 - G51:G51 / 100, 1 - K51:K51 / 100, 1 - M51:M51 / 100), 2),
"")</f>
        <v/>
      </c>
      <c r="U51" s="1" t="str" cm="1">
        <f t="array" ref="U51">IF(AND(F51=1, OR(O51=0, O51=1), N51&lt;&gt;0, NOT(OR(H51&gt;0, I51&gt;0, J51&gt;0, L51&gt;0, $AA$6&gt;0, $AA$9&gt;0, $AA$12, $AA$18))),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
            AND(
                F51&lt;&gt;2,
                OR(
                H51&gt;0, I51&gt;0, J51&gt;0, L51&gt;0, $AA$6&gt;0, $AA$9&gt;0, $AA$12, $AA$18
            )
            )
        )
    ),
    ROUND(D51 * E51 * PRODUCT(1 - G51:G51 / 100, 1 - K51:K51 / 100, 1 - M51:M51 / 100), 2),
"")</f>
        <v/>
      </c>
      <c r="W51" s="1" t="str">
        <f t="shared" si="0"/>
        <v/>
      </c>
      <c r="X51" s="1" t="str" cm="1">
        <f t="array" ref="X51">IF(
    AND(
        OR(
            F51=4,
            OR(
                H51&gt;0, I51&gt;0, J51&gt;0, L51&gt;0, $AA$6&gt;0, $AA$9&gt;0, $AA$12, $AA$18
            )
        ),
        OR(O51=0, O51=1),
        N51&lt;&gt;0,
        AND(F51&lt;&gt;2, F51&lt;&gt;3)
    ),
    IF(
        OR(
            H51&gt;0, I51&gt;0, J51&gt;0, L51&gt;0
        ),
        D51 * E51,
        ROUND(
            IF(F51=0,
                (D51 * E51) / 1.12,
                D51 * E51
            ) * PRODUCT(1 - G51:G51 / 100, 1 - K51:K51 / 100, 1 - M51:M51 / 100),
        2)
    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1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
            AND(
                F52=0,
                OR(
                    H52&gt;0, I52&gt;0, J52&gt;0, L52&gt;0, $AA$6&gt;0, $AA$9&gt;0, $AA$12, $AA$18
                )
            )
        )
    ),
    ROUND(D52 * E52 * PRODUCT(1 - G52:G52 / 100, 1 - K52:K52 / 100, 1 - M52:M52 / 100), 2),
"")</f>
        <v/>
      </c>
      <c r="U52" s="1" t="str" cm="1">
        <f t="array" ref="U52">IF(AND(F52=1, OR(O52=0, O52=1), N52&lt;&gt;0, NOT(OR(H52&gt;0, I52&gt;0, J52&gt;0, L52&gt;0, $AA$6&gt;0, $AA$9&gt;0, $AA$12, $AA$18))),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
            AND(
                F52&lt;&gt;2,
                OR(
                H52&gt;0, I52&gt;0, J52&gt;0, L52&gt;0, $AA$6&gt;0, $AA$9&gt;0, $AA$12, $AA$18
            )
            )
        )
    ),
    ROUND(D52 * E52 * PRODUCT(1 - G52:G52 / 100, 1 - K52:K52 / 100, 1 - M52:M52 / 100), 2),
"")</f>
        <v/>
      </c>
      <c r="W52" s="1" t="str">
        <f t="shared" si="0"/>
        <v/>
      </c>
      <c r="X52" s="1" t="str" cm="1">
        <f t="array" ref="X52">IF(
    AND(
        OR(
            F52=4,
            OR(
                H52&gt;0, I52&gt;0, J52&gt;0, L52&gt;0, $AA$6&gt;0, $AA$9&gt;0, $AA$12, $AA$18
            )
        ),
        OR(O52=0, O52=1),
        N52&lt;&gt;0,
        AND(F52&lt;&gt;2, F52&lt;&gt;3)
    ),
    IF(
        OR(
            H52&gt;0, I52&gt;0, J52&gt;0, L52&gt;0
        ),
        D52 * E52,
        ROUND(
            IF(F52=0,
                (D52 * E52) / 1.12,
                D52 * E52
            ) * PRODUCT(1 - G52:G52 / 100, 1 - K52:K52 / 100, 1 - M52:M52 / 100),
        2)
    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1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
            AND(
                F53=0,
                OR(
                    H53&gt;0, I53&gt;0, J53&gt;0, L53&gt;0, $AA$6&gt;0, $AA$9&gt;0, $AA$12, $AA$18
                )
            )
        )
    ),
    ROUND(D53 * E53 * PRODUCT(1 - G53:G53 / 100, 1 - K53:K53 / 100, 1 - M53:M53 / 100), 2),
"")</f>
        <v/>
      </c>
      <c r="U53" s="1" t="str" cm="1">
        <f t="array" ref="U53">IF(AND(F53=1, OR(O53=0, O53=1), N53&lt;&gt;0, NOT(OR(H53&gt;0, I53&gt;0, J53&gt;0, L53&gt;0, $AA$6&gt;0, $AA$9&gt;0, $AA$12, $AA$18))),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
            AND(
                F53&lt;&gt;2,
                OR(
                H53&gt;0, I53&gt;0, J53&gt;0, L53&gt;0, $AA$6&gt;0, $AA$9&gt;0, $AA$12, $AA$18
            )
            )
        )
    ),
    ROUND(D53 * E53 * PRODUCT(1 - G53:G53 / 100, 1 - K53:K53 / 100, 1 - M53:M53 / 100), 2),
"")</f>
        <v/>
      </c>
      <c r="W53" s="1" t="str">
        <f t="shared" si="0"/>
        <v/>
      </c>
      <c r="X53" s="1" t="str" cm="1">
        <f t="array" ref="X53">IF(
    AND(
        OR(
            F53=4,
            OR(
                H53&gt;0, I53&gt;0, J53&gt;0, L53&gt;0, $AA$6&gt;0, $AA$9&gt;0, $AA$12, $AA$18
            )
        ),
        OR(O53=0, O53=1),
        N53&lt;&gt;0,
        AND(F53&lt;&gt;2, F53&lt;&gt;3)
    ),
    IF(
        OR(
            H53&gt;0, I53&gt;0, J53&gt;0, L53&gt;0
        ),
        D53 * E53,
        ROUND(
            IF(F53=0,
                (D53 * E53) / 1.12,
                D53 * E53
            ) * PRODUCT(1 - G53:G53 / 100, 1 - K53:K53 / 100, 1 - M53:M53 / 100),
        2)
    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1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
            AND(
                F54=0,
                OR(
                    H54&gt;0, I54&gt;0, J54&gt;0, L54&gt;0, $AA$6&gt;0, $AA$9&gt;0, $AA$12, $AA$18
                )
            )
        )
    ),
    ROUND(D54 * E54 * PRODUCT(1 - G54:G54 / 100, 1 - K54:K54 / 100, 1 - M54:M54 / 100), 2),
"")</f>
        <v/>
      </c>
      <c r="U54" s="1" t="str" cm="1">
        <f t="array" ref="U54">IF(AND(F54=1, OR(O54=0, O54=1), N54&lt;&gt;0, NOT(OR(H54&gt;0, I54&gt;0, J54&gt;0, L54&gt;0, $AA$6&gt;0, $AA$9&gt;0, $AA$12, $AA$18))),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
            AND(
                F54&lt;&gt;2,
                OR(
                H54&gt;0, I54&gt;0, J54&gt;0, L54&gt;0, $AA$6&gt;0, $AA$9&gt;0, $AA$12, $AA$18
            )
            )
        )
    ),
    ROUND(D54 * E54 * PRODUCT(1 - G54:G54 / 100, 1 - K54:K54 / 100, 1 - M54:M54 / 100), 2),
"")</f>
        <v/>
      </c>
      <c r="W54" s="1" t="str">
        <f t="shared" si="0"/>
        <v/>
      </c>
      <c r="X54" s="1" t="str" cm="1">
        <f t="array" ref="X54">IF(
    AND(
        OR(
            F54=4,
            OR(
                H54&gt;0, I54&gt;0, J54&gt;0, L54&gt;0, $AA$6&gt;0, $AA$9&gt;0, $AA$12, $AA$18
            )
        ),
        OR(O54=0, O54=1),
        N54&lt;&gt;0,
        AND(F54&lt;&gt;2, F54&lt;&gt;3)
    ),
    IF(
        OR(
            H54&gt;0, I54&gt;0, J54&gt;0, L54&gt;0
        ),
        D54 * E54,
        ROUND(
            IF(F54=0,
                (D54 * E54) / 1.12,
                D54 * E54
            ) * PRODUCT(1 - G54:G54 / 100, 1 - K54:K54 / 100, 1 - M54:M54 / 100),
        2)
    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1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
            AND(
                F55=0,
                OR(
                    H55&gt;0, I55&gt;0, J55&gt;0, L55&gt;0, $AA$6&gt;0, $AA$9&gt;0, $AA$12, $AA$18
                )
            )
        )
    ),
    ROUND(D55 * E55 * PRODUCT(1 - G55:G55 / 100, 1 - K55:K55 / 100, 1 - M55:M55 / 100), 2),
"")</f>
        <v/>
      </c>
      <c r="U55" s="1" t="str" cm="1">
        <f t="array" ref="U55">IF(AND(F55=1, OR(O55=0, O55=1), N55&lt;&gt;0, NOT(OR(H55&gt;0, I55&gt;0, J55&gt;0, L55&gt;0, $AA$6&gt;0, $AA$9&gt;0, $AA$12, $AA$18))),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
            AND(
                F55&lt;&gt;2,
                OR(
                H55&gt;0, I55&gt;0, J55&gt;0, L55&gt;0, $AA$6&gt;0, $AA$9&gt;0, $AA$12, $AA$18
            )
            )
        )
    ),
    ROUND(D55 * E55 * PRODUCT(1 - G55:G55 / 100, 1 - K55:K55 / 100, 1 - M55:M55 / 100), 2),
"")</f>
        <v/>
      </c>
      <c r="W55" s="1" t="str">
        <f t="shared" si="0"/>
        <v/>
      </c>
      <c r="X55" s="1" t="str" cm="1">
        <f t="array" ref="X55">IF(
    AND(
        OR(
            F55=4,
            OR(
                H55&gt;0, I55&gt;0, J55&gt;0, L55&gt;0, $AA$6&gt;0, $AA$9&gt;0, $AA$12, $AA$18
            )
        ),
        OR(O55=0, O55=1),
        N55&lt;&gt;0,
        AND(F55&lt;&gt;2, F55&lt;&gt;3)
    ),
    IF(
        OR(
            H55&gt;0, I55&gt;0, J55&gt;0, L55&gt;0
        ),
        D55 * E55,
        ROUND(
            IF(F55=0,
                (D55 * E55) / 1.12,
                D55 * E55
            ) * PRODUCT(1 - G55:G55 / 100, 1 - K55:K55 / 100, 1 - M55:M55 / 100),
        2)
    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1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
            AND(
                F56=0,
                OR(
                    H56&gt;0, I56&gt;0, J56&gt;0, L56&gt;0, $AA$6&gt;0, $AA$9&gt;0, $AA$12, $AA$18
                )
            )
        )
    ),
    ROUND(D56 * E56 * PRODUCT(1 - G56:G56 / 100, 1 - K56:K56 / 100, 1 - M56:M56 / 100), 2),
"")</f>
        <v/>
      </c>
      <c r="U56" s="1" t="str" cm="1">
        <f t="array" ref="U56">IF(AND(F56=1, OR(O56=0, O56=1), N56&lt;&gt;0, NOT(OR(H56&gt;0, I56&gt;0, J56&gt;0, L56&gt;0, $AA$6&gt;0, $AA$9&gt;0, $AA$12, $AA$18))),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
            AND(
                F56&lt;&gt;2,
                OR(
                H56&gt;0, I56&gt;0, J56&gt;0, L56&gt;0, $AA$6&gt;0, $AA$9&gt;0, $AA$12, $AA$18
            )
            )
        )
    ),
    ROUND(D56 * E56 * PRODUCT(1 - G56:G56 / 100, 1 - K56:K56 / 100, 1 - M56:M56 / 100), 2),
"")</f>
        <v/>
      </c>
      <c r="W56" s="1" t="str">
        <f t="shared" si="0"/>
        <v/>
      </c>
      <c r="X56" s="1" t="str" cm="1">
        <f t="array" ref="X56">IF(
    AND(
        OR(
            F56=4,
            OR(
                H56&gt;0, I56&gt;0, J56&gt;0, L56&gt;0, $AA$6&gt;0, $AA$9&gt;0, $AA$12, $AA$18
            )
        ),
        OR(O56=0, O56=1),
        N56&lt;&gt;0,
        AND(F56&lt;&gt;2, F56&lt;&gt;3)
    ),
    IF(
        OR(
            H56&gt;0, I56&gt;0, J56&gt;0, L56&gt;0
        ),
        D56 * E56,
        ROUND(
            IF(F56=0,
                (D56 * E56) / 1.12,
                D56 * E56
            ) * PRODUCT(1 - G56:G56 / 100, 1 - K56:K56 / 100, 1 - M56:M56 / 100),
        2)
    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1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
            AND(
                F57=0,
                OR(
                    H57&gt;0, I57&gt;0, J57&gt;0, L57&gt;0, $AA$6&gt;0, $AA$9&gt;0, $AA$12, $AA$18
                )
            )
        )
    ),
    ROUND(D57 * E57 * PRODUCT(1 - G57:G57 / 100, 1 - K57:K57 / 100, 1 - M57:M57 / 100), 2),
"")</f>
        <v/>
      </c>
      <c r="U57" s="1" t="str" cm="1">
        <f t="array" ref="U57">IF(AND(F57=1, OR(O57=0, O57=1), N57&lt;&gt;0, NOT(OR(H57&gt;0, I57&gt;0, J57&gt;0, L57&gt;0, $AA$6&gt;0, $AA$9&gt;0, $AA$12, $AA$18))),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
            AND(
                F57&lt;&gt;2,
                OR(
                H57&gt;0, I57&gt;0, J57&gt;0, L57&gt;0, $AA$6&gt;0, $AA$9&gt;0, $AA$12, $AA$18
            )
            )
        )
    ),
    ROUND(D57 * E57 * PRODUCT(1 - G57:G57 / 100, 1 - K57:K57 / 100, 1 - M57:M57 / 100), 2),
"")</f>
        <v/>
      </c>
      <c r="W57" s="1" t="str">
        <f t="shared" si="0"/>
        <v/>
      </c>
      <c r="X57" s="1" t="str" cm="1">
        <f t="array" ref="X57">IF(
    AND(
        OR(
            F57=4,
            OR(
                H57&gt;0, I57&gt;0, J57&gt;0, L57&gt;0, $AA$6&gt;0, $AA$9&gt;0, $AA$12, $AA$18
            )
        ),
        OR(O57=0, O57=1),
        N57&lt;&gt;0,
        AND(F57&lt;&gt;2, F57&lt;&gt;3)
    ),
    IF(
        OR(
            H57&gt;0, I57&gt;0, J57&gt;0, L57&gt;0
        ),
        D57 * E57,
        ROUND(
            IF(F57=0,
                (D57 * E57) / 1.12,
                D57 * E57
            ) * PRODUCT(1 - G57:G57 / 100, 1 - K57:K57 / 100, 1 - M57:M57 / 100),
        2)
    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1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
            AND(
                F58=0,
                OR(
                    H58&gt;0, I58&gt;0, J58&gt;0, L58&gt;0, $AA$6&gt;0, $AA$9&gt;0, $AA$12, $AA$18
                )
            )
        )
    ),
    ROUND(D58 * E58 * PRODUCT(1 - G58:G58 / 100, 1 - K58:K58 / 100, 1 - M58:M58 / 100), 2),
"")</f>
        <v/>
      </c>
      <c r="U58" s="1" t="str" cm="1">
        <f t="array" ref="U58">IF(AND(F58=1, OR(O58=0, O58=1), N58&lt;&gt;0, NOT(OR(H58&gt;0, I58&gt;0, J58&gt;0, L58&gt;0, $AA$6&gt;0, $AA$9&gt;0, $AA$12, $AA$18))),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
            AND(
                F58&lt;&gt;2,
                OR(
                H58&gt;0, I58&gt;0, J58&gt;0, L58&gt;0, $AA$6&gt;0, $AA$9&gt;0, $AA$12, $AA$18
            )
            )
        )
    ),
    ROUND(D58 * E58 * PRODUCT(1 - G58:G58 / 100, 1 - K58:K58 / 100, 1 - M58:M58 / 100), 2),
"")</f>
        <v/>
      </c>
      <c r="W58" s="1" t="str">
        <f t="shared" si="0"/>
        <v/>
      </c>
      <c r="X58" s="1" t="str" cm="1">
        <f t="array" ref="X58">IF(
    AND(
        OR(
            F58=4,
            OR(
                H58&gt;0, I58&gt;0, J58&gt;0, L58&gt;0, $AA$6&gt;0, $AA$9&gt;0, $AA$12, $AA$18
            )
        ),
        OR(O58=0, O58=1),
        N58&lt;&gt;0,
        AND(F58&lt;&gt;2, F58&lt;&gt;3)
    ),
    IF(
        OR(
            H58&gt;0, I58&gt;0, J58&gt;0, L58&gt;0
        ),
        D58 * E58,
        ROUND(
            IF(F58=0,
                (D58 * E58) / 1.12,
                D58 * E58
            ) * PRODUCT(1 - G58:G58 / 100, 1 - K58:K58 / 100, 1 - M58:M58 / 100),
        2)
    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1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
            AND(
                F59=0,
                OR(
                    H59&gt;0, I59&gt;0, J59&gt;0, L59&gt;0, $AA$6&gt;0, $AA$9&gt;0, $AA$12, $AA$18
                )
            )
        )
    ),
    ROUND(D59 * E59 * PRODUCT(1 - G59:G59 / 100, 1 - K59:K59 / 100, 1 - M59:M59 / 100), 2),
"")</f>
        <v/>
      </c>
      <c r="U59" s="1" t="str" cm="1">
        <f t="array" ref="U59">IF(AND(F59=1, OR(O59=0, O59=1), N59&lt;&gt;0, NOT(OR(H59&gt;0, I59&gt;0, J59&gt;0, L59&gt;0, $AA$6&gt;0, $AA$9&gt;0, $AA$12, $AA$18))),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
            AND(
                F59&lt;&gt;2,
                OR(
                H59&gt;0, I59&gt;0, J59&gt;0, L59&gt;0, $AA$6&gt;0, $AA$9&gt;0, $AA$12, $AA$18
            )
            )
        )
    ),
    ROUND(D59 * E59 * PRODUCT(1 - G59:G59 / 100, 1 - K59:K59 / 100, 1 - M59:M59 / 100), 2),
"")</f>
        <v/>
      </c>
      <c r="W59" s="1" t="str">
        <f t="shared" si="0"/>
        <v/>
      </c>
      <c r="X59" s="1" t="str" cm="1">
        <f t="array" ref="X59">IF(
    AND(
        OR(
            F59=4,
            OR(
                H59&gt;0, I59&gt;0, J59&gt;0, L59&gt;0, $AA$6&gt;0, $AA$9&gt;0, $AA$12, $AA$18
            )
        ),
        OR(O59=0, O59=1),
        N59&lt;&gt;0,
        AND(F59&lt;&gt;2, F59&lt;&gt;3)
    ),
    IF(
        OR(
            H59&gt;0, I59&gt;0, J59&gt;0, L59&gt;0
        ),
        D59 * E59,
        ROUND(
            IF(F59=0,
                (D59 * E59) / 1.12,
                D59 * E59
            ) * PRODUCT(1 - G59:G59 / 100, 1 - K59:K59 / 100, 1 - M59:M59 / 100),
        2)
    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1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
            AND(
                F60=0,
                OR(
                    H60&gt;0, I60&gt;0, J60&gt;0, L60&gt;0, $AA$6&gt;0, $AA$9&gt;0, $AA$12, $AA$18
                )
            )
        )
    ),
    ROUND(D60 * E60 * PRODUCT(1 - G60:G60 / 100, 1 - K60:K60 / 100, 1 - M60:M60 / 100), 2),
"")</f>
        <v/>
      </c>
      <c r="U60" s="1" t="str" cm="1">
        <f t="array" ref="U60">IF(AND(F60=1, OR(O60=0, O60=1), N60&lt;&gt;0, NOT(OR(H60&gt;0, I60&gt;0, J60&gt;0, L60&gt;0, $AA$6&gt;0, $AA$9&gt;0, $AA$12, $AA$18))),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
            AND(
                F60&lt;&gt;2,
                OR(
                H60&gt;0, I60&gt;0, J60&gt;0, L60&gt;0, $AA$6&gt;0, $AA$9&gt;0, $AA$12, $AA$18
            )
            )
        )
    ),
    ROUND(D60 * E60 * PRODUCT(1 - G60:G60 / 100, 1 - K60:K60 / 100, 1 - M60:M60 / 100), 2),
"")</f>
        <v/>
      </c>
      <c r="W60" s="1" t="str">
        <f t="shared" si="0"/>
        <v/>
      </c>
      <c r="X60" s="1" t="str" cm="1">
        <f t="array" ref="X60">IF(
    AND(
        OR(
            F60=4,
            OR(
                H60&gt;0, I60&gt;0, J60&gt;0, L60&gt;0, $AA$6&gt;0, $AA$9&gt;0, $AA$12, $AA$18
            )
        ),
        OR(O60=0, O60=1),
        N60&lt;&gt;0,
        AND(F60&lt;&gt;2, F60&lt;&gt;3)
    ),
    IF(
        OR(
            H60&gt;0, I60&gt;0, J60&gt;0, L60&gt;0
        ),
        D60 * E60,
        ROUND(
            IF(F60=0,
                (D60 * E60) / 1.12,
                D60 * E60
            ) * PRODUCT(1 - G60:G60 / 100, 1 - K60:K60 / 100, 1 - M60:M60 / 100),
        2)
    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1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
            AND(
                F61=0,
                OR(
                    H61&gt;0, I61&gt;0, J61&gt;0, L61&gt;0, $AA$6&gt;0, $AA$9&gt;0, $AA$12, $AA$18
                )
            )
        )
    ),
    ROUND(D61 * E61 * PRODUCT(1 - G61:G61 / 100, 1 - K61:K61 / 100, 1 - M61:M61 / 100), 2),
"")</f>
        <v/>
      </c>
      <c r="U61" s="1" t="str" cm="1">
        <f t="array" ref="U61">IF(AND(F61=1, OR(O61=0, O61=1), N61&lt;&gt;0, NOT(OR(H61&gt;0, I61&gt;0, J61&gt;0, L61&gt;0, $AA$6&gt;0, $AA$9&gt;0, $AA$12, $AA$18))),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
            AND(
                F61&lt;&gt;2,
                OR(
                H61&gt;0, I61&gt;0, J61&gt;0, L61&gt;0, $AA$6&gt;0, $AA$9&gt;0, $AA$12, $AA$18
            )
            )
        )
    ),
    ROUND(D61 * E61 * PRODUCT(1 - G61:G61 / 100, 1 - K61:K61 / 100, 1 - M61:M61 / 100), 2),
"")</f>
        <v/>
      </c>
      <c r="W61" s="1" t="str">
        <f t="shared" si="0"/>
        <v/>
      </c>
      <c r="X61" s="1" t="str" cm="1">
        <f t="array" ref="X61">IF(
    AND(
        OR(
            F61=4,
            OR(
                H61&gt;0, I61&gt;0, J61&gt;0, L61&gt;0, $AA$6&gt;0, $AA$9&gt;0, $AA$12, $AA$18
            )
        ),
        OR(O61=0, O61=1),
        N61&lt;&gt;0,
        AND(F61&lt;&gt;2, F61&lt;&gt;3)
    ),
    IF(
        OR(
            H61&gt;0, I61&gt;0, J61&gt;0, L61&gt;0
        ),
        D61 * E61,
        ROUND(
            IF(F61=0,
                (D61 * E61) / 1.12,
                D61 * E61
            ) * PRODUCT(1 - G61:G61 / 100, 1 - K61:K61 / 100, 1 - M61:M61 / 100),
        2)
    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1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
            AND(
                F62=0,
                OR(
                    H62&gt;0, I62&gt;0, J62&gt;0, L62&gt;0, $AA$6&gt;0, $AA$9&gt;0, $AA$12, $AA$18
                )
            )
        )
    ),
    ROUND(D62 * E62 * PRODUCT(1 - G62:G62 / 100, 1 - K62:K62 / 100, 1 - M62:M62 / 100), 2),
"")</f>
        <v/>
      </c>
      <c r="U62" s="1" t="str" cm="1">
        <f t="array" ref="U62">IF(AND(F62=1, OR(O62=0, O62=1), N62&lt;&gt;0, NOT(OR(H62&gt;0, I62&gt;0, J62&gt;0, L62&gt;0, $AA$6&gt;0, $AA$9&gt;0, $AA$12, $AA$18))),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
            AND(
                F62&lt;&gt;2,
                OR(
                H62&gt;0, I62&gt;0, J62&gt;0, L62&gt;0, $AA$6&gt;0, $AA$9&gt;0, $AA$12, $AA$18
            )
            )
        )
    ),
    ROUND(D62 * E62 * PRODUCT(1 - G62:G62 / 100, 1 - K62:K62 / 100, 1 - M62:M62 / 100), 2),
"")</f>
        <v/>
      </c>
      <c r="W62" s="1" t="str">
        <f t="shared" si="0"/>
        <v/>
      </c>
      <c r="X62" s="1" t="str" cm="1">
        <f t="array" ref="X62">IF(
    AND(
        OR(
            F62=4,
            OR(
                H62&gt;0, I62&gt;0, J62&gt;0, L62&gt;0, $AA$6&gt;0, $AA$9&gt;0, $AA$12, $AA$18
            )
        ),
        OR(O62=0, O62=1),
        N62&lt;&gt;0,
        AND(F62&lt;&gt;2, F62&lt;&gt;3)
    ),
    IF(
        OR(
            H62&gt;0, I62&gt;0, J62&gt;0, L62&gt;0
        ),
        D62 * E62,
        ROUND(
            IF(F62=0,
                (D62 * E62) / 1.12,
                D62 * E62
            ) * PRODUCT(1 - G62:G62 / 100, 1 - K62:K62 / 100, 1 - M62:M62 / 100),
        2)
    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1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
            AND(
                F63=0,
                OR(
                    H63&gt;0, I63&gt;0, J63&gt;0, L63&gt;0, $AA$6&gt;0, $AA$9&gt;0, $AA$12, $AA$18
                )
            )
        )
    ),
    ROUND(D63 * E63 * PRODUCT(1 - G63:G63 / 100, 1 - K63:K63 / 100, 1 - M63:M63 / 100), 2),
"")</f>
        <v/>
      </c>
      <c r="U63" s="1" t="str" cm="1">
        <f t="array" ref="U63">IF(AND(F63=1, OR(O63=0, O63=1), N63&lt;&gt;0, NOT(OR(H63&gt;0, I63&gt;0, J63&gt;0, L63&gt;0, $AA$6&gt;0, $AA$9&gt;0, $AA$12, $AA$18))),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
            AND(
                F63&lt;&gt;2,
                OR(
                H63&gt;0, I63&gt;0, J63&gt;0, L63&gt;0, $AA$6&gt;0, $AA$9&gt;0, $AA$12, $AA$18
            )
            )
        )
    ),
    ROUND(D63 * E63 * PRODUCT(1 - G63:G63 / 100, 1 - K63:K63 / 100, 1 - M63:M63 / 100), 2),
"")</f>
        <v/>
      </c>
      <c r="W63" s="1" t="str">
        <f t="shared" si="0"/>
        <v/>
      </c>
      <c r="X63" s="1" t="str" cm="1">
        <f t="array" ref="X63">IF(
    AND(
        OR(
            F63=4,
            OR(
                H63&gt;0, I63&gt;0, J63&gt;0, L63&gt;0, $AA$6&gt;0, $AA$9&gt;0, $AA$12, $AA$18
            )
        ),
        OR(O63=0, O63=1),
        N63&lt;&gt;0,
        AND(F63&lt;&gt;2, F63&lt;&gt;3)
    ),
    IF(
        OR(
            H63&gt;0, I63&gt;0, J63&gt;0, L63&gt;0
        ),
        D63 * E63,
        ROUND(
            IF(F63=0,
                (D63 * E63) / 1.12,
                D63 * E63
            ) * PRODUCT(1 - G63:G63 / 100, 1 - K63:K63 / 100, 1 - M63:M63 / 100),
        2)
    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1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
            AND(
                F64=0,
                OR(
                    H64&gt;0, I64&gt;0, J64&gt;0, L64&gt;0, $AA$6&gt;0, $AA$9&gt;0, $AA$12, $AA$18
                )
            )
        )
    ),
    ROUND(D64 * E64 * PRODUCT(1 - G64:G64 / 100, 1 - K64:K64 / 100, 1 - M64:M64 / 100), 2),
"")</f>
        <v/>
      </c>
      <c r="U64" s="1" t="str" cm="1">
        <f t="array" ref="U64">IF(AND(F64=1, OR(O64=0, O64=1), N64&lt;&gt;0, NOT(OR(H64&gt;0, I64&gt;0, J64&gt;0, L64&gt;0, $AA$6&gt;0, $AA$9&gt;0, $AA$12, $AA$18))),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
            AND(
                F64&lt;&gt;2,
                OR(
                H64&gt;0, I64&gt;0, J64&gt;0, L64&gt;0, $AA$6&gt;0, $AA$9&gt;0, $AA$12, $AA$18
            )
            )
        )
    ),
    ROUND(D64 * E64 * PRODUCT(1 - G64:G64 / 100, 1 - K64:K64 / 100, 1 - M64:M64 / 100), 2),
"")</f>
        <v/>
      </c>
      <c r="W64" s="1" t="str">
        <f t="shared" si="0"/>
        <v/>
      </c>
      <c r="X64" s="1" t="str" cm="1">
        <f t="array" ref="X64">IF(
    AND(
        OR(
            F64=4,
            OR(
                H64&gt;0, I64&gt;0, J64&gt;0, L64&gt;0, $AA$6&gt;0, $AA$9&gt;0, $AA$12, $AA$18
            )
        ),
        OR(O64=0, O64=1),
        N64&lt;&gt;0,
        AND(F64&lt;&gt;2, F64&lt;&gt;3)
    ),
    IF(
        OR(
            H64&gt;0, I64&gt;0, J64&gt;0, L64&gt;0
        ),
        D64 * E64,
        ROUND(
            IF(F64=0,
                (D64 * E64) / 1.12,
                D64 * E64
            ) * PRODUCT(1 - G64:G64 / 100, 1 - K64:K64 / 100, 1 - M64:M64 / 100),
        2)
    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1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
            AND(
                F65=0,
                OR(
                    H65&gt;0, I65&gt;0, J65&gt;0, L65&gt;0, $AA$6&gt;0, $AA$9&gt;0, $AA$12, $AA$18
                )
            )
        )
    ),
    ROUND(D65 * E65 * PRODUCT(1 - G65:G65 / 100, 1 - K65:K65 / 100, 1 - M65:M65 / 100), 2),
"")</f>
        <v/>
      </c>
      <c r="U65" s="1" t="str" cm="1">
        <f t="array" ref="U65">IF(AND(F65=1, OR(O65=0, O65=1), N65&lt;&gt;0, NOT(OR(H65&gt;0, I65&gt;0, J65&gt;0, L65&gt;0, $AA$6&gt;0, $AA$9&gt;0, $AA$12, $AA$18))),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
            AND(
                F65&lt;&gt;2,
                OR(
                H65&gt;0, I65&gt;0, J65&gt;0, L65&gt;0, $AA$6&gt;0, $AA$9&gt;0, $AA$12, $AA$18
            )
            )
        )
    ),
    ROUND(D65 * E65 * PRODUCT(1 - G65:G65 / 100, 1 - K65:K65 / 100, 1 - M65:M65 / 100), 2),
"")</f>
        <v/>
      </c>
      <c r="W65" s="1" t="str">
        <f t="shared" si="0"/>
        <v/>
      </c>
      <c r="X65" s="1" t="str" cm="1">
        <f t="array" ref="X65">IF(
    AND(
        OR(
            F65=4,
            OR(
                H65&gt;0, I65&gt;0, J65&gt;0, L65&gt;0, $AA$6&gt;0, $AA$9&gt;0, $AA$12, $AA$18
            )
        ),
        OR(O65=0, O65=1),
        N65&lt;&gt;0,
        AND(F65&lt;&gt;2, F65&lt;&gt;3)
    ),
    IF(
        OR(
            H65&gt;0, I65&gt;0, J65&gt;0, L65&gt;0
        ),
        D65 * E65,
        ROUND(
            IF(F65=0,
                (D65 * E65) / 1.12,
                D65 * E65
            ) * PRODUCT(1 - G65:G65 / 100, 1 - K65:K65 / 100, 1 - M65:M65 / 100),
        2)
    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1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
            AND(
                F66=0,
                OR(
                    H66&gt;0, I66&gt;0, J66&gt;0, L66&gt;0, $AA$6&gt;0, $AA$9&gt;0, $AA$12, $AA$18
                )
            )
        )
    ),
    ROUND(D66 * E66 * PRODUCT(1 - G66:G66 / 100, 1 - K66:K66 / 100, 1 - M66:M66 / 100), 2),
"")</f>
        <v/>
      </c>
      <c r="U66" s="1" t="str" cm="1">
        <f t="array" ref="U66">IF(AND(F66=1, OR(O66=0, O66=1), N66&lt;&gt;0, NOT(OR(H66&gt;0, I66&gt;0, J66&gt;0, L66&gt;0, $AA$6&gt;0, $AA$9&gt;0, $AA$12, $AA$18))),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
            AND(
                F66&lt;&gt;2,
                OR(
                H66&gt;0, I66&gt;0, J66&gt;0, L66&gt;0, $AA$6&gt;0, $AA$9&gt;0, $AA$12, $AA$18
            )
            )
        )
    ),
    ROUND(D66 * E66 * PRODUCT(1 - G66:G66 / 100, 1 - K66:K66 / 100, 1 - M66:M66 / 100), 2),
"")</f>
        <v/>
      </c>
      <c r="W66" s="1" t="str">
        <f t="shared" si="0"/>
        <v/>
      </c>
      <c r="X66" s="1" t="str" cm="1">
        <f t="array" ref="X66">IF(
    AND(
        OR(
            F66=4,
            OR(
                H66&gt;0, I66&gt;0, J66&gt;0, L66&gt;0, $AA$6&gt;0, $AA$9&gt;0, $AA$12, $AA$18
            )
        ),
        OR(O66=0, O66=1),
        N66&lt;&gt;0,
        AND(F66&lt;&gt;2, F66&lt;&gt;3)
    ),
    IF(
        OR(
            H66&gt;0, I66&gt;0, J66&gt;0, L66&gt;0
        ),
        D66 * E66,
        ROUND(
            IF(F66=0,
                (D66 * E66) / 1.12,
                D66 * E66
            ) * PRODUCT(1 - G66:G66 / 100, 1 - K66:K66 / 100, 1 - M66:M66 / 100),
        2)
    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1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
            AND(
                F67=0,
                OR(
                    H67&gt;0, I67&gt;0, J67&gt;0, L67&gt;0, $AA$6&gt;0, $AA$9&gt;0, $AA$12, $AA$18
                )
            )
        )
    ),
    ROUND(D67 * E67 * PRODUCT(1 - G67:G67 / 100, 1 - K67:K67 / 100, 1 - M67:M67 / 100), 2),
"")</f>
        <v/>
      </c>
      <c r="U67" s="1" t="str" cm="1">
        <f t="array" ref="U67">IF(AND(F67=1, OR(O67=0, O67=1), N67&lt;&gt;0, NOT(OR(H67&gt;0, I67&gt;0, J67&gt;0, L67&gt;0, $AA$6&gt;0, $AA$9&gt;0, $AA$12, $AA$18))),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
            AND(
                F67&lt;&gt;2,
                OR(
                H67&gt;0, I67&gt;0, J67&gt;0, L67&gt;0, $AA$6&gt;0, $AA$9&gt;0, $AA$12, $AA$18
            )
            )
        )
    ),
    ROUND(D67 * E67 * PRODUCT(1 - G67:G67 / 100, 1 - K67:K67 / 100, 1 - M67:M67 / 100), 2),
"")</f>
        <v/>
      </c>
      <c r="W67" s="1" t="str">
        <f t="shared" ref="W67:W130" si="2">IF(
    AND(
        F67=3,
        OR(O67=0, O67=1),
        N67&lt;&gt;0
    ),
    ROUND(D67 * E67, 2),
"")</f>
        <v/>
      </c>
      <c r="X67" s="1" t="str" cm="1">
        <f t="array" ref="X67">IF(
    AND(
        OR(
            F67=4,
            OR(
                H67&gt;0, I67&gt;0, J67&gt;0, L67&gt;0, $AA$6&gt;0, $AA$9&gt;0, $AA$12, $AA$18
            )
        ),
        OR(O67=0, O67=1),
        N67&lt;&gt;0,
        AND(F67&lt;&gt;2, F67&lt;&gt;3)
    ),
    IF(
        OR(
            H67&gt;0, I67&gt;0, J67&gt;0, L67&gt;0
        ),
        D67 * E67,
        ROUND(
            IF(F67=0,
                (D67 * E67) / 1.12,
                D67 * E67
            ) * PRODUCT(1 - G67:G67 / 100, 1 - K67:K67 / 100, 1 - M67:M67 / 100),
        2)
    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1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
            AND(
                F68=0,
                OR(
                    H68&gt;0, I68&gt;0, J68&gt;0, L68&gt;0, $AA$6&gt;0, $AA$9&gt;0, $AA$12, $AA$18
                )
            )
        )
    ),
    ROUND(D68 * E68 * PRODUCT(1 - G68:G68 / 100, 1 - K68:K68 / 100, 1 - M68:M68 / 100), 2),
"")</f>
        <v/>
      </c>
      <c r="U68" s="1" t="str" cm="1">
        <f t="array" ref="U68">IF(AND(F68=1, OR(O68=0, O68=1), N68&lt;&gt;0, NOT(OR(H68&gt;0, I68&gt;0, J68&gt;0, L68&gt;0, $AA$6&gt;0, $AA$9&gt;0, $AA$12, $AA$18))),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
            AND(
                F68&lt;&gt;2,
                OR(
                H68&gt;0, I68&gt;0, J68&gt;0, L68&gt;0, $AA$6&gt;0, $AA$9&gt;0, $AA$12, $AA$18
            )
            )
        )
    ),
    ROUND(D68 * E68 * PRODUCT(1 - G68:G68 / 100, 1 - K68:K68 / 100, 1 - M68:M68 / 100), 2),
"")</f>
        <v/>
      </c>
      <c r="W68" s="1" t="str">
        <f t="shared" si="2"/>
        <v/>
      </c>
      <c r="X68" s="1" t="str" cm="1">
        <f t="array" ref="X68">IF(
    AND(
        OR(
            F68=4,
            OR(
                H68&gt;0, I68&gt;0, J68&gt;0, L68&gt;0, $AA$6&gt;0, $AA$9&gt;0, $AA$12, $AA$18
            )
        ),
        OR(O68=0, O68=1),
        N68&lt;&gt;0,
        AND(F68&lt;&gt;2, F68&lt;&gt;3)
    ),
    IF(
        OR(
            H68&gt;0, I68&gt;0, J68&gt;0, L68&gt;0
        ),
        D68 * E68,
        ROUND(
            IF(F68=0,
                (D68 * E68) / 1.12,
                D68 * E68
            ) * PRODUCT(1 - G68:G68 / 100, 1 - K68:K68 / 100, 1 - M68:M68 / 100),
        2)
    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1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
            AND(
                F69=0,
                OR(
                    H69&gt;0, I69&gt;0, J69&gt;0, L69&gt;0, $AA$6&gt;0, $AA$9&gt;0, $AA$12, $AA$18
                )
            )
        )
    ),
    ROUND(D69 * E69 * PRODUCT(1 - G69:G69 / 100, 1 - K69:K69 / 100, 1 - M69:M69 / 100), 2),
"")</f>
        <v/>
      </c>
      <c r="U69" s="1" t="str" cm="1">
        <f t="array" ref="U69">IF(AND(F69=1, OR(O69=0, O69=1), N69&lt;&gt;0, NOT(OR(H69&gt;0, I69&gt;0, J69&gt;0, L69&gt;0, $AA$6&gt;0, $AA$9&gt;0, $AA$12, $AA$18))),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
            AND(
                F69&lt;&gt;2,
                OR(
                H69&gt;0, I69&gt;0, J69&gt;0, L69&gt;0, $AA$6&gt;0, $AA$9&gt;0, $AA$12, $AA$18
            )
            )
        )
    ),
    ROUND(D69 * E69 * PRODUCT(1 - G69:G69 / 100, 1 - K69:K69 / 100, 1 - M69:M69 / 100), 2),
"")</f>
        <v/>
      </c>
      <c r="W69" s="1" t="str">
        <f t="shared" si="2"/>
        <v/>
      </c>
      <c r="X69" s="1" t="str" cm="1">
        <f t="array" ref="X69">IF(
    AND(
        OR(
            F69=4,
            OR(
                H69&gt;0, I69&gt;0, J69&gt;0, L69&gt;0, $AA$6&gt;0, $AA$9&gt;0, $AA$12, $AA$18
            )
        ),
        OR(O69=0, O69=1),
        N69&lt;&gt;0,
        AND(F69&lt;&gt;2, F69&lt;&gt;3)
    ),
    IF(
        OR(
            H69&gt;0, I69&gt;0, J69&gt;0, L69&gt;0
        ),
        D69 * E69,
        ROUND(
            IF(F69=0,
                (D69 * E69) / 1.12,
                D69 * E69
            ) * PRODUCT(1 - G69:G69 / 100, 1 - K69:K69 / 100, 1 - M69:M69 / 100),
        2)
    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1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
            AND(
                F70=0,
                OR(
                    H70&gt;0, I70&gt;0, J70&gt;0, L70&gt;0, $AA$6&gt;0, $AA$9&gt;0, $AA$12, $AA$18
                )
            )
        )
    ),
    ROUND(D70 * E70 * PRODUCT(1 - G70:G70 / 100, 1 - K70:K70 / 100, 1 - M70:M70 / 100), 2),
"")</f>
        <v/>
      </c>
      <c r="U70" s="1" t="str" cm="1">
        <f t="array" ref="U70">IF(AND(F70=1, OR(O70=0, O70=1), N70&lt;&gt;0, NOT(OR(H70&gt;0, I70&gt;0, J70&gt;0, L70&gt;0, $AA$6&gt;0, $AA$9&gt;0, $AA$12, $AA$18))),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
            AND(
                F70&lt;&gt;2,
                OR(
                H70&gt;0, I70&gt;0, J70&gt;0, L70&gt;0, $AA$6&gt;0, $AA$9&gt;0, $AA$12, $AA$18
            )
            )
        )
    ),
    ROUND(D70 * E70 * PRODUCT(1 - G70:G70 / 100, 1 - K70:K70 / 100, 1 - M70:M70 / 100), 2),
"")</f>
        <v/>
      </c>
      <c r="W70" s="1" t="str">
        <f t="shared" si="2"/>
        <v/>
      </c>
      <c r="X70" s="1" t="str" cm="1">
        <f t="array" ref="X70">IF(
    AND(
        OR(
            F70=4,
            OR(
                H70&gt;0, I70&gt;0, J70&gt;0, L70&gt;0, $AA$6&gt;0, $AA$9&gt;0, $AA$12, $AA$18
            )
        ),
        OR(O70=0, O70=1),
        N70&lt;&gt;0,
        AND(F70&lt;&gt;2, F70&lt;&gt;3)
    ),
    IF(
        OR(
            H70&gt;0, I70&gt;0, J70&gt;0, L70&gt;0
        ),
        D70 * E70,
        ROUND(
            IF(F70=0,
                (D70 * E70) / 1.12,
                D70 * E70
            ) * PRODUCT(1 - G70:G70 / 100, 1 - K70:K70 / 100, 1 - M70:M70 / 100),
        2)
    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3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
            AND(
                F71=0,
                OR(
                    H71&gt;0, I71&gt;0, J71&gt;0, L71&gt;0, $AA$6&gt;0, $AA$9&gt;0, $AA$12, $AA$18
                )
            )
        )
    ),
    ROUND(D71 * E71 * PRODUCT(1 - G71:G71 / 100, 1 - K71:K71 / 100, 1 - M71:M71 / 100), 2),
"")</f>
        <v/>
      </c>
      <c r="U71" s="1" t="str" cm="1">
        <f t="array" ref="U71">IF(AND(F71=1, OR(O71=0, O71=1), N71&lt;&gt;0, NOT(OR(H71&gt;0, I71&gt;0, J71&gt;0, L71&gt;0, $AA$6&gt;0, $AA$9&gt;0, $AA$12, $AA$18))),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
            AND(
                F71&lt;&gt;2,
                OR(
                H71&gt;0, I71&gt;0, J71&gt;0, L71&gt;0, $AA$6&gt;0, $AA$9&gt;0, $AA$12, $AA$18
            )
            )
        )
    ),
    ROUND(D71 * E71 * PRODUCT(1 - G71:G71 / 100, 1 - K71:K71 / 100, 1 - M71:M71 / 100), 2),
"")</f>
        <v/>
      </c>
      <c r="W71" s="1" t="str">
        <f t="shared" si="2"/>
        <v/>
      </c>
      <c r="X71" s="1" t="str" cm="1">
        <f t="array" ref="X71">IF(
    AND(
        OR(
            F71=4,
            OR(
                H71&gt;0, I71&gt;0, J71&gt;0, L71&gt;0, $AA$6&gt;0, $AA$9&gt;0, $AA$12, $AA$18
            )
        ),
        OR(O71=0, O71=1),
        N71&lt;&gt;0,
        AND(F71&lt;&gt;2, F71&lt;&gt;3)
    ),
    IF(
        OR(
            H71&gt;0, I71&gt;0, J71&gt;0, L71&gt;0
        ),
        D71 * E71,
        ROUND(
            IF(F71=0,
                (D71 * E71) / 1.12,
                D71 * E71
            ) * PRODUCT(1 - G71:G71 / 100, 1 - K71:K71 / 100, 1 - M71:M71 / 100),
        2)
    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3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
            AND(
                F72=0,
                OR(
                    H72&gt;0, I72&gt;0, J72&gt;0, L72&gt;0, $AA$6&gt;0, $AA$9&gt;0, $AA$12, $AA$18
                )
            )
        )
    ),
    ROUND(D72 * E72 * PRODUCT(1 - G72:G72 / 100, 1 - K72:K72 / 100, 1 - M72:M72 / 100), 2),
"")</f>
        <v/>
      </c>
      <c r="U72" s="1" t="str" cm="1">
        <f t="array" ref="U72">IF(AND(F72=1, OR(O72=0, O72=1), N72&lt;&gt;0, NOT(OR(H72&gt;0, I72&gt;0, J72&gt;0, L72&gt;0, $AA$6&gt;0, $AA$9&gt;0, $AA$12, $AA$18))),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
            AND(
                F72&lt;&gt;2,
                OR(
                H72&gt;0, I72&gt;0, J72&gt;0, L72&gt;0, $AA$6&gt;0, $AA$9&gt;0, $AA$12, $AA$18
            )
            )
        )
    ),
    ROUND(D72 * E72 * PRODUCT(1 - G72:G72 / 100, 1 - K72:K72 / 100, 1 - M72:M72 / 100), 2),
"")</f>
        <v/>
      </c>
      <c r="W72" s="1" t="str">
        <f t="shared" si="2"/>
        <v/>
      </c>
      <c r="X72" s="1" t="str" cm="1">
        <f t="array" ref="X72">IF(
    AND(
        OR(
            F72=4,
            OR(
                H72&gt;0, I72&gt;0, J72&gt;0, L72&gt;0, $AA$6&gt;0, $AA$9&gt;0, $AA$12, $AA$18
            )
        ),
        OR(O72=0, O72=1),
        N72&lt;&gt;0,
        AND(F72&lt;&gt;2, F72&lt;&gt;3)
    ),
    IF(
        OR(
            H72&gt;0, I72&gt;0, J72&gt;0, L72&gt;0
        ),
        D72 * E72,
        ROUND(
            IF(F72=0,
                (D72 * E72) / 1.12,
                D72 * E72
            ) * PRODUCT(1 - G72:G72 / 100, 1 - K72:K72 / 100, 1 - M72:M72 / 100),
        2)
    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3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
            AND(
                F73=0,
                OR(
                    H73&gt;0, I73&gt;0, J73&gt;0, L73&gt;0, $AA$6&gt;0, $AA$9&gt;0, $AA$12, $AA$18
                )
            )
        )
    ),
    ROUND(D73 * E73 * PRODUCT(1 - G73:G73 / 100, 1 - K73:K73 / 100, 1 - M73:M73 / 100), 2),
"")</f>
        <v/>
      </c>
      <c r="U73" s="1" t="str" cm="1">
        <f t="array" ref="U73">IF(AND(F73=1, OR(O73=0, O73=1), N73&lt;&gt;0, NOT(OR(H73&gt;0, I73&gt;0, J73&gt;0, L73&gt;0, $AA$6&gt;0, $AA$9&gt;0, $AA$12, $AA$18))),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
            AND(
                F73&lt;&gt;2,
                OR(
                H73&gt;0, I73&gt;0, J73&gt;0, L73&gt;0, $AA$6&gt;0, $AA$9&gt;0, $AA$12, $AA$18
            )
            )
        )
    ),
    ROUND(D73 * E73 * PRODUCT(1 - G73:G73 / 100, 1 - K73:K73 / 100, 1 - M73:M73 / 100), 2),
"")</f>
        <v/>
      </c>
      <c r="W73" s="1" t="str">
        <f t="shared" si="2"/>
        <v/>
      </c>
      <c r="X73" s="1" t="str" cm="1">
        <f t="array" ref="X73">IF(
    AND(
        OR(
            F73=4,
            OR(
                H73&gt;0, I73&gt;0, J73&gt;0, L73&gt;0, $AA$6&gt;0, $AA$9&gt;0, $AA$12, $AA$18
            )
        ),
        OR(O73=0, O73=1),
        N73&lt;&gt;0,
        AND(F73&lt;&gt;2, F73&lt;&gt;3)
    ),
    IF(
        OR(
            H73&gt;0, I73&gt;0, J73&gt;0, L73&gt;0
        ),
        D73 * E73,
        ROUND(
            IF(F73=0,
                (D73 * E73) / 1.12,
                D73 * E73
            ) * PRODUCT(1 - G73:G73 / 100, 1 - K73:K73 / 100, 1 - M73:M73 / 100),
        2)
    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3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
            AND(
                F74=0,
                OR(
                    H74&gt;0, I74&gt;0, J74&gt;0, L74&gt;0, $AA$6&gt;0, $AA$9&gt;0, $AA$12, $AA$18
                )
            )
        )
    ),
    ROUND(D74 * E74 * PRODUCT(1 - G74:G74 / 100, 1 - K74:K74 / 100, 1 - M74:M74 / 100), 2),
"")</f>
        <v/>
      </c>
      <c r="U74" s="1" t="str" cm="1">
        <f t="array" ref="U74">IF(AND(F74=1, OR(O74=0, O74=1), N74&lt;&gt;0, NOT(OR(H74&gt;0, I74&gt;0, J74&gt;0, L74&gt;0, $AA$6&gt;0, $AA$9&gt;0, $AA$12, $AA$18))),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
            AND(
                F74&lt;&gt;2,
                OR(
                H74&gt;0, I74&gt;0, J74&gt;0, L74&gt;0, $AA$6&gt;0, $AA$9&gt;0, $AA$12, $AA$18
            )
            )
        )
    ),
    ROUND(D74 * E74 * PRODUCT(1 - G74:G74 / 100, 1 - K74:K74 / 100, 1 - M74:M74 / 100), 2),
"")</f>
        <v/>
      </c>
      <c r="W74" s="1" t="str">
        <f t="shared" si="2"/>
        <v/>
      </c>
      <c r="X74" s="1" t="str" cm="1">
        <f t="array" ref="X74">IF(
    AND(
        OR(
            F74=4,
            OR(
                H74&gt;0, I74&gt;0, J74&gt;0, L74&gt;0, $AA$6&gt;0, $AA$9&gt;0, $AA$12, $AA$18
            )
        ),
        OR(O74=0, O74=1),
        N74&lt;&gt;0,
        AND(F74&lt;&gt;2, F74&lt;&gt;3)
    ),
    IF(
        OR(
            H74&gt;0, I74&gt;0, J74&gt;0, L74&gt;0
        ),
        D74 * E74,
        ROUND(
            IF(F74=0,
                (D74 * E74) / 1.12,
                D74 * E74
            ) * PRODUCT(1 - G74:G74 / 100, 1 - K74:K74 / 100, 1 - M74:M74 / 100),
        2)
    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3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
            AND(
                F75=0,
                OR(
                    H75&gt;0, I75&gt;0, J75&gt;0, L75&gt;0, $AA$6&gt;0, $AA$9&gt;0, $AA$12, $AA$18
                )
            )
        )
    ),
    ROUND(D75 * E75 * PRODUCT(1 - G75:G75 / 100, 1 - K75:K75 / 100, 1 - M75:M75 / 100), 2),
"")</f>
        <v/>
      </c>
      <c r="U75" s="1" t="str" cm="1">
        <f t="array" ref="U75">IF(AND(F75=1, OR(O75=0, O75=1), N75&lt;&gt;0, NOT(OR(H75&gt;0, I75&gt;0, J75&gt;0, L75&gt;0, $AA$6&gt;0, $AA$9&gt;0, $AA$12, $AA$18))),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
            AND(
                F75&lt;&gt;2,
                OR(
                H75&gt;0, I75&gt;0, J75&gt;0, L75&gt;0, $AA$6&gt;0, $AA$9&gt;0, $AA$12, $AA$18
            )
            )
        )
    ),
    ROUND(D75 * E75 * PRODUCT(1 - G75:G75 / 100, 1 - K75:K75 / 100, 1 - M75:M75 / 100), 2),
"")</f>
        <v/>
      </c>
      <c r="W75" s="1" t="str">
        <f t="shared" si="2"/>
        <v/>
      </c>
      <c r="X75" s="1" t="str" cm="1">
        <f t="array" ref="X75">IF(
    AND(
        OR(
            F75=4,
            OR(
                H75&gt;0, I75&gt;0, J75&gt;0, L75&gt;0, $AA$6&gt;0, $AA$9&gt;0, $AA$12, $AA$18
            )
        ),
        OR(O75=0, O75=1),
        N75&lt;&gt;0,
        AND(F75&lt;&gt;2, F75&lt;&gt;3)
    ),
    IF(
        OR(
            H75&gt;0, I75&gt;0, J75&gt;0, L75&gt;0
        ),
        D75 * E75,
        ROUND(
            IF(F75=0,
                (D75 * E75) / 1.12,
                D75 * E75
            ) * PRODUCT(1 - G75:G75 / 100, 1 - K75:K75 / 100, 1 - M75:M75 / 100),
        2)
    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3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
            AND(
                F76=0,
                OR(
                    H76&gt;0, I76&gt;0, J76&gt;0, L76&gt;0, $AA$6&gt;0, $AA$9&gt;0, $AA$12, $AA$18
                )
            )
        )
    ),
    ROUND(D76 * E76 * PRODUCT(1 - G76:G76 / 100, 1 - K76:K76 / 100, 1 - M76:M76 / 100), 2),
"")</f>
        <v/>
      </c>
      <c r="U76" s="1" t="str" cm="1">
        <f t="array" ref="U76">IF(AND(F76=1, OR(O76=0, O76=1), N76&lt;&gt;0, NOT(OR(H76&gt;0, I76&gt;0, J76&gt;0, L76&gt;0, $AA$6&gt;0, $AA$9&gt;0, $AA$12, $AA$18))),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
            AND(
                F76&lt;&gt;2,
                OR(
                H76&gt;0, I76&gt;0, J76&gt;0, L76&gt;0, $AA$6&gt;0, $AA$9&gt;0, $AA$12, $AA$18
            )
            )
        )
    ),
    ROUND(D76 * E76 * PRODUCT(1 - G76:G76 / 100, 1 - K76:K76 / 100, 1 - M76:M76 / 100), 2),
"")</f>
        <v/>
      </c>
      <c r="W76" s="1" t="str">
        <f t="shared" si="2"/>
        <v/>
      </c>
      <c r="X76" s="1" t="str" cm="1">
        <f t="array" ref="X76">IF(
    AND(
        OR(
            F76=4,
            OR(
                H76&gt;0, I76&gt;0, J76&gt;0, L76&gt;0, $AA$6&gt;0, $AA$9&gt;0, $AA$12, $AA$18
            )
        ),
        OR(O76=0, O76=1),
        N76&lt;&gt;0,
        AND(F76&lt;&gt;2, F76&lt;&gt;3)
    ),
    IF(
        OR(
            H76&gt;0, I76&gt;0, J76&gt;0, L76&gt;0
        ),
        D76 * E76,
        ROUND(
            IF(F76=0,
                (D76 * E76) / 1.12,
                D76 * E76
            ) * PRODUCT(1 - G76:G76 / 100, 1 - K76:K76 / 100, 1 - M76:M76 / 100),
        2)
    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3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
            AND(
                F77=0,
                OR(
                    H77&gt;0, I77&gt;0, J77&gt;0, L77&gt;0, $AA$6&gt;0, $AA$9&gt;0, $AA$12, $AA$18
                )
            )
        )
    ),
    ROUND(D77 * E77 * PRODUCT(1 - G77:G77 / 100, 1 - K77:K77 / 100, 1 - M77:M77 / 100), 2),
"")</f>
        <v/>
      </c>
      <c r="U77" s="1" t="str" cm="1">
        <f t="array" ref="U77">IF(AND(F77=1, OR(O77=0, O77=1), N77&lt;&gt;0, NOT(OR(H77&gt;0, I77&gt;0, J77&gt;0, L77&gt;0, $AA$6&gt;0, $AA$9&gt;0, $AA$12, $AA$18))),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
            AND(
                F77&lt;&gt;2,
                OR(
                H77&gt;0, I77&gt;0, J77&gt;0, L77&gt;0, $AA$6&gt;0, $AA$9&gt;0, $AA$12, $AA$18
            )
            )
        )
    ),
    ROUND(D77 * E77 * PRODUCT(1 - G77:G77 / 100, 1 - K77:K77 / 100, 1 - M77:M77 / 100), 2),
"")</f>
        <v/>
      </c>
      <c r="W77" s="1" t="str">
        <f t="shared" si="2"/>
        <v/>
      </c>
      <c r="X77" s="1" t="str" cm="1">
        <f t="array" ref="X77">IF(
    AND(
        OR(
            F77=4,
            OR(
                H77&gt;0, I77&gt;0, J77&gt;0, L77&gt;0, $AA$6&gt;0, $AA$9&gt;0, $AA$12, $AA$18
            )
        ),
        OR(O77=0, O77=1),
        N77&lt;&gt;0,
        AND(F77&lt;&gt;2, F77&lt;&gt;3)
    ),
    IF(
        OR(
            H77&gt;0, I77&gt;0, J77&gt;0, L77&gt;0
        ),
        D77 * E77,
        ROUND(
            IF(F77=0,
                (D77 * E77) / 1.12,
                D77 * E77
            ) * PRODUCT(1 - G77:G77 / 100, 1 - K77:K77 / 100, 1 - M77:M77 / 100),
        2)
    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3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
            AND(
                F78=0,
                OR(
                    H78&gt;0, I78&gt;0, J78&gt;0, L78&gt;0, $AA$6&gt;0, $AA$9&gt;0, $AA$12, $AA$18
                )
            )
        )
    ),
    ROUND(D78 * E78 * PRODUCT(1 - G78:G78 / 100, 1 - K78:K78 / 100, 1 - M78:M78 / 100), 2),
"")</f>
        <v/>
      </c>
      <c r="U78" s="1" t="str" cm="1">
        <f t="array" ref="U78">IF(AND(F78=1, OR(O78=0, O78=1), N78&lt;&gt;0, NOT(OR(H78&gt;0, I78&gt;0, J78&gt;0, L78&gt;0, $AA$6&gt;0, $AA$9&gt;0, $AA$12, $AA$18))),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
            AND(
                F78&lt;&gt;2,
                OR(
                H78&gt;0, I78&gt;0, J78&gt;0, L78&gt;0, $AA$6&gt;0, $AA$9&gt;0, $AA$12, $AA$18
            )
            )
        )
    ),
    ROUND(D78 * E78 * PRODUCT(1 - G78:G78 / 100, 1 - K78:K78 / 100, 1 - M78:M78 / 100), 2),
"")</f>
        <v/>
      </c>
      <c r="W78" s="1" t="str">
        <f t="shared" si="2"/>
        <v/>
      </c>
      <c r="X78" s="1" t="str" cm="1">
        <f t="array" ref="X78">IF(
    AND(
        OR(
            F78=4,
            OR(
                H78&gt;0, I78&gt;0, J78&gt;0, L78&gt;0, $AA$6&gt;0, $AA$9&gt;0, $AA$12, $AA$18
            )
        ),
        OR(O78=0, O78=1),
        N78&lt;&gt;0,
        AND(F78&lt;&gt;2, F78&lt;&gt;3)
    ),
    IF(
        OR(
            H78&gt;0, I78&gt;0, J78&gt;0, L78&gt;0
        ),
        D78 * E78,
        ROUND(
            IF(F78=0,
                (D78 * E78) / 1.12,
                D78 * E78
            ) * PRODUCT(1 - G78:G78 / 100, 1 - K78:K78 / 100, 1 - M78:M78 / 100),
        2)
    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3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
            AND(
                F79=0,
                OR(
                    H79&gt;0, I79&gt;0, J79&gt;0, L79&gt;0, $AA$6&gt;0, $AA$9&gt;0, $AA$12, $AA$18
                )
            )
        )
    ),
    ROUND(D79 * E79 * PRODUCT(1 - G79:G79 / 100, 1 - K79:K79 / 100, 1 - M79:M79 / 100), 2),
"")</f>
        <v/>
      </c>
      <c r="U79" s="1" t="str" cm="1">
        <f t="array" ref="U79">IF(AND(F79=1, OR(O79=0, O79=1), N79&lt;&gt;0, NOT(OR(H79&gt;0, I79&gt;0, J79&gt;0, L79&gt;0, $AA$6&gt;0, $AA$9&gt;0, $AA$12, $AA$18))),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
            AND(
                F79&lt;&gt;2,
                OR(
                H79&gt;0, I79&gt;0, J79&gt;0, L79&gt;0, $AA$6&gt;0, $AA$9&gt;0, $AA$12, $AA$18
            )
            )
        )
    ),
    ROUND(D79 * E79 * PRODUCT(1 - G79:G79 / 100, 1 - K79:K79 / 100, 1 - M79:M79 / 100), 2),
"")</f>
        <v/>
      </c>
      <c r="W79" s="1" t="str">
        <f t="shared" si="2"/>
        <v/>
      </c>
      <c r="X79" s="1" t="str" cm="1">
        <f t="array" ref="X79">IF(
    AND(
        OR(
            F79=4,
            OR(
                H79&gt;0, I79&gt;0, J79&gt;0, L79&gt;0, $AA$6&gt;0, $AA$9&gt;0, $AA$12, $AA$18
            )
        ),
        OR(O79=0, O79=1),
        N79&lt;&gt;0,
        AND(F79&lt;&gt;2, F79&lt;&gt;3)
    ),
    IF(
        OR(
            H79&gt;0, I79&gt;0, J79&gt;0, L79&gt;0
        ),
        D79 * E79,
        ROUND(
            IF(F79=0,
                (D79 * E79) / 1.12,
                D79 * E79
            ) * PRODUCT(1 - G79:G79 / 100, 1 - K79:K79 / 100, 1 - M79:M79 / 100),
        2)
    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3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
            AND(
                F80=0,
                OR(
                    H80&gt;0, I80&gt;0, J80&gt;0, L80&gt;0, $AA$6&gt;0, $AA$9&gt;0, $AA$12, $AA$18
                )
            )
        )
    ),
    ROUND(D80 * E80 * PRODUCT(1 - G80:G80 / 100, 1 - K80:K80 / 100, 1 - M80:M80 / 100), 2),
"")</f>
        <v/>
      </c>
      <c r="U80" s="1" t="str" cm="1">
        <f t="array" ref="U80">IF(AND(F80=1, OR(O80=0, O80=1), N80&lt;&gt;0, NOT(OR(H80&gt;0, I80&gt;0, J80&gt;0, L80&gt;0, $AA$6&gt;0, $AA$9&gt;0, $AA$12, $AA$18))),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
            AND(
                F80&lt;&gt;2,
                OR(
                H80&gt;0, I80&gt;0, J80&gt;0, L80&gt;0, $AA$6&gt;0, $AA$9&gt;0, $AA$12, $AA$18
            )
            )
        )
    ),
    ROUND(D80 * E80 * PRODUCT(1 - G80:G80 / 100, 1 - K80:K80 / 100, 1 - M80:M80 / 100), 2),
"")</f>
        <v/>
      </c>
      <c r="W80" s="1" t="str">
        <f t="shared" si="2"/>
        <v/>
      </c>
      <c r="X80" s="1" t="str" cm="1">
        <f t="array" ref="X80">IF(
    AND(
        OR(
            F80=4,
            OR(
                H80&gt;0, I80&gt;0, J80&gt;0, L80&gt;0, $AA$6&gt;0, $AA$9&gt;0, $AA$12, $AA$18
            )
        ),
        OR(O80=0, O80=1),
        N80&lt;&gt;0,
        AND(F80&lt;&gt;2, F80&lt;&gt;3)
    ),
    IF(
        OR(
            H80&gt;0, I80&gt;0, J80&gt;0, L80&gt;0
        ),
        D80 * E80,
        ROUND(
            IF(F80=0,
                (D80 * E80) / 1.12,
                D80 * E80
            ) * PRODUCT(1 - G80:G80 / 100, 1 - K80:K80 / 100, 1 - M80:M80 / 100),
        2)
    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3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
            AND(
                F81=0,
                OR(
                    H81&gt;0, I81&gt;0, J81&gt;0, L81&gt;0, $AA$6&gt;0, $AA$9&gt;0, $AA$12, $AA$18
                )
            )
        )
    ),
    ROUND(D81 * E81 * PRODUCT(1 - G81:G81 / 100, 1 - K81:K81 / 100, 1 - M81:M81 / 100), 2),
"")</f>
        <v/>
      </c>
      <c r="U81" s="1" t="str" cm="1">
        <f t="array" ref="U81">IF(AND(F81=1, OR(O81=0, O81=1), N81&lt;&gt;0, NOT(OR(H81&gt;0, I81&gt;0, J81&gt;0, L81&gt;0, $AA$6&gt;0, $AA$9&gt;0, $AA$12, $AA$18))),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
            AND(
                F81&lt;&gt;2,
                OR(
                H81&gt;0, I81&gt;0, J81&gt;0, L81&gt;0, $AA$6&gt;0, $AA$9&gt;0, $AA$12, $AA$18
            )
            )
        )
    ),
    ROUND(D81 * E81 * PRODUCT(1 - G81:G81 / 100, 1 - K81:K81 / 100, 1 - M81:M81 / 100), 2),
"")</f>
        <v/>
      </c>
      <c r="W81" s="1" t="str">
        <f t="shared" si="2"/>
        <v/>
      </c>
      <c r="X81" s="1" t="str" cm="1">
        <f t="array" ref="X81">IF(
    AND(
        OR(
            F81=4,
            OR(
                H81&gt;0, I81&gt;0, J81&gt;0, L81&gt;0, $AA$6&gt;0, $AA$9&gt;0, $AA$12, $AA$18
            )
        ),
        OR(O81=0, O81=1),
        N81&lt;&gt;0,
        AND(F81&lt;&gt;2, F81&lt;&gt;3)
    ),
    IF(
        OR(
            H81&gt;0, I81&gt;0, J81&gt;0, L81&gt;0
        ),
        D81 * E81,
        ROUND(
            IF(F81=0,
                (D81 * E81) / 1.12,
                D81 * E81
            ) * PRODUCT(1 - G81:G81 / 100, 1 - K81:K81 / 100, 1 - M81:M81 / 100),
        2)
    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3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
            AND(
                F82=0,
                OR(
                    H82&gt;0, I82&gt;0, J82&gt;0, L82&gt;0, $AA$6&gt;0, $AA$9&gt;0, $AA$12, $AA$18
                )
            )
        )
    ),
    ROUND(D82 * E82 * PRODUCT(1 - G82:G82 / 100, 1 - K82:K82 / 100, 1 - M82:M82 / 100), 2),
"")</f>
        <v/>
      </c>
      <c r="U82" s="1" t="str" cm="1">
        <f t="array" ref="U82">IF(AND(F82=1, OR(O82=0, O82=1), N82&lt;&gt;0, NOT(OR(H82&gt;0, I82&gt;0, J82&gt;0, L82&gt;0, $AA$6&gt;0, $AA$9&gt;0, $AA$12, $AA$18))),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
            AND(
                F82&lt;&gt;2,
                OR(
                H82&gt;0, I82&gt;0, J82&gt;0, L82&gt;0, $AA$6&gt;0, $AA$9&gt;0, $AA$12, $AA$18
            )
            )
        )
    ),
    ROUND(D82 * E82 * PRODUCT(1 - G82:G82 / 100, 1 - K82:K82 / 100, 1 - M82:M82 / 100), 2),
"")</f>
        <v/>
      </c>
      <c r="W82" s="1" t="str">
        <f t="shared" si="2"/>
        <v/>
      </c>
      <c r="X82" s="1" t="str" cm="1">
        <f t="array" ref="X82">IF(
    AND(
        OR(
            F82=4,
            OR(
                H82&gt;0, I82&gt;0, J82&gt;0, L82&gt;0, $AA$6&gt;0, $AA$9&gt;0, $AA$12, $AA$18
            )
        ),
        OR(O82=0, O82=1),
        N82&lt;&gt;0,
        AND(F82&lt;&gt;2, F82&lt;&gt;3)
    ),
    IF(
        OR(
            H82&gt;0, I82&gt;0, J82&gt;0, L82&gt;0
        ),
        D82 * E82,
        ROUND(
            IF(F82=0,
                (D82 * E82) / 1.12,
                D82 * E82
            ) * PRODUCT(1 - G82:G82 / 100, 1 - K82:K82 / 100, 1 - M82:M82 / 100),
        2)
    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3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
            AND(
                F83=0,
                OR(
                    H83&gt;0, I83&gt;0, J83&gt;0, L83&gt;0, $AA$6&gt;0, $AA$9&gt;0, $AA$12, $AA$18
                )
            )
        )
    ),
    ROUND(D83 * E83 * PRODUCT(1 - G83:G83 / 100, 1 - K83:K83 / 100, 1 - M83:M83 / 100), 2),
"")</f>
        <v/>
      </c>
      <c r="U83" s="1" t="str" cm="1">
        <f t="array" ref="U83">IF(AND(F83=1, OR(O83=0, O83=1), N83&lt;&gt;0, NOT(OR(H83&gt;0, I83&gt;0, J83&gt;0, L83&gt;0, $AA$6&gt;0, $AA$9&gt;0, $AA$12, $AA$18))),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
            AND(
                F83&lt;&gt;2,
                OR(
                H83&gt;0, I83&gt;0, J83&gt;0, L83&gt;0, $AA$6&gt;0, $AA$9&gt;0, $AA$12, $AA$18
            )
            )
        )
    ),
    ROUND(D83 * E83 * PRODUCT(1 - G83:G83 / 100, 1 - K83:K83 / 100, 1 - M83:M83 / 100), 2),
"")</f>
        <v/>
      </c>
      <c r="W83" s="1" t="str">
        <f t="shared" si="2"/>
        <v/>
      </c>
      <c r="X83" s="1" t="str" cm="1">
        <f t="array" ref="X83">IF(
    AND(
        OR(
            F83=4,
            OR(
                H83&gt;0, I83&gt;0, J83&gt;0, L83&gt;0, $AA$6&gt;0, $AA$9&gt;0, $AA$12, $AA$18
            )
        ),
        OR(O83=0, O83=1),
        N83&lt;&gt;0,
        AND(F83&lt;&gt;2, F83&lt;&gt;3)
    ),
    IF(
        OR(
            H83&gt;0, I83&gt;0, J83&gt;0, L83&gt;0
        ),
        D83 * E83,
        ROUND(
            IF(F83=0,
                (D83 * E83) / 1.12,
                D83 * E83
            ) * PRODUCT(1 - G83:G83 / 100, 1 - K83:K83 / 100, 1 - M83:M83 / 100),
        2)
    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3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
            AND(
                F84=0,
                OR(
                    H84&gt;0, I84&gt;0, J84&gt;0, L84&gt;0, $AA$6&gt;0, $AA$9&gt;0, $AA$12, $AA$18
                )
            )
        )
    ),
    ROUND(D84 * E84 * PRODUCT(1 - G84:G84 / 100, 1 - K84:K84 / 100, 1 - M84:M84 / 100), 2),
"")</f>
        <v/>
      </c>
      <c r="U84" s="1" t="str" cm="1">
        <f t="array" ref="U84">IF(AND(F84=1, OR(O84=0, O84=1), N84&lt;&gt;0, NOT(OR(H84&gt;0, I84&gt;0, J84&gt;0, L84&gt;0, $AA$6&gt;0, $AA$9&gt;0, $AA$12, $AA$18))),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
            AND(
                F84&lt;&gt;2,
                OR(
                H84&gt;0, I84&gt;0, J84&gt;0, L84&gt;0, $AA$6&gt;0, $AA$9&gt;0, $AA$12, $AA$18
            )
            )
        )
    ),
    ROUND(D84 * E84 * PRODUCT(1 - G84:G84 / 100, 1 - K84:K84 / 100, 1 - M84:M84 / 100), 2),
"")</f>
        <v/>
      </c>
      <c r="W84" s="1" t="str">
        <f t="shared" si="2"/>
        <v/>
      </c>
      <c r="X84" s="1" t="str" cm="1">
        <f t="array" ref="X84">IF(
    AND(
        OR(
            F84=4,
            OR(
                H84&gt;0, I84&gt;0, J84&gt;0, L84&gt;0, $AA$6&gt;0, $AA$9&gt;0, $AA$12, $AA$18
            )
        ),
        OR(O84=0, O84=1),
        N84&lt;&gt;0,
        AND(F84&lt;&gt;2, F84&lt;&gt;3)
    ),
    IF(
        OR(
            H84&gt;0, I84&gt;0, J84&gt;0, L84&gt;0
        ),
        D84 * E84,
        ROUND(
            IF(F84=0,
                (D84 * E84) / 1.12,
                D84 * E84
            ) * PRODUCT(1 - G84:G84 / 100, 1 - K84:K84 / 100, 1 - M84:M84 / 100),
        2)
    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3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
            AND(
                F85=0,
                OR(
                    H85&gt;0, I85&gt;0, J85&gt;0, L85&gt;0, $AA$6&gt;0, $AA$9&gt;0, $AA$12, $AA$18
                )
            )
        )
    ),
    ROUND(D85 * E85 * PRODUCT(1 - G85:G85 / 100, 1 - K85:K85 / 100, 1 - M85:M85 / 100), 2),
"")</f>
        <v/>
      </c>
      <c r="U85" s="1" t="str" cm="1">
        <f t="array" ref="U85">IF(AND(F85=1, OR(O85=0, O85=1), N85&lt;&gt;0, NOT(OR(H85&gt;0, I85&gt;0, J85&gt;0, L85&gt;0, $AA$6&gt;0, $AA$9&gt;0, $AA$12, $AA$18))),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
            AND(
                F85&lt;&gt;2,
                OR(
                H85&gt;0, I85&gt;0, J85&gt;0, L85&gt;0, $AA$6&gt;0, $AA$9&gt;0, $AA$12, $AA$18
            )
            )
        )
    ),
    ROUND(D85 * E85 * PRODUCT(1 - G85:G85 / 100, 1 - K85:K85 / 100, 1 - M85:M85 / 100), 2),
"")</f>
        <v/>
      </c>
      <c r="W85" s="1" t="str">
        <f t="shared" si="2"/>
        <v/>
      </c>
      <c r="X85" s="1" t="str" cm="1">
        <f t="array" ref="X85">IF(
    AND(
        OR(
            F85=4,
            OR(
                H85&gt;0, I85&gt;0, J85&gt;0, L85&gt;0, $AA$6&gt;0, $AA$9&gt;0, $AA$12, $AA$18
            )
        ),
        OR(O85=0, O85=1),
        N85&lt;&gt;0,
        AND(F85&lt;&gt;2, F85&lt;&gt;3)
    ),
    IF(
        OR(
            H85&gt;0, I85&gt;0, J85&gt;0, L85&gt;0
        ),
        D85 * E85,
        ROUND(
            IF(F85=0,
                (D85 * E85) / 1.12,
                D85 * E85
            ) * PRODUCT(1 - G85:G85 / 100, 1 - K85:K85 / 100, 1 - M85:M85 / 100),
        2)
    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3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
            AND(
                F86=0,
                OR(
                    H86&gt;0, I86&gt;0, J86&gt;0, L86&gt;0, $AA$6&gt;0, $AA$9&gt;0, $AA$12, $AA$18
                )
            )
        )
    ),
    ROUND(D86 * E86 * PRODUCT(1 - G86:G86 / 100, 1 - K86:K86 / 100, 1 - M86:M86 / 100), 2),
"")</f>
        <v/>
      </c>
      <c r="U86" s="1" t="str" cm="1">
        <f t="array" ref="U86">IF(AND(F86=1, OR(O86=0, O86=1), N86&lt;&gt;0, NOT(OR(H86&gt;0, I86&gt;0, J86&gt;0, L86&gt;0, $AA$6&gt;0, $AA$9&gt;0, $AA$12, $AA$18))),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
            AND(
                F86&lt;&gt;2,
                OR(
                H86&gt;0, I86&gt;0, J86&gt;0, L86&gt;0, $AA$6&gt;0, $AA$9&gt;0, $AA$12, $AA$18
            )
            )
        )
    ),
    ROUND(D86 * E86 * PRODUCT(1 - G86:G86 / 100, 1 - K86:K86 / 100, 1 - M86:M86 / 100), 2),
"")</f>
        <v/>
      </c>
      <c r="W86" s="1" t="str">
        <f t="shared" si="2"/>
        <v/>
      </c>
      <c r="X86" s="1" t="str" cm="1">
        <f t="array" ref="X86">IF(
    AND(
        OR(
            F86=4,
            OR(
                H86&gt;0, I86&gt;0, J86&gt;0, L86&gt;0, $AA$6&gt;0, $AA$9&gt;0, $AA$12, $AA$18
            )
        ),
        OR(O86=0, O86=1),
        N86&lt;&gt;0,
        AND(F86&lt;&gt;2, F86&lt;&gt;3)
    ),
    IF(
        OR(
            H86&gt;0, I86&gt;0, J86&gt;0, L86&gt;0
        ),
        D86 * E86,
        ROUND(
            IF(F86=0,
                (D86 * E86) / 1.12,
                D86 * E86
            ) * PRODUCT(1 - G86:G86 / 100, 1 - K86:K86 / 100, 1 - M86:M86 / 100),
        2)
    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3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
            AND(
                F87=0,
                OR(
                    H87&gt;0, I87&gt;0, J87&gt;0, L87&gt;0, $AA$6&gt;0, $AA$9&gt;0, $AA$12, $AA$18
                )
            )
        )
    ),
    ROUND(D87 * E87 * PRODUCT(1 - G87:G87 / 100, 1 - K87:K87 / 100, 1 - M87:M87 / 100), 2),
"")</f>
        <v/>
      </c>
      <c r="U87" s="1" t="str" cm="1">
        <f t="array" ref="U87">IF(AND(F87=1, OR(O87=0, O87=1), N87&lt;&gt;0, NOT(OR(H87&gt;0, I87&gt;0, J87&gt;0, L87&gt;0, $AA$6&gt;0, $AA$9&gt;0, $AA$12, $AA$18))),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
            AND(
                F87&lt;&gt;2,
                OR(
                H87&gt;0, I87&gt;0, J87&gt;0, L87&gt;0, $AA$6&gt;0, $AA$9&gt;0, $AA$12, $AA$18
            )
            )
        )
    ),
    ROUND(D87 * E87 * PRODUCT(1 - G87:G87 / 100, 1 - K87:K87 / 100, 1 - M87:M87 / 100), 2),
"")</f>
        <v/>
      </c>
      <c r="W87" s="1" t="str">
        <f t="shared" si="2"/>
        <v/>
      </c>
      <c r="X87" s="1" t="str" cm="1">
        <f t="array" ref="X87">IF(
    AND(
        OR(
            F87=4,
            OR(
                H87&gt;0, I87&gt;0, J87&gt;0, L87&gt;0, $AA$6&gt;0, $AA$9&gt;0, $AA$12, $AA$18
            )
        ),
        OR(O87=0, O87=1),
        N87&lt;&gt;0,
        AND(F87&lt;&gt;2, F87&lt;&gt;3)
    ),
    IF(
        OR(
            H87&gt;0, I87&gt;0, J87&gt;0, L87&gt;0
        ),
        D87 * E87,
        ROUND(
            IF(F87=0,
                (D87 * E87) / 1.12,
                D87 * E87
            ) * PRODUCT(1 - G87:G87 / 100, 1 - K87:K87 / 100, 1 - M87:M87 / 100),
        2)
    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3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
            AND(
                F88=0,
                OR(
                    H88&gt;0, I88&gt;0, J88&gt;0, L88&gt;0, $AA$6&gt;0, $AA$9&gt;0, $AA$12, $AA$18
                )
            )
        )
    ),
    ROUND(D88 * E88 * PRODUCT(1 - G88:G88 / 100, 1 - K88:K88 / 100, 1 - M88:M88 / 100), 2),
"")</f>
        <v/>
      </c>
      <c r="U88" s="1" t="str" cm="1">
        <f t="array" ref="U88">IF(AND(F88=1, OR(O88=0, O88=1), N88&lt;&gt;0, NOT(OR(H88&gt;0, I88&gt;0, J88&gt;0, L88&gt;0, $AA$6&gt;0, $AA$9&gt;0, $AA$12, $AA$18))),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
            AND(
                F88&lt;&gt;2,
                OR(
                H88&gt;0, I88&gt;0, J88&gt;0, L88&gt;0, $AA$6&gt;0, $AA$9&gt;0, $AA$12, $AA$18
            )
            )
        )
    ),
    ROUND(D88 * E88 * PRODUCT(1 - G88:G88 / 100, 1 - K88:K88 / 100, 1 - M88:M88 / 100), 2),
"")</f>
        <v/>
      </c>
      <c r="W88" s="1" t="str">
        <f t="shared" si="2"/>
        <v/>
      </c>
      <c r="X88" s="1" t="str" cm="1">
        <f t="array" ref="X88">IF(
    AND(
        OR(
            F88=4,
            OR(
                H88&gt;0, I88&gt;0, J88&gt;0, L88&gt;0, $AA$6&gt;0, $AA$9&gt;0, $AA$12, $AA$18
            )
        ),
        OR(O88=0, O88=1),
        N88&lt;&gt;0,
        AND(F88&lt;&gt;2, F88&lt;&gt;3)
    ),
    IF(
        OR(
            H88&gt;0, I88&gt;0, J88&gt;0, L88&gt;0
        ),
        D88 * E88,
        ROUND(
            IF(F88=0,
                (D88 * E88) / 1.12,
                D88 * E88
            ) * PRODUCT(1 - G88:G88 / 100, 1 - K88:K88 / 100, 1 - M88:M88 / 100),
        2)
    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3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
            AND(
                F89=0,
                OR(
                    H89&gt;0, I89&gt;0, J89&gt;0, L89&gt;0, $AA$6&gt;0, $AA$9&gt;0, $AA$12, $AA$18
                )
            )
        )
    ),
    ROUND(D89 * E89 * PRODUCT(1 - G89:G89 / 100, 1 - K89:K89 / 100, 1 - M89:M89 / 100), 2),
"")</f>
        <v/>
      </c>
      <c r="U89" s="1" t="str" cm="1">
        <f t="array" ref="U89">IF(AND(F89=1, OR(O89=0, O89=1), N89&lt;&gt;0, NOT(OR(H89&gt;0, I89&gt;0, J89&gt;0, L89&gt;0, $AA$6&gt;0, $AA$9&gt;0, $AA$12, $AA$18))),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
            AND(
                F89&lt;&gt;2,
                OR(
                H89&gt;0, I89&gt;0, J89&gt;0, L89&gt;0, $AA$6&gt;0, $AA$9&gt;0, $AA$12, $AA$18
            )
            )
        )
    ),
    ROUND(D89 * E89 * PRODUCT(1 - G89:G89 / 100, 1 - K89:K89 / 100, 1 - M89:M89 / 100), 2),
"")</f>
        <v/>
      </c>
      <c r="W89" s="1" t="str">
        <f t="shared" si="2"/>
        <v/>
      </c>
      <c r="X89" s="1" t="str" cm="1">
        <f t="array" ref="X89">IF(
    AND(
        OR(
            F89=4,
            OR(
                H89&gt;0, I89&gt;0, J89&gt;0, L89&gt;0, $AA$6&gt;0, $AA$9&gt;0, $AA$12, $AA$18
            )
        ),
        OR(O89=0, O89=1),
        N89&lt;&gt;0,
        AND(F89&lt;&gt;2, F89&lt;&gt;3)
    ),
    IF(
        OR(
            H89&gt;0, I89&gt;0, J89&gt;0, L89&gt;0
        ),
        D89 * E89,
        ROUND(
            IF(F89=0,
                (D89 * E89) / 1.12,
                D89 * E89
            ) * PRODUCT(1 - G89:G89 / 100, 1 - K89:K89 / 100, 1 - M89:M89 / 100),
        2)
    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3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
            AND(
                F90=0,
                OR(
                    H90&gt;0, I90&gt;0, J90&gt;0, L90&gt;0, $AA$6&gt;0, $AA$9&gt;0, $AA$12, $AA$18
                )
            )
        )
    ),
    ROUND(D90 * E90 * PRODUCT(1 - G90:G90 / 100, 1 - K90:K90 / 100, 1 - M90:M90 / 100), 2),
"")</f>
        <v/>
      </c>
      <c r="U90" s="1" t="str" cm="1">
        <f t="array" ref="U90">IF(AND(F90=1, OR(O90=0, O90=1), N90&lt;&gt;0, NOT(OR(H90&gt;0, I90&gt;0, J90&gt;0, L90&gt;0, $AA$6&gt;0, $AA$9&gt;0, $AA$12, $AA$18))),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
            AND(
                F90&lt;&gt;2,
                OR(
                H90&gt;0, I90&gt;0, J90&gt;0, L90&gt;0, $AA$6&gt;0, $AA$9&gt;0, $AA$12, $AA$18
            )
            )
        )
    ),
    ROUND(D90 * E90 * PRODUCT(1 - G90:G90 / 100, 1 - K90:K90 / 100, 1 - M90:M90 / 100), 2),
"")</f>
        <v/>
      </c>
      <c r="W90" s="1" t="str">
        <f t="shared" si="2"/>
        <v/>
      </c>
      <c r="X90" s="1" t="str" cm="1">
        <f t="array" ref="X90">IF(
    AND(
        OR(
            F90=4,
            OR(
                H90&gt;0, I90&gt;0, J90&gt;0, L90&gt;0, $AA$6&gt;0, $AA$9&gt;0, $AA$12, $AA$18
            )
        ),
        OR(O90=0, O90=1),
        N90&lt;&gt;0,
        AND(F90&lt;&gt;2, F90&lt;&gt;3)
    ),
    IF(
        OR(
            H90&gt;0, I90&gt;0, J90&gt;0, L90&gt;0
        ),
        D90 * E90,
        ROUND(
            IF(F90=0,
                (D90 * E90) / 1.12,
                D90 * E90
            ) * PRODUCT(1 - G90:G90 / 100, 1 - K90:K90 / 100, 1 - M90:M90 / 100),
        2)
    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3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
            AND(
                F91=0,
                OR(
                    H91&gt;0, I91&gt;0, J91&gt;0, L91&gt;0, $AA$6&gt;0, $AA$9&gt;0, $AA$12, $AA$18
                )
            )
        )
    ),
    ROUND(D91 * E91 * PRODUCT(1 - G91:G91 / 100, 1 - K91:K91 / 100, 1 - M91:M91 / 100), 2),
"")</f>
        <v/>
      </c>
      <c r="U91" s="1" t="str" cm="1">
        <f t="array" ref="U91">IF(AND(F91=1, OR(O91=0, O91=1), N91&lt;&gt;0, NOT(OR(H91&gt;0, I91&gt;0, J91&gt;0, L91&gt;0, $AA$6&gt;0, $AA$9&gt;0, $AA$12, $AA$18))),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
            AND(
                F91&lt;&gt;2,
                OR(
                H91&gt;0, I91&gt;0, J91&gt;0, L91&gt;0, $AA$6&gt;0, $AA$9&gt;0, $AA$12, $AA$18
            )
            )
        )
    ),
    ROUND(D91 * E91 * PRODUCT(1 - G91:G91 / 100, 1 - K91:K91 / 100, 1 - M91:M91 / 100), 2),
"")</f>
        <v/>
      </c>
      <c r="W91" s="1" t="str">
        <f t="shared" si="2"/>
        <v/>
      </c>
      <c r="X91" s="1" t="str" cm="1">
        <f t="array" ref="X91">IF(
    AND(
        OR(
            F91=4,
            OR(
                H91&gt;0, I91&gt;0, J91&gt;0, L91&gt;0, $AA$6&gt;0, $AA$9&gt;0, $AA$12, $AA$18
            )
        ),
        OR(O91=0, O91=1),
        N91&lt;&gt;0,
        AND(F91&lt;&gt;2, F91&lt;&gt;3)
    ),
    IF(
        OR(
            H91&gt;0, I91&gt;0, J91&gt;0, L91&gt;0
        ),
        D91 * E91,
        ROUND(
            IF(F91=0,
                (D91 * E91) / 1.12,
                D91 * E91
            ) * PRODUCT(1 - G91:G91 / 100, 1 - K91:K91 / 100, 1 - M91:M91 / 100),
        2)
    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3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
            AND(
                F92=0,
                OR(
                    H92&gt;0, I92&gt;0, J92&gt;0, L92&gt;0, $AA$6&gt;0, $AA$9&gt;0, $AA$12, $AA$18
                )
            )
        )
    ),
    ROUND(D92 * E92 * PRODUCT(1 - G92:G92 / 100, 1 - K92:K92 / 100, 1 - M92:M92 / 100), 2),
"")</f>
        <v/>
      </c>
      <c r="U92" s="1" t="str" cm="1">
        <f t="array" ref="U92">IF(AND(F92=1, OR(O92=0, O92=1), N92&lt;&gt;0, NOT(OR(H92&gt;0, I92&gt;0, J92&gt;0, L92&gt;0, $AA$6&gt;0, $AA$9&gt;0, $AA$12, $AA$18))),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
            AND(
                F92&lt;&gt;2,
                OR(
                H92&gt;0, I92&gt;0, J92&gt;0, L92&gt;0, $AA$6&gt;0, $AA$9&gt;0, $AA$12, $AA$18
            )
            )
        )
    ),
    ROUND(D92 * E92 * PRODUCT(1 - G92:G92 / 100, 1 - K92:K92 / 100, 1 - M92:M92 / 100), 2),
"")</f>
        <v/>
      </c>
      <c r="W92" s="1" t="str">
        <f t="shared" si="2"/>
        <v/>
      </c>
      <c r="X92" s="1" t="str" cm="1">
        <f t="array" ref="X92">IF(
    AND(
        OR(
            F92=4,
            OR(
                H92&gt;0, I92&gt;0, J92&gt;0, L92&gt;0, $AA$6&gt;0, $AA$9&gt;0, $AA$12, $AA$18
            )
        ),
        OR(O92=0, O92=1),
        N92&lt;&gt;0,
        AND(F92&lt;&gt;2, F92&lt;&gt;3)
    ),
    IF(
        OR(
            H92&gt;0, I92&gt;0, J92&gt;0, L92&gt;0
        ),
        D92 * E92,
        ROUND(
            IF(F92=0,
                (D92 * E92) / 1.12,
                D92 * E92
            ) * PRODUCT(1 - G92:G92 / 100, 1 - K92:K92 / 100, 1 - M92:M92 / 100),
        2)
    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3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
            AND(
                F93=0,
                OR(
                    H93&gt;0, I93&gt;0, J93&gt;0, L93&gt;0, $AA$6&gt;0, $AA$9&gt;0, $AA$12, $AA$18
                )
            )
        )
    ),
    ROUND(D93 * E93 * PRODUCT(1 - G93:G93 / 100, 1 - K93:K93 / 100, 1 - M93:M93 / 100), 2),
"")</f>
        <v/>
      </c>
      <c r="U93" s="1" t="str" cm="1">
        <f t="array" ref="U93">IF(AND(F93=1, OR(O93=0, O93=1), N93&lt;&gt;0, NOT(OR(H93&gt;0, I93&gt;0, J93&gt;0, L93&gt;0, $AA$6&gt;0, $AA$9&gt;0, $AA$12, $AA$18))),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
            AND(
                F93&lt;&gt;2,
                OR(
                H93&gt;0, I93&gt;0, J93&gt;0, L93&gt;0, $AA$6&gt;0, $AA$9&gt;0, $AA$12, $AA$18
            )
            )
        )
    ),
    ROUND(D93 * E93 * PRODUCT(1 - G93:G93 / 100, 1 - K93:K93 / 100, 1 - M93:M93 / 100), 2),
"")</f>
        <v/>
      </c>
      <c r="W93" s="1" t="str">
        <f t="shared" si="2"/>
        <v/>
      </c>
      <c r="X93" s="1" t="str" cm="1">
        <f t="array" ref="X93">IF(
    AND(
        OR(
            F93=4,
            OR(
                H93&gt;0, I93&gt;0, J93&gt;0, L93&gt;0, $AA$6&gt;0, $AA$9&gt;0, $AA$12, $AA$18
            )
        ),
        OR(O93=0, O93=1),
        N93&lt;&gt;0,
        AND(F93&lt;&gt;2, F93&lt;&gt;3)
    ),
    IF(
        OR(
            H93&gt;0, I93&gt;0, J93&gt;0, L93&gt;0
        ),
        D93 * E93,
        ROUND(
            IF(F93=0,
                (D93 * E93) / 1.12,
                D93 * E93
            ) * PRODUCT(1 - G93:G93 / 100, 1 - K93:K93 / 100, 1 - M93:M93 / 100),
        2)
    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3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
            AND(
                F94=0,
                OR(
                    H94&gt;0, I94&gt;0, J94&gt;0, L94&gt;0, $AA$6&gt;0, $AA$9&gt;0, $AA$12, $AA$18
                )
            )
        )
    ),
    ROUND(D94 * E94 * PRODUCT(1 - G94:G94 / 100, 1 - K94:K94 / 100, 1 - M94:M94 / 100), 2),
"")</f>
        <v/>
      </c>
      <c r="U94" s="1" t="str" cm="1">
        <f t="array" ref="U94">IF(AND(F94=1, OR(O94=0, O94=1), N94&lt;&gt;0, NOT(OR(H94&gt;0, I94&gt;0, J94&gt;0, L94&gt;0, $AA$6&gt;0, $AA$9&gt;0, $AA$12, $AA$18))),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
            AND(
                F94&lt;&gt;2,
                OR(
                H94&gt;0, I94&gt;0, J94&gt;0, L94&gt;0, $AA$6&gt;0, $AA$9&gt;0, $AA$12, $AA$18
            )
            )
        )
    ),
    ROUND(D94 * E94 * PRODUCT(1 - G94:G94 / 100, 1 - K94:K94 / 100, 1 - M94:M94 / 100), 2),
"")</f>
        <v/>
      </c>
      <c r="W94" s="1" t="str">
        <f t="shared" si="2"/>
        <v/>
      </c>
      <c r="X94" s="1" t="str" cm="1">
        <f t="array" ref="X94">IF(
    AND(
        OR(
            F94=4,
            OR(
                H94&gt;0, I94&gt;0, J94&gt;0, L94&gt;0, $AA$6&gt;0, $AA$9&gt;0, $AA$12, $AA$18
            )
        ),
        OR(O94=0, O94=1),
        N94&lt;&gt;0,
        AND(F94&lt;&gt;2, F94&lt;&gt;3)
    ),
    IF(
        OR(
            H94&gt;0, I94&gt;0, J94&gt;0, L94&gt;0
        ),
        D94 * E94,
        ROUND(
            IF(F94=0,
                (D94 * E94) / 1.12,
                D94 * E94
            ) * PRODUCT(1 - G94:G94 / 100, 1 - K94:K94 / 100, 1 - M94:M94 / 100),
        2)
    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3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
            AND(
                F95=0,
                OR(
                    H95&gt;0, I95&gt;0, J95&gt;0, L95&gt;0, $AA$6&gt;0, $AA$9&gt;0, $AA$12, $AA$18
                )
            )
        )
    ),
    ROUND(D95 * E95 * PRODUCT(1 - G95:G95 / 100, 1 - K95:K95 / 100, 1 - M95:M95 / 100), 2),
"")</f>
        <v/>
      </c>
      <c r="U95" s="1" t="str" cm="1">
        <f t="array" ref="U95">IF(AND(F95=1, OR(O95=0, O95=1), N95&lt;&gt;0, NOT(OR(H95&gt;0, I95&gt;0, J95&gt;0, L95&gt;0, $AA$6&gt;0, $AA$9&gt;0, $AA$12, $AA$18))),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
            AND(
                F95&lt;&gt;2,
                OR(
                H95&gt;0, I95&gt;0, J95&gt;0, L95&gt;0, $AA$6&gt;0, $AA$9&gt;0, $AA$12, $AA$18
            )
            )
        )
    ),
    ROUND(D95 * E95 * PRODUCT(1 - G95:G95 / 100, 1 - K95:K95 / 100, 1 - M95:M95 / 100), 2),
"")</f>
        <v/>
      </c>
      <c r="W95" s="1" t="str">
        <f t="shared" si="2"/>
        <v/>
      </c>
      <c r="X95" s="1" t="str" cm="1">
        <f t="array" ref="X95">IF(
    AND(
        OR(
            F95=4,
            OR(
                H95&gt;0, I95&gt;0, J95&gt;0, L95&gt;0, $AA$6&gt;0, $AA$9&gt;0, $AA$12, $AA$18
            )
        ),
        OR(O95=0, O95=1),
        N95&lt;&gt;0,
        AND(F95&lt;&gt;2, F95&lt;&gt;3)
    ),
    IF(
        OR(
            H95&gt;0, I95&gt;0, J95&gt;0, L95&gt;0
        ),
        D95 * E95,
        ROUND(
            IF(F95=0,
                (D95 * E95) / 1.12,
                D95 * E95
            ) * PRODUCT(1 - G95:G95 / 100, 1 - K95:K95 / 100, 1 - M95:M95 / 100),
        2)
    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3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
            AND(
                F96=0,
                OR(
                    H96&gt;0, I96&gt;0, J96&gt;0, L96&gt;0, $AA$6&gt;0, $AA$9&gt;0, $AA$12, $AA$18
                )
            )
        )
    ),
    ROUND(D96 * E96 * PRODUCT(1 - G96:G96 / 100, 1 - K96:K96 / 100, 1 - M96:M96 / 100), 2),
"")</f>
        <v/>
      </c>
      <c r="U96" s="1" t="str" cm="1">
        <f t="array" ref="U96">IF(AND(F96=1, OR(O96=0, O96=1), N96&lt;&gt;0, NOT(OR(H96&gt;0, I96&gt;0, J96&gt;0, L96&gt;0, $AA$6&gt;0, $AA$9&gt;0, $AA$12, $AA$18))),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
            AND(
                F96&lt;&gt;2,
                OR(
                H96&gt;0, I96&gt;0, J96&gt;0, L96&gt;0, $AA$6&gt;0, $AA$9&gt;0, $AA$12, $AA$18
            )
            )
        )
    ),
    ROUND(D96 * E96 * PRODUCT(1 - G96:G96 / 100, 1 - K96:K96 / 100, 1 - M96:M96 / 100), 2),
"")</f>
        <v/>
      </c>
      <c r="W96" s="1" t="str">
        <f t="shared" si="2"/>
        <v/>
      </c>
      <c r="X96" s="1" t="str" cm="1">
        <f t="array" ref="X96">IF(
    AND(
        OR(
            F96=4,
            OR(
                H96&gt;0, I96&gt;0, J96&gt;0, L96&gt;0, $AA$6&gt;0, $AA$9&gt;0, $AA$12, $AA$18
            )
        ),
        OR(O96=0, O96=1),
        N96&lt;&gt;0,
        AND(F96&lt;&gt;2, F96&lt;&gt;3)
    ),
    IF(
        OR(
            H96&gt;0, I96&gt;0, J96&gt;0, L96&gt;0
        ),
        D96 * E96,
        ROUND(
            IF(F96=0,
                (D96 * E96) / 1.12,
                D96 * E96
            ) * PRODUCT(1 - G96:G96 / 100, 1 - K96:K96 / 100, 1 - M96:M96 / 100),
        2)
    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3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
            AND(
                F97=0,
                OR(
                    H97&gt;0, I97&gt;0, J97&gt;0, L97&gt;0, $AA$6&gt;0, $AA$9&gt;0, $AA$12, $AA$18
                )
            )
        )
    ),
    ROUND(D97 * E97 * PRODUCT(1 - G97:G97 / 100, 1 - K97:K97 / 100, 1 - M97:M97 / 100), 2),
"")</f>
        <v/>
      </c>
      <c r="U97" s="1" t="str" cm="1">
        <f t="array" ref="U97">IF(AND(F97=1, OR(O97=0, O97=1), N97&lt;&gt;0, NOT(OR(H97&gt;0, I97&gt;0, J97&gt;0, L97&gt;0, $AA$6&gt;0, $AA$9&gt;0, $AA$12, $AA$18))),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
            AND(
                F97&lt;&gt;2,
                OR(
                H97&gt;0, I97&gt;0, J97&gt;0, L97&gt;0, $AA$6&gt;0, $AA$9&gt;0, $AA$12, $AA$18
            )
            )
        )
    ),
    ROUND(D97 * E97 * PRODUCT(1 - G97:G97 / 100, 1 - K97:K97 / 100, 1 - M97:M97 / 100), 2),
"")</f>
        <v/>
      </c>
      <c r="W97" s="1" t="str">
        <f t="shared" si="2"/>
        <v/>
      </c>
      <c r="X97" s="1" t="str" cm="1">
        <f t="array" ref="X97">IF(
    AND(
        OR(
            F97=4,
            OR(
                H97&gt;0, I97&gt;0, J97&gt;0, L97&gt;0, $AA$6&gt;0, $AA$9&gt;0, $AA$12, $AA$18
            )
        ),
        OR(O97=0, O97=1),
        N97&lt;&gt;0,
        AND(F97&lt;&gt;2, F97&lt;&gt;3)
    ),
    IF(
        OR(
            H97&gt;0, I97&gt;0, J97&gt;0, L97&gt;0
        ),
        D97 * E97,
        ROUND(
            IF(F97=0,
                (D97 * E97) / 1.12,
                D97 * E97
            ) * PRODUCT(1 - G97:G97 / 100, 1 - K97:K97 / 100, 1 - M97:M97 / 100),
        2)
    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3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
            AND(
                F98=0,
                OR(
                    H98&gt;0, I98&gt;0, J98&gt;0, L98&gt;0, $AA$6&gt;0, $AA$9&gt;0, $AA$12, $AA$18
                )
            )
        )
    ),
    ROUND(D98 * E98 * PRODUCT(1 - G98:G98 / 100, 1 - K98:K98 / 100, 1 - M98:M98 / 100), 2),
"")</f>
        <v/>
      </c>
      <c r="U98" s="1" t="str" cm="1">
        <f t="array" ref="U98">IF(AND(F98=1, OR(O98=0, O98=1), N98&lt;&gt;0, NOT(OR(H98&gt;0, I98&gt;0, J98&gt;0, L98&gt;0, $AA$6&gt;0, $AA$9&gt;0, $AA$12, $AA$18))),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
            AND(
                F98&lt;&gt;2,
                OR(
                H98&gt;0, I98&gt;0, J98&gt;0, L98&gt;0, $AA$6&gt;0, $AA$9&gt;0, $AA$12, $AA$18
            )
            )
        )
    ),
    ROUND(D98 * E98 * PRODUCT(1 - G98:G98 / 100, 1 - K98:K98 / 100, 1 - M98:M98 / 100), 2),
"")</f>
        <v/>
      </c>
      <c r="W98" s="1" t="str">
        <f t="shared" si="2"/>
        <v/>
      </c>
      <c r="X98" s="1" t="str" cm="1">
        <f t="array" ref="X98">IF(
    AND(
        OR(
            F98=4,
            OR(
                H98&gt;0, I98&gt;0, J98&gt;0, L98&gt;0, $AA$6&gt;0, $AA$9&gt;0, $AA$12, $AA$18
            )
        ),
        OR(O98=0, O98=1),
        N98&lt;&gt;0,
        AND(F98&lt;&gt;2, F98&lt;&gt;3)
    ),
    IF(
        OR(
            H98&gt;0, I98&gt;0, J98&gt;0, L98&gt;0
        ),
        D98 * E98,
        ROUND(
            IF(F98=0,
                (D98 * E98) / 1.12,
                D98 * E98
            ) * PRODUCT(1 - G98:G98 / 100, 1 - K98:K98 / 100, 1 - M98:M98 / 100),
        2)
    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3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
            AND(
                F99=0,
                OR(
                    H99&gt;0, I99&gt;0, J99&gt;0, L99&gt;0, $AA$6&gt;0, $AA$9&gt;0, $AA$12, $AA$18
                )
            )
        )
    ),
    ROUND(D99 * E99 * PRODUCT(1 - G99:G99 / 100, 1 - K99:K99 / 100, 1 - M99:M99 / 100), 2),
"")</f>
        <v/>
      </c>
      <c r="U99" s="1" t="str" cm="1">
        <f t="array" ref="U99">IF(AND(F99=1, OR(O99=0, O99=1), N99&lt;&gt;0, NOT(OR(H99&gt;0, I99&gt;0, J99&gt;0, L99&gt;0, $AA$6&gt;0, $AA$9&gt;0, $AA$12, $AA$18))),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
            AND(
                F99&lt;&gt;2,
                OR(
                H99&gt;0, I99&gt;0, J99&gt;0, L99&gt;0, $AA$6&gt;0, $AA$9&gt;0, $AA$12, $AA$18
            )
            )
        )
    ),
    ROUND(D99 * E99 * PRODUCT(1 - G99:G99 / 100, 1 - K99:K99 / 100, 1 - M99:M99 / 100), 2),
"")</f>
        <v/>
      </c>
      <c r="W99" s="1" t="str">
        <f t="shared" si="2"/>
        <v/>
      </c>
      <c r="X99" s="1" t="str" cm="1">
        <f t="array" ref="X99">IF(
    AND(
        OR(
            F99=4,
            OR(
                H99&gt;0, I99&gt;0, J99&gt;0, L99&gt;0, $AA$6&gt;0, $AA$9&gt;0, $AA$12, $AA$18
            )
        ),
        OR(O99=0, O99=1),
        N99&lt;&gt;0,
        AND(F99&lt;&gt;2, F99&lt;&gt;3)
    ),
    IF(
        OR(
            H99&gt;0, I99&gt;0, J99&gt;0, L99&gt;0
        ),
        D99 * E99,
        ROUND(
            IF(F99=0,
                (D99 * E99) / 1.12,
                D99 * E99
            ) * PRODUCT(1 - G99:G99 / 100, 1 - K99:K99 / 100, 1 - M99:M99 / 100),
        2)
    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3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
            AND(
                F100=0,
                OR(
                    H100&gt;0, I100&gt;0, J100&gt;0, L100&gt;0, $AA$6&gt;0, $AA$9&gt;0, $AA$12, $AA$18
                )
            )
        )
    ),
    ROUND(D100 * E100 * PRODUCT(1 - G100:G100 / 100, 1 - K100:K100 / 100, 1 - M100:M100 / 100), 2),
"")</f>
        <v/>
      </c>
      <c r="U100" s="1" t="str" cm="1">
        <f t="array" ref="U100">IF(AND(F100=1, OR(O100=0, O100=1), N100&lt;&gt;0, NOT(OR(H100&gt;0, I100&gt;0, J100&gt;0, L100&gt;0, $AA$6&gt;0, $AA$9&gt;0, $AA$12, $AA$18))),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
            AND(
                F100&lt;&gt;2,
                OR(
                H100&gt;0, I100&gt;0, J100&gt;0, L100&gt;0, $AA$6&gt;0, $AA$9&gt;0, $AA$12, $AA$18
            )
            )
        )
    ),
    ROUND(D100 * E100 * PRODUCT(1 - G100:G100 / 100, 1 - K100:K100 / 100, 1 - M100:M100 / 100), 2),
"")</f>
        <v/>
      </c>
      <c r="W100" s="1" t="str">
        <f t="shared" si="2"/>
        <v/>
      </c>
      <c r="X100" s="1" t="str" cm="1">
        <f t="array" ref="X100">IF(
    AND(
        OR(
            F100=4,
            OR(
                H100&gt;0, I100&gt;0, J100&gt;0, L100&gt;0, $AA$6&gt;0, $AA$9&gt;0, $AA$12, $AA$18
            )
        ),
        OR(O100=0, O100=1),
        N100&lt;&gt;0,
        AND(F100&lt;&gt;2, F100&lt;&gt;3)
    ),
    IF(
        OR(
            H100&gt;0, I100&gt;0, J100&gt;0, L100&gt;0
        ),
        D100 * E100,
        ROUND(
            IF(F100=0,
                (D100 * E100) / 1.12,
                D100 * E100
            ) * PRODUCT(1 - G100:G100 / 100, 1 - K100:K100 / 100, 1 - M100:M100 / 100),
        2)
    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3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
            AND(
                F101=0,
                OR(
                    H101&gt;0, I101&gt;0, J101&gt;0, L101&gt;0, $AA$6&gt;0, $AA$9&gt;0, $AA$12, $AA$18
                )
            )
        )
    ),
    ROUND(D101 * E101 * PRODUCT(1 - G101:G101 / 100, 1 - K101:K101 / 100, 1 - M101:M101 / 100), 2),
"")</f>
        <v/>
      </c>
      <c r="U101" s="1" t="str" cm="1">
        <f t="array" ref="U101">IF(AND(F101=1, OR(O101=0, O101=1), N101&lt;&gt;0, NOT(OR(H101&gt;0, I101&gt;0, J101&gt;0, L101&gt;0, $AA$6&gt;0, $AA$9&gt;0, $AA$12, $AA$18))),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
            AND(
                F101&lt;&gt;2,
                OR(
                H101&gt;0, I101&gt;0, J101&gt;0, L101&gt;0, $AA$6&gt;0, $AA$9&gt;0, $AA$12, $AA$18
            )
            )
        )
    ),
    ROUND(D101 * E101 * PRODUCT(1 - G101:G101 / 100, 1 - K101:K101 / 100, 1 - M101:M101 / 100), 2),
"")</f>
        <v/>
      </c>
      <c r="W101" s="1" t="str">
        <f t="shared" si="2"/>
        <v/>
      </c>
      <c r="X101" s="1" t="str" cm="1">
        <f t="array" ref="X101">IF(
    AND(
        OR(
            F101=4,
            OR(
                H101&gt;0, I101&gt;0, J101&gt;0, L101&gt;0, $AA$6&gt;0, $AA$9&gt;0, $AA$12, $AA$18
            )
        ),
        OR(O101=0, O101=1),
        N101&lt;&gt;0,
        AND(F101&lt;&gt;2, F101&lt;&gt;3)
    ),
    IF(
        OR(
            H101&gt;0, I101&gt;0, J101&gt;0, L101&gt;0
        ),
        D101 * E101,
        ROUND(
            IF(F101=0,
                (D101 * E101) / 1.12,
                D101 * E101
            ) * PRODUCT(1 - G101:G101 / 100, 1 - K101:K101 / 100, 1 - M101:M101 / 100),
        2)
    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3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
            AND(
                F102=0,
                OR(
                    H102&gt;0, I102&gt;0, J102&gt;0, L102&gt;0, $AA$6&gt;0, $AA$9&gt;0, $AA$12, $AA$18
                )
            )
        )
    ),
    ROUND(D102 * E102 * PRODUCT(1 - G102:G102 / 100, 1 - K102:K102 / 100, 1 - M102:M102 / 100), 2),
"")</f>
        <v/>
      </c>
      <c r="U102" s="1" t="str" cm="1">
        <f t="array" ref="U102">IF(AND(F102=1, OR(O102=0, O102=1), N102&lt;&gt;0, NOT(OR(H102&gt;0, I102&gt;0, J102&gt;0, L102&gt;0, $AA$6&gt;0, $AA$9&gt;0, $AA$12, $AA$18))),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
            AND(
                F102&lt;&gt;2,
                OR(
                H102&gt;0, I102&gt;0, J102&gt;0, L102&gt;0, $AA$6&gt;0, $AA$9&gt;0, $AA$12, $AA$18
            )
            )
        )
    ),
    ROUND(D102 * E102 * PRODUCT(1 - G102:G102 / 100, 1 - K102:K102 / 100, 1 - M102:M102 / 100), 2),
"")</f>
        <v/>
      </c>
      <c r="W102" s="1" t="str">
        <f t="shared" si="2"/>
        <v/>
      </c>
      <c r="X102" s="1" t="str" cm="1">
        <f t="array" ref="X102">IF(
    AND(
        OR(
            F102=4,
            OR(
                H102&gt;0, I102&gt;0, J102&gt;0, L102&gt;0, $AA$6&gt;0, $AA$9&gt;0, $AA$12, $AA$18
            )
        ),
        OR(O102=0, O102=1),
        N102&lt;&gt;0,
        AND(F102&lt;&gt;2, F102&lt;&gt;3)
    ),
    IF(
        OR(
            H102&gt;0, I102&gt;0, J102&gt;0, L102&gt;0
        ),
        D102 * E102,
        ROUND(
            IF(F102=0,
                (D102 * E102) / 1.12,
                D102 * E102
            ) * PRODUCT(1 - G102:G102 / 100, 1 - K102:K102 / 100, 1 - M102:M102 / 100),
        2)
    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3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
            AND(
                F103=0,
                OR(
                    H103&gt;0, I103&gt;0, J103&gt;0, L103&gt;0, $AA$6&gt;0, $AA$9&gt;0, $AA$12, $AA$18
                )
            )
        )
    ),
    ROUND(D103 * E103 * PRODUCT(1 - G103:G103 / 100, 1 - K103:K103 / 100, 1 - M103:M103 / 100), 2),
"")</f>
        <v/>
      </c>
      <c r="U103" s="1" t="str" cm="1">
        <f t="array" ref="U103">IF(AND(F103=1, OR(O103=0, O103=1), N103&lt;&gt;0, NOT(OR(H103&gt;0, I103&gt;0, J103&gt;0, L103&gt;0, $AA$6&gt;0, $AA$9&gt;0, $AA$12, $AA$18))),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
            AND(
                F103&lt;&gt;2,
                OR(
                H103&gt;0, I103&gt;0, J103&gt;0, L103&gt;0, $AA$6&gt;0, $AA$9&gt;0, $AA$12, $AA$18
            )
            )
        )
    ),
    ROUND(D103 * E103 * PRODUCT(1 - G103:G103 / 100, 1 - K103:K103 / 100, 1 - M103:M103 / 100), 2),
"")</f>
        <v/>
      </c>
      <c r="W103" s="1" t="str">
        <f t="shared" si="2"/>
        <v/>
      </c>
      <c r="X103" s="1" t="str" cm="1">
        <f t="array" ref="X103">IF(
    AND(
        OR(
            F103=4,
            OR(
                H103&gt;0, I103&gt;0, J103&gt;0, L103&gt;0, $AA$6&gt;0, $AA$9&gt;0, $AA$12, $AA$18
            )
        ),
        OR(O103=0, O103=1),
        N103&lt;&gt;0,
        AND(F103&lt;&gt;2, F103&lt;&gt;3)
    ),
    IF(
        OR(
            H103&gt;0, I103&gt;0, J103&gt;0, L103&gt;0
        ),
        D103 * E103,
        ROUND(
            IF(F103=0,
                (D103 * E103) / 1.12,
                D103 * E103
            ) * PRODUCT(1 - G103:G103 / 100, 1 - K103:K103 / 100, 1 - M103:M103 / 100),
        2)
    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3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
            AND(
                F104=0,
                OR(
                    H104&gt;0, I104&gt;0, J104&gt;0, L104&gt;0, $AA$6&gt;0, $AA$9&gt;0, $AA$12, $AA$18
                )
            )
        )
    ),
    ROUND(D104 * E104 * PRODUCT(1 - G104:G104 / 100, 1 - K104:K104 / 100, 1 - M104:M104 / 100), 2),
"")</f>
        <v/>
      </c>
      <c r="U104" s="1" t="str" cm="1">
        <f t="array" ref="U104">IF(AND(F104=1, OR(O104=0, O104=1), N104&lt;&gt;0, NOT(OR(H104&gt;0, I104&gt;0, J104&gt;0, L104&gt;0, $AA$6&gt;0, $AA$9&gt;0, $AA$12, $AA$18))),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
            AND(
                F104&lt;&gt;2,
                OR(
                H104&gt;0, I104&gt;0, J104&gt;0, L104&gt;0, $AA$6&gt;0, $AA$9&gt;0, $AA$12, $AA$18
            )
            )
        )
    ),
    ROUND(D104 * E104 * PRODUCT(1 - G104:G104 / 100, 1 - K104:K104 / 100, 1 - M104:M104 / 100), 2),
"")</f>
        <v/>
      </c>
      <c r="W104" s="1" t="str">
        <f t="shared" si="2"/>
        <v/>
      </c>
      <c r="X104" s="1" t="str" cm="1">
        <f t="array" ref="X104">IF(
    AND(
        OR(
            F104=4,
            OR(
                H104&gt;0, I104&gt;0, J104&gt;0, L104&gt;0, $AA$6&gt;0, $AA$9&gt;0, $AA$12, $AA$18
            )
        ),
        OR(O104=0, O104=1),
        N104&lt;&gt;0,
        AND(F104&lt;&gt;2, F104&lt;&gt;3)
    ),
    IF(
        OR(
            H104&gt;0, I104&gt;0, J104&gt;0, L104&gt;0
        ),
        D104 * E104,
        ROUND(
            IF(F104=0,
                (D104 * E104) / 1.12,
                D104 * E104
            ) * PRODUCT(1 - G104:G104 / 100, 1 - K104:K104 / 100, 1 - M104:M104 / 100),
        2)
    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3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
            AND(
                F105=0,
                OR(
                    H105&gt;0, I105&gt;0, J105&gt;0, L105&gt;0, $AA$6&gt;0, $AA$9&gt;0, $AA$12, $AA$18
                )
            )
        )
    ),
    ROUND(D105 * E105 * PRODUCT(1 - G105:G105 / 100, 1 - K105:K105 / 100, 1 - M105:M105 / 100), 2),
"")</f>
        <v/>
      </c>
      <c r="U105" s="1" t="str" cm="1">
        <f t="array" ref="U105">IF(AND(F105=1, OR(O105=0, O105=1), N105&lt;&gt;0, NOT(OR(H105&gt;0, I105&gt;0, J105&gt;0, L105&gt;0, $AA$6&gt;0, $AA$9&gt;0, $AA$12, $AA$18))),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
            AND(
                F105&lt;&gt;2,
                OR(
                H105&gt;0, I105&gt;0, J105&gt;0, L105&gt;0, $AA$6&gt;0, $AA$9&gt;0, $AA$12, $AA$18
            )
            )
        )
    ),
    ROUND(D105 * E105 * PRODUCT(1 - G105:G105 / 100, 1 - K105:K105 / 100, 1 - M105:M105 / 100), 2),
"")</f>
        <v/>
      </c>
      <c r="W105" s="1" t="str">
        <f t="shared" si="2"/>
        <v/>
      </c>
      <c r="X105" s="1" t="str" cm="1">
        <f t="array" ref="X105">IF(
    AND(
        OR(
            F105=4,
            OR(
                H105&gt;0, I105&gt;0, J105&gt;0, L105&gt;0, $AA$6&gt;0, $AA$9&gt;0, $AA$12, $AA$18
            )
        ),
        OR(O105=0, O105=1),
        N105&lt;&gt;0,
        AND(F105&lt;&gt;2, F105&lt;&gt;3)
    ),
    IF(
        OR(
            H105&gt;0, I105&gt;0, J105&gt;0, L105&gt;0
        ),
        D105 * E105,
        ROUND(
            IF(F105=0,
                (D105 * E105) / 1.12,
                D105 * E105
            ) * PRODUCT(1 - G105:G105 / 100, 1 - K105:K105 / 100, 1 - M105:M105 / 100),
        2)
    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3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
            AND(
                F106=0,
                OR(
                    H106&gt;0, I106&gt;0, J106&gt;0, L106&gt;0, $AA$6&gt;0, $AA$9&gt;0, $AA$12, $AA$18
                )
            )
        )
    ),
    ROUND(D106 * E106 * PRODUCT(1 - G106:G106 / 100, 1 - K106:K106 / 100, 1 - M106:M106 / 100), 2),
"")</f>
        <v/>
      </c>
      <c r="U106" s="1" t="str" cm="1">
        <f t="array" ref="U106">IF(AND(F106=1, OR(O106=0, O106=1), N106&lt;&gt;0, NOT(OR(H106&gt;0, I106&gt;0, J106&gt;0, L106&gt;0, $AA$6&gt;0, $AA$9&gt;0, $AA$12, $AA$18))),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
            AND(
                F106&lt;&gt;2,
                OR(
                H106&gt;0, I106&gt;0, J106&gt;0, L106&gt;0, $AA$6&gt;0, $AA$9&gt;0, $AA$12, $AA$18
            )
            )
        )
    ),
    ROUND(D106 * E106 * PRODUCT(1 - G106:G106 / 100, 1 - K106:K106 / 100, 1 - M106:M106 / 100), 2),
"")</f>
        <v/>
      </c>
      <c r="W106" s="1" t="str">
        <f t="shared" si="2"/>
        <v/>
      </c>
      <c r="X106" s="1" t="str" cm="1">
        <f t="array" ref="X106">IF(
    AND(
        OR(
            F106=4,
            OR(
                H106&gt;0, I106&gt;0, J106&gt;0, L106&gt;0, $AA$6&gt;0, $AA$9&gt;0, $AA$12, $AA$18
            )
        ),
        OR(O106=0, O106=1),
        N106&lt;&gt;0,
        AND(F106&lt;&gt;2, F106&lt;&gt;3)
    ),
    IF(
        OR(
            H106&gt;0, I106&gt;0, J106&gt;0, L106&gt;0
        ),
        D106 * E106,
        ROUND(
            IF(F106=0,
                (D106 * E106) / 1.12,
                D106 * E106
            ) * PRODUCT(1 - G106:G106 / 100, 1 - K106:K106 / 100, 1 - M106:M106 / 100),
        2)
    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3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
            AND(
                F107=0,
                OR(
                    H107&gt;0, I107&gt;0, J107&gt;0, L107&gt;0, $AA$6&gt;0, $AA$9&gt;0, $AA$12, $AA$18
                )
            )
        )
    ),
    ROUND(D107 * E107 * PRODUCT(1 - G107:G107 / 100, 1 - K107:K107 / 100, 1 - M107:M107 / 100), 2),
"")</f>
        <v/>
      </c>
      <c r="U107" s="1" t="str" cm="1">
        <f t="array" ref="U107">IF(AND(F107=1, OR(O107=0, O107=1), N107&lt;&gt;0, NOT(OR(H107&gt;0, I107&gt;0, J107&gt;0, L107&gt;0, $AA$6&gt;0, $AA$9&gt;0, $AA$12, $AA$18))),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
            AND(
                F107&lt;&gt;2,
                OR(
                H107&gt;0, I107&gt;0, J107&gt;0, L107&gt;0, $AA$6&gt;0, $AA$9&gt;0, $AA$12, $AA$18
            )
            )
        )
    ),
    ROUND(D107 * E107 * PRODUCT(1 - G107:G107 / 100, 1 - K107:K107 / 100, 1 - M107:M107 / 100), 2),
"")</f>
        <v/>
      </c>
      <c r="W107" s="1" t="str">
        <f t="shared" si="2"/>
        <v/>
      </c>
      <c r="X107" s="1" t="str" cm="1">
        <f t="array" ref="X107">IF(
    AND(
        OR(
            F107=4,
            OR(
                H107&gt;0, I107&gt;0, J107&gt;0, L107&gt;0, $AA$6&gt;0, $AA$9&gt;0, $AA$12, $AA$18
            )
        ),
        OR(O107=0, O107=1),
        N107&lt;&gt;0,
        AND(F107&lt;&gt;2, F107&lt;&gt;3)
    ),
    IF(
        OR(
            H107&gt;0, I107&gt;0, J107&gt;0, L107&gt;0
        ),
        D107 * E107,
        ROUND(
            IF(F107=0,
                (D107 * E107) / 1.12,
                D107 * E107
            ) * PRODUCT(1 - G107:G107 / 100, 1 - K107:K107 / 100, 1 - M107:M107 / 100),
        2)
    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3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
            AND(
                F108=0,
                OR(
                    H108&gt;0, I108&gt;0, J108&gt;0, L108&gt;0, $AA$6&gt;0, $AA$9&gt;0, $AA$12, $AA$18
                )
            )
        )
    ),
    ROUND(D108 * E108 * PRODUCT(1 - G108:G108 / 100, 1 - K108:K108 / 100, 1 - M108:M108 / 100), 2),
"")</f>
        <v/>
      </c>
      <c r="U108" s="1" t="str" cm="1">
        <f t="array" ref="U108">IF(AND(F108=1, OR(O108=0, O108=1), N108&lt;&gt;0, NOT(OR(H108&gt;0, I108&gt;0, J108&gt;0, L108&gt;0, $AA$6&gt;0, $AA$9&gt;0, $AA$12, $AA$18))),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
            AND(
                F108&lt;&gt;2,
                OR(
                H108&gt;0, I108&gt;0, J108&gt;0, L108&gt;0, $AA$6&gt;0, $AA$9&gt;0, $AA$12, $AA$18
            )
            )
        )
    ),
    ROUND(D108 * E108 * PRODUCT(1 - G108:G108 / 100, 1 - K108:K108 / 100, 1 - M108:M108 / 100), 2),
"")</f>
        <v/>
      </c>
      <c r="W108" s="1" t="str">
        <f t="shared" si="2"/>
        <v/>
      </c>
      <c r="X108" s="1" t="str" cm="1">
        <f t="array" ref="X108">IF(
    AND(
        OR(
            F108=4,
            OR(
                H108&gt;0, I108&gt;0, J108&gt;0, L108&gt;0, $AA$6&gt;0, $AA$9&gt;0, $AA$12, $AA$18
            )
        ),
        OR(O108=0, O108=1),
        N108&lt;&gt;0,
        AND(F108&lt;&gt;2, F108&lt;&gt;3)
    ),
    IF(
        OR(
            H108&gt;0, I108&gt;0, J108&gt;0, L108&gt;0
        ),
        D108 * E108,
        ROUND(
            IF(F108=0,
                (D108 * E108) / 1.12,
                D108 * E108
            ) * PRODUCT(1 - G108:G108 / 100, 1 - K108:K108 / 100, 1 - M108:M108 / 100),
        2)
    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3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
            AND(
                F109=0,
                OR(
                    H109&gt;0, I109&gt;0, J109&gt;0, L109&gt;0, $AA$6&gt;0, $AA$9&gt;0, $AA$12, $AA$18
                )
            )
        )
    ),
    ROUND(D109 * E109 * PRODUCT(1 - G109:G109 / 100, 1 - K109:K109 / 100, 1 - M109:M109 / 100), 2),
"")</f>
        <v/>
      </c>
      <c r="U109" s="1" t="str" cm="1">
        <f t="array" ref="U109">IF(AND(F109=1, OR(O109=0, O109=1), N109&lt;&gt;0, NOT(OR(H109&gt;0, I109&gt;0, J109&gt;0, L109&gt;0, $AA$6&gt;0, $AA$9&gt;0, $AA$12, $AA$18))),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
            AND(
                F109&lt;&gt;2,
                OR(
                H109&gt;0, I109&gt;0, J109&gt;0, L109&gt;0, $AA$6&gt;0, $AA$9&gt;0, $AA$12, $AA$18
            )
            )
        )
    ),
    ROUND(D109 * E109 * PRODUCT(1 - G109:G109 / 100, 1 - K109:K109 / 100, 1 - M109:M109 / 100), 2),
"")</f>
        <v/>
      </c>
      <c r="W109" s="1" t="str">
        <f t="shared" si="2"/>
        <v/>
      </c>
      <c r="X109" s="1" t="str" cm="1">
        <f t="array" ref="X109">IF(
    AND(
        OR(
            F109=4,
            OR(
                H109&gt;0, I109&gt;0, J109&gt;0, L109&gt;0, $AA$6&gt;0, $AA$9&gt;0, $AA$12, $AA$18
            )
        ),
        OR(O109=0, O109=1),
        N109&lt;&gt;0,
        AND(F109&lt;&gt;2, F109&lt;&gt;3)
    ),
    IF(
        OR(
            H109&gt;0, I109&gt;0, J109&gt;0, L109&gt;0
        ),
        D109 * E109,
        ROUND(
            IF(F109=0,
                (D109 * E109) / 1.12,
                D109 * E109
            ) * PRODUCT(1 - G109:G109 / 100, 1 - K109:K109 / 100, 1 - M109:M109 / 100),
        2)
    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3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
            AND(
                F110=0,
                OR(
                    H110&gt;0, I110&gt;0, J110&gt;0, L110&gt;0, $AA$6&gt;0, $AA$9&gt;0, $AA$12, $AA$18
                )
            )
        )
    ),
    ROUND(D110 * E110 * PRODUCT(1 - G110:G110 / 100, 1 - K110:K110 / 100, 1 - M110:M110 / 100), 2),
"")</f>
        <v/>
      </c>
      <c r="U110" s="1" t="str" cm="1">
        <f t="array" ref="U110">IF(AND(F110=1, OR(O110=0, O110=1), N110&lt;&gt;0, NOT(OR(H110&gt;0, I110&gt;0, J110&gt;0, L110&gt;0, $AA$6&gt;0, $AA$9&gt;0, $AA$12, $AA$18))),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
            AND(
                F110&lt;&gt;2,
                OR(
                H110&gt;0, I110&gt;0, J110&gt;0, L110&gt;0, $AA$6&gt;0, $AA$9&gt;0, $AA$12, $AA$18
            )
            )
        )
    ),
    ROUND(D110 * E110 * PRODUCT(1 - G110:G110 / 100, 1 - K110:K110 / 100, 1 - M110:M110 / 100), 2),
"")</f>
        <v/>
      </c>
      <c r="W110" s="1" t="str">
        <f t="shared" si="2"/>
        <v/>
      </c>
      <c r="X110" s="1" t="str" cm="1">
        <f t="array" ref="X110">IF(
    AND(
        OR(
            F110=4,
            OR(
                H110&gt;0, I110&gt;0, J110&gt;0, L110&gt;0, $AA$6&gt;0, $AA$9&gt;0, $AA$12, $AA$18
            )
        ),
        OR(O110=0, O110=1),
        N110&lt;&gt;0,
        AND(F110&lt;&gt;2, F110&lt;&gt;3)
    ),
    IF(
        OR(
            H110&gt;0, I110&gt;0, J110&gt;0, L110&gt;0
        ),
        D110 * E110,
        ROUND(
            IF(F110=0,
                (D110 * E110) / 1.12,
                D110 * E110
            ) * PRODUCT(1 - G110:G110 / 100, 1 - K110:K110 / 100, 1 - M110:M110 / 100),
        2)
    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3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
            AND(
                F111=0,
                OR(
                    H111&gt;0, I111&gt;0, J111&gt;0, L111&gt;0, $AA$6&gt;0, $AA$9&gt;0, $AA$12, $AA$18
                )
            )
        )
    ),
    ROUND(D111 * E111 * PRODUCT(1 - G111:G111 / 100, 1 - K111:K111 / 100, 1 - M111:M111 / 100), 2),
"")</f>
        <v/>
      </c>
      <c r="U111" s="1" t="str" cm="1">
        <f t="array" ref="U111">IF(AND(F111=1, OR(O111=0, O111=1), N111&lt;&gt;0, NOT(OR(H111&gt;0, I111&gt;0, J111&gt;0, L111&gt;0, $AA$6&gt;0, $AA$9&gt;0, $AA$12, $AA$18))),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
            AND(
                F111&lt;&gt;2,
                OR(
                H111&gt;0, I111&gt;0, J111&gt;0, L111&gt;0, $AA$6&gt;0, $AA$9&gt;0, $AA$12, $AA$18
            )
            )
        )
    ),
    ROUND(D111 * E111 * PRODUCT(1 - G111:G111 / 100, 1 - K111:K111 / 100, 1 - M111:M111 / 100), 2),
"")</f>
        <v/>
      </c>
      <c r="W111" s="1" t="str">
        <f t="shared" si="2"/>
        <v/>
      </c>
      <c r="X111" s="1" t="str" cm="1">
        <f t="array" ref="X111">IF(
    AND(
        OR(
            F111=4,
            OR(
                H111&gt;0, I111&gt;0, J111&gt;0, L111&gt;0, $AA$6&gt;0, $AA$9&gt;0, $AA$12, $AA$18
            )
        ),
        OR(O111=0, O111=1),
        N111&lt;&gt;0,
        AND(F111&lt;&gt;2, F111&lt;&gt;3)
    ),
    IF(
        OR(
            H111&gt;0, I111&gt;0, J111&gt;0, L111&gt;0
        ),
        D111 * E111,
        ROUND(
            IF(F111=0,
                (D111 * E111) / 1.12,
                D111 * E111
            ) * PRODUCT(1 - G111:G111 / 100, 1 - K111:K111 / 100, 1 - M111:M111 / 100),
        2)
    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3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
            AND(
                F112=0,
                OR(
                    H112&gt;0, I112&gt;0, J112&gt;0, L112&gt;0, $AA$6&gt;0, $AA$9&gt;0, $AA$12, $AA$18
                )
            )
        )
    ),
    ROUND(D112 * E112 * PRODUCT(1 - G112:G112 / 100, 1 - K112:K112 / 100, 1 - M112:M112 / 100), 2),
"")</f>
        <v/>
      </c>
      <c r="U112" s="1" t="str" cm="1">
        <f t="array" ref="U112">IF(AND(F112=1, OR(O112=0, O112=1), N112&lt;&gt;0, NOT(OR(H112&gt;0, I112&gt;0, J112&gt;0, L112&gt;0, $AA$6&gt;0, $AA$9&gt;0, $AA$12, $AA$18))),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
            AND(
                F112&lt;&gt;2,
                OR(
                H112&gt;0, I112&gt;0, J112&gt;0, L112&gt;0, $AA$6&gt;0, $AA$9&gt;0, $AA$12, $AA$18
            )
            )
        )
    ),
    ROUND(D112 * E112 * PRODUCT(1 - G112:G112 / 100, 1 - K112:K112 / 100, 1 - M112:M112 / 100), 2),
"")</f>
        <v/>
      </c>
      <c r="W112" s="1" t="str">
        <f t="shared" si="2"/>
        <v/>
      </c>
      <c r="X112" s="1" t="str" cm="1">
        <f t="array" ref="X112">IF(
    AND(
        OR(
            F112=4,
            OR(
                H112&gt;0, I112&gt;0, J112&gt;0, L112&gt;0, $AA$6&gt;0, $AA$9&gt;0, $AA$12, $AA$18
            )
        ),
        OR(O112=0, O112=1),
        N112&lt;&gt;0,
        AND(F112&lt;&gt;2, F112&lt;&gt;3)
    ),
    IF(
        OR(
            H112&gt;0, I112&gt;0, J112&gt;0, L112&gt;0
        ),
        D112 * E112,
        ROUND(
            IF(F112=0,
                (D112 * E112) / 1.12,
                D112 * E112
            ) * PRODUCT(1 - G112:G112 / 100, 1 - K112:K112 / 100, 1 - M112:M112 / 100),
        2)
    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3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
            AND(
                F113=0,
                OR(
                    H113&gt;0, I113&gt;0, J113&gt;0, L113&gt;0, $AA$6&gt;0, $AA$9&gt;0, $AA$12, $AA$18
                )
            )
        )
    ),
    ROUND(D113 * E113 * PRODUCT(1 - G113:G113 / 100, 1 - K113:K113 / 100, 1 - M113:M113 / 100), 2),
"")</f>
        <v/>
      </c>
      <c r="U113" s="1" t="str" cm="1">
        <f t="array" ref="U113">IF(AND(F113=1, OR(O113=0, O113=1), N113&lt;&gt;0, NOT(OR(H113&gt;0, I113&gt;0, J113&gt;0, L113&gt;0, $AA$6&gt;0, $AA$9&gt;0, $AA$12, $AA$18))),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
            AND(
                F113&lt;&gt;2,
                OR(
                H113&gt;0, I113&gt;0, J113&gt;0, L113&gt;0, $AA$6&gt;0, $AA$9&gt;0, $AA$12, $AA$18
            )
            )
        )
    ),
    ROUND(D113 * E113 * PRODUCT(1 - G113:G113 / 100, 1 - K113:K113 / 100, 1 - M113:M113 / 100), 2),
"")</f>
        <v/>
      </c>
      <c r="W113" s="1" t="str">
        <f t="shared" si="2"/>
        <v/>
      </c>
      <c r="X113" s="1" t="str" cm="1">
        <f t="array" ref="X113">IF(
    AND(
        OR(
            F113=4,
            OR(
                H113&gt;0, I113&gt;0, J113&gt;0, L113&gt;0, $AA$6&gt;0, $AA$9&gt;0, $AA$12, $AA$18
            )
        ),
        OR(O113=0, O113=1),
        N113&lt;&gt;0,
        AND(F113&lt;&gt;2, F113&lt;&gt;3)
    ),
    IF(
        OR(
            H113&gt;0, I113&gt;0, J113&gt;0, L113&gt;0
        ),
        D113 * E113,
        ROUND(
            IF(F113=0,
                (D113 * E113) / 1.12,
                D113 * E113
            ) * PRODUCT(1 - G113:G113 / 100, 1 - K113:K113 / 100, 1 - M113:M113 / 100),
        2)
    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3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
            AND(
                F114=0,
                OR(
                    H114&gt;0, I114&gt;0, J114&gt;0, L114&gt;0, $AA$6&gt;0, $AA$9&gt;0, $AA$12, $AA$18
                )
            )
        )
    ),
    ROUND(D114 * E114 * PRODUCT(1 - G114:G114 / 100, 1 - K114:K114 / 100, 1 - M114:M114 / 100), 2),
"")</f>
        <v/>
      </c>
      <c r="U114" s="1" t="str" cm="1">
        <f t="array" ref="U114">IF(AND(F114=1, OR(O114=0, O114=1), N114&lt;&gt;0, NOT(OR(H114&gt;0, I114&gt;0, J114&gt;0, L114&gt;0, $AA$6&gt;0, $AA$9&gt;0, $AA$12, $AA$18))),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
            AND(
                F114&lt;&gt;2,
                OR(
                H114&gt;0, I114&gt;0, J114&gt;0, L114&gt;0, $AA$6&gt;0, $AA$9&gt;0, $AA$12, $AA$18
            )
            )
        )
    ),
    ROUND(D114 * E114 * PRODUCT(1 - G114:G114 / 100, 1 - K114:K114 / 100, 1 - M114:M114 / 100), 2),
"")</f>
        <v/>
      </c>
      <c r="W114" s="1" t="str">
        <f t="shared" si="2"/>
        <v/>
      </c>
      <c r="X114" s="1" t="str" cm="1">
        <f t="array" ref="X114">IF(
    AND(
        OR(
            F114=4,
            OR(
                H114&gt;0, I114&gt;0, J114&gt;0, L114&gt;0, $AA$6&gt;0, $AA$9&gt;0, $AA$12, $AA$18
            )
        ),
        OR(O114=0, O114=1),
        N114&lt;&gt;0,
        AND(F114&lt;&gt;2, F114&lt;&gt;3)
    ),
    IF(
        OR(
            H114&gt;0, I114&gt;0, J114&gt;0, L114&gt;0
        ),
        D114 * E114,
        ROUND(
            IF(F114=0,
                (D114 * E114) / 1.12,
                D114 * E114
            ) * PRODUCT(1 - G114:G114 / 100, 1 - K114:K114 / 100, 1 - M114:M114 / 100),
        2)
    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3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
            AND(
                F115=0,
                OR(
                    H115&gt;0, I115&gt;0, J115&gt;0, L115&gt;0, $AA$6&gt;0, $AA$9&gt;0, $AA$12, $AA$18
                )
            )
        )
    ),
    ROUND(D115 * E115 * PRODUCT(1 - G115:G115 / 100, 1 - K115:K115 / 100, 1 - M115:M115 / 100), 2),
"")</f>
        <v/>
      </c>
      <c r="U115" s="1" t="str" cm="1">
        <f t="array" ref="U115">IF(AND(F115=1, OR(O115=0, O115=1), N115&lt;&gt;0, NOT(OR(H115&gt;0, I115&gt;0, J115&gt;0, L115&gt;0, $AA$6&gt;0, $AA$9&gt;0, $AA$12, $AA$18))),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
            AND(
                F115&lt;&gt;2,
                OR(
                H115&gt;0, I115&gt;0, J115&gt;0, L115&gt;0, $AA$6&gt;0, $AA$9&gt;0, $AA$12, $AA$18
            )
            )
        )
    ),
    ROUND(D115 * E115 * PRODUCT(1 - G115:G115 / 100, 1 - K115:K115 / 100, 1 - M115:M115 / 100), 2),
"")</f>
        <v/>
      </c>
      <c r="W115" s="1" t="str">
        <f t="shared" si="2"/>
        <v/>
      </c>
      <c r="X115" s="1" t="str" cm="1">
        <f t="array" ref="X115">IF(
    AND(
        OR(
            F115=4,
            OR(
                H115&gt;0, I115&gt;0, J115&gt;0, L115&gt;0, $AA$6&gt;0, $AA$9&gt;0, $AA$12, $AA$18
            )
        ),
        OR(O115=0, O115=1),
        N115&lt;&gt;0,
        AND(F115&lt;&gt;2, F115&lt;&gt;3)
    ),
    IF(
        OR(
            H115&gt;0, I115&gt;0, J115&gt;0, L115&gt;0
        ),
        D115 * E115,
        ROUND(
            IF(F115=0,
                (D115 * E115) / 1.12,
                D115 * E115
            ) * PRODUCT(1 - G115:G115 / 100, 1 - K115:K115 / 100, 1 - M115:M115 / 100),
        2)
    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3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
            AND(
                F116=0,
                OR(
                    H116&gt;0, I116&gt;0, J116&gt;0, L116&gt;0, $AA$6&gt;0, $AA$9&gt;0, $AA$12, $AA$18
                )
            )
        )
    ),
    ROUND(D116 * E116 * PRODUCT(1 - G116:G116 / 100, 1 - K116:K116 / 100, 1 - M116:M116 / 100), 2),
"")</f>
        <v/>
      </c>
      <c r="U116" s="1" t="str" cm="1">
        <f t="array" ref="U116">IF(AND(F116=1, OR(O116=0, O116=1), N116&lt;&gt;0, NOT(OR(H116&gt;0, I116&gt;0, J116&gt;0, L116&gt;0, $AA$6&gt;0, $AA$9&gt;0, $AA$12, $AA$18))),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
            AND(
                F116&lt;&gt;2,
                OR(
                H116&gt;0, I116&gt;0, J116&gt;0, L116&gt;0, $AA$6&gt;0, $AA$9&gt;0, $AA$12, $AA$18
            )
            )
        )
    ),
    ROUND(D116 * E116 * PRODUCT(1 - G116:G116 / 100, 1 - K116:K116 / 100, 1 - M116:M116 / 100), 2),
"")</f>
        <v/>
      </c>
      <c r="W116" s="1" t="str">
        <f t="shared" si="2"/>
        <v/>
      </c>
      <c r="X116" s="1" t="str" cm="1">
        <f t="array" ref="X116">IF(
    AND(
        OR(
            F116=4,
            OR(
                H116&gt;0, I116&gt;0, J116&gt;0, L116&gt;0, $AA$6&gt;0, $AA$9&gt;0, $AA$12, $AA$18
            )
        ),
        OR(O116=0, O116=1),
        N116&lt;&gt;0,
        AND(F116&lt;&gt;2, F116&lt;&gt;3)
    ),
    IF(
        OR(
            H116&gt;0, I116&gt;0, J116&gt;0, L116&gt;0
        ),
        D116 * E116,
        ROUND(
            IF(F116=0,
                (D116 * E116) / 1.12,
                D116 * E116
            ) * PRODUCT(1 - G116:G116 / 100, 1 - K116:K116 / 100, 1 - M116:M116 / 100),
        2)
    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3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
            AND(
                F117=0,
                OR(
                    H117&gt;0, I117&gt;0, J117&gt;0, L117&gt;0, $AA$6&gt;0, $AA$9&gt;0, $AA$12, $AA$18
                )
            )
        )
    ),
    ROUND(D117 * E117 * PRODUCT(1 - G117:G117 / 100, 1 - K117:K117 / 100, 1 - M117:M117 / 100), 2),
"")</f>
        <v/>
      </c>
      <c r="U117" s="1" t="str" cm="1">
        <f t="array" ref="U117">IF(AND(F117=1, OR(O117=0, O117=1), N117&lt;&gt;0, NOT(OR(H117&gt;0, I117&gt;0, J117&gt;0, L117&gt;0, $AA$6&gt;0, $AA$9&gt;0, $AA$12, $AA$18))),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
            AND(
                F117&lt;&gt;2,
                OR(
                H117&gt;0, I117&gt;0, J117&gt;0, L117&gt;0, $AA$6&gt;0, $AA$9&gt;0, $AA$12, $AA$18
            )
            )
        )
    ),
    ROUND(D117 * E117 * PRODUCT(1 - G117:G117 / 100, 1 - K117:K117 / 100, 1 - M117:M117 / 100), 2),
"")</f>
        <v/>
      </c>
      <c r="W117" s="1" t="str">
        <f t="shared" si="2"/>
        <v/>
      </c>
      <c r="X117" s="1" t="str" cm="1">
        <f t="array" ref="X117">IF(
    AND(
        OR(
            F117=4,
            OR(
                H117&gt;0, I117&gt;0, J117&gt;0, L117&gt;0, $AA$6&gt;0, $AA$9&gt;0, $AA$12, $AA$18
            )
        ),
        OR(O117=0, O117=1),
        N117&lt;&gt;0,
        AND(F117&lt;&gt;2, F117&lt;&gt;3)
    ),
    IF(
        OR(
            H117&gt;0, I117&gt;0, J117&gt;0, L117&gt;0
        ),
        D117 * E117,
        ROUND(
            IF(F117=0,
                (D117 * E117) / 1.12,
                D117 * E117
            ) * PRODUCT(1 - G117:G117 / 100, 1 - K117:K117 / 100, 1 - M117:M117 / 100),
        2)
    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3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
            AND(
                F118=0,
                OR(
                    H118&gt;0, I118&gt;0, J118&gt;0, L118&gt;0, $AA$6&gt;0, $AA$9&gt;0, $AA$12, $AA$18
                )
            )
        )
    ),
    ROUND(D118 * E118 * PRODUCT(1 - G118:G118 / 100, 1 - K118:K118 / 100, 1 - M118:M118 / 100), 2),
"")</f>
        <v/>
      </c>
      <c r="U118" s="1" t="str" cm="1">
        <f t="array" ref="U118">IF(AND(F118=1, OR(O118=0, O118=1), N118&lt;&gt;0, NOT(OR(H118&gt;0, I118&gt;0, J118&gt;0, L118&gt;0, $AA$6&gt;0, $AA$9&gt;0, $AA$12, $AA$18))),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
            AND(
                F118&lt;&gt;2,
                OR(
                H118&gt;0, I118&gt;0, J118&gt;0, L118&gt;0, $AA$6&gt;0, $AA$9&gt;0, $AA$12, $AA$18
            )
            )
        )
    ),
    ROUND(D118 * E118 * PRODUCT(1 - G118:G118 / 100, 1 - K118:K118 / 100, 1 - M118:M118 / 100), 2),
"")</f>
        <v/>
      </c>
      <c r="W118" s="1" t="str">
        <f t="shared" si="2"/>
        <v/>
      </c>
      <c r="X118" s="1" t="str" cm="1">
        <f t="array" ref="X118">IF(
    AND(
        OR(
            F118=4,
            OR(
                H118&gt;0, I118&gt;0, J118&gt;0, L118&gt;0, $AA$6&gt;0, $AA$9&gt;0, $AA$12, $AA$18
            )
        ),
        OR(O118=0, O118=1),
        N118&lt;&gt;0,
        AND(F118&lt;&gt;2, F118&lt;&gt;3)
    ),
    IF(
        OR(
            H118&gt;0, I118&gt;0, J118&gt;0, L118&gt;0
        ),
        D118 * E118,
        ROUND(
            IF(F118=0,
                (D118 * E118) / 1.12,
                D118 * E118
            ) * PRODUCT(1 - G118:G118 / 100, 1 - K118:K118 / 100, 1 - M118:M118 / 100),
        2)
    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3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
            AND(
                F119=0,
                OR(
                    H119&gt;0, I119&gt;0, J119&gt;0, L119&gt;0, $AA$6&gt;0, $AA$9&gt;0, $AA$12, $AA$18
                )
            )
        )
    ),
    ROUND(D119 * E119 * PRODUCT(1 - G119:G119 / 100, 1 - K119:K119 / 100, 1 - M119:M119 / 100), 2),
"")</f>
        <v/>
      </c>
      <c r="U119" s="1" t="str" cm="1">
        <f t="array" ref="U119">IF(AND(F119=1, OR(O119=0, O119=1), N119&lt;&gt;0, NOT(OR(H119&gt;0, I119&gt;0, J119&gt;0, L119&gt;0, $AA$6&gt;0, $AA$9&gt;0, $AA$12, $AA$18))),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
            AND(
                F119&lt;&gt;2,
                OR(
                H119&gt;0, I119&gt;0, J119&gt;0, L119&gt;0, $AA$6&gt;0, $AA$9&gt;0, $AA$12, $AA$18
            )
            )
        )
    ),
    ROUND(D119 * E119 * PRODUCT(1 - G119:G119 / 100, 1 - K119:K119 / 100, 1 - M119:M119 / 100), 2),
"")</f>
        <v/>
      </c>
      <c r="W119" s="1" t="str">
        <f t="shared" si="2"/>
        <v/>
      </c>
      <c r="X119" s="1" t="str" cm="1">
        <f t="array" ref="X119">IF(
    AND(
        OR(
            F119=4,
            OR(
                H119&gt;0, I119&gt;0, J119&gt;0, L119&gt;0, $AA$6&gt;0, $AA$9&gt;0, $AA$12, $AA$18
            )
        ),
        OR(O119=0, O119=1),
        N119&lt;&gt;0,
        AND(F119&lt;&gt;2, F119&lt;&gt;3)
    ),
    IF(
        OR(
            H119&gt;0, I119&gt;0, J119&gt;0, L119&gt;0
        ),
        D119 * E119,
        ROUND(
            IF(F119=0,
                (D119 * E119) / 1.12,
                D119 * E119
            ) * PRODUCT(1 - G119:G119 / 100, 1 - K119:K119 / 100, 1 - M119:M119 / 100),
        2)
    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3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
            AND(
                F120=0,
                OR(
                    H120&gt;0, I120&gt;0, J120&gt;0, L120&gt;0, $AA$6&gt;0, $AA$9&gt;0, $AA$12, $AA$18
                )
            )
        )
    ),
    ROUND(D120 * E120 * PRODUCT(1 - G120:G120 / 100, 1 - K120:K120 / 100, 1 - M120:M120 / 100), 2),
"")</f>
        <v/>
      </c>
      <c r="U120" s="1" t="str" cm="1">
        <f t="array" ref="U120">IF(AND(F120=1, OR(O120=0, O120=1), N120&lt;&gt;0, NOT(OR(H120&gt;0, I120&gt;0, J120&gt;0, L120&gt;0, $AA$6&gt;0, $AA$9&gt;0, $AA$12, $AA$18))),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
            AND(
                F120&lt;&gt;2,
                OR(
                H120&gt;0, I120&gt;0, J120&gt;0, L120&gt;0, $AA$6&gt;0, $AA$9&gt;0, $AA$12, $AA$18
            )
            )
        )
    ),
    ROUND(D120 * E120 * PRODUCT(1 - G120:G120 / 100, 1 - K120:K120 / 100, 1 - M120:M120 / 100), 2),
"")</f>
        <v/>
      </c>
      <c r="W120" s="1" t="str">
        <f t="shared" si="2"/>
        <v/>
      </c>
      <c r="X120" s="1" t="str" cm="1">
        <f t="array" ref="X120">IF(
    AND(
        OR(
            F120=4,
            OR(
                H120&gt;0, I120&gt;0, J120&gt;0, L120&gt;0, $AA$6&gt;0, $AA$9&gt;0, $AA$12, $AA$18
            )
        ),
        OR(O120=0, O120=1),
        N120&lt;&gt;0,
        AND(F120&lt;&gt;2, F120&lt;&gt;3)
    ),
    IF(
        OR(
            H120&gt;0, I120&gt;0, J120&gt;0, L120&gt;0
        ),
        D120 * E120,
        ROUND(
            IF(F120=0,
                (D120 * E120) / 1.12,
                D120 * E120
            ) * PRODUCT(1 - G120:G120 / 100, 1 - K120:K120 / 100, 1 - M120:M120 / 100),
        2)
    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3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
            AND(
                F121=0,
                OR(
                    H121&gt;0, I121&gt;0, J121&gt;0, L121&gt;0, $AA$6&gt;0, $AA$9&gt;0, $AA$12, $AA$18
                )
            )
        )
    ),
    ROUND(D121 * E121 * PRODUCT(1 - G121:G121 / 100, 1 - K121:K121 / 100, 1 - M121:M121 / 100), 2),
"")</f>
        <v/>
      </c>
      <c r="U121" s="1" t="str" cm="1">
        <f t="array" ref="U121">IF(AND(F121=1, OR(O121=0, O121=1), N121&lt;&gt;0, NOT(OR(H121&gt;0, I121&gt;0, J121&gt;0, L121&gt;0, $AA$6&gt;0, $AA$9&gt;0, $AA$12, $AA$18))),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
            AND(
                F121&lt;&gt;2,
                OR(
                H121&gt;0, I121&gt;0, J121&gt;0, L121&gt;0, $AA$6&gt;0, $AA$9&gt;0, $AA$12, $AA$18
            )
            )
        )
    ),
    ROUND(D121 * E121 * PRODUCT(1 - G121:G121 / 100, 1 - K121:K121 / 100, 1 - M121:M121 / 100), 2),
"")</f>
        <v/>
      </c>
      <c r="W121" s="1" t="str">
        <f t="shared" si="2"/>
        <v/>
      </c>
      <c r="X121" s="1" t="str" cm="1">
        <f t="array" ref="X121">IF(
    AND(
        OR(
            F121=4,
            OR(
                H121&gt;0, I121&gt;0, J121&gt;0, L121&gt;0, $AA$6&gt;0, $AA$9&gt;0, $AA$12, $AA$18
            )
        ),
        OR(O121=0, O121=1),
        N121&lt;&gt;0,
        AND(F121&lt;&gt;2, F121&lt;&gt;3)
    ),
    IF(
        OR(
            H121&gt;0, I121&gt;0, J121&gt;0, L121&gt;0
        ),
        D121 * E121,
        ROUND(
            IF(F121=0,
                (D121 * E121) / 1.12,
                D121 * E121
            ) * PRODUCT(1 - G121:G121 / 100, 1 - K121:K121 / 100, 1 - M121:M121 / 100),
        2)
    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3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
            AND(
                F122=0,
                OR(
                    H122&gt;0, I122&gt;0, J122&gt;0, L122&gt;0, $AA$6&gt;0, $AA$9&gt;0, $AA$12, $AA$18
                )
            )
        )
    ),
    ROUND(D122 * E122 * PRODUCT(1 - G122:G122 / 100, 1 - K122:K122 / 100, 1 - M122:M122 / 100), 2),
"")</f>
        <v/>
      </c>
      <c r="U122" s="1" t="str" cm="1">
        <f t="array" ref="U122">IF(AND(F122=1, OR(O122=0, O122=1), N122&lt;&gt;0, NOT(OR(H122&gt;0, I122&gt;0, J122&gt;0, L122&gt;0, $AA$6&gt;0, $AA$9&gt;0, $AA$12, $AA$18))),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
            AND(
                F122&lt;&gt;2,
                OR(
                H122&gt;0, I122&gt;0, J122&gt;0, L122&gt;0, $AA$6&gt;0, $AA$9&gt;0, $AA$12, $AA$18
            )
            )
        )
    ),
    ROUND(D122 * E122 * PRODUCT(1 - G122:G122 / 100, 1 - K122:K122 / 100, 1 - M122:M122 / 100), 2),
"")</f>
        <v/>
      </c>
      <c r="W122" s="1" t="str">
        <f t="shared" si="2"/>
        <v/>
      </c>
      <c r="X122" s="1" t="str" cm="1">
        <f t="array" ref="X122">IF(
    AND(
        OR(
            F122=4,
            OR(
                H122&gt;0, I122&gt;0, J122&gt;0, L122&gt;0, $AA$6&gt;0, $AA$9&gt;0, $AA$12, $AA$18
            )
        ),
        OR(O122=0, O122=1),
        N122&lt;&gt;0,
        AND(F122&lt;&gt;2, F122&lt;&gt;3)
    ),
    IF(
        OR(
            H122&gt;0, I122&gt;0, J122&gt;0, L122&gt;0
        ),
        D122 * E122,
        ROUND(
            IF(F122=0,
                (D122 * E122) / 1.12,
                D122 * E122
            ) * PRODUCT(1 - G122:G122 / 100, 1 - K122:K122 / 100, 1 - M122:M122 / 100),
        2)
    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3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
            AND(
                F123=0,
                OR(
                    H123&gt;0, I123&gt;0, J123&gt;0, L123&gt;0, $AA$6&gt;0, $AA$9&gt;0, $AA$12, $AA$18
                )
            )
        )
    ),
    ROUND(D123 * E123 * PRODUCT(1 - G123:G123 / 100, 1 - K123:K123 / 100, 1 - M123:M123 / 100), 2),
"")</f>
        <v/>
      </c>
      <c r="U123" s="1" t="str" cm="1">
        <f t="array" ref="U123">IF(AND(F123=1, OR(O123=0, O123=1), N123&lt;&gt;0, NOT(OR(H123&gt;0, I123&gt;0, J123&gt;0, L123&gt;0, $AA$6&gt;0, $AA$9&gt;0, $AA$12, $AA$18))),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
            AND(
                F123&lt;&gt;2,
                OR(
                H123&gt;0, I123&gt;0, J123&gt;0, L123&gt;0, $AA$6&gt;0, $AA$9&gt;0, $AA$12, $AA$18
            )
            )
        )
    ),
    ROUND(D123 * E123 * PRODUCT(1 - G123:G123 / 100, 1 - K123:K123 / 100, 1 - M123:M123 / 100), 2),
"")</f>
        <v/>
      </c>
      <c r="W123" s="1" t="str">
        <f t="shared" si="2"/>
        <v/>
      </c>
      <c r="X123" s="1" t="str" cm="1">
        <f t="array" ref="X123">IF(
    AND(
        OR(
            F123=4,
            OR(
                H123&gt;0, I123&gt;0, J123&gt;0, L123&gt;0, $AA$6&gt;0, $AA$9&gt;0, $AA$12, $AA$18
            )
        ),
        OR(O123=0, O123=1),
        N123&lt;&gt;0,
        AND(F123&lt;&gt;2, F123&lt;&gt;3)
    ),
    IF(
        OR(
            H123&gt;0, I123&gt;0, J123&gt;0, L123&gt;0
        ),
        D123 * E123,
        ROUND(
            IF(F123=0,
                (D123 * E123) / 1.12,
                D123 * E123
            ) * PRODUCT(1 - G123:G123 / 100, 1 - K123:K123 / 100, 1 - M123:M123 / 100),
        2)
    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3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
            AND(
                F124=0,
                OR(
                    H124&gt;0, I124&gt;0, J124&gt;0, L124&gt;0, $AA$6&gt;0, $AA$9&gt;0, $AA$12, $AA$18
                )
            )
        )
    ),
    ROUND(D124 * E124 * PRODUCT(1 - G124:G124 / 100, 1 - K124:K124 / 100, 1 - M124:M124 / 100), 2),
"")</f>
        <v/>
      </c>
      <c r="U124" s="1" t="str" cm="1">
        <f t="array" ref="U124">IF(AND(F124=1, OR(O124=0, O124=1), N124&lt;&gt;0, NOT(OR(H124&gt;0, I124&gt;0, J124&gt;0, L124&gt;0, $AA$6&gt;0, $AA$9&gt;0, $AA$12, $AA$18))),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
            AND(
                F124&lt;&gt;2,
                OR(
                H124&gt;0, I124&gt;0, J124&gt;0, L124&gt;0, $AA$6&gt;0, $AA$9&gt;0, $AA$12, $AA$18
            )
            )
        )
    ),
    ROUND(D124 * E124 * PRODUCT(1 - G124:G124 / 100, 1 - K124:K124 / 100, 1 - M124:M124 / 100), 2),
"")</f>
        <v/>
      </c>
      <c r="W124" s="1" t="str">
        <f t="shared" si="2"/>
        <v/>
      </c>
      <c r="X124" s="1" t="str" cm="1">
        <f t="array" ref="X124">IF(
    AND(
        OR(
            F124=4,
            OR(
                H124&gt;0, I124&gt;0, J124&gt;0, L124&gt;0, $AA$6&gt;0, $AA$9&gt;0, $AA$12, $AA$18
            )
        ),
        OR(O124=0, O124=1),
        N124&lt;&gt;0,
        AND(F124&lt;&gt;2, F124&lt;&gt;3)
    ),
    IF(
        OR(
            H124&gt;0, I124&gt;0, J124&gt;0, L124&gt;0
        ),
        D124 * E124,
        ROUND(
            IF(F124=0,
                (D124 * E124) / 1.12,
                D124 * E124
            ) * PRODUCT(1 - G124:G124 / 100, 1 - K124:K124 / 100, 1 - M124:M124 / 100),
        2)
    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3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
            AND(
                F125=0,
                OR(
                    H125&gt;0, I125&gt;0, J125&gt;0, L125&gt;0, $AA$6&gt;0, $AA$9&gt;0, $AA$12, $AA$18
                )
            )
        )
    ),
    ROUND(D125 * E125 * PRODUCT(1 - G125:G125 / 100, 1 - K125:K125 / 100, 1 - M125:M125 / 100), 2),
"")</f>
        <v/>
      </c>
      <c r="U125" s="1" t="str" cm="1">
        <f t="array" ref="U125">IF(AND(F125=1, OR(O125=0, O125=1), N125&lt;&gt;0, NOT(OR(H125&gt;0, I125&gt;0, J125&gt;0, L125&gt;0, $AA$6&gt;0, $AA$9&gt;0, $AA$12, $AA$18))),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
            AND(
                F125&lt;&gt;2,
                OR(
                H125&gt;0, I125&gt;0, J125&gt;0, L125&gt;0, $AA$6&gt;0, $AA$9&gt;0, $AA$12, $AA$18
            )
            )
        )
    ),
    ROUND(D125 * E125 * PRODUCT(1 - G125:G125 / 100, 1 - K125:K125 / 100, 1 - M125:M125 / 100), 2),
"")</f>
        <v/>
      </c>
      <c r="W125" s="1" t="str">
        <f t="shared" si="2"/>
        <v/>
      </c>
      <c r="X125" s="1" t="str" cm="1">
        <f t="array" ref="X125">IF(
    AND(
        OR(
            F125=4,
            OR(
                H125&gt;0, I125&gt;0, J125&gt;0, L125&gt;0, $AA$6&gt;0, $AA$9&gt;0, $AA$12, $AA$18
            )
        ),
        OR(O125=0, O125=1),
        N125&lt;&gt;0,
        AND(F125&lt;&gt;2, F125&lt;&gt;3)
    ),
    IF(
        OR(
            H125&gt;0, I125&gt;0, J125&gt;0, L125&gt;0
        ),
        D125 * E125,
        ROUND(
            IF(F125=0,
                (D125 * E125) / 1.12,
                D125 * E125
            ) * PRODUCT(1 - G125:G125 / 100, 1 - K125:K125 / 100, 1 - M125:M125 / 100),
        2)
    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3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
            AND(
                F126=0,
                OR(
                    H126&gt;0, I126&gt;0, J126&gt;0, L126&gt;0, $AA$6&gt;0, $AA$9&gt;0, $AA$12, $AA$18
                )
            )
        )
    ),
    ROUND(D126 * E126 * PRODUCT(1 - G126:G126 / 100, 1 - K126:K126 / 100, 1 - M126:M126 / 100), 2),
"")</f>
        <v/>
      </c>
      <c r="U126" s="1" t="str" cm="1">
        <f t="array" ref="U126">IF(AND(F126=1, OR(O126=0, O126=1), N126&lt;&gt;0, NOT(OR(H126&gt;0, I126&gt;0, J126&gt;0, L126&gt;0, $AA$6&gt;0, $AA$9&gt;0, $AA$12, $AA$18))),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
            AND(
                F126&lt;&gt;2,
                OR(
                H126&gt;0, I126&gt;0, J126&gt;0, L126&gt;0, $AA$6&gt;0, $AA$9&gt;0, $AA$12, $AA$18
            )
            )
        )
    ),
    ROUND(D126 * E126 * PRODUCT(1 - G126:G126 / 100, 1 - K126:K126 / 100, 1 - M126:M126 / 100), 2),
"")</f>
        <v/>
      </c>
      <c r="W126" s="1" t="str">
        <f t="shared" si="2"/>
        <v/>
      </c>
      <c r="X126" s="1" t="str" cm="1">
        <f t="array" ref="X126">IF(
    AND(
        OR(
            F126=4,
            OR(
                H126&gt;0, I126&gt;0, J126&gt;0, L126&gt;0, $AA$6&gt;0, $AA$9&gt;0, $AA$12, $AA$18
            )
        ),
        OR(O126=0, O126=1),
        N126&lt;&gt;0,
        AND(F126&lt;&gt;2, F126&lt;&gt;3)
    ),
    IF(
        OR(
            H126&gt;0, I126&gt;0, J126&gt;0, L126&gt;0
        ),
        D126 * E126,
        ROUND(
            IF(F126=0,
                (D126 * E126) / 1.12,
                D126 * E126
            ) * PRODUCT(1 - G126:G126 / 100, 1 - K126:K126 / 100, 1 - M126:M126 / 100),
        2)
    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3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
            AND(
                F127=0,
                OR(
                    H127&gt;0, I127&gt;0, J127&gt;0, L127&gt;0, $AA$6&gt;0, $AA$9&gt;0, $AA$12, $AA$18
                )
            )
        )
    ),
    ROUND(D127 * E127 * PRODUCT(1 - G127:G127 / 100, 1 - K127:K127 / 100, 1 - M127:M127 / 100), 2),
"")</f>
        <v/>
      </c>
      <c r="U127" s="1" t="str" cm="1">
        <f t="array" ref="U127">IF(AND(F127=1, OR(O127=0, O127=1), N127&lt;&gt;0, NOT(OR(H127&gt;0, I127&gt;0, J127&gt;0, L127&gt;0, $AA$6&gt;0, $AA$9&gt;0, $AA$12, $AA$18))),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
            AND(
                F127&lt;&gt;2,
                OR(
                H127&gt;0, I127&gt;0, J127&gt;0, L127&gt;0, $AA$6&gt;0, $AA$9&gt;0, $AA$12, $AA$18
            )
            )
        )
    ),
    ROUND(D127 * E127 * PRODUCT(1 - G127:G127 / 100, 1 - K127:K127 / 100, 1 - M127:M127 / 100), 2),
"")</f>
        <v/>
      </c>
      <c r="W127" s="1" t="str">
        <f t="shared" si="2"/>
        <v/>
      </c>
      <c r="X127" s="1" t="str" cm="1">
        <f t="array" ref="X127">IF(
    AND(
        OR(
            F127=4,
            OR(
                H127&gt;0, I127&gt;0, J127&gt;0, L127&gt;0, $AA$6&gt;0, $AA$9&gt;0, $AA$12, $AA$18
            )
        ),
        OR(O127=0, O127=1),
        N127&lt;&gt;0,
        AND(F127&lt;&gt;2, F127&lt;&gt;3)
    ),
    IF(
        OR(
            H127&gt;0, I127&gt;0, J127&gt;0, L127&gt;0
        ),
        D127 * E127,
        ROUND(
            IF(F127=0,
                (D127 * E127) / 1.12,
                D127 * E127
            ) * PRODUCT(1 - G127:G127 / 100, 1 - K127:K127 / 100, 1 - M127:M127 / 100),
        2)
    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3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
            AND(
                F128=0,
                OR(
                    H128&gt;0, I128&gt;0, J128&gt;0, L128&gt;0, $AA$6&gt;0, $AA$9&gt;0, $AA$12, $AA$18
                )
            )
        )
    ),
    ROUND(D128 * E128 * PRODUCT(1 - G128:G128 / 100, 1 - K128:K128 / 100, 1 - M128:M128 / 100), 2),
"")</f>
        <v/>
      </c>
      <c r="U128" s="1" t="str" cm="1">
        <f t="array" ref="U128">IF(AND(F128=1, OR(O128=0, O128=1), N128&lt;&gt;0, NOT(OR(H128&gt;0, I128&gt;0, J128&gt;0, L128&gt;0, $AA$6&gt;0, $AA$9&gt;0, $AA$12, $AA$18))),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
            AND(
                F128&lt;&gt;2,
                OR(
                H128&gt;0, I128&gt;0, J128&gt;0, L128&gt;0, $AA$6&gt;0, $AA$9&gt;0, $AA$12, $AA$18
            )
            )
        )
    ),
    ROUND(D128 * E128 * PRODUCT(1 - G128:G128 / 100, 1 - K128:K128 / 100, 1 - M128:M128 / 100), 2),
"")</f>
        <v/>
      </c>
      <c r="W128" s="1" t="str">
        <f t="shared" si="2"/>
        <v/>
      </c>
      <c r="X128" s="1" t="str" cm="1">
        <f t="array" ref="X128">IF(
    AND(
        OR(
            F128=4,
            OR(
                H128&gt;0, I128&gt;0, J128&gt;0, L128&gt;0, $AA$6&gt;0, $AA$9&gt;0, $AA$12, $AA$18
            )
        ),
        OR(O128=0, O128=1),
        N128&lt;&gt;0,
        AND(F128&lt;&gt;2, F128&lt;&gt;3)
    ),
    IF(
        OR(
            H128&gt;0, I128&gt;0, J128&gt;0, L128&gt;0
        ),
        D128 * E128,
        ROUND(
            IF(F128=0,
                (D128 * E128) / 1.12,
                D128 * E128
            ) * PRODUCT(1 - G128:G128 / 100, 1 - K128:K128 / 100, 1 - M128:M128 / 100),
        2)
    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3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
            AND(
                F129=0,
                OR(
                    H129&gt;0, I129&gt;0, J129&gt;0, L129&gt;0, $AA$6&gt;0, $AA$9&gt;0, $AA$12, $AA$18
                )
            )
        )
    ),
    ROUND(D129 * E129 * PRODUCT(1 - G129:G129 / 100, 1 - K129:K129 / 100, 1 - M129:M129 / 100), 2),
"")</f>
        <v/>
      </c>
      <c r="U129" s="1" t="str" cm="1">
        <f t="array" ref="U129">IF(AND(F129=1, OR(O129=0, O129=1), N129&lt;&gt;0, NOT(OR(H129&gt;0, I129&gt;0, J129&gt;0, L129&gt;0, $AA$6&gt;0, $AA$9&gt;0, $AA$12, $AA$18))),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
            AND(
                F129&lt;&gt;2,
                OR(
                H129&gt;0, I129&gt;0, J129&gt;0, L129&gt;0, $AA$6&gt;0, $AA$9&gt;0, $AA$12, $AA$18
            )
            )
        )
    ),
    ROUND(D129 * E129 * PRODUCT(1 - G129:G129 / 100, 1 - K129:K129 / 100, 1 - M129:M129 / 100), 2),
"")</f>
        <v/>
      </c>
      <c r="W129" s="1" t="str">
        <f t="shared" si="2"/>
        <v/>
      </c>
      <c r="X129" s="1" t="str" cm="1">
        <f t="array" ref="X129">IF(
    AND(
        OR(
            F129=4,
            OR(
                H129&gt;0, I129&gt;0, J129&gt;0, L129&gt;0, $AA$6&gt;0, $AA$9&gt;0, $AA$12, $AA$18
            )
        ),
        OR(O129=0, O129=1),
        N129&lt;&gt;0,
        AND(F129&lt;&gt;2, F129&lt;&gt;3)
    ),
    IF(
        OR(
            H129&gt;0, I129&gt;0, J129&gt;0, L129&gt;0
        ),
        D129 * E129,
        ROUND(
            IF(F129=0,
                (D129 * E129) / 1.12,
                D129 * E129
            ) * PRODUCT(1 - G129:G129 / 100, 1 - K129:K129 / 100, 1 - M129:M129 / 100),
        2)
    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3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
            AND(
                F130=0,
                OR(
                    H130&gt;0, I130&gt;0, J130&gt;0, L130&gt;0, $AA$6&gt;0, $AA$9&gt;0, $AA$12, $AA$18
                )
            )
        )
    ),
    ROUND(D130 * E130 * PRODUCT(1 - G130:G130 / 100, 1 - K130:K130 / 100, 1 - M130:M130 / 100), 2),
"")</f>
        <v/>
      </c>
      <c r="U130" s="1" t="str" cm="1">
        <f t="array" ref="U130">IF(AND(F130=1, OR(O130=0, O130=1), N130&lt;&gt;0, NOT(OR(H130&gt;0, I130&gt;0, J130&gt;0, L130&gt;0, $AA$6&gt;0, $AA$9&gt;0, $AA$12, $AA$18))),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
            AND(
                F130&lt;&gt;2,
                OR(
                H130&gt;0, I130&gt;0, J130&gt;0, L130&gt;0, $AA$6&gt;0, $AA$9&gt;0, $AA$12, $AA$18
            )
            )
        )
    ),
    ROUND(D130 * E130 * PRODUCT(1 - G130:G130 / 100, 1 - K130:K130 / 100, 1 - M130:M130 / 100), 2),
"")</f>
        <v/>
      </c>
      <c r="W130" s="1" t="str">
        <f t="shared" si="2"/>
        <v/>
      </c>
      <c r="X130" s="1" t="str" cm="1">
        <f t="array" ref="X130">IF(
    AND(
        OR(
            F130=4,
            OR(
                H130&gt;0, I130&gt;0, J130&gt;0, L130&gt;0, $AA$6&gt;0, $AA$9&gt;0, $AA$12, $AA$18
            )
        ),
        OR(O130=0, O130=1),
        N130&lt;&gt;0,
        AND(F130&lt;&gt;2, F130&lt;&gt;3)
    ),
    IF(
        OR(
            H130&gt;0, I130&gt;0, J130&gt;0, L130&gt;0
        ),
        D130 * E130,
        ROUND(
            IF(F130=0,
                (D130 * E130) / 1.12,
                D130 * E130
            ) * PRODUCT(1 - G130:G130 / 100, 1 - K130:K130 / 100, 1 - M130:M130 / 100),
        2)
    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3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
            AND(
                F131=0,
                OR(
                    H131&gt;0, I131&gt;0, J131&gt;0, L131&gt;0, $AA$6&gt;0, $AA$9&gt;0, $AA$12, $AA$18
                )
            )
        )
    ),
    ROUND(D131 * E131 * PRODUCT(1 - G131:G131 / 100, 1 - K131:K131 / 100, 1 - M131:M131 / 100), 2),
"")</f>
        <v/>
      </c>
      <c r="U131" s="1" t="str" cm="1">
        <f t="array" ref="U131">IF(AND(F131=1, OR(O131=0, O131=1), N131&lt;&gt;0, NOT(OR(H131&gt;0, I131&gt;0, J131&gt;0, L131&gt;0, $AA$6&gt;0, $AA$9&gt;0, $AA$12, $AA$18))),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
            AND(
                F131&lt;&gt;2,
                OR(
                H131&gt;0, I131&gt;0, J131&gt;0, L131&gt;0, $AA$6&gt;0, $AA$9&gt;0, $AA$12, $AA$18
            )
            )
        )
    ),
    ROUND(D131 * E131 * PRODUCT(1 - G131:G131 / 100, 1 - K131:K131 / 100, 1 - M131:M131 / 100), 2),
"")</f>
        <v/>
      </c>
      <c r="W131" s="1" t="str">
        <f t="shared" ref="W131:W134" si="4">IF(
    AND(
        F131=3,
        OR(O131=0, O131=1),
        N131&lt;&gt;0
    ),
    ROUND(D131 * E131, 2),
"")</f>
        <v/>
      </c>
      <c r="X131" s="1" t="str" cm="1">
        <f t="array" ref="X131">IF(
    AND(
        OR(
            F131=4,
            OR(
                H131&gt;0, I131&gt;0, J131&gt;0, L131&gt;0, $AA$6&gt;0, $AA$9&gt;0, $AA$12, $AA$18
            )
        ),
        OR(O131=0, O131=1),
        N131&lt;&gt;0,
        AND(F131&lt;&gt;2, F131&lt;&gt;3)
    ),
    IF(
        OR(
            H131&gt;0, I131&gt;0, J131&gt;0, L131&gt;0
        ),
        D131 * E131,
        ROUND(
            IF(F131=0,
                (D131 * E131) / 1.12,
                D131 * E131
            ) * PRODUCT(1 - G131:G131 / 100, 1 - K131:K131 / 100, 1 - M131:M131 / 100),
        2)
    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3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
            AND(
                F132=0,
                OR(
                    H132&gt;0, I132&gt;0, J132&gt;0, L132&gt;0, $AA$6&gt;0, $AA$9&gt;0, $AA$12, $AA$18
                )
            )
        )
    ),
    ROUND(D132 * E132 * PRODUCT(1 - G132:G132 / 100, 1 - K132:K132 / 100, 1 - M132:M132 / 100), 2),
"")</f>
        <v/>
      </c>
      <c r="U132" s="1" t="str" cm="1">
        <f t="array" ref="U132">IF(AND(F132=1, OR(O132=0, O132=1), N132&lt;&gt;0, NOT(OR(H132&gt;0, I132&gt;0, J132&gt;0, L132&gt;0, $AA$6&gt;0, $AA$9&gt;0, $AA$12, $AA$18))),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
            AND(
                F132&lt;&gt;2,
                OR(
                H132&gt;0, I132&gt;0, J132&gt;0, L132&gt;0, $AA$6&gt;0, $AA$9&gt;0, $AA$12, $AA$18
            )
            )
        )
    ),
    ROUND(D132 * E132 * PRODUCT(1 - G132:G132 / 100, 1 - K132:K132 / 100, 1 - M132:M132 / 100), 2),
"")</f>
        <v/>
      </c>
      <c r="W132" s="1" t="str">
        <f t="shared" si="4"/>
        <v/>
      </c>
      <c r="X132" s="1" t="str" cm="1">
        <f t="array" ref="X132">IF(
    AND(
        OR(
            F132=4,
            OR(
                H132&gt;0, I132&gt;0, J132&gt;0, L132&gt;0, $AA$6&gt;0, $AA$9&gt;0, $AA$12, $AA$18
            )
        ),
        OR(O132=0, O132=1),
        N132&lt;&gt;0,
        AND(F132&lt;&gt;2, F132&lt;&gt;3)
    ),
    IF(
        OR(
            H132&gt;0, I132&gt;0, J132&gt;0, L132&gt;0
        ),
        D132 * E132,
        ROUND(
            IF(F132=0,
                (D132 * E132) / 1.12,
                D132 * E132
            ) * PRODUCT(1 - G132:G132 / 100, 1 - K132:K132 / 100, 1 - M132:M132 / 100),
        2)
    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3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
            AND(
                F133=0,
                OR(
                    H133&gt;0, I133&gt;0, J133&gt;0, L133&gt;0, $AA$6&gt;0, $AA$9&gt;0, $AA$12, $AA$18
                )
            )
        )
    ),
    ROUND(D133 * E133 * PRODUCT(1 - G133:G133 / 100, 1 - K133:K133 / 100, 1 - M133:M133 / 100), 2),
"")</f>
        <v/>
      </c>
      <c r="U133" s="1" t="str" cm="1">
        <f t="array" ref="U133">IF(AND(F133=1, OR(O133=0, O133=1), N133&lt;&gt;0, NOT(OR(H133&gt;0, I133&gt;0, J133&gt;0, L133&gt;0, $AA$6&gt;0, $AA$9&gt;0, $AA$12, $AA$18))),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
            AND(
                F133&lt;&gt;2,
                OR(
                H133&gt;0, I133&gt;0, J133&gt;0, L133&gt;0, $AA$6&gt;0, $AA$9&gt;0, $AA$12, $AA$18
            )
            )
        )
    ),
    ROUND(D133 * E133 * PRODUCT(1 - G133:G133 / 100, 1 - K133:K133 / 100, 1 - M133:M133 / 100), 2),
"")</f>
        <v/>
      </c>
      <c r="W133" s="1" t="str">
        <f t="shared" si="4"/>
        <v/>
      </c>
      <c r="X133" s="1" t="str" cm="1">
        <f t="array" ref="X133">IF(
    AND(
        OR(
            F133=4,
            OR(
                H133&gt;0, I133&gt;0, J133&gt;0, L133&gt;0, $AA$6&gt;0, $AA$9&gt;0, $AA$12, $AA$18
            )
        ),
        OR(O133=0, O133=1),
        N133&lt;&gt;0,
        AND(F133&lt;&gt;2, F133&lt;&gt;3)
    ),
    IF(
        OR(
            H133&gt;0, I133&gt;0, J133&gt;0, L133&gt;0
        ),
        D133 * E133,
        ROUND(
            IF(F133=0,
                (D133 * E133) / 1.12,
                D133 * E133
            ) * PRODUCT(1 - G133:G133 / 100, 1 - K133:K133 / 100, 1 - M133:M133 / 100),
        2)
    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3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
            AND(
                F134=0,
                OR(
                    H134&gt;0, I134&gt;0, J134&gt;0, L134&gt;0, $AA$6&gt;0, $AA$9&gt;0, $AA$12, $AA$18
                )
            )
        )
    ),
    ROUND(D134 * E134 * PRODUCT(1 - G134:G134 / 100, 1 - K134:K134 / 100, 1 - M134:M134 / 100), 2),
"")</f>
        <v/>
      </c>
      <c r="U134" s="1" t="str" cm="1">
        <f t="array" ref="U134">IF(AND(F134=1, OR(O134=0, O134=1), N134&lt;&gt;0, NOT(OR(H134&gt;0, I134&gt;0, J134&gt;0, L134&gt;0, $AA$6&gt;0, $AA$9&gt;0, $AA$12, $AA$18))),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
            AND(
                F134&lt;&gt;2,
                OR(
                H134&gt;0, I134&gt;0, J134&gt;0, L134&gt;0, $AA$6&gt;0, $AA$9&gt;0, $AA$12, $AA$18
            )
            )
        )
    ),
    ROUND(D134 * E134 * PRODUCT(1 - G134:G134 / 100, 1 - K134:K134 / 100, 1 - M134:M134 / 100), 2),
"")</f>
        <v/>
      </c>
      <c r="W134" s="1" t="str">
        <f t="shared" si="4"/>
        <v/>
      </c>
      <c r="X134" s="1" t="str" cm="1">
        <f t="array" ref="X134">IF(
    AND(
        OR(
            F134=4,
            OR(
                H134&gt;0, I134&gt;0, J134&gt;0, L134&gt;0, $AA$6&gt;0, $AA$9&gt;0, $AA$12, $AA$18
            )
        ),
        OR(O134=0, O134=1),
        N134&lt;&gt;0,
        AND(F134&lt;&gt;2, F134&lt;&gt;3)
    ),
    IF(
        OR(
            H134&gt;0, I134&gt;0, J134&gt;0, L134&gt;0
        ),
        D134 * E134,
        ROUND(
            IF(F134=0,
                (D134 * E134) / 1.12,
                D134 * E134
            ) * PRODUCT(1 - G134:G134 / 100, 1 - K134:K134 / 100, 1 - M134:M134 / 100),
        2)
    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1BA-3B74-4C68-B7F6-99728E4F788F}">
  <dimension ref="A1:AN134"/>
  <sheetViews>
    <sheetView zoomScale="85" zoomScaleNormal="85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cm="1">
        <f t="array" ref="T2">IF(
    AND(
        F2=0,
        OR(O2=0, O2=1),
        N2&lt;&gt;0,
        NOT( OR( H2=20, I2&gt;0, J2&gt;0, L2&gt;0 ) )
    ),
    ROUND(D2 * E2 * PRODUCT(1 - G2:G2 / 100, 1 - K2:K2 / 100, 1 - M2:M2 / 100), 2),
"")</f>
        <v>246.4</v>
      </c>
      <c r="U2" s="1" t="str" cm="1">
        <f t="array" ref="U2">IF(
    AND(
        F2=1,
        OR(O2=0,O2=1),
        N2&lt;&gt;0,
        NOT( OR( H2=20, I2&gt;0, J2&gt;0, L2&gt;0 ) )
    ),
    ROUND(D2 * E2 * 1.12 * PRODUCT(1 - G2:G2 / 100, 1 - K2:K2 / 100, 1 - M2:M2 / 100), 2),
"")</f>
        <v/>
      </c>
      <c r="V2" s="1" t="str" cm="1">
        <f t="array" ref="V2">IF(
    AND(
        F2=2,
        OR(O2=0, O2=1),
        N2&lt;&gt;0,
        NOT( OR( H2=20, I2&gt;0, J2&gt;0, L2&gt;0 ) )
    ),
    ROUND(D2 * E2 * PRODUCT(1 - G2:G2 / 100, 1 - K2:K2 / 100, 1 - M2:M2 / 100), 2),
"")</f>
        <v/>
      </c>
      <c r="W2" s="1" t="str" cm="1">
        <f t="array" ref="W2">IF(
    AND(
        F2=3,
        OR(O2=0, O2=1),
        N2&lt;&gt;0
    ),
    ROUND(D2 * E2 * PRODUCT(1 - G2:G2 / 100), 2),
"")</f>
        <v/>
      </c>
      <c r="X2" s="1" t="str" cm="1">
        <f t="array" ref="X2">IF(
    AND(
        F2=4,
        OR(O2=0, O2=1),
        N2&lt;&gt;0,
        NOT( OR( H2&gt;0, I2&gt;0, J2&gt;0, L2&gt;0 ) )
    ),
    ROUND(D2 * E2 * PRODUCT(1 - G2:G2 / 100, 1 - K2:K2 / 100, 1 - M2:M2 / 100), 2),
"")</f>
        <v/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 OR( H3&gt;0, I3&gt;0, J3&gt;0, L3&gt;0 ) )
    ),
    ROUND(D3 * E3 * PRODUCT(1 - G3:G3 / 100, 1 - K3:K3 / 100, 1 - M3:M3 / 100), 2),
"")</f>
        <v/>
      </c>
      <c r="U3" s="1" cm="1">
        <f t="array" ref="U3">IF(
    AND(
        F3=1,
        OR(O3=0,O3=1),
        N3&lt;&gt;0,
        NOT( OR( H3&gt;0, I3&gt;0, J3&gt;0, L3&gt;0 ) )
    ),
    ROUND(D3 * E3 * 1.12 * PRODUCT(1 - G3:G3 / 100, 1 - K3:K3 / 100, 1 - M3:M3 / 100), 2),
"")</f>
        <v>123.2</v>
      </c>
      <c r="V3" s="1" t="str" cm="1">
        <f t="array" ref="V3">IF(
    AND(
        F3=2,
        OR(O3=0, O3=1),
        N3&lt;&gt;0,
        NOT( OR( H3&gt;0, I3&gt;0, J3&gt;0, L3&gt;0 ) )
    ),
    ROUND(D3 * E3 * PRODUCT(1 - G3:G3 / 100, 1 - K3:K3 / 100, 1 - M3:M3 / 100), 2),
"")</f>
        <v/>
      </c>
      <c r="W3" s="1" t="str" cm="1">
        <f t="array" ref="W3">IF(
    AND(
        F3=3,
        OR(O3=0, O3=1),
        N3&lt;&gt;0
    ),
    ROUND(D3 * E3 * PRODUCT(1 - G3:G3 / 100), 2),
"")</f>
        <v/>
      </c>
      <c r="X3" s="1" t="str" cm="1">
        <f t="array" ref="X3">IF(
    AND(
        F3=4,
        OR(O3=0, O3=1),
        N3&lt;&gt;0,
        NOT( OR( H3&gt;0, I3&gt;0, J3&gt;0, L3&gt;0 ) )
    ),
    ROUND(D3 * E3 * PRODUCT(1 - G3:G3 / 100, 1 - K3:K3 / 100, 1 - M3:M3 / 100), 2),
"")</f>
        <v/>
      </c>
      <c r="AA3" s="12">
        <v>1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 OR( H4&gt;0, I4&gt;0, J4&gt;0, L4&gt;0 ) )
    ),
    ROUND(D4 * E4 * PRODUCT(1 - G4:G4 / 100, 1 - K4:K4 / 100, 1 - M4:M4 / 100), 2),
"")</f>
        <v/>
      </c>
      <c r="U4" s="1" t="str" cm="1">
        <f t="array" ref="U4">IF(
    AND(
        F4=1,
        OR(O4=0,O4=1),
        N4&lt;&gt;0,
        NOT( OR( H4&gt;0, I4&gt;0, J4&gt;0, L4&gt;0 ) )
    ),
    ROUND(D4 * E4 * 1.12 * PRODUCT(1 - G4:G4 / 100, 1 - K4:K4 / 100, 1 - M4:M4 / 100), 2),
"")</f>
        <v/>
      </c>
      <c r="V4" s="1" cm="1">
        <f t="array" ref="V4">IF(
    AND(
        F4=2,
        OR(O4=0, O4=1),
        N4&lt;&gt;0,
        NOT( OR( H4&gt;0, I4&gt;0, J4&gt;0, L4&gt;0 ) )
    ),
    ROUND(D4 * E4 * PRODUCT(1 - G4:G4 / 100, 1 - K4:K4 / 100, 1 - M4:M4 / 100), 2),
"")</f>
        <v>110</v>
      </c>
      <c r="W4" s="1" t="str" cm="1">
        <f t="array" ref="W4">IF(
    AND(
        F4=3,
        OR(O4=0, O4=1),
        N4&lt;&gt;0
    ),
    ROUND(D4 * E4 * PRODUCT(1 - G4:G4 / 100), 2),
"")</f>
        <v/>
      </c>
      <c r="X4" s="1" t="str" cm="1">
        <f t="array" ref="X4">IF(
    AND(
        F4=4,
        OR(O4=0, O4=1),
        N4&lt;&gt;0,
        NOT( OR( H4&gt;0, I4&gt;0, J4&gt;0, L4&gt;0 ) )
    ),
    ROUND(D4 * E4 * PRODUCT(1 - G4:G4 / 100, 1 - K4:K4 / 100, 1 - M4:M4 / 100), 2),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 OR( H5&gt;0, I5&gt;0, J5&gt;0, L5&gt;0 ) )
    ),
    ROUND(D5 * E5 * PRODUCT(1 - G5:G5 / 100, 1 - K5:K5 / 100, 1 - M5:M5 / 100), 2),
"")</f>
        <v/>
      </c>
      <c r="U5" s="1" t="str" cm="1">
        <f t="array" ref="U5">IF(
    AND(
        F5=1,
        OR(O5=0,O5=1),
        N5&lt;&gt;0,
        NOT( OR( H5&gt;0, I5&gt;0, J5&gt;0, L5&gt;0 ) )
    ),
    ROUND(D5 * E5 * 1.12 * PRODUCT(1 - G5:G5 / 100, 1 - K5:K5 / 100, 1 - M5:M5 / 100), 2),
"")</f>
        <v/>
      </c>
      <c r="V5" s="1" t="str" cm="1">
        <f t="array" ref="V5">IF(
    AND(
        F5=2,
        OR(O5=0, O5=1),
        N5&lt;&gt;0,
        NOT( OR( H5&gt;0, I5&gt;0, J5&gt;0, L5&gt;0 ) )
    ),
    ROUND(D5 * E5 * PRODUCT(1 - G5:G5 / 100, 1 - K5:K5 / 100, 1 - M5:M5 / 100), 2),
"")</f>
        <v/>
      </c>
      <c r="W5" s="1" t="str" cm="1">
        <f t="array" ref="W5">IF(
    AND(
        F5=3,
        OR(O5=0, O5=1),
        N5&lt;&gt;0
    ),
    ROUND(D5 * E5 * PRODUCT(1 - G5:G5 / 100), 2),
"")</f>
        <v/>
      </c>
      <c r="X5" s="1" cm="1">
        <f t="array" ref="X5">IF(
    AND(
        F5=4,
        OR(O5=0, O5=1),
        N5&lt;&gt;0,
        NOT( OR( H5&gt;0, I5&gt;0, J5&gt;0, L5&gt;0 ) )
    ),
    ROUND(D5 * E5 * PRODUCT(1 - G5:G5 / 100, 1 - K5:K5 / 100, 1 - M5:M5 / 100), 2),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 OR( H6&gt;0, I6&gt;0, J6&gt;0, L6&gt;0 ) )
    ),
    ROUND(D6 * E6 * PRODUCT(1 - G6:G6 / 100, 1 - K6:K6 / 100, 1 - M6:M6 / 100), 2),
"")</f>
        <v/>
      </c>
      <c r="U6" s="1" t="str" cm="1">
        <f t="array" ref="U6">IF(
    AND(
        F6=1,
        OR(O6=0,O6=1),
        N6&lt;&gt;0,
        NOT( OR( H6&gt;0, I6&gt;0, J6&gt;0, L6&gt;0 ) )
    ),
    ROUND(D6 * E6 * 1.12 * PRODUCT(1 - G6:G6 / 100, 1 - K6:K6 / 100, 1 - M6:M6 / 100), 2),
"")</f>
        <v/>
      </c>
      <c r="V6" s="1" t="str" cm="1">
        <f t="array" ref="V6">IF(
    AND(
        F6=2,
        OR(O6=0, O6=1),
        N6&lt;&gt;0,
        NOT( OR( H6&gt;0, I6&gt;0, J6&gt;0, L6&gt;0 ) )
    ),
    ROUND(D6 * E6 * PRODUCT(1 - G6:G6 / 100, 1 - K6:K6 / 100, 1 - M6:M6 / 100), 2),
"")</f>
        <v/>
      </c>
      <c r="W6" s="1" t="str" cm="1">
        <f t="array" ref="W6">IF(
    AND(
        F6=3,
        OR(O6=0, O6=1),
        N6&lt;&gt;0
    ),
    ROUND(D6 * E6 * PRODUCT(1 - G6:G6 / 100), 2),
"")</f>
        <v/>
      </c>
      <c r="X6" s="1" t="str" cm="1">
        <f t="array" ref="X6">IF(
    AND(
        F6=4,
        OR(O6=0, O6=1),
        N6&lt;&gt;0,
        NOT( OR( H6&gt;0, I6&gt;0, J6&gt;0, L6&gt;0 ) )
    ),
    ROUND(D6 * E6 * PRODUCT(1 - G6:G6 / 100, 1 - K6:K6 / 100, 1 - M6:M6 / 100), 2),
"")</f>
        <v/>
      </c>
      <c r="AA6" s="12">
        <v>1</v>
      </c>
      <c r="AC6" s="12">
        <v>20</v>
      </c>
      <c r="AG6" s="5">
        <f xml:space="preserve"> (SUM(T:T))</f>
        <v>246.4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0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 OR( H7&gt;0, I7&gt;0, J7&gt;0, L7&gt;0 ) )
    ),
    ROUND(D7 * E7 * PRODUCT(1 - G7:G7 / 100, 1 - K7:K7 / 100, 1 - M7:M7 / 100), 2),
"")</f>
        <v/>
      </c>
      <c r="U7" s="1" t="str" cm="1">
        <f t="array" ref="U7">IF(
    AND(
        F7=1,
        OR(O7=0,O7=1),
        N7&lt;&gt;0,
        NOT( OR( H7&gt;0, I7&gt;0, J7&gt;0, L7&gt;0 ) )
    ),
    ROUND(D7 * E7 * 1.12 * PRODUCT(1 - G7:G7 / 100, 1 - K7:K7 / 100, 1 - M7:M7 / 100), 2),
"")</f>
        <v/>
      </c>
      <c r="V7" s="1" t="str" cm="1">
        <f t="array" ref="V7">IF(
    AND(
        F7=2,
        OR(O7=0, O7=1),
        N7&lt;&gt;0,
        NOT( OR( H7&gt;0, I7&gt;0, J7&gt;0, L7&gt;0 ) )
    ),
    ROUND(D7 * E7 * PRODUCT(1 - G7:G7 / 100, 1 - K7:K7 / 100, 1 - M7:M7 / 100), 2),
"")</f>
        <v/>
      </c>
      <c r="W7" s="1" t="str" cm="1">
        <f t="array" ref="W7">IF(
    AND(
        F7=3,
        OR(O7=0, O7=1),
        N7&lt;&gt;0
    ),
    ROUND(D7 * E7 * PRODUCT(1 - G7:G7 / 100), 2),
"")</f>
        <v/>
      </c>
      <c r="X7" s="1" t="str" cm="1">
        <f t="array" ref="X7">IF(
    AND(
        F7=4,
        OR(O7=0, O7=1),
        N7&lt;&gt;0,
        NOT( OR( H7&gt;0, I7&gt;0, J7&gt;0, L7&gt;0 ) )
    ),
    ROUND(D7 * E7 * PRODUCT(1 - G7:G7 / 100, 1 - K7:K7 / 100, 1 - M7:M7 / 100), 2),
"")</f>
        <v/>
      </c>
    </row>
    <row r="8" spans="1:40" x14ac:dyDescent="0.25">
      <c r="Q8" s="8" t="str">
        <f t="shared" si="0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 OR( H8&gt;0, I8&gt;0, J8&gt;0, L8&gt;0 ) )
    ),
    ROUND(D8 * E8 * PRODUCT(1 - G8:G8 / 100, 1 - K8:K8 / 100, 1 - M8:M8 / 100), 2),
"")</f>
        <v/>
      </c>
      <c r="U8" s="1" t="str" cm="1">
        <f t="array" ref="U8">IF(
    AND(
        F8=1,
        OR(O8=0,O8=1),
        N8&lt;&gt;0,
        NOT( OR( H8&gt;0, I8&gt;0, J8&gt;0, L8&gt;0 ) )
    ),
    ROUND(D8 * E8 * 1.12 * PRODUCT(1 - G8:G8 / 100, 1 - K8:K8 / 100, 1 - M8:M8 / 100), 2),
"")</f>
        <v/>
      </c>
      <c r="V8" s="1" t="str" cm="1">
        <f t="array" ref="V8">IF(
    AND(
        F8=2,
        OR(O8=0, O8=1),
        N8&lt;&gt;0,
        NOT( OR( H8&gt;0, I8&gt;0, J8&gt;0, L8&gt;0 ) )
    ),
    ROUND(D8 * E8 * PRODUCT(1 - G8:G8 / 100, 1 - K8:K8 / 100, 1 - M8:M8 / 100), 2),
"")</f>
        <v/>
      </c>
      <c r="W8" s="1" t="str" cm="1">
        <f t="array" ref="W8">IF(
    AND(
        F8=3,
        OR(O8=0, O8=1),
        N8&lt;&gt;0
    ),
    ROUND(D8 * E8 * PRODUCT(1 - G8:G8 / 100), 2),
"")</f>
        <v/>
      </c>
      <c r="X8" s="1" t="str" cm="1">
        <f t="array" ref="X8">IF(
    AND(
        F8=4,
        OR(O8=0, O8=1),
        N8&lt;&gt;0,
        NOT( OR( H8&gt;0, I8&gt;0, J8&gt;0, L8&gt;0 ) )
    ),
    ROUND(D8 * E8 * PRODUCT(1 - G8:G8 / 100, 1 - K8:K8 / 100, 1 - M8:M8 / 100), 2),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0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 OR( H9&gt;0, I9&gt;0, J9&gt;0, L9&gt;0 ) )
    ),
    ROUND(D9 * E9 * PRODUCT(1 - G9:G9 / 100, 1 - K9:K9 / 100, 1 - M9:M9 / 100), 2),
"")</f>
        <v/>
      </c>
      <c r="U9" s="1" t="str" cm="1">
        <f t="array" ref="U9">IF(
    AND(
        F9=1,
        OR(O9=0,O9=1),
        N9&lt;&gt;0,
        NOT( OR( H9&gt;0, I9&gt;0, J9&gt;0, L9&gt;0 ) )
    ),
    ROUND(D9 * E9 * 1.12 * PRODUCT(1 - G9:G9 / 100, 1 - K9:K9 / 100, 1 - M9:M9 / 100), 2),
"")</f>
        <v/>
      </c>
      <c r="V9" s="1" t="str" cm="1">
        <f t="array" ref="V9">IF(
    AND(
        F9=2,
        OR(O9=0, O9=1),
        N9&lt;&gt;0,
        NOT( OR( H9&gt;0, I9&gt;0, J9&gt;0, L9&gt;0 ) )
    ),
    ROUND(D9 * E9 * PRODUCT(1 - G9:G9 / 100, 1 - K9:K9 / 100, 1 - M9:M9 / 100), 2),
"")</f>
        <v/>
      </c>
      <c r="W9" s="1" t="str" cm="1">
        <f t="array" ref="W9">IF(
    AND(
        F9=3,
        OR(O9=0, O9=1),
        N9&lt;&gt;0
    ),
    ROUND(D9 * E9 * PRODUCT(1 - G9:G9 / 100), 2),
"")</f>
        <v/>
      </c>
      <c r="X9" s="1" t="str" cm="1">
        <f t="array" ref="X9">IF(
    AND(
        F9=4,
        OR(O9=0, O9=1),
        N9&lt;&gt;0,
        NOT( OR( H9&gt;0, I9&gt;0, J9&gt;0, L9&gt;0 ) )
    ),
    ROUND(D9 * E9 * PRODUCT(1 - G9:G9 / 100, 1 - K9:K9 / 100, 1 - M9:M9 / 100), 2),
"")</f>
        <v/>
      </c>
      <c r="AA9" s="12">
        <v>0</v>
      </c>
      <c r="AC9" s="12">
        <v>0</v>
      </c>
      <c r="AG9" s="5">
        <f xml:space="preserve"> SUM(U:U)</f>
        <v>123.2</v>
      </c>
      <c r="AI9" s="3"/>
    </row>
    <row r="10" spans="1:40" x14ac:dyDescent="0.25">
      <c r="Q10" s="8" t="str">
        <f t="shared" si="0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 OR( H10&gt;0, I10&gt;0, J10&gt;0, L10&gt;0 ) )
    ),
    ROUND(D10 * E10 * PRODUCT(1 - G10:G10 / 100, 1 - K10:K10 / 100, 1 - M10:M10 / 100), 2),
"")</f>
        <v/>
      </c>
      <c r="U10" s="1" t="str" cm="1">
        <f t="array" ref="U10">IF(
    AND(
        F10=1,
        OR(O10=0,O10=1),
        N10&lt;&gt;0,
        NOT( OR( H10&gt;0, I10&gt;0, J10&gt;0, L10&gt;0 ) )
    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 OR( H10&gt;0, I10&gt;0, J10&gt;0, L10&gt;0 ) )
    ),
    ROUND(D10 * E10 * PRODUCT(1 - G10:G10 / 100, 1 - K10:K10 / 100, 1 - M10:M10 / 100), 2),
"")</f>
        <v/>
      </c>
      <c r="W10" s="1" t="str" cm="1">
        <f t="array" ref="W10">IF(
    AND(
        F10=3,
        OR(O10=0, O10=1),
        N10&lt;&gt;0
    ),
    ROUND(D10 * E10 * PRODUCT(1 - G10:G10 / 100), 2),
"")</f>
        <v/>
      </c>
      <c r="X10" s="1" t="str" cm="1">
        <f t="array" ref="X10">IF(
    AND(
        F10=4,
        OR(O10=0, O10=1),
        N10&lt;&gt;0,
        NOT( OR( H10&gt;0, I10&gt;0, J10&gt;0, L10&gt;0 ) )
    ),
    ROUND(D10 * E10 * PRODUCT(1 - G10:G10 / 100, 1 - K10:K10 / 100, 1 - M10:M10 / 100), 2),
"")</f>
        <v/>
      </c>
      <c r="AJ10" s="3"/>
    </row>
    <row r="11" spans="1:40" x14ac:dyDescent="0.25">
      <c r="A11" s="8"/>
      <c r="C11" s="8"/>
      <c r="D11" s="27"/>
      <c r="Q11" s="8" t="str">
        <f t="shared" si="0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 OR( H11&gt;0, I11&gt;0, J11&gt;0, L11&gt;0 ) )
    ),
    ROUND(D11 * E11 * PRODUCT(1 - G11:G11 / 100, 1 - K11:K11 / 100, 1 - M11:M11 / 100), 2),
"")</f>
        <v/>
      </c>
      <c r="U11" s="1" t="str" cm="1">
        <f t="array" ref="U11">IF(
    AND(
        F11=1,
        OR(O11=0,O11=1),
        N11&lt;&gt;0,
        NOT( OR( H11&gt;0, I11&gt;0, J11&gt;0, L11&gt;0 ) )
    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 OR( H11&gt;0, I11&gt;0, J11&gt;0, L11&gt;0 ) )
    ),
    ROUND(D11 * E11 * PRODUCT(1 - G11:G11 / 100, 1 - K11:K11 / 100, 1 - M11:M11 / 100), 2),
"")</f>
        <v/>
      </c>
      <c r="W11" s="1" t="str" cm="1">
        <f t="array" ref="W11">IF(
    AND(
        F11=3,
        OR(O11=0, O11=1),
        N11&lt;&gt;0
    ),
    ROUND(D11 * E11 * PRODUCT(1 - G11:G11 / 100), 2),
"")</f>
        <v/>
      </c>
      <c r="X11" s="1" t="str" cm="1">
        <f t="array" ref="X11">IF(
    AND(
        F11=4,
        OR(O11=0, O11=1),
        N11&lt;&gt;0,
        NOT( OR( H11&gt;0, I11&gt;0, J11&gt;0, L11&gt;0 ) )
    ),
    ROUND(D11 * E11 * PRODUCT(1 - G11:G11 / 100, 1 - K11:K11 / 100, 1 - M11:M11 / 100), 2),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0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 OR( H12&gt;0, I12&gt;0, J12&gt;0, L12&gt;0 ) )
    ),
    ROUND(D12 * E12 * PRODUCT(1 - G12:G12 / 100, 1 - K12:K12 / 100, 1 - M12:M12 / 100), 2),
"")</f>
        <v/>
      </c>
      <c r="U12" s="1" t="str" cm="1">
        <f t="array" ref="U12">IF(
    AND(
        F12=1,
        OR(O12=0,O12=1),
        N12&lt;&gt;0,
        NOT( OR( H12&gt;0, I12&gt;0, J12&gt;0, L12&gt;0 ) )
    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 OR( H12&gt;0, I12&gt;0, J12&gt;0, L12&gt;0 ) )
    ),
    ROUND(D12 * E12 * PRODUCT(1 - G12:G12 / 100, 1 - K12:K12 / 100, 1 - M12:M12 / 100), 2),
"")</f>
        <v/>
      </c>
      <c r="W12" s="1" t="str" cm="1">
        <f t="array" ref="W12">IF(
    AND(
        F12=3,
        OR(O12=0, O12=1),
        N12&lt;&gt;0
    ),
    ROUND(D12 * E12 * PRODUCT(1 - G12:G12 / 100), 2),
"")</f>
        <v/>
      </c>
      <c r="X12" s="1" t="str" cm="1">
        <f t="array" ref="X12">IF(
    AND(
        F12=4,
        OR(O12=0, O12=1),
        N12&lt;&gt;0,
        NOT( OR( H12&gt;0, I12&gt;0, J12&gt;0, L12&gt;0 ) )
    ),
    ROUND(D12 * E12 * PRODUCT(1 - G12:G12 / 100, 1 - K12:K12 / 100, 1 - M12:M12 / 100), 2),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0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 OR( H13&gt;0, I13&gt;0, J13&gt;0, L13&gt;0 ) )
    ),
    ROUND(D13 * E13 * PRODUCT(1 - G13:G13 / 100, 1 - K13:K13 / 100, 1 - M13:M13 / 100), 2),
"")</f>
        <v/>
      </c>
      <c r="U13" s="1" t="str" cm="1">
        <f t="array" ref="U13">IF(
    AND(
        F13=1,
        OR(O13=0,O13=1),
        N13&lt;&gt;0,
        NOT( OR( H13&gt;0, I13&gt;0, J13&gt;0, L13&gt;0 ) )
    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 OR( H13&gt;0, I13&gt;0, J13&gt;0, L13&gt;0 ) )
    ),
    ROUND(D13 * E13 * PRODUCT(1 - G13:G13 / 100, 1 - K13:K13 / 100, 1 - M13:M13 / 100), 2),
"")</f>
        <v/>
      </c>
      <c r="W13" s="1" t="str" cm="1">
        <f t="array" ref="W13">IF(
    AND(
        F13=3,
        OR(O13=0, O13=1),
        N13&lt;&gt;0
    ),
    ROUND(D13 * E13 * PRODUCT(1 - G13:G13 / 100), 2),
"")</f>
        <v/>
      </c>
      <c r="X13" s="1" t="str" cm="1">
        <f t="array" ref="X13">IF(
    AND(
        F13=4,
        OR(O13=0, O13=1),
        N13&lt;&gt;0,
        NOT( OR( H13&gt;0, I13&gt;0, J13&gt;0, L13&gt;0 ) )
    ),
    ROUND(D13 * E13 * PRODUCT(1 - G13:G13 / 100, 1 - K13:K13 / 100, 1 - M13:M13 / 100), 2),
"")</f>
        <v/>
      </c>
    </row>
    <row r="14" spans="1:40" x14ac:dyDescent="0.25">
      <c r="A14" s="28"/>
      <c r="C14" s="28"/>
      <c r="D14" s="27"/>
      <c r="Q14" s="8" t="str">
        <f t="shared" si="0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 OR( H14&gt;0, I14&gt;0, J14&gt;0, L14&gt;0 ) )
    ),
    ROUND(D14 * E14 * PRODUCT(1 - G14:G14 / 100, 1 - K14:K14 / 100, 1 - M14:M14 / 100), 2),
"")</f>
        <v/>
      </c>
      <c r="U14" s="1" t="str" cm="1">
        <f t="array" ref="U14">IF(
    AND(
        F14=1,
        OR(O14=0,O14=1),
        N14&lt;&gt;0,
        NOT( OR( H14&gt;0, I14&gt;0, J14&gt;0, L14&gt;0 ) )
    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 OR( H14&gt;0, I14&gt;0, J14&gt;0, L14&gt;0 ) )
    ),
    ROUND(D14 * E14 * PRODUCT(1 - G14:G14 / 100, 1 - K14:K14 / 100, 1 - M14:M14 / 100), 2),
"")</f>
        <v/>
      </c>
      <c r="W14" s="1" t="str" cm="1">
        <f t="array" ref="W14">IF(
    AND(
        F14=3,
        OR(O14=0, O14=1),
        N14&lt;&gt;0
    ),
    ROUND(D14 * E14 * PRODUCT(1 - G14:G14 / 100), 2),
"")</f>
        <v/>
      </c>
      <c r="X14" s="1" t="str" cm="1">
        <f t="array" ref="X14">IF(
    AND(
        F14=4,
        OR(O14=0, O14=1),
        N14&lt;&gt;0,
        NOT( OR( H14&gt;0, I14&gt;0, J14&gt;0, L14&gt;0 ) )
    ),
    ROUND(D14 * E14 * PRODUCT(1 - G14:G14 / 100, 1 - K14:K14 / 100, 1 - M14:M14 / 100), 2),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0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 OR( H15&gt;0, I15&gt;0, J15&gt;0, L15&gt;0 ) )
    ),
    ROUND(D15 * E15 * PRODUCT(1 - G15:G15 / 100, 1 - K15:K15 / 100, 1 - M15:M15 / 100), 2),
"")</f>
        <v/>
      </c>
      <c r="U15" s="1" t="str" cm="1">
        <f t="array" ref="U15">IF(
    AND(
        F15=1,
        OR(O15=0,O15=1),
        N15&lt;&gt;0,
        NOT( OR( H15&gt;0, I15&gt;0, J15&gt;0, L15&gt;0 ) )
    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 OR( H15&gt;0, I15&gt;0, J15&gt;0, L15&gt;0 ) )
    ),
    ROUND(D15 * E15 * PRODUCT(1 - G15:G15 / 100, 1 - K15:K15 / 100, 1 - M15:M15 / 100), 2),
"")</f>
        <v/>
      </c>
      <c r="W15" s="1" t="str" cm="1">
        <f t="array" ref="W15">IF(
    AND(
        F15=3,
        OR(O15=0, O15=1),
        N15&lt;&gt;0
    ),
    ROUND(D15 * E15 * PRODUCT(1 - G15:G15 / 100), 2),
"")</f>
        <v/>
      </c>
      <c r="X15" s="1" t="str" cm="1">
        <f t="array" ref="X15">IF(
    AND(
        F15=4,
        OR(O15=0, O15=1),
        N15&lt;&gt;0,
        NOT( OR( H15&gt;0, I15&gt;0, J15&gt;0, L15&gt;0 ) )
    ),
    ROUND(D15 * E15 * PRODUCT(1 - G15:G15 / 100, 1 - K15:K15 / 100, 1 - M15:M15 / 100), 2),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0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 OR( H16&gt;0, I16&gt;0, J16&gt;0, L16&gt;0 ) )
    ),
    ROUND(D16 * E16 * PRODUCT(1 - G16:G16 / 100, 1 - K16:K16 / 100, 1 - M16:M16 / 100), 2),
"")</f>
        <v/>
      </c>
      <c r="U16" s="1" t="str" cm="1">
        <f t="array" ref="U16">IF(
    AND(
        F16=1,
        OR(O16=0,O16=1),
        N16&lt;&gt;0,
        NOT( OR( H16&gt;0, I16&gt;0, J16&gt;0, L16&gt;0 ) )
    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 OR( H16&gt;0, I16&gt;0, J16&gt;0, L16&gt;0 ) )
    ),
    ROUND(D16 * E16 * PRODUCT(1 - G16:G16 / 100, 1 - K16:K16 / 100, 1 - M16:M16 / 100), 2),
"")</f>
        <v/>
      </c>
      <c r="W16" s="1" t="str" cm="1">
        <f t="array" ref="W16">IF(
    AND(
        F16=3,
        OR(O16=0, O16=1),
        N16&lt;&gt;0
    ),
    ROUND(D16 * E16 * PRODUCT(1 - G16:G16 / 100), 2),
"")</f>
        <v/>
      </c>
      <c r="X16" s="1" t="str" cm="1">
        <f t="array" ref="X16">IF(
    AND(
        F16=4,
        OR(O16=0, O16=1),
        N16&lt;&gt;0,
        NOT( OR( H16&gt;0, I16&gt;0, J16&gt;0, L16&gt;0 ) )
    ),
    ROUND(D16 * E16 * PRODUCT(1 - G16:G16 / 100, 1 - K16:K16 / 100, 1 - M16:M16 / 100), 2),
"")</f>
        <v/>
      </c>
    </row>
    <row r="17" spans="1:33" x14ac:dyDescent="0.25">
      <c r="A17" s="8"/>
      <c r="C17" s="8"/>
      <c r="D17" s="27"/>
      <c r="Q17" s="8" t="str">
        <f t="shared" si="0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 OR( H17&gt;0, I17&gt;0, J17&gt;0, L17&gt;0 ) )
    ),
    ROUND(D17 * E17 * PRODUCT(1 - G17:G17 / 100, 1 - K17:K17 / 100, 1 - M17:M17 / 100), 2),
"")</f>
        <v/>
      </c>
      <c r="U17" s="1" t="str" cm="1">
        <f t="array" ref="U17">IF(
    AND(
        F17=1,
        OR(O17=0,O17=1),
        N17&lt;&gt;0,
        NOT( OR( H17&gt;0, I17&gt;0, J17&gt;0, L17&gt;0 ) )
    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 OR( H17&gt;0, I17&gt;0, J17&gt;0, L17&gt;0 ) )
    ),
    ROUND(D17 * E17 * PRODUCT(1 - G17:G17 / 100, 1 - K17:K17 / 100, 1 - M17:M17 / 100), 2),
"")</f>
        <v/>
      </c>
      <c r="W17" s="1" t="str" cm="1">
        <f t="array" ref="W17">IF(
    AND(
        F17=3,
        OR(O17=0, O17=1),
        N17&lt;&gt;0
    ),
    ROUND(D17 * E17 * PRODUCT(1 - G17:G17 / 100), 2),
"")</f>
        <v/>
      </c>
      <c r="X17" s="1" t="str" cm="1">
        <f t="array" ref="X17">IF(
    AND(
        F17=4,
        OR(O17=0, O17=1),
        N17&lt;&gt;0,
        NOT( OR( H17&gt;0, I17&gt;0, J17&gt;0, L17&gt;0 ) )
    ),
    ROUND(D17 * E17 * PRODUCT(1 - G17:G17 / 100, 1 - K17:K17 / 100, 1 - M17:M17 / 100), 2),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0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 OR( H18&gt;0, I18&gt;0, J18&gt;0, L18&gt;0 ) )
    ),
    ROUND(D18 * E18 * PRODUCT(1 - G18:G18 / 100, 1 - K18:K18 / 100, 1 - M18:M18 / 100), 2),
"")</f>
        <v/>
      </c>
      <c r="U18" s="1" t="str" cm="1">
        <f t="array" ref="U18">IF(
    AND(
        F18=1,
        OR(O18=0,O18=1),
        N18&lt;&gt;0,
        NOT( OR( H18&gt;0, I18&gt;0, J18&gt;0, L18&gt;0 ) )
    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 OR( H18&gt;0, I18&gt;0, J18&gt;0, L18&gt;0 ) )
    ),
    ROUND(D18 * E18 * PRODUCT(1 - G18:G18 / 100, 1 - K18:K18 / 100, 1 - M18:M18 / 100), 2),
"")</f>
        <v/>
      </c>
      <c r="W18" s="1" t="str" cm="1">
        <f t="array" ref="W18">IF(
    AND(
        F18=3,
        OR(O18=0, O18=1),
        N18&lt;&gt;0
    ),
    ROUND(D18 * E18 * PRODUCT(1 - G18:G18 / 100), 2),
"")</f>
        <v/>
      </c>
      <c r="X18" s="1" t="str" cm="1">
        <f t="array" ref="X18">IF(
    AND(
        F18=4,
        OR(O18=0, O18=1),
        N18&lt;&gt;0,
        NOT( OR( H18&gt;0, I18&gt;0, J18&gt;0, L18&gt;0 ) )
    ),
    ROUND(D18 * E18 * PRODUCT(1 - G18:G18 / 100, 1 - K18:K18 / 100, 1 - M18:M18 / 100), 2),
"")</f>
        <v/>
      </c>
      <c r="AA18" s="12">
        <v>0</v>
      </c>
      <c r="AC18" s="12">
        <v>10</v>
      </c>
      <c r="AG18" s="5">
        <f>SUM(X:X)</f>
        <v>110</v>
      </c>
    </row>
    <row r="19" spans="1:33" x14ac:dyDescent="0.25">
      <c r="A19" s="8"/>
      <c r="C19" s="8"/>
      <c r="D19" s="27"/>
      <c r="Q19" s="8" t="str">
        <f t="shared" si="0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 OR( H19&gt;0, I19&gt;0, J19&gt;0, L19&gt;0 ) )
    ),
    ROUND(D19 * E19 * PRODUCT(1 - G19:G19 / 100, 1 - K19:K19 / 100, 1 - M19:M19 / 100), 2),
"")</f>
        <v/>
      </c>
      <c r="U19" s="1" t="str" cm="1">
        <f t="array" ref="U19">IF(
    AND(
        F19=1,
        OR(O19=0,O19=1),
        N19&lt;&gt;0,
        NOT( OR( H19&gt;0, I19&gt;0, J19&gt;0, L19&gt;0 ) )
    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 OR( H19&gt;0, I19&gt;0, J19&gt;0, L19&gt;0 ) )
    ),
    ROUND(D19 * E19 * PRODUCT(1 - G19:G19 / 100, 1 - K19:K19 / 100, 1 - M19:M19 / 100), 2),
"")</f>
        <v/>
      </c>
      <c r="W19" s="1" t="str" cm="1">
        <f t="array" ref="W19">IF(
    AND(
        F19=3,
        OR(O19=0, O19=1),
        N19&lt;&gt;0
    ),
    ROUND(D19 * E19 * PRODUCT(1 - G19:G19 / 100), 2),
"")</f>
        <v/>
      </c>
      <c r="X19" s="1" t="str" cm="1">
        <f t="array" ref="X19">IF(
    AND(
        F19=4,
        OR(O19=0, O19=1),
        N19&lt;&gt;0,
        NOT( OR( H19&gt;0, I19&gt;0, J19&gt;0, L19&gt;0 ) )
    ),
    ROUND(D19 * E19 * PRODUCT(1 - G19:G19 / 100, 1 - K19:K19 / 100, 1 - M19:M19 / 100), 2),
"")</f>
        <v/>
      </c>
    </row>
    <row r="20" spans="1:33" x14ac:dyDescent="0.25">
      <c r="A20" s="8"/>
      <c r="C20" s="8"/>
      <c r="D20" s="27"/>
      <c r="Q20" s="8" t="str">
        <f t="shared" si="0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 OR( H20&gt;0, I20&gt;0, J20&gt;0, L20&gt;0 ) )
    ),
    ROUND(D20 * E20 * PRODUCT(1 - G20:G20 / 100, 1 - K20:K20 / 100, 1 - M20:M20 / 100), 2),
"")</f>
        <v/>
      </c>
      <c r="U20" s="1" t="str" cm="1">
        <f t="array" ref="U20">IF(
    AND(
        F20=1,
        OR(O20=0,O20=1),
        N20&lt;&gt;0,
        NOT( OR( H20&gt;0, I20&gt;0, J20&gt;0, L20&gt;0 ) )
    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 OR( H20&gt;0, I20&gt;0, J20&gt;0, L20&gt;0 ) )
    ),
    ROUND(D20 * E20 * PRODUCT(1 - G20:G20 / 100, 1 - K20:K20 / 100, 1 - M20:M20 / 100), 2),
"")</f>
        <v/>
      </c>
      <c r="W20" s="1" t="str" cm="1">
        <f t="array" ref="W20">IF(
    AND(
        F20=3,
        OR(O20=0, O20=1),
        N20&lt;&gt;0
    ),
    ROUND(D20 * E20 * PRODUCT(1 - G20:G20 / 100), 2),
"")</f>
        <v/>
      </c>
      <c r="X20" s="1" t="str" cm="1">
        <f t="array" ref="X20">IF(
    AND(
        F20=4,
        OR(O20=0, O20=1),
        N20&lt;&gt;0,
        NOT( OR( H20&gt;0, I20&gt;0, J20&gt;0, L20&gt;0 ) )
    ),
    ROUND(D20 * E20 * PRODUCT(1 - G20:G20 / 100, 1 - K20:K20 / 100, 1 - M20:M20 / 100), 2),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0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 OR( H21&gt;0, I21&gt;0, J21&gt;0, L21&gt;0 ) )
    ),
    ROUND(D21 * E21 * PRODUCT(1 - G21:G21 / 100, 1 - K21:K21 / 100, 1 - M21:M21 / 100), 2),
"")</f>
        <v/>
      </c>
      <c r="U21" s="1" t="str" cm="1">
        <f t="array" ref="U21">IF(
    AND(
        F21=1,
        OR(O21=0,O21=1),
        N21&lt;&gt;0,
        NOT( OR( H21&gt;0, I21&gt;0, J21&gt;0, L21&gt;0 ) )
    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 OR( H21&gt;0, I21&gt;0, J21&gt;0, L21&gt;0 ) )
    ),
    ROUND(D21 * E21 * PRODUCT(1 - G21:G21 / 100, 1 - K21:K21 / 100, 1 - M21:M21 / 100), 2),
"")</f>
        <v/>
      </c>
      <c r="W21" s="1" t="str" cm="1">
        <f t="array" ref="W21">IF(
    AND(
        F21=3,
        OR(O21=0, O21=1),
        N21&lt;&gt;0
    ),
    ROUND(D21 * E21 * PRODUCT(1 - G21:G21 / 100), 2),
"")</f>
        <v/>
      </c>
      <c r="X21" s="1" t="str" cm="1">
        <f t="array" ref="X21">IF(
    AND(
        F21=4,
        OR(O21=0, O21=1),
        N21&lt;&gt;0,
        NOT( OR( H21&gt;0, I21&gt;0, J21&gt;0, L21&gt;0 ) )
    ),
    ROUND(D21 * E21 * PRODUCT(1 - G21:G21 / 100, 1 - K21:K21 / 100, 1 - M21:M21 / 100), 2),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0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 OR( H22&gt;0, I22&gt;0, J22&gt;0, L22&gt;0 ) )
    ),
    ROUND(D22 * E22 * PRODUCT(1 - G22:G22 / 100, 1 - K22:K22 / 100, 1 - M22:M22 / 100), 2),
"")</f>
        <v/>
      </c>
      <c r="U22" s="1" t="str" cm="1">
        <f t="array" ref="U22">IF(
    AND(
        F22=1,
        OR(O22=0,O22=1),
        N22&lt;&gt;0,
        NOT( OR( H22&gt;0, I22&gt;0, J22&gt;0, L22&gt;0 ) )
    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 OR( H22&gt;0, I22&gt;0, J22&gt;0, L22&gt;0 ) )
    ),
    ROUND(D22 * E22 * PRODUCT(1 - G22:G22 / 100, 1 - K22:K22 / 100, 1 - M22:M22 / 100), 2),
"")</f>
        <v/>
      </c>
      <c r="W22" s="1" t="str" cm="1">
        <f t="array" ref="W22">IF(
    AND(
        F22=3,
        OR(O22=0, O22=1),
        N22&lt;&gt;0
    ),
    ROUND(D22 * E22 * PRODUCT(1 - G22:G22 / 100), 2),
"")</f>
        <v/>
      </c>
      <c r="X22" s="1" t="str" cm="1">
        <f t="array" ref="X22">IF(
    AND(
        F22=4,
        OR(O22=0, O22=1),
        N22&lt;&gt;0,
        NOT( OR( H22&gt;0, I22&gt;0, J22&gt;0, L22&gt;0 ) )
    ),
    ROUND(D22 * E22 * PRODUCT(1 - G22:G22 / 100, 1 - K22:K22 / 100, 1 - M22:M22 / 100), 2),
"")</f>
        <v/>
      </c>
    </row>
    <row r="23" spans="1:33" x14ac:dyDescent="0.25">
      <c r="A23" s="8"/>
      <c r="C23" s="8"/>
      <c r="D23" s="27"/>
      <c r="Q23" s="8" t="str">
        <f t="shared" si="0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 OR( H23&gt;0, I23&gt;0, J23&gt;0, L23&gt;0 ) )
    ),
    ROUND(D23 * E23 * PRODUCT(1 - G23:G23 / 100, 1 - K23:K23 / 100, 1 - M23:M23 / 100), 2),
"")</f>
        <v/>
      </c>
      <c r="U23" s="1" t="str" cm="1">
        <f t="array" ref="U23">IF(
    AND(
        F23=1,
        OR(O23=0,O23=1),
        N23&lt;&gt;0,
        NOT( OR( H23&gt;0, I23&gt;0, J23&gt;0, L23&gt;0 ) )
    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 OR( H23&gt;0, I23&gt;0, J23&gt;0, L23&gt;0 ) )
    ),
    ROUND(D23 * E23 * PRODUCT(1 - G23:G23 / 100, 1 - K23:K23 / 100, 1 - M23:M23 / 100), 2),
"")</f>
        <v/>
      </c>
      <c r="W23" s="1" t="str" cm="1">
        <f t="array" ref="W23">IF(
    AND(
        F23=3,
        OR(O23=0, O23=1),
        N23&lt;&gt;0
    ),
    ROUND(D23 * E23 * PRODUCT(1 - G23:G23 / 100), 2),
"")</f>
        <v/>
      </c>
      <c r="X23" s="1" t="str" cm="1">
        <f t="array" ref="X23">IF(
    AND(
        F23=4,
        OR(O23=0, O23=1),
        N23&lt;&gt;0,
        NOT( OR( H23&gt;0, I23&gt;0, J23&gt;0, L23&gt;0 ) )
    ),
    ROUND(D23 * E23 * PRODUCT(1 - G23:G23 / 100, 1 - K23:K23 / 100, 1 - M23:M23 / 100), 2),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0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 OR( H24&gt;0, I24&gt;0, J24&gt;0, L24&gt;0 ) )
    ),
    ROUND(D24 * E24 * PRODUCT(1 - G24:G24 / 100, 1 - K24:K24 / 100, 1 - M24:M24 / 100), 2),
"")</f>
        <v/>
      </c>
      <c r="U24" s="1" t="str" cm="1">
        <f t="array" ref="U24">IF(
    AND(
        F24=1,
        OR(O24=0,O24=1),
        N24&lt;&gt;0,
        NOT( OR( H24&gt;0, I24&gt;0, J24&gt;0, L24&gt;0 ) )
    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 OR( H24&gt;0, I24&gt;0, J24&gt;0, L24&gt;0 ) )
    ),
    ROUND(D24 * E24 * PRODUCT(1 - G24:G24 / 100, 1 - K24:K24 / 100, 1 - M24:M24 / 100), 2),
"")</f>
        <v/>
      </c>
      <c r="W24" s="1" t="str" cm="1">
        <f t="array" ref="W24">IF(
    AND(
        F24=3,
        OR(O24=0, O24=1),
        N24&lt;&gt;0
    ),
    ROUND(D24 * E24 * PRODUCT(1 - G24:G24 / 100), 2),
"")</f>
        <v/>
      </c>
      <c r="X24" s="1" t="str" cm="1">
        <f t="array" ref="X24">IF(
    AND(
        F24=4,
        OR(O24=0, O24=1),
        N24&lt;&gt;0,
        NOT( OR( H24&gt;0, I24&gt;0, J24&gt;0, L24&gt;0 ) )
    ),
    ROUND(D24 * E24 * PRODUCT(1 - G24:G24 / 100, 1 - K24:K24 / 100, 1 - M24:M24 / 100), 2),
"")</f>
        <v/>
      </c>
      <c r="AA24" t="s">
        <v>58</v>
      </c>
      <c r="AG24" s="5">
        <f>AG6+AG9</f>
        <v>369.6</v>
      </c>
    </row>
    <row r="25" spans="1:33" x14ac:dyDescent="0.25">
      <c r="A25" s="8"/>
      <c r="C25" s="8"/>
      <c r="D25" s="27"/>
      <c r="Q25" s="8" t="str">
        <f t="shared" si="0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 OR( H25&gt;0, I25&gt;0, J25&gt;0, L25&gt;0 ) )
    ),
    ROUND(D25 * E25 * PRODUCT(1 - G25:G25 / 100, 1 - K25:K25 / 100, 1 - M25:M25 / 100), 2),
"")</f>
        <v/>
      </c>
      <c r="U25" s="1" t="str" cm="1">
        <f t="array" ref="U25">IF(
    AND(
        F25=1,
        OR(O25=0,O25=1),
        N25&lt;&gt;0,
        NOT( OR( H25&gt;0, I25&gt;0, J25&gt;0, L25&gt;0 ) )
    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 OR( H25&gt;0, I25&gt;0, J25&gt;0, L25&gt;0 ) )
    ),
    ROUND(D25 * E25 * PRODUCT(1 - G25:G25 / 100, 1 - K25:K25 / 100, 1 - M25:M25 / 100), 2),
"")</f>
        <v/>
      </c>
      <c r="W25" s="1" t="str" cm="1">
        <f t="array" ref="W25">IF(
    AND(
        F25=3,
        OR(O25=0, O25=1),
        N25&lt;&gt;0
    ),
    ROUND(D25 * E25 * PRODUCT(1 - G25:G25 / 100), 2),
"")</f>
        <v/>
      </c>
      <c r="X25" s="1" t="str" cm="1">
        <f t="array" ref="X25">IF(
    AND(
        F25=4,
        OR(O25=0, O25=1),
        N25&lt;&gt;0,
        NOT( OR( H25&gt;0, I25&gt;0, J25&gt;0, L25&gt;0 ) )
    ),
    ROUND(D25 * E25 * PRODUCT(1 - G25:G25 / 100, 1 - K25:K25 / 100, 1 - M25:M25 / 100), 2),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0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 OR( H26&gt;0, I26&gt;0, J26&gt;0, L26&gt;0 ) )
    ),
    ROUND(D26 * E26 * PRODUCT(1 - G26:G26 / 100, 1 - K26:K26 / 100, 1 - M26:M26 / 100), 2),
"")</f>
        <v/>
      </c>
      <c r="U26" s="1" t="str" cm="1">
        <f t="array" ref="U26">IF(
    AND(
        F26=1,
        OR(O26=0,O26=1),
        N26&lt;&gt;0,
        NOT( OR( H26&gt;0, I26&gt;0, J26&gt;0, L26&gt;0 ) )
    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 OR( H26&gt;0, I26&gt;0, J26&gt;0, L26&gt;0 ) )
    ),
    ROUND(D26 * E26 * PRODUCT(1 - G26:G26 / 100, 1 - K26:K26 / 100, 1 - M26:M26 / 100), 2),
"")</f>
        <v/>
      </c>
      <c r="W26" s="1" t="str" cm="1">
        <f t="array" ref="W26">IF(
    AND(
        F26=3,
        OR(O26=0, O26=1),
        N26&lt;&gt;0
    ),
    ROUND(D26 * E26 * PRODUCT(1 - G26:G26 / 100), 2),
"")</f>
        <v/>
      </c>
      <c r="X26" s="1" t="str" cm="1">
        <f t="array" ref="X26">IF(
    AND(
        F26=4,
        OR(O26=0, O26=1),
        N26&lt;&gt;0,
        NOT( OR( H26&gt;0, I26&gt;0, J26&gt;0, L26&gt;0 ) )
    ),
    ROUND(D26 * E26 * PRODUCT(1 - G26:G26 / 100, 1 - K26:K26 / 100, 1 - M26:M26 / 100), 2),
"")</f>
        <v/>
      </c>
      <c r="AG26" s="5" t="s">
        <v>36</v>
      </c>
    </row>
    <row r="27" spans="1:33" x14ac:dyDescent="0.25">
      <c r="Q27" s="8" t="str">
        <f t="shared" si="0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 OR( H27&gt;0, I27&gt;0, J27&gt;0, L27&gt;0 ) )
    ),
    ROUND(D27 * E27 * PRODUCT(1 - G27:G27 / 100, 1 - K27:K27 / 100, 1 - M27:M27 / 100), 2),
"")</f>
        <v/>
      </c>
      <c r="U27" s="1" t="str" cm="1">
        <f t="array" ref="U27">IF(
    AND(
        F27=1,
        OR(O27=0,O27=1),
        N27&lt;&gt;0,
        NOT( OR( H27&gt;0, I27&gt;0, J27&gt;0, L27&gt;0 ) )
    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 OR( H27&gt;0, I27&gt;0, J27&gt;0, L27&gt;0 ) )
    ),
    ROUND(D27 * E27 * PRODUCT(1 - G27:G27 / 100, 1 - K27:K27 / 100, 1 - M27:M27 / 100), 2),
"")</f>
        <v/>
      </c>
      <c r="W27" s="1" t="str" cm="1">
        <f t="array" ref="W27">IF(
    AND(
        F27=3,
        OR(O27=0, O27=1),
        N27&lt;&gt;0
    ),
    ROUND(D27 * E27 * PRODUCT(1 - G27:G27 / 100), 2),
"")</f>
        <v/>
      </c>
      <c r="X27" s="1" t="str" cm="1">
        <f t="array" ref="X27">IF(
    AND(
        F27=4,
        OR(O27=0, O27=1),
        N27&lt;&gt;0,
        NOT( OR( H27&gt;0, I27&gt;0, J27&gt;0, L27&gt;0 ) )
    ),
    ROUND(D27 * E27 * PRODUCT(1 - G27:G27 / 100, 1 - K27:K27 / 100, 1 - M27:M27 / 100), 2),
"")</f>
        <v/>
      </c>
      <c r="AA27" t="s">
        <v>59</v>
      </c>
      <c r="AG27" s="5">
        <f>AG6 / 1.12 * 0.12</f>
        <v>26.399999999999995</v>
      </c>
    </row>
    <row r="28" spans="1:33" x14ac:dyDescent="0.25">
      <c r="Q28" s="8" t="str">
        <f t="shared" si="0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 OR( H28&gt;0, I28&gt;0, J28&gt;0, L28&gt;0 ) )
    ),
    ROUND(D28 * E28 * PRODUCT(1 - G28:G28 / 100, 1 - K28:K28 / 100, 1 - M28:M28 / 100), 2),
"")</f>
        <v/>
      </c>
      <c r="U28" s="1" t="str" cm="1">
        <f t="array" ref="U28">IF(
    AND(
        F28=1,
        OR(O28=0,O28=1),
        N28&lt;&gt;0,
        NOT( OR( H28&gt;0, I28&gt;0, J28&gt;0, L28&gt;0 ) )
    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 OR( H28&gt;0, I28&gt;0, J28&gt;0, L28&gt;0 ) )
    ),
    ROUND(D28 * E28 * PRODUCT(1 - G28:G28 / 100, 1 - K28:K28 / 100, 1 - M28:M28 / 100), 2),
"")</f>
        <v/>
      </c>
      <c r="W28" s="1" t="str" cm="1">
        <f t="array" ref="W28">IF(
    AND(
        F28=3,
        OR(O28=0, O28=1),
        N28&lt;&gt;0
    ),
    ROUND(D28 * E28 * PRODUCT(1 - G28:G28 / 100), 2),
"")</f>
        <v/>
      </c>
      <c r="X28" s="1" t="str" cm="1">
        <f t="array" ref="X28">IF(
    AND(
        F28=4,
        OR(O28=0, O28=1),
        N28&lt;&gt;0,
        NOT( OR( H28&gt;0, I28&gt;0, J28&gt;0, L28&gt;0 ) )
    ),
    ROUND(D28 * E28 * PRODUCT(1 - G28:G28 / 100, 1 - K28:K28 / 100, 1 - M28:M28 / 100), 2),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0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 OR( H29&gt;0, I29&gt;0, J29&gt;0, L29&gt;0 ) )
    ),
    ROUND(D29 * E29 * PRODUCT(1 - G29:G29 / 100, 1 - K29:K29 / 100, 1 - M29:M29 / 100), 2),
"")</f>
        <v/>
      </c>
      <c r="U29" s="1" t="str" cm="1">
        <f t="array" ref="U29">IF(
    AND(
        F29=1,
        OR(O29=0,O29=1),
        N29&lt;&gt;0,
        NOT( OR( H29&gt;0, I29&gt;0, J29&gt;0, L29&gt;0 ) )
    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 OR( H29&gt;0, I29&gt;0, J29&gt;0, L29&gt;0 ) )
    ),
    ROUND(D29 * E29 * PRODUCT(1 - G29:G29 / 100, 1 - K29:K29 / 100, 1 - M29:M29 / 100), 2),
"")</f>
        <v/>
      </c>
      <c r="W29" s="1" t="str" cm="1">
        <f t="array" ref="W29">IF(
    AND(
        F29=3,
        OR(O29=0, O29=1),
        N29&lt;&gt;0
    ),
    ROUND(D29 * E29 * PRODUCT(1 - G29:G29 / 100), 2),
"")</f>
        <v/>
      </c>
      <c r="X29" s="1" t="str" cm="1">
        <f t="array" ref="X29">IF(
    AND(
        F29=4,
        OR(O29=0, O29=1),
        N29&lt;&gt;0,
        NOT( OR( H29&gt;0, I29&gt;0, J29&gt;0, L29&gt;0 ) )
    ),
    ROUND(D29 * E29 * PRODUCT(1 - G29:G29 / 100, 1 - K29:K29 / 100, 1 - M29:M29 / 100), 2),
"")</f>
        <v/>
      </c>
      <c r="AG29" s="5" t="s">
        <v>28</v>
      </c>
    </row>
    <row r="30" spans="1:33" x14ac:dyDescent="0.25">
      <c r="Q30" s="8" t="str">
        <f t="shared" si="0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 OR( H30&gt;0, I30&gt;0, J30&gt;0, L30&gt;0 ) )
    ),
    ROUND(D30 * E30 * PRODUCT(1 - G30:G30 / 100, 1 - K30:K30 / 100, 1 - M30:M30 / 100), 2),
"")</f>
        <v/>
      </c>
      <c r="U30" s="1" t="str" cm="1">
        <f t="array" ref="U30">IF(
    AND(
        F30=1,
        OR(O30=0,O30=1),
        N30&lt;&gt;0,
        NOT( OR( H30&gt;0, I30&gt;0, J30&gt;0, L30&gt;0 ) )
    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 OR( H30&gt;0, I30&gt;0, J30&gt;0, L30&gt;0 ) )
    ),
    ROUND(D30 * E30 * PRODUCT(1 - G30:G30 / 100, 1 - K30:K30 / 100, 1 - M30:M30 / 100), 2),
"")</f>
        <v/>
      </c>
      <c r="W30" s="1" t="str" cm="1">
        <f t="array" ref="W30">IF(
    AND(
        F30=3,
        OR(O30=0, O30=1),
        N30&lt;&gt;0
    ),
    ROUND(D30 * E30 * PRODUCT(1 - G30:G30 / 100), 2),
"")</f>
        <v/>
      </c>
      <c r="X30" s="1" t="str" cm="1">
        <f t="array" ref="X30">IF(
    AND(
        F30=4,
        OR(O30=0, O30=1),
        N30&lt;&gt;0,
        NOT( OR( H30&gt;0, I30&gt;0, J30&gt;0, L30&gt;0 ) )
    ),
    ROUND(D30 * E30 * PRODUCT(1 - G30:G30 / 100, 1 - K30:K30 / 100, 1 - M30:M30 / 100), 2),
"")</f>
        <v/>
      </c>
      <c r="AG30" s="5">
        <f>AG9/1.12*0.12</f>
        <v>13.199999999999998</v>
      </c>
    </row>
    <row r="31" spans="1:33" x14ac:dyDescent="0.25">
      <c r="Q31" s="8" t="str">
        <f t="shared" si="0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 OR( H31&gt;0, I31&gt;0, J31&gt;0, L31&gt;0 ) )
    ),
    ROUND(D31 * E31 * PRODUCT(1 - G31:G31 / 100, 1 - K31:K31 / 100, 1 - M31:M31 / 100), 2),
"")</f>
        <v/>
      </c>
      <c r="U31" s="1" t="str" cm="1">
        <f t="array" ref="U31">IF(
    AND(
        F31=1,
        OR(O31=0,O31=1),
        N31&lt;&gt;0,
        NOT( OR( H31&gt;0, I31&gt;0, J31&gt;0, L31&gt;0 ) )
    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 OR( H31&gt;0, I31&gt;0, J31&gt;0, L31&gt;0 ) )
    ),
    ROUND(D31 * E31 * PRODUCT(1 - G31:G31 / 100, 1 - K31:K31 / 100, 1 - M31:M31 / 100), 2),
"")</f>
        <v/>
      </c>
      <c r="W31" s="1" t="str" cm="1">
        <f t="array" ref="W31">IF(
    AND(
        F31=3,
        OR(O31=0, O31=1),
        N31&lt;&gt;0
    ),
    ROUND(D31 * E31 * PRODUCT(1 - G31:G31 / 100), 2),
"")</f>
        <v/>
      </c>
      <c r="X31" s="1" t="str" cm="1">
        <f t="array" ref="X31">IF(
    AND(
        F31=4,
        OR(O31=0, O31=1),
        N31&lt;&gt;0,
        NOT( OR( H31&gt;0, I31&gt;0, J31&gt;0, L31&gt;0 ) )
    ),
    ROUND(D31 * E31 * PRODUCT(1 - G31:G31 / 100, 1 - K31:K31 / 100, 1 - M31:M31 / 100), 2),
"")</f>
        <v/>
      </c>
    </row>
    <row r="32" spans="1:33" x14ac:dyDescent="0.25">
      <c r="Q32" s="8" t="str">
        <f t="shared" si="0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 OR( H32&gt;0, I32&gt;0, J32&gt;0, L32&gt;0 ) )
    ),
    ROUND(D32 * E32 * PRODUCT(1 - G32:G32 / 100, 1 - K32:K32 / 100, 1 - M32:M32 / 100), 2),
"")</f>
        <v/>
      </c>
      <c r="U32" s="1" t="str" cm="1">
        <f t="array" ref="U32">IF(
    AND(
        F32=1,
        OR(O32=0,O32=1),
        N32&lt;&gt;0,
        NOT( OR( H32&gt;0, I32&gt;0, J32&gt;0, L32&gt;0 ) )
    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 OR( H32&gt;0, I32&gt;0, J32&gt;0, L32&gt;0 ) )
    ),
    ROUND(D32 * E32 * PRODUCT(1 - G32:G32 / 100, 1 - K32:K32 / 100, 1 - M32:M32 / 100), 2),
"")</f>
        <v/>
      </c>
      <c r="W32" s="1" t="str" cm="1">
        <f t="array" ref="W32">IF(
    AND(
        F32=3,
        OR(O32=0, O32=1),
        N32&lt;&gt;0
    ),
    ROUND(D32 * E32 * PRODUCT(1 - G32:G32 / 100), 2),
"")</f>
        <v/>
      </c>
      <c r="X32" s="1" t="str" cm="1">
        <f t="array" ref="X32">IF(
    AND(
        F32=4,
        OR(O32=0, O32=1),
        N32&lt;&gt;0,
        NOT( OR( H32&gt;0, I32&gt;0, J32&gt;0, L32&gt;0 ) )
    ),
    ROUND(D32 * E32 * PRODUCT(1 - G32:G32 / 100, 1 - K32:K32 / 100, 1 - M32:M32 / 100), 2),
"")</f>
        <v/>
      </c>
      <c r="AG32" s="5" t="s">
        <v>32</v>
      </c>
    </row>
    <row r="33" spans="1:40" x14ac:dyDescent="0.25">
      <c r="Q33" s="8" t="str">
        <f t="shared" si="0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 OR( H33&gt;0, I33&gt;0, J33&gt;0, L33&gt;0 ) )
    ),
    ROUND(D33 * E33 * PRODUCT(1 - G33:G33 / 100, 1 - K33:K33 / 100, 1 - M33:M33 / 100), 2),
"")</f>
        <v/>
      </c>
      <c r="U33" s="1" t="str" cm="1">
        <f t="array" ref="U33">IF(
    AND(
        F33=1,
        OR(O33=0,O33=1),
        N33&lt;&gt;0,
        NOT( OR( H33&gt;0, I33&gt;0, J33&gt;0, L33&gt;0 ) )
    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 OR( H33&gt;0, I33&gt;0, J33&gt;0, L33&gt;0 ) )
    ),
    ROUND(D33 * E33 * PRODUCT(1 - G33:G33 / 100, 1 - K33:K33 / 100, 1 - M33:M33 / 100), 2),
"")</f>
        <v/>
      </c>
      <c r="W33" s="1" t="str" cm="1">
        <f t="array" ref="W33">IF(
    AND(
        F33=3,
        OR(O33=0, O33=1),
        N33&lt;&gt;0
    ),
    ROUND(D33 * E33 * PRODUCT(1 - G33:G33 / 100), 2),
"")</f>
        <v/>
      </c>
      <c r="X33" s="1" t="str" cm="1">
        <f t="array" ref="X33">IF(
    AND(
        F33=4,
        OR(O33=0, O33=1),
        N33&lt;&gt;0,
        NOT( OR( H33&gt;0, I33&gt;0, J33&gt;0, L33&gt;0 ) )
    ),
    ROUND(D33 * E33 * PRODUCT(1 - G33:G33 / 100, 1 - K33:K33 / 100, 1 - M33:M33 / 100), 2),
"")</f>
        <v/>
      </c>
      <c r="AG33" s="5">
        <f>(((AG3-(AG6/1.12*0.12)) * (AC6*0.01)) / AA3) * AA6</f>
        <v>110</v>
      </c>
    </row>
    <row r="34" spans="1:40" x14ac:dyDescent="0.25">
      <c r="Q34" s="8" t="str">
        <f t="shared" si="0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 OR( H34&gt;0, I34&gt;0, J34&gt;0, L34&gt;0 ) )
    ),
    ROUND(D34 * E34 * PRODUCT(1 - G34:G34 / 100, 1 - K34:K34 / 100, 1 - M34:M34 / 100), 2),
"")</f>
        <v/>
      </c>
      <c r="U34" s="1" t="str" cm="1">
        <f t="array" ref="U34">IF(
    AND(
        F34=1,
        OR(O34=0,O34=1),
        N34&lt;&gt;0,
        NOT( OR( H34&gt;0, I34&gt;0, J34&gt;0, L34&gt;0 ) )
    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 OR( H34&gt;0, I34&gt;0, J34&gt;0, L34&gt;0 ) )
    ),
    ROUND(D34 * E34 * PRODUCT(1 - G34:G34 / 100, 1 - K34:K34 / 100, 1 - M34:M34 / 100), 2),
"")</f>
        <v/>
      </c>
      <c r="W34" s="1" t="str" cm="1">
        <f t="array" ref="W34">IF(
    AND(
        F34=3,
        OR(O34=0, O34=1),
        N34&lt;&gt;0
    ),
    ROUND(D34 * E34 * PRODUCT(1 - G34:G34 / 100), 2),
"")</f>
        <v/>
      </c>
      <c r="X34" s="1" t="str" cm="1">
        <f t="array" ref="X34">IF(
    AND(
        F34=4,
        OR(O34=0, O34=1),
        N34&lt;&gt;0,
        NOT( OR( H34&gt;0, I34&gt;0, J34&gt;0, L34&gt;0 ) )
    ),
    ROUND(D34 * E34 * PRODUCT(1 - G34:G34 / 100, 1 - K34:K34 / 100, 1 - M34:M34 / 100), 2),
"")</f>
        <v/>
      </c>
      <c r="AG34" s="2">
        <f>(((AG3-(AG24/1.12*0.12)) * (AC6*0.01)) / AA3) * AA6</f>
        <v>107.36</v>
      </c>
    </row>
    <row r="35" spans="1:40" x14ac:dyDescent="0.25">
      <c r="Q35" s="8" t="str">
        <f t="shared" si="0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 OR( H35&gt;0, I35&gt;0, J35&gt;0, L35&gt;0 ) )
    ),
    ROUND(D35 * E35 * PRODUCT(1 - G35:G35 / 100, 1 - K35:K35 / 100, 1 - M35:M35 / 100), 2),
"")</f>
        <v/>
      </c>
      <c r="U35" s="1" t="str" cm="1">
        <f t="array" ref="U35">IF(
    AND(
        F35=1,
        OR(O35=0,O35=1),
        N35&lt;&gt;0,
        NOT( OR( H35&gt;0, I35&gt;0, J35&gt;0, L35&gt;0 ) )
    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 OR( H35&gt;0, I35&gt;0, J35&gt;0, L35&gt;0 ) )
    ),
    ROUND(D35 * E35 * PRODUCT(1 - G35:G35 / 100, 1 - K35:K35 / 100, 1 - M35:M35 / 100), 2),
"")</f>
        <v/>
      </c>
      <c r="W35" s="1" t="str" cm="1">
        <f t="array" ref="W35">IF(
    AND(
        F35=3,
        OR(O35=0, O35=1),
        N35&lt;&gt;0
    ),
    ROUND(D35 * E35 * PRODUCT(1 - G35:G35 / 100), 2),
"")</f>
        <v/>
      </c>
      <c r="X35" s="1" t="str" cm="1">
        <f t="array" ref="X35">IF(
    AND(
        F35=4,
        OR(O35=0, O35=1),
        N35&lt;&gt;0,
        NOT( OR( H35&gt;0, I35&gt;0, J35&gt;0, L35&gt;0 ) )
    ),
    ROUND(D35 * E35 * PRODUCT(1 - G35:G35 / 100, 1 - K35:K35 / 100, 1 - M35:M35 / 100), 2),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0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 OR( H36&gt;0, I36&gt;0, J36&gt;0, L36&gt;0 ) )
    ),
    ROUND(D36 * E36 * PRODUCT(1 - G36:G36 / 100, 1 - K36:K36 / 100, 1 - M36:M36 / 100), 2),
"")</f>
        <v/>
      </c>
      <c r="U36" s="1" t="str" cm="1">
        <f t="array" ref="U36">IF(
    AND(
        F36=1,
        OR(O36=0,O36=1),
        N36&lt;&gt;0,
        NOT( OR( H36&gt;0, I36&gt;0, J36&gt;0, L36&gt;0 ) )
    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 OR( H36&gt;0, I36&gt;0, J36&gt;0, L36&gt;0 ) )
    ),
    ROUND(D36 * E36 * PRODUCT(1 - G36:G36 / 100, 1 - K36:K36 / 100, 1 - M36:M36 / 100), 2),
"")</f>
        <v/>
      </c>
      <c r="W36" s="1" t="str" cm="1">
        <f t="array" ref="W36">IF(
    AND(
        F36=3,
        OR(O36=0, O36=1),
        N36&lt;&gt;0
    ),
    ROUND(D36 * E36 * PRODUCT(1 - G36:G36 / 100), 2),
"")</f>
        <v/>
      </c>
      <c r="X36" s="1" t="str" cm="1">
        <f t="array" ref="X36">IF(
    AND(
        F36=4,
        OR(O36=0, O36=1),
        N36&lt;&gt;0,
        NOT( OR( H36&gt;0, I36&gt;0, J36&gt;0, L36&gt;0 ) )
    ),
    ROUND(D36 * E36 * PRODUCT(1 - G36:G36 / 100, 1 - K36:K36 / 100, 1 - M36:M36 / 100), 2),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0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 OR( H37&gt;0, I37&gt;0, J37&gt;0, L37&gt;0 ) )
    ),
    ROUND(D37 * E37 * PRODUCT(1 - G37:G37 / 100, 1 - K37:K37 / 100, 1 - M37:M37 / 100), 2),
"")</f>
        <v/>
      </c>
      <c r="U37" s="1" t="str" cm="1">
        <f t="array" ref="U37">IF(
    AND(
        F37=1,
        OR(O37=0,O37=1),
        N37&lt;&gt;0,
        NOT( OR( H37&gt;0, I37&gt;0, J37&gt;0, L37&gt;0 ) )
    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 OR( H37&gt;0, I37&gt;0, J37&gt;0, L37&gt;0 ) )
    ),
    ROUND(D37 * E37 * PRODUCT(1 - G37:G37 / 100, 1 - K37:K37 / 100, 1 - M37:M37 / 100), 2),
"")</f>
        <v/>
      </c>
      <c r="W37" s="1" t="str" cm="1">
        <f t="array" ref="W37">IF(
    AND(
        F37=3,
        OR(O37=0, O37=1),
        N37&lt;&gt;0
    ),
    ROUND(D37 * E37 * PRODUCT(1 - G37:G37 / 100), 2),
"")</f>
        <v/>
      </c>
      <c r="X37" s="1" t="str" cm="1">
        <f t="array" ref="X37">IF(
    AND(
        F37=4,
        OR(O37=0, O37=1),
        N37&lt;&gt;0,
        NOT( OR( H37&gt;0, I37&gt;0, J37&gt;0, L37&gt;0 ) )
    ),
    ROUND(D37 * E37 * PRODUCT(1 - G37:G37 / 100, 1 - K37:K37 / 100, 1 - M37:M37 / 100), 2),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0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 OR( H38&gt;0, I38&gt;0, J38&gt;0, L38&gt;0 ) )
    ),
    ROUND(D38 * E38 * PRODUCT(1 - G38:G38 / 100, 1 - K38:K38 / 100, 1 - M38:M38 / 100), 2),
"")</f>
        <v/>
      </c>
      <c r="U38" s="1" t="str" cm="1">
        <f t="array" ref="U38">IF(
    AND(
        F38=1,
        OR(O38=0,O38=1),
        N38&lt;&gt;0,
        NOT( OR( H38&gt;0, I38&gt;0, J38&gt;0, L38&gt;0 ) )
    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 OR( H38&gt;0, I38&gt;0, J38&gt;0, L38&gt;0 ) )
    ),
    ROUND(D38 * E38 * PRODUCT(1 - G38:G38 / 100, 1 - K38:K38 / 100, 1 - M38:M38 / 100), 2),
"")</f>
        <v/>
      </c>
      <c r="W38" s="1" t="str" cm="1">
        <f t="array" ref="W38">IF(
    AND(
        F38=3,
        OR(O38=0, O38=1),
        N38&lt;&gt;0
    ),
    ROUND(D38 * E38 * PRODUCT(1 - G38:G38 / 100), 2),
"")</f>
        <v/>
      </c>
      <c r="X38" s="1" t="str" cm="1">
        <f t="array" ref="X38">IF(
    AND(
        F38=4,
        OR(O38=0, O38=1),
        N38&lt;&gt;0,
        NOT( OR( H38&gt;0, I38&gt;0, J38&gt;0, L38&gt;0 ) )
    ),
    ROUND(D38 * E38 * PRODUCT(1 - G38:G38 / 100, 1 - K38:K38 / 100, 1 - M38:M38 / 100), 2),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0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 OR( H39&gt;0, I39&gt;0, J39&gt;0, L39&gt;0 ) )
    ),
    ROUND(D39 * E39 * PRODUCT(1 - G39:G39 / 100, 1 - K39:K39 / 100, 1 - M39:M39 / 100), 2),
"")</f>
        <v/>
      </c>
      <c r="U39" s="1" t="str" cm="1">
        <f t="array" ref="U39">IF(
    AND(
        F39=1,
        OR(O39=0,O39=1),
        N39&lt;&gt;0,
        NOT( OR( H39&gt;0, I39&gt;0, J39&gt;0, L39&gt;0 ) )
    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 OR( H39&gt;0, I39&gt;0, J39&gt;0, L39&gt;0 ) )
    ),
    ROUND(D39 * E39 * PRODUCT(1 - G39:G39 / 100, 1 - K39:K39 / 100, 1 - M39:M39 / 100), 2),
"")</f>
        <v/>
      </c>
      <c r="W39" s="1" t="str" cm="1">
        <f t="array" ref="W39">IF(
    AND(
        F39=3,
        OR(O39=0, O39=1),
        N39&lt;&gt;0
    ),
    ROUND(D39 * E39 * PRODUCT(1 - G39:G39 / 100), 2),
"")</f>
        <v/>
      </c>
      <c r="X39" s="1" t="str" cm="1">
        <f t="array" ref="X39">IF(
    AND(
        F39=4,
        OR(O39=0, O39=1),
        N39&lt;&gt;0,
        NOT( OR( H39&gt;0, I39&gt;0, J39&gt;0, L39&gt;0 ) )
    ),
    ROUND(D39 * E39 * PRODUCT(1 - G39:G39 / 100, 1 - K39:K39 / 100, 1 - M39:M39 / 100), 2),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0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 OR( H40&gt;0, I40&gt;0, J40&gt;0, L40&gt;0 ) )
    ),
    ROUND(D40 * E40 * PRODUCT(1 - G40:G40 / 100, 1 - K40:K40 / 100, 1 - M40:M40 / 100), 2),
"")</f>
        <v/>
      </c>
      <c r="U40" s="1" t="str" cm="1">
        <f t="array" ref="U40">IF(
    AND(
        F40=1,
        OR(O40=0,O40=1),
        N40&lt;&gt;0,
        NOT( OR( H40&gt;0, I40&gt;0, J40&gt;0, L40&gt;0 ) )
    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 OR( H40&gt;0, I40&gt;0, J40&gt;0, L40&gt;0 ) )
    ),
    ROUND(D40 * E40 * PRODUCT(1 - G40:G40 / 100, 1 - K40:K40 / 100, 1 - M40:M40 / 100), 2),
"")</f>
        <v/>
      </c>
      <c r="W40" s="1" t="str" cm="1">
        <f t="array" ref="W40">IF(
    AND(
        F40=3,
        OR(O40=0, O40=1),
        N40&lt;&gt;0
    ),
    ROUND(D40 * E40 * PRODUCT(1 - G40:G40 / 100), 2),
"")</f>
        <v/>
      </c>
      <c r="X40" s="1" t="str" cm="1">
        <f t="array" ref="X40">IF(
    AND(
        F40=4,
        OR(O40=0, O40=1),
        N40&lt;&gt;0,
        NOT( OR( H40&gt;0, I40&gt;0, J40&gt;0, L40&gt;0 ) )
    ),
    ROUND(D40 * E40 * PRODUCT(1 - G40:G40 / 100, 1 - K40:K40 / 100, 1 - M40:M40 / 100), 2),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0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 OR( H41&gt;0, I41&gt;0, J41&gt;0, L41&gt;0 ) )
    ),
    ROUND(D41 * E41 * PRODUCT(1 - G41:G41 / 100, 1 - K41:K41 / 100, 1 - M41:M41 / 100), 2),
"")</f>
        <v/>
      </c>
      <c r="U41" s="1" t="str" cm="1">
        <f t="array" ref="U41">IF(
    AND(
        F41=1,
        OR(O41=0,O41=1),
        N41&lt;&gt;0,
        NOT( OR( H41&gt;0, I41&gt;0, J41&gt;0, L41&gt;0 ) )
    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 OR( H41&gt;0, I41&gt;0, J41&gt;0, L41&gt;0 ) )
    ),
    ROUND(D41 * E41 * PRODUCT(1 - G41:G41 / 100, 1 - K41:K41 / 100, 1 - M41:M41 / 100), 2),
"")</f>
        <v/>
      </c>
      <c r="W41" s="1" t="str" cm="1">
        <f t="array" ref="W41">IF(
    AND(
        F41=3,
        OR(O41=0, O41=1),
        N41&lt;&gt;0
    ),
    ROUND(D41 * E41 * PRODUCT(1 - G41:G41 / 100), 2),
"")</f>
        <v/>
      </c>
      <c r="X41" s="1" t="str" cm="1">
        <f t="array" ref="X41">IF(
    AND(
        F41=4,
        OR(O41=0, O41=1),
        N41&lt;&gt;0,
        NOT( OR( H41&gt;0, I41&gt;0, J41&gt;0, L41&gt;0 ) )
    ),
    ROUND(D41 * E41 * PRODUCT(1 - G41:G41 / 100, 1 - K41:K41 / 100, 1 - M41:M41 / 100), 2),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0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 OR( H42&gt;0, I42&gt;0, J42&gt;0, L42&gt;0 ) )
    ),
    ROUND(D42 * E42 * PRODUCT(1 - G42:G42 / 100, 1 - K42:K42 / 100, 1 - M42:M42 / 100), 2),
"")</f>
        <v/>
      </c>
      <c r="U42" s="1" t="str" cm="1">
        <f t="array" ref="U42">IF(
    AND(
        F42=1,
        OR(O42=0,O42=1),
        N42&lt;&gt;0,
        NOT( OR( H42&gt;0, I42&gt;0, J42&gt;0, L42&gt;0 ) )
    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 OR( H42&gt;0, I42&gt;0, J42&gt;0, L42&gt;0 ) )
    ),
    ROUND(D42 * E42 * PRODUCT(1 - G42:G42 / 100, 1 - K42:K42 / 100, 1 - M42:M42 / 100), 2),
"")</f>
        <v/>
      </c>
      <c r="W42" s="1" t="str" cm="1">
        <f t="array" ref="W42">IF(
    AND(
        F42=3,
        OR(O42=0, O42=1),
        N42&lt;&gt;0
    ),
    ROUND(D42 * E42 * PRODUCT(1 - G42:G42 / 100), 2),
"")</f>
        <v/>
      </c>
      <c r="X42" s="1" t="str" cm="1">
        <f t="array" ref="X42">IF(
    AND(
        F42=4,
        OR(O42=0, O42=1),
        N42&lt;&gt;0,
        NOT( OR( H42&gt;0, I42&gt;0, J42&gt;0, L42&gt;0 ) )
    ),
    ROUND(D42 * E42 * PRODUCT(1 - G42:G42 / 100, 1 - K42:K42 / 100, 1 - M42:M42 / 100), 2),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0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 OR( H43&gt;0, I43&gt;0, J43&gt;0, L43&gt;0 ) )
    ),
    ROUND(D43 * E43 * PRODUCT(1 - G43:G43 / 100, 1 - K43:K43 / 100, 1 - M43:M43 / 100), 2),
"")</f>
        <v/>
      </c>
      <c r="U43" s="1" t="str" cm="1">
        <f t="array" ref="U43">IF(
    AND(
        F43=1,
        OR(O43=0,O43=1),
        N43&lt;&gt;0,
        NOT( OR( H43&gt;0, I43&gt;0, J43&gt;0, L43&gt;0 ) )
    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 OR( H43&gt;0, I43&gt;0, J43&gt;0, L43&gt;0 ) )
    ),
    ROUND(D43 * E43 * PRODUCT(1 - G43:G43 / 100, 1 - K43:K43 / 100, 1 - M43:M43 / 100), 2),
"")</f>
        <v/>
      </c>
      <c r="W43" s="1" t="str" cm="1">
        <f t="array" ref="W43">IF(
    AND(
        F43=3,
        OR(O43=0, O43=1),
        N43&lt;&gt;0
    ),
    ROUND(D43 * E43 * PRODUCT(1 - G43:G43 / 100), 2),
"")</f>
        <v/>
      </c>
      <c r="X43" s="1" t="str" cm="1">
        <f t="array" ref="X43">IF(
    AND(
        F43=4,
        OR(O43=0, O43=1),
        N43&lt;&gt;0,
        NOT( OR( H43&gt;0, I43&gt;0, J43&gt;0, L43&gt;0 ) )
    ),
    ROUND(D43 * E43 * PRODUCT(1 - G43:G43 / 100, 1 - K43:K43 / 100, 1 - M43:M43 / 100), 2),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0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 OR( H44&gt;0, I44&gt;0, J44&gt;0, L44&gt;0 ) )
    ),
    ROUND(D44 * E44 * PRODUCT(1 - G44:G44 / 100, 1 - K44:K44 / 100, 1 - M44:M44 / 100), 2),
"")</f>
        <v/>
      </c>
      <c r="U44" s="1" t="str" cm="1">
        <f t="array" ref="U44">IF(
    AND(
        F44=1,
        OR(O44=0,O44=1),
        N44&lt;&gt;0,
        NOT( OR( H44&gt;0, I44&gt;0, J44&gt;0, L44&gt;0 ) )
    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 OR( H44&gt;0, I44&gt;0, J44&gt;0, L44&gt;0 ) )
    ),
    ROUND(D44 * E44 * PRODUCT(1 - G44:G44 / 100, 1 - K44:K44 / 100, 1 - M44:M44 / 100), 2),
"")</f>
        <v/>
      </c>
      <c r="W44" s="1" t="str" cm="1">
        <f t="array" ref="W44">IF(
    AND(
        F44=3,
        OR(O44=0, O44=1),
        N44&lt;&gt;0
    ),
    ROUND(D44 * E44 * PRODUCT(1 - G44:G44 / 100), 2),
"")</f>
        <v/>
      </c>
      <c r="X44" s="1" t="str" cm="1">
        <f t="array" ref="X44">IF(
    AND(
        F44=4,
        OR(O44=0, O44=1),
        N44&lt;&gt;0,
        NOT( OR( H44&gt;0, I44&gt;0, J44&gt;0, L44&gt;0 ) )
    ),
    ROUND(D44 * E44 * PRODUCT(1 - G44:G44 / 100, 1 - K44:K44 / 100, 1 - M44:M44 / 100), 2),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0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 OR( H45&gt;0, I45&gt;0, J45&gt;0, L45&gt;0 ) )
    ),
    ROUND(D45 * E45 * PRODUCT(1 - G45:G45 / 100, 1 - K45:K45 / 100, 1 - M45:M45 / 100), 2),
"")</f>
        <v/>
      </c>
      <c r="U45" s="1" t="str" cm="1">
        <f t="array" ref="U45">IF(
    AND(
        F45=1,
        OR(O45=0,O45=1),
        N45&lt;&gt;0,
        NOT( OR( H45&gt;0, I45&gt;0, J45&gt;0, L45&gt;0 ) )
    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 OR( H45&gt;0, I45&gt;0, J45&gt;0, L45&gt;0 ) )
    ),
    ROUND(D45 * E45 * PRODUCT(1 - G45:G45 / 100, 1 - K45:K45 / 100, 1 - M45:M45 / 100), 2),
"")</f>
        <v/>
      </c>
      <c r="W45" s="1" t="str" cm="1">
        <f t="array" ref="W45">IF(
    AND(
        F45=3,
        OR(O45=0, O45=1),
        N45&lt;&gt;0
    ),
    ROUND(D45 * E45 * PRODUCT(1 - G45:G45 / 100), 2),
"")</f>
        <v/>
      </c>
      <c r="X45" s="1" t="str" cm="1">
        <f t="array" ref="X45">IF(
    AND(
        F45=4,
        OR(O45=0, O45=1),
        N45&lt;&gt;0,
        NOT( OR( H45&gt;0, I45&gt;0, J45&gt;0, L45&gt;0 ) )
    ),
    ROUND(D45 * E45 * PRODUCT(1 - G45:G45 / 100, 1 - K45:K45 / 100, 1 - M45:M45 / 100), 2),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0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 OR( H46&gt;0, I46&gt;0, J46&gt;0, L46&gt;0 ) )
    ),
    ROUND(D46 * E46 * PRODUCT(1 - G46:G46 / 100, 1 - K46:K46 / 100, 1 - M46:M46 / 100), 2),
"")</f>
        <v/>
      </c>
      <c r="U46" s="1" t="str" cm="1">
        <f t="array" ref="U46">IF(
    AND(
        F46=1,
        OR(O46=0,O46=1),
        N46&lt;&gt;0,
        NOT( OR( H46&gt;0, I46&gt;0, J46&gt;0, L46&gt;0 ) )
    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 OR( H46&gt;0, I46&gt;0, J46&gt;0, L46&gt;0 ) )
    ),
    ROUND(D46 * E46 * PRODUCT(1 - G46:G46 / 100, 1 - K46:K46 / 100, 1 - M46:M46 / 100), 2),
"")</f>
        <v/>
      </c>
      <c r="W46" s="1" t="str" cm="1">
        <f t="array" ref="W46">IF(
    AND(
        F46=3,
        OR(O46=0, O46=1),
        N46&lt;&gt;0
    ),
    ROUND(D46 * E46 * PRODUCT(1 - G46:G46 / 100), 2),
"")</f>
        <v/>
      </c>
      <c r="X46" s="1" t="str" cm="1">
        <f t="array" ref="X46">IF(
    AND(
        F46=4,
        OR(O46=0, O46=1),
        N46&lt;&gt;0,
        NOT( OR( H46&gt;0, I46&gt;0, J46&gt;0, L46&gt;0 ) )
    ),
    ROUND(D46 * E46 * PRODUCT(1 - G46:G46 / 100, 1 - K46:K46 / 100, 1 - M46:M46 / 100), 2),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0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 OR( H47&gt;0, I47&gt;0, J47&gt;0, L47&gt;0 ) )
    ),
    ROUND(D47 * E47 * PRODUCT(1 - G47:G47 / 100, 1 - K47:K47 / 100, 1 - M47:M47 / 100), 2),
"")</f>
        <v/>
      </c>
      <c r="U47" s="1" t="str" cm="1">
        <f t="array" ref="U47">IF(
    AND(
        F47=1,
        OR(O47=0,O47=1),
        N47&lt;&gt;0,
        NOT( OR( H47&gt;0, I47&gt;0, J47&gt;0, L47&gt;0 ) )
    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 OR( H47&gt;0, I47&gt;0, J47&gt;0, L47&gt;0 ) )
    ),
    ROUND(D47 * E47 * PRODUCT(1 - G47:G47 / 100, 1 - K47:K47 / 100, 1 - M47:M47 / 100), 2),
"")</f>
        <v/>
      </c>
      <c r="W47" s="1" t="str" cm="1">
        <f t="array" ref="W47">IF(
    AND(
        F47=3,
        OR(O47=0, O47=1),
        N47&lt;&gt;0
    ),
    ROUND(D47 * E47 * PRODUCT(1 - G47:G47 / 100), 2),
"")</f>
        <v/>
      </c>
      <c r="X47" s="1" t="str" cm="1">
        <f t="array" ref="X47">IF(
    AND(
        F47=4,
        OR(O47=0, O47=1),
        N47&lt;&gt;0,
        NOT( OR( H47&gt;0, I47&gt;0, J47&gt;0, L47&gt;0 ) )
    ),
    ROUND(D47 * E47 * PRODUCT(1 - G47:G47 / 100, 1 - K47:K47 / 100, 1 - M47:M47 / 100), 2),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0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 OR( H48&gt;0, I48&gt;0, J48&gt;0, L48&gt;0 ) )
    ),
    ROUND(D48 * E48 * PRODUCT(1 - G48:G48 / 100, 1 - K48:K48 / 100, 1 - M48:M48 / 100), 2),
"")</f>
        <v/>
      </c>
      <c r="U48" s="1" t="str" cm="1">
        <f t="array" ref="U48">IF(
    AND(
        F48=1,
        OR(O48=0,O48=1),
        N48&lt;&gt;0,
        NOT( OR( H48&gt;0, I48&gt;0, J48&gt;0, L48&gt;0 ) )
    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 OR( H48&gt;0, I48&gt;0, J48&gt;0, L48&gt;0 ) )
    ),
    ROUND(D48 * E48 * PRODUCT(1 - G48:G48 / 100, 1 - K48:K48 / 100, 1 - M48:M48 / 100), 2),
"")</f>
        <v/>
      </c>
      <c r="W48" s="1" t="str" cm="1">
        <f t="array" ref="W48">IF(
    AND(
        F48=3,
        OR(O48=0, O48=1),
        N48&lt;&gt;0
    ),
    ROUND(D48 * E48 * PRODUCT(1 - G48:G48 / 100), 2),
"")</f>
        <v/>
      </c>
      <c r="X48" s="1" t="str" cm="1">
        <f t="array" ref="X48">IF(
    AND(
        F48=4,
        OR(O48=0, O48=1),
        N48&lt;&gt;0,
        NOT( OR( H48&gt;0, I48&gt;0, J48&gt;0, L48&gt;0 ) )
    ),
    ROUND(D48 * E48 * PRODUCT(1 - G48:G48 / 100, 1 - K48:K48 / 100, 1 - M48:M48 / 100), 2),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0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 OR( H49&gt;0, I49&gt;0, J49&gt;0, L49&gt;0 ) )
    ),
    ROUND(D49 * E49 * PRODUCT(1 - G49:G49 / 100, 1 - K49:K49 / 100, 1 - M49:M49 / 100), 2),
"")</f>
        <v/>
      </c>
      <c r="U49" s="1" t="str" cm="1">
        <f t="array" ref="U49">IF(
    AND(
        F49=1,
        OR(O49=0,O49=1),
        N49&lt;&gt;0,
        NOT( OR( H49&gt;0, I49&gt;0, J49&gt;0, L49&gt;0 ) )
    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 OR( H49&gt;0, I49&gt;0, J49&gt;0, L49&gt;0 ) )
    ),
    ROUND(D49 * E49 * PRODUCT(1 - G49:G49 / 100, 1 - K49:K49 / 100, 1 - M49:M49 / 100), 2),
"")</f>
        <v/>
      </c>
      <c r="W49" s="1" t="str" cm="1">
        <f t="array" ref="W49">IF(
    AND(
        F49=3,
        OR(O49=0, O49=1),
        N49&lt;&gt;0
    ),
    ROUND(D49 * E49 * PRODUCT(1 - G49:G49 / 100), 2),
"")</f>
        <v/>
      </c>
      <c r="X49" s="1" t="str" cm="1">
        <f t="array" ref="X49">IF(
    AND(
        F49=4,
        OR(O49=0, O49=1),
        N49&lt;&gt;0,
        NOT( OR( H49&gt;0, I49&gt;0, J49&gt;0, L49&gt;0 ) )
    ),
    ROUND(D49 * E49 * PRODUCT(1 - G49:G49 / 100, 1 - K49:K49 / 100, 1 - M49:M49 / 100), 2),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0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 OR( H50&gt;0, I50&gt;0, J50&gt;0, L50&gt;0 ) )
    ),
    ROUND(D50 * E50 * PRODUCT(1 - G50:G50 / 100, 1 - K50:K50 / 100, 1 - M50:M50 / 100), 2),
"")</f>
        <v/>
      </c>
      <c r="U50" s="1" t="str" cm="1">
        <f t="array" ref="U50">IF(
    AND(
        F50=1,
        OR(O50=0,O50=1),
        N50&lt;&gt;0,
        NOT( OR( H50&gt;0, I50&gt;0, J50&gt;0, L50&gt;0 ) )
    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 OR( H50&gt;0, I50&gt;0, J50&gt;0, L50&gt;0 ) )
    ),
    ROUND(D50 * E50 * PRODUCT(1 - G50:G50 / 100, 1 - K50:K50 / 100, 1 - M50:M50 / 100), 2),
"")</f>
        <v/>
      </c>
      <c r="W50" s="1" t="str" cm="1">
        <f t="array" ref="W50">IF(
    AND(
        F50=3,
        OR(O50=0, O50=1),
        N50&lt;&gt;0
    ),
    ROUND(D50 * E50 * PRODUCT(1 - G50:G50 / 100), 2),
"")</f>
        <v/>
      </c>
      <c r="X50" s="1" t="str" cm="1">
        <f t="array" ref="X50">IF(
    AND(
        F50=4,
        OR(O50=0, O50=1),
        N50&lt;&gt;0,
        NOT( OR( H50&gt;0, I50&gt;0, J50&gt;0, L50&gt;0 ) )
    ),
    ROUND(D50 * E50 * PRODUCT(1 - G50:G50 / 100, 1 - K50:K50 / 100, 1 - M50:M50 / 100), 2),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0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 OR( H51&gt;0, I51&gt;0, J51&gt;0, L51&gt;0 ) )
    ),
    ROUND(D51 * E51 * PRODUCT(1 - G51:G51 / 100, 1 - K51:K51 / 100, 1 - M51:M51 / 100), 2),
"")</f>
        <v/>
      </c>
      <c r="U51" s="1" t="str" cm="1">
        <f t="array" ref="U51">IF(
    AND(
        F51=1,
        OR(O51=0,O51=1),
        N51&lt;&gt;0,
        NOT( OR( H51&gt;0, I51&gt;0, J51&gt;0, L51&gt;0 ) )
    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 OR( H51&gt;0, I51&gt;0, J51&gt;0, L51&gt;0 ) )
    ),
    ROUND(D51 * E51 * PRODUCT(1 - G51:G51 / 100, 1 - K51:K51 / 100, 1 - M51:M51 / 100), 2),
"")</f>
        <v/>
      </c>
      <c r="W51" s="1" t="str" cm="1">
        <f t="array" ref="W51">IF(
    AND(
        F51=3,
        OR(O51=0, O51=1),
        N51&lt;&gt;0
    ),
    ROUND(D51 * E51 * PRODUCT(1 - G51:G51 / 100), 2),
"")</f>
        <v/>
      </c>
      <c r="X51" s="1" t="str" cm="1">
        <f t="array" ref="X51">IF(
    AND(
        F51=4,
        OR(O51=0, O51=1),
        N51&lt;&gt;0,
        NOT( OR( H51&gt;0, I51&gt;0, J51&gt;0, L51&gt;0 ) )
    ),
    ROUND(D51 * E51 * PRODUCT(1 - G51:G51 / 100, 1 - K51:K51 / 100, 1 - M51:M51 / 100), 2),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0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 OR( H52&gt;0, I52&gt;0, J52&gt;0, L52&gt;0 ) )
    ),
    ROUND(D52 * E52 * PRODUCT(1 - G52:G52 / 100, 1 - K52:K52 / 100, 1 - M52:M52 / 100), 2),
"")</f>
        <v/>
      </c>
      <c r="U52" s="1" t="str" cm="1">
        <f t="array" ref="U52">IF(
    AND(
        F52=1,
        OR(O52=0,O52=1),
        N52&lt;&gt;0,
        NOT( OR( H52&gt;0, I52&gt;0, J52&gt;0, L52&gt;0 ) )
    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 OR( H52&gt;0, I52&gt;0, J52&gt;0, L52&gt;0 ) )
    ),
    ROUND(D52 * E52 * PRODUCT(1 - G52:G52 / 100, 1 - K52:K52 / 100, 1 - M52:M52 / 100), 2),
"")</f>
        <v/>
      </c>
      <c r="W52" s="1" t="str" cm="1">
        <f t="array" ref="W52">IF(
    AND(
        F52=3,
        OR(O52=0, O52=1),
        N52&lt;&gt;0
    ),
    ROUND(D52 * E52 * PRODUCT(1 - G52:G52 / 100), 2),
"")</f>
        <v/>
      </c>
      <c r="X52" s="1" t="str" cm="1">
        <f t="array" ref="X52">IF(
    AND(
        F52=4,
        OR(O52=0, O52=1),
        N52&lt;&gt;0,
        NOT( OR( H52&gt;0, I52&gt;0, J52&gt;0, L52&gt;0 ) )
    ),
    ROUND(D52 * E52 * PRODUCT(1 - G52:G52 / 100, 1 - K52:K52 / 100, 1 - M52:M52 / 100), 2),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0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 OR( H53&gt;0, I53&gt;0, J53&gt;0, L53&gt;0 ) )
    ),
    ROUND(D53 * E53 * PRODUCT(1 - G53:G53 / 100, 1 - K53:K53 / 100, 1 - M53:M53 / 100), 2),
"")</f>
        <v/>
      </c>
      <c r="U53" s="1" t="str" cm="1">
        <f t="array" ref="U53">IF(
    AND(
        F53=1,
        OR(O53=0,O53=1),
        N53&lt;&gt;0,
        NOT( OR( H53&gt;0, I53&gt;0, J53&gt;0, L53&gt;0 ) )
    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 OR( H53&gt;0, I53&gt;0, J53&gt;0, L53&gt;0 ) )
    ),
    ROUND(D53 * E53 * PRODUCT(1 - G53:G53 / 100, 1 - K53:K53 / 100, 1 - M53:M53 / 100), 2),
"")</f>
        <v/>
      </c>
      <c r="W53" s="1" t="str" cm="1">
        <f t="array" ref="W53">IF(
    AND(
        F53=3,
        OR(O53=0, O53=1),
        N53&lt;&gt;0
    ),
    ROUND(D53 * E53 * PRODUCT(1 - G53:G53 / 100), 2),
"")</f>
        <v/>
      </c>
      <c r="X53" s="1" t="str" cm="1">
        <f t="array" ref="X53">IF(
    AND(
        F53=4,
        OR(O53=0, O53=1),
        N53&lt;&gt;0,
        NOT( OR( H53&gt;0, I53&gt;0, J53&gt;0, L53&gt;0 ) )
    ),
    ROUND(D53 * E53 * PRODUCT(1 - G53:G53 / 100, 1 - K53:K53 / 100, 1 - M53:M53 / 100), 2),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0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 OR( H54&gt;0, I54&gt;0, J54&gt;0, L54&gt;0 ) )
    ),
    ROUND(D54 * E54 * PRODUCT(1 - G54:G54 / 100, 1 - K54:K54 / 100, 1 - M54:M54 / 100), 2),
"")</f>
        <v/>
      </c>
      <c r="U54" s="1" t="str" cm="1">
        <f t="array" ref="U54">IF(
    AND(
        F54=1,
        OR(O54=0,O54=1),
        N54&lt;&gt;0,
        NOT( OR( H54&gt;0, I54&gt;0, J54&gt;0, L54&gt;0 ) )
    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 OR( H54&gt;0, I54&gt;0, J54&gt;0, L54&gt;0 ) )
    ),
    ROUND(D54 * E54 * PRODUCT(1 - G54:G54 / 100, 1 - K54:K54 / 100, 1 - M54:M54 / 100), 2),
"")</f>
        <v/>
      </c>
      <c r="W54" s="1" t="str" cm="1">
        <f t="array" ref="W54">IF(
    AND(
        F54=3,
        OR(O54=0, O54=1),
        N54&lt;&gt;0
    ),
    ROUND(D54 * E54 * PRODUCT(1 - G54:G54 / 100), 2),
"")</f>
        <v/>
      </c>
      <c r="X54" s="1" t="str" cm="1">
        <f t="array" ref="X54">IF(
    AND(
        F54=4,
        OR(O54=0, O54=1),
        N54&lt;&gt;0,
        NOT( OR( H54&gt;0, I54&gt;0, J54&gt;0, L54&gt;0 ) )
    ),
    ROUND(D54 * E54 * PRODUCT(1 - G54:G54 / 100, 1 - K54:K54 / 100, 1 - M54:M54 / 100), 2),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0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 OR( H55&gt;0, I55&gt;0, J55&gt;0, L55&gt;0 ) )
    ),
    ROUND(D55 * E55 * PRODUCT(1 - G55:G55 / 100, 1 - K55:K55 / 100, 1 - M55:M55 / 100), 2),
"")</f>
        <v/>
      </c>
      <c r="U55" s="1" t="str" cm="1">
        <f t="array" ref="U55">IF(
    AND(
        F55=1,
        OR(O55=0,O55=1),
        N55&lt;&gt;0,
        NOT( OR( H55&gt;0, I55&gt;0, J55&gt;0, L55&gt;0 ) )
    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 OR( H55&gt;0, I55&gt;0, J55&gt;0, L55&gt;0 ) )
    ),
    ROUND(D55 * E55 * PRODUCT(1 - G55:G55 / 100, 1 - K55:K55 / 100, 1 - M55:M55 / 100), 2),
"")</f>
        <v/>
      </c>
      <c r="W55" s="1" t="str" cm="1">
        <f t="array" ref="W55">IF(
    AND(
        F55=3,
        OR(O55=0, O55=1),
        N55&lt;&gt;0
    ),
    ROUND(D55 * E55 * PRODUCT(1 - G55:G55 / 100), 2),
"")</f>
        <v/>
      </c>
      <c r="X55" s="1" t="str" cm="1">
        <f t="array" ref="X55">IF(
    AND(
        F55=4,
        OR(O55=0, O55=1),
        N55&lt;&gt;0,
        NOT( OR( H55&gt;0, I55&gt;0, J55&gt;0, L55&gt;0 ) )
    ),
    ROUND(D55 * E55 * PRODUCT(1 - G55:G55 / 100, 1 - K55:K55 / 100, 1 - M55:M55 / 100), 2),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0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 OR( H56&gt;0, I56&gt;0, J56&gt;0, L56&gt;0 ) )
    ),
    ROUND(D56 * E56 * PRODUCT(1 - G56:G56 / 100, 1 - K56:K56 / 100, 1 - M56:M56 / 100), 2),
"")</f>
        <v/>
      </c>
      <c r="U56" s="1" t="str" cm="1">
        <f t="array" ref="U56">IF(
    AND(
        F56=1,
        OR(O56=0,O56=1),
        N56&lt;&gt;0,
        NOT( OR( H56&gt;0, I56&gt;0, J56&gt;0, L56&gt;0 ) )
    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 OR( H56&gt;0, I56&gt;0, J56&gt;0, L56&gt;0 ) )
    ),
    ROUND(D56 * E56 * PRODUCT(1 - G56:G56 / 100, 1 - K56:K56 / 100, 1 - M56:M56 / 100), 2),
"")</f>
        <v/>
      </c>
      <c r="W56" s="1" t="str" cm="1">
        <f t="array" ref="W56">IF(
    AND(
        F56=3,
        OR(O56=0, O56=1),
        N56&lt;&gt;0
    ),
    ROUND(D56 * E56 * PRODUCT(1 - G56:G56 / 100), 2),
"")</f>
        <v/>
      </c>
      <c r="X56" s="1" t="str" cm="1">
        <f t="array" ref="X56">IF(
    AND(
        F56=4,
        OR(O56=0, O56=1),
        N56&lt;&gt;0,
        NOT( OR( H56&gt;0, I56&gt;0, J56&gt;0, L56&gt;0 ) )
    ),
    ROUND(D56 * E56 * PRODUCT(1 - G56:G56 / 100, 1 - K56:K56 / 100, 1 - M56:M56 / 100), 2),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0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 OR( H57&gt;0, I57&gt;0, J57&gt;0, L57&gt;0 ) )
    ),
    ROUND(D57 * E57 * PRODUCT(1 - G57:G57 / 100, 1 - K57:K57 / 100, 1 - M57:M57 / 100), 2),
"")</f>
        <v/>
      </c>
      <c r="U57" s="1" t="str" cm="1">
        <f t="array" ref="U57">IF(
    AND(
        F57=1,
        OR(O57=0,O57=1),
        N57&lt;&gt;0,
        NOT( OR( H57&gt;0, I57&gt;0, J57&gt;0, L57&gt;0 ) )
    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 OR( H57&gt;0, I57&gt;0, J57&gt;0, L57&gt;0 ) )
    ),
    ROUND(D57 * E57 * PRODUCT(1 - G57:G57 / 100, 1 - K57:K57 / 100, 1 - M57:M57 / 100), 2),
"")</f>
        <v/>
      </c>
      <c r="W57" s="1" t="str" cm="1">
        <f t="array" ref="W57">IF(
    AND(
        F57=3,
        OR(O57=0, O57=1),
        N57&lt;&gt;0
    ),
    ROUND(D57 * E57 * PRODUCT(1 - G57:G57 / 100), 2),
"")</f>
        <v/>
      </c>
      <c r="X57" s="1" t="str" cm="1">
        <f t="array" ref="X57">IF(
    AND(
        F57=4,
        OR(O57=0, O57=1),
        N57&lt;&gt;0,
        NOT( OR( H57&gt;0, I57&gt;0, J57&gt;0, L57&gt;0 ) )
    ),
    ROUND(D57 * E57 * PRODUCT(1 - G57:G57 / 100, 1 - K57:K57 / 100, 1 - M57:M57 / 100), 2),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0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 OR( H58&gt;0, I58&gt;0, J58&gt;0, L58&gt;0 ) )
    ),
    ROUND(D58 * E58 * PRODUCT(1 - G58:G58 / 100, 1 - K58:K58 / 100, 1 - M58:M58 / 100), 2),
"")</f>
        <v/>
      </c>
      <c r="U58" s="1" t="str" cm="1">
        <f t="array" ref="U58">IF(
    AND(
        F58=1,
        OR(O58=0,O58=1),
        N58&lt;&gt;0,
        NOT( OR( H58&gt;0, I58&gt;0, J58&gt;0, L58&gt;0 ) )
    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 OR( H58&gt;0, I58&gt;0, J58&gt;0, L58&gt;0 ) )
    ),
    ROUND(D58 * E58 * PRODUCT(1 - G58:G58 / 100, 1 - K58:K58 / 100, 1 - M58:M58 / 100), 2),
"")</f>
        <v/>
      </c>
      <c r="W58" s="1" t="str" cm="1">
        <f t="array" ref="W58">IF(
    AND(
        F58=3,
        OR(O58=0, O58=1),
        N58&lt;&gt;0
    ),
    ROUND(D58 * E58 * PRODUCT(1 - G58:G58 / 100), 2),
"")</f>
        <v/>
      </c>
      <c r="X58" s="1" t="str" cm="1">
        <f t="array" ref="X58">IF(
    AND(
        F58=4,
        OR(O58=0, O58=1),
        N58&lt;&gt;0,
        NOT( OR( H58&gt;0, I58&gt;0, J58&gt;0, L58&gt;0 ) )
    ),
    ROUND(D58 * E58 * PRODUCT(1 - G58:G58 / 100, 1 - K58:K58 / 100, 1 - M58:M58 / 100), 2),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0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 OR( H59&gt;0, I59&gt;0, J59&gt;0, L59&gt;0 ) )
    ),
    ROUND(D59 * E59 * PRODUCT(1 - G59:G59 / 100, 1 - K59:K59 / 100, 1 - M59:M59 / 100), 2),
"")</f>
        <v/>
      </c>
      <c r="U59" s="1" t="str" cm="1">
        <f t="array" ref="U59">IF(
    AND(
        F59=1,
        OR(O59=0,O59=1),
        N59&lt;&gt;0,
        NOT( OR( H59&gt;0, I59&gt;0, J59&gt;0, L59&gt;0 ) )
    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 OR( H59&gt;0, I59&gt;0, J59&gt;0, L59&gt;0 ) )
    ),
    ROUND(D59 * E59 * PRODUCT(1 - G59:G59 / 100, 1 - K59:K59 / 100, 1 - M59:M59 / 100), 2),
"")</f>
        <v/>
      </c>
      <c r="W59" s="1" t="str" cm="1">
        <f t="array" ref="W59">IF(
    AND(
        F59=3,
        OR(O59=0, O59=1),
        N59&lt;&gt;0
    ),
    ROUND(D59 * E59 * PRODUCT(1 - G59:G59 / 100), 2),
"")</f>
        <v/>
      </c>
      <c r="X59" s="1" t="str" cm="1">
        <f t="array" ref="X59">IF(
    AND(
        F59=4,
        OR(O59=0, O59=1),
        N59&lt;&gt;0,
        NOT( OR( H59&gt;0, I59&gt;0, J59&gt;0, L59&gt;0 ) )
    ),
    ROUND(D59 * E59 * PRODUCT(1 - G59:G59 / 100, 1 - K59:K59 / 100, 1 - M59:M59 / 100), 2),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0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 OR( H60&gt;0, I60&gt;0, J60&gt;0, L60&gt;0 ) )
    ),
    ROUND(D60 * E60 * PRODUCT(1 - G60:G60 / 100, 1 - K60:K60 / 100, 1 - M60:M60 / 100), 2),
"")</f>
        <v/>
      </c>
      <c r="U60" s="1" t="str" cm="1">
        <f t="array" ref="U60">IF(
    AND(
        F60=1,
        OR(O60=0,O60=1),
        N60&lt;&gt;0,
        NOT( OR( H60&gt;0, I60&gt;0, J60&gt;0, L60&gt;0 ) )
    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 OR( H60&gt;0, I60&gt;0, J60&gt;0, L60&gt;0 ) )
    ),
    ROUND(D60 * E60 * PRODUCT(1 - G60:G60 / 100, 1 - K60:K60 / 100, 1 - M60:M60 / 100), 2),
"")</f>
        <v/>
      </c>
      <c r="W60" s="1" t="str" cm="1">
        <f t="array" ref="W60">IF(
    AND(
        F60=3,
        OR(O60=0, O60=1),
        N60&lt;&gt;0
    ),
    ROUND(D60 * E60 * PRODUCT(1 - G60:G60 / 100), 2),
"")</f>
        <v/>
      </c>
      <c r="X60" s="1" t="str" cm="1">
        <f t="array" ref="X60">IF(
    AND(
        F60=4,
        OR(O60=0, O60=1),
        N60&lt;&gt;0,
        NOT( OR( H60&gt;0, I60&gt;0, J60&gt;0, L60&gt;0 ) )
    ),
    ROUND(D60 * E60 * PRODUCT(1 - G60:G60 / 100, 1 - K60:K60 / 100, 1 - M60:M60 / 100), 2),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0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 OR( H61&gt;0, I61&gt;0, J61&gt;0, L61&gt;0 ) )
    ),
    ROUND(D61 * E61 * PRODUCT(1 - G61:G61 / 100, 1 - K61:K61 / 100, 1 - M61:M61 / 100), 2),
"")</f>
        <v/>
      </c>
      <c r="U61" s="1" t="str" cm="1">
        <f t="array" ref="U61">IF(
    AND(
        F61=1,
        OR(O61=0,O61=1),
        N61&lt;&gt;0,
        NOT( OR( H61&gt;0, I61&gt;0, J61&gt;0, L61&gt;0 ) )
    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 OR( H61&gt;0, I61&gt;0, J61&gt;0, L61&gt;0 ) )
    ),
    ROUND(D61 * E61 * PRODUCT(1 - G61:G61 / 100, 1 - K61:K61 / 100, 1 - M61:M61 / 100), 2),
"")</f>
        <v/>
      </c>
      <c r="W61" s="1" t="str" cm="1">
        <f t="array" ref="W61">IF(
    AND(
        F61=3,
        OR(O61=0, O61=1),
        N61&lt;&gt;0
    ),
    ROUND(D61 * E61 * PRODUCT(1 - G61:G61 / 100), 2),
"")</f>
        <v/>
      </c>
      <c r="X61" s="1" t="str" cm="1">
        <f t="array" ref="X61">IF(
    AND(
        F61=4,
        OR(O61=0, O61=1),
        N61&lt;&gt;0,
        NOT( OR( H61&gt;0, I61&gt;0, J61&gt;0, L61&gt;0 ) )
    ),
    ROUND(D61 * E61 * PRODUCT(1 - G61:G61 / 100, 1 - K61:K61 / 100, 1 - M61:M61 / 100), 2),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0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 OR( H62&gt;0, I62&gt;0, J62&gt;0, L62&gt;0 ) )
    ),
    ROUND(D62 * E62 * PRODUCT(1 - G62:G62 / 100, 1 - K62:K62 / 100, 1 - M62:M62 / 100), 2),
"")</f>
        <v/>
      </c>
      <c r="U62" s="1" t="str" cm="1">
        <f t="array" ref="U62">IF(
    AND(
        F62=1,
        OR(O62=0,O62=1),
        N62&lt;&gt;0,
        NOT( OR( H62&gt;0, I62&gt;0, J62&gt;0, L62&gt;0 ) )
    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 OR( H62&gt;0, I62&gt;0, J62&gt;0, L62&gt;0 ) )
    ),
    ROUND(D62 * E62 * PRODUCT(1 - G62:G62 / 100, 1 - K62:K62 / 100, 1 - M62:M62 / 100), 2),
"")</f>
        <v/>
      </c>
      <c r="W62" s="1" t="str" cm="1">
        <f t="array" ref="W62">IF(
    AND(
        F62=3,
        OR(O62=0, O62=1),
        N62&lt;&gt;0
    ),
    ROUND(D62 * E62 * PRODUCT(1 - G62:G62 / 100), 2),
"")</f>
        <v/>
      </c>
      <c r="X62" s="1" t="str" cm="1">
        <f t="array" ref="X62">IF(
    AND(
        F62=4,
        OR(O62=0, O62=1),
        N62&lt;&gt;0,
        NOT( OR( H62&gt;0, I62&gt;0, J62&gt;0, L62&gt;0 ) )
    ),
    ROUND(D62 * E62 * PRODUCT(1 - G62:G62 / 100, 1 - K62:K62 / 100, 1 - M62:M62 / 100), 2),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0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 OR( H63&gt;0, I63&gt;0, J63&gt;0, L63&gt;0 ) )
    ),
    ROUND(D63 * E63 * PRODUCT(1 - G63:G63 / 100, 1 - K63:K63 / 100, 1 - M63:M63 / 100), 2),
"")</f>
        <v/>
      </c>
      <c r="U63" s="1" t="str" cm="1">
        <f t="array" ref="U63">IF(
    AND(
        F63=1,
        OR(O63=0,O63=1),
        N63&lt;&gt;0,
        NOT( OR( H63&gt;0, I63&gt;0, J63&gt;0, L63&gt;0 ) )
    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 OR( H63&gt;0, I63&gt;0, J63&gt;0, L63&gt;0 ) )
    ),
    ROUND(D63 * E63 * PRODUCT(1 - G63:G63 / 100, 1 - K63:K63 / 100, 1 - M63:M63 / 100), 2),
"")</f>
        <v/>
      </c>
      <c r="W63" s="1" t="str" cm="1">
        <f t="array" ref="W63">IF(
    AND(
        F63=3,
        OR(O63=0, O63=1),
        N63&lt;&gt;0
    ),
    ROUND(D63 * E63 * PRODUCT(1 - G63:G63 / 100), 2),
"")</f>
        <v/>
      </c>
      <c r="X63" s="1" t="str" cm="1">
        <f t="array" ref="X63">IF(
    AND(
        F63=4,
        OR(O63=0, O63=1),
        N63&lt;&gt;0,
        NOT( OR( H63&gt;0, I63&gt;0, J63&gt;0, L63&gt;0 ) )
    ),
    ROUND(D63 * E63 * PRODUCT(1 - G63:G63 / 100, 1 - K63:K63 / 100, 1 - M63:M63 / 100), 2),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0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 OR( H64&gt;0, I64&gt;0, J64&gt;0, L64&gt;0 ) )
    ),
    ROUND(D64 * E64 * PRODUCT(1 - G64:G64 / 100, 1 - K64:K64 / 100, 1 - M64:M64 / 100), 2),
"")</f>
        <v/>
      </c>
      <c r="U64" s="1" t="str" cm="1">
        <f t="array" ref="U64">IF(
    AND(
        F64=1,
        OR(O64=0,O64=1),
        N64&lt;&gt;0,
        NOT( OR( H64&gt;0, I64&gt;0, J64&gt;0, L64&gt;0 ) )
    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 OR( H64&gt;0, I64&gt;0, J64&gt;0, L64&gt;0 ) )
    ),
    ROUND(D64 * E64 * PRODUCT(1 - G64:G64 / 100, 1 - K64:K64 / 100, 1 - M64:M64 / 100), 2),
"")</f>
        <v/>
      </c>
      <c r="W64" s="1" t="str" cm="1">
        <f t="array" ref="W64">IF(
    AND(
        F64=3,
        OR(O64=0, O64=1),
        N64&lt;&gt;0
    ),
    ROUND(D64 * E64 * PRODUCT(1 - G64:G64 / 100), 2),
"")</f>
        <v/>
      </c>
      <c r="X64" s="1" t="str" cm="1">
        <f t="array" ref="X64">IF(
    AND(
        F64=4,
        OR(O64=0, O64=1),
        N64&lt;&gt;0,
        NOT( OR( H64&gt;0, I64&gt;0, J64&gt;0, L64&gt;0 ) )
    ),
    ROUND(D64 * E64 * PRODUCT(1 - G64:G64 / 100, 1 - K64:K64 / 100, 1 - M64:M64 / 100), 2),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0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 OR( H65&gt;0, I65&gt;0, J65&gt;0, L65&gt;0 ) )
    ),
    ROUND(D65 * E65 * PRODUCT(1 - G65:G65 / 100, 1 - K65:K65 / 100, 1 - M65:M65 / 100), 2),
"")</f>
        <v/>
      </c>
      <c r="U65" s="1" t="str" cm="1">
        <f t="array" ref="U65">IF(
    AND(
        F65=1,
        OR(O65=0,O65=1),
        N65&lt;&gt;0,
        NOT( OR( H65&gt;0, I65&gt;0, J65&gt;0, L65&gt;0 ) )
    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 OR( H65&gt;0, I65&gt;0, J65&gt;0, L65&gt;0 ) )
    ),
    ROUND(D65 * E65 * PRODUCT(1 - G65:G65 / 100, 1 - K65:K65 / 100, 1 - M65:M65 / 100), 2),
"")</f>
        <v/>
      </c>
      <c r="W65" s="1" t="str" cm="1">
        <f t="array" ref="W65">IF(
    AND(
        F65=3,
        OR(O65=0, O65=1),
        N65&lt;&gt;0
    ),
    ROUND(D65 * E65 * PRODUCT(1 - G65:G65 / 100), 2),
"")</f>
        <v/>
      </c>
      <c r="X65" s="1" t="str" cm="1">
        <f t="array" ref="X65">IF(
    AND(
        F65=4,
        OR(O65=0, O65=1),
        N65&lt;&gt;0,
        NOT( OR( H65&gt;0, I65&gt;0, J65&gt;0, L65&gt;0 ) )
    ),
    ROUND(D65 * E65 * PRODUCT(1 - G65:G65 / 100, 1 - K65:K65 / 100, 1 - M65:M65 / 100), 2),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0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 OR( H66&gt;0, I66&gt;0, J66&gt;0, L66&gt;0 ) )
    ),
    ROUND(D66 * E66 * PRODUCT(1 - G66:G66 / 100, 1 - K66:K66 / 100, 1 - M66:M66 / 100), 2),
"")</f>
        <v/>
      </c>
      <c r="U66" s="1" t="str" cm="1">
        <f t="array" ref="U66">IF(
    AND(
        F66=1,
        OR(O66=0,O66=1),
        N66&lt;&gt;0,
        NOT( OR( H66&gt;0, I66&gt;0, J66&gt;0, L66&gt;0 ) )
    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 OR( H66&gt;0, I66&gt;0, J66&gt;0, L66&gt;0 ) )
    ),
    ROUND(D66 * E66 * PRODUCT(1 - G66:G66 / 100, 1 - K66:K66 / 100, 1 - M66:M66 / 100), 2),
"")</f>
        <v/>
      </c>
      <c r="W66" s="1" t="str" cm="1">
        <f t="array" ref="W66">IF(
    AND(
        F66=3,
        OR(O66=0, O66=1),
        N66&lt;&gt;0
    ),
    ROUND(D66 * E66 * PRODUCT(1 - G66:G66 / 100), 2),
"")</f>
        <v/>
      </c>
      <c r="X66" s="1" t="str" cm="1">
        <f t="array" ref="X66">IF(
    AND(
        F66=4,
        OR(O66=0, O66=1),
        N66&lt;&gt;0,
        NOT( OR( H66&gt;0, I66&gt;0, J66&gt;0, L66&gt;0 ) )
    ),
    ROUND(D66 * E66 * PRODUCT(1 - G66:G66 / 100, 1 - K66:K66 / 100, 1 - M66:M66 / 100), 2),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0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 OR( H67&gt;0, I67&gt;0, J67&gt;0, L67&gt;0 ) )
    ),
    ROUND(D67 * E67 * PRODUCT(1 - G67:G67 / 100, 1 - K67:K67 / 100, 1 - M67:M67 / 100), 2),
"")</f>
        <v/>
      </c>
      <c r="U67" s="1" t="str" cm="1">
        <f t="array" ref="U67">IF(
    AND(
        F67=1,
        OR(O67=0,O67=1),
        N67&lt;&gt;0,
        NOT( OR( H67&gt;0, I67&gt;0, J67&gt;0, L67&gt;0 ) )
    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 OR( H67&gt;0, I67&gt;0, J67&gt;0, L67&gt;0 ) )
    ),
    ROUND(D67 * E67 * PRODUCT(1 - G67:G67 / 100, 1 - K67:K67 / 100, 1 - M67:M67 / 100), 2),
"")</f>
        <v/>
      </c>
      <c r="W67" s="1" t="str" cm="1">
        <f t="array" ref="W67">IF(
    AND(
        F67=3,
        OR(O67=0, O67=1),
        N67&lt;&gt;0
    ),
    ROUND(D67 * E67 * PRODUCT(1 - G67:G67 / 100), 2),
"")</f>
        <v/>
      </c>
      <c r="X67" s="1" t="str" cm="1">
        <f t="array" ref="X67">IF(
    AND(
        F67=4,
        OR(O67=0, O67=1),
        N67&lt;&gt;0,
        NOT( OR( H67&gt;0, I67&gt;0, J67&gt;0, L67&gt;0 ) )
    ),
    ROUND(D67 * E67 * PRODUCT(1 - G67:G67 / 100, 1 - K67:K67 / 100, 1 - M67:M67 / 100), 2),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0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 OR( H68&gt;0, I68&gt;0, J68&gt;0, L68&gt;0 ) )
    ),
    ROUND(D68 * E68 * PRODUCT(1 - G68:G68 / 100, 1 - K68:K68 / 100, 1 - M68:M68 / 100), 2),
"")</f>
        <v/>
      </c>
      <c r="U68" s="1" t="str" cm="1">
        <f t="array" ref="U68">IF(
    AND(
        F68=1,
        OR(O68=0,O68=1),
        N68&lt;&gt;0,
        NOT( OR( H68&gt;0, I68&gt;0, J68&gt;0, L68&gt;0 ) )
    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 OR( H68&gt;0, I68&gt;0, J68&gt;0, L68&gt;0 ) )
    ),
    ROUND(D68 * E68 * PRODUCT(1 - G68:G68 / 100, 1 - K68:K68 / 100, 1 - M68:M68 / 100), 2),
"")</f>
        <v/>
      </c>
      <c r="W68" s="1" t="str" cm="1">
        <f t="array" ref="W68">IF(
    AND(
        F68=3,
        OR(O68=0, O68=1),
        N68&lt;&gt;0
    ),
    ROUND(D68 * E68 * PRODUCT(1 - G68:G68 / 100), 2),
"")</f>
        <v/>
      </c>
      <c r="X68" s="1" t="str" cm="1">
        <f t="array" ref="X68">IF(
    AND(
        F68=4,
        OR(O68=0, O68=1),
        N68&lt;&gt;0,
        NOT( OR( H68&gt;0, I68&gt;0, J68&gt;0, L68&gt;0 ) )
    ),
    ROUND(D68 * E68 * PRODUCT(1 - G68:G68 / 100, 1 - K68:K68 / 100, 1 - M68:M68 / 100), 2),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0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 OR( H69&gt;0, I69&gt;0, J69&gt;0, L69&gt;0 ) )
    ),
    ROUND(D69 * E69 * PRODUCT(1 - G69:G69 / 100, 1 - K69:K69 / 100, 1 - M69:M69 / 100), 2),
"")</f>
        <v/>
      </c>
      <c r="U69" s="1" t="str" cm="1">
        <f t="array" ref="U69">IF(
    AND(
        F69=1,
        OR(O69=0,O69=1),
        N69&lt;&gt;0,
        NOT( OR( H69&gt;0, I69&gt;0, J69&gt;0, L69&gt;0 ) )
    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 OR( H69&gt;0, I69&gt;0, J69&gt;0, L69&gt;0 ) )
    ),
    ROUND(D69 * E69 * PRODUCT(1 - G69:G69 / 100, 1 - K69:K69 / 100, 1 - M69:M69 / 100), 2),
"")</f>
        <v/>
      </c>
      <c r="W69" s="1" t="str" cm="1">
        <f t="array" ref="W69">IF(
    AND(
        F69=3,
        OR(O69=0, O69=1),
        N69&lt;&gt;0
    ),
    ROUND(D69 * E69 * PRODUCT(1 - G69:G69 / 100), 2),
"")</f>
        <v/>
      </c>
      <c r="X69" s="1" t="str" cm="1">
        <f t="array" ref="X69">IF(
    AND(
        F69=4,
        OR(O69=0, O69=1),
        N69&lt;&gt;0,
        NOT( OR( H69&gt;0, I69&gt;0, J69&gt;0, L69&gt;0 ) )
    ),
    ROUND(D69 * E69 * PRODUCT(1 - G69:G69 / 100, 1 - K69:K69 / 100, 1 - M69:M69 / 100), 2),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0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 OR( H70&gt;0, I70&gt;0, J70&gt;0, L70&gt;0 ) )
    ),
    ROUND(D70 * E70 * PRODUCT(1 - G70:G70 / 100, 1 - K70:K70 / 100, 1 - M70:M70 / 100), 2),
"")</f>
        <v/>
      </c>
      <c r="U70" s="1" t="str" cm="1">
        <f t="array" ref="U70">IF(
    AND(
        F70=1,
        OR(O70=0,O70=1),
        N70&lt;&gt;0,
        NOT( OR( H70&gt;0, I70&gt;0, J70&gt;0, L70&gt;0 ) )
    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 OR( H70&gt;0, I70&gt;0, J70&gt;0, L70&gt;0 ) )
    ),
    ROUND(D70 * E70 * PRODUCT(1 - G70:G70 / 100, 1 - K70:K70 / 100, 1 - M70:M70 / 100), 2),
"")</f>
        <v/>
      </c>
      <c r="W70" s="1" t="str" cm="1">
        <f t="array" ref="W70">IF(
    AND(
        F70=3,
        OR(O70=0, O70=1),
        N70&lt;&gt;0
    ),
    ROUND(D70 * E70 * PRODUCT(1 - G70:G70 / 100), 2),
"")</f>
        <v/>
      </c>
      <c r="X70" s="1" t="str" cm="1">
        <f t="array" ref="X70">IF(
    AND(
        F70=4,
        OR(O70=0, O70=1),
        N70&lt;&gt;0,
        NOT( OR( H70&gt;0, I70&gt;0, J70&gt;0, L70&gt;0 ) )
    ),
    ROUND(D70 * E70 * PRODUCT(1 - G70:G70 / 100, 1 - K70:K70 / 100, 1 - M70:M70 / 100), 2),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1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 OR( H71&gt;0, I71&gt;0, J71&gt;0, L71&gt;0 ) )
    ),
    ROUND(D71 * E71 * PRODUCT(1 - G71:G71 / 100, 1 - K71:K71 / 100, 1 - M71:M71 / 100), 2),
"")</f>
        <v/>
      </c>
      <c r="U71" s="1" t="str" cm="1">
        <f t="array" ref="U71">IF(
    AND(
        F71=1,
        OR(O71=0,O71=1),
        N71&lt;&gt;0,
        NOT( OR( H71&gt;0, I71&gt;0, J71&gt;0, L71&gt;0 ) )
    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 OR( H71&gt;0, I71&gt;0, J71&gt;0, L71&gt;0 ) )
    ),
    ROUND(D71 * E71 * PRODUCT(1 - G71:G71 / 100, 1 - K71:K71 / 100, 1 - M71:M71 / 100), 2),
"")</f>
        <v/>
      </c>
      <c r="W71" s="1" t="str" cm="1">
        <f t="array" ref="W71">IF(
    AND(
        F71=3,
        OR(O71=0, O71=1),
        N71&lt;&gt;0
    ),
    ROUND(D71 * E71 * PRODUCT(1 - G71:G71 / 100), 2),
"")</f>
        <v/>
      </c>
      <c r="X71" s="1" t="str" cm="1">
        <f t="array" ref="X71">IF(
    AND(
        F71=4,
        OR(O71=0, O71=1),
        N71&lt;&gt;0,
        NOT( OR( H71&gt;0, I71&gt;0, J71&gt;0, L71&gt;0 ) )
    ),
    ROUND(D71 * E71 * PRODUCT(1 - G71:G71 / 100, 1 - K71:K71 / 100, 1 - M71:M71 / 100), 2),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1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 OR( H72&gt;0, I72&gt;0, J72&gt;0, L72&gt;0 ) )
    ),
    ROUND(D72 * E72 * PRODUCT(1 - G72:G72 / 100, 1 - K72:K72 / 100, 1 - M72:M72 / 100), 2),
"")</f>
        <v/>
      </c>
      <c r="U72" s="1" t="str" cm="1">
        <f t="array" ref="U72">IF(
    AND(
        F72=1,
        OR(O72=0,O72=1),
        N72&lt;&gt;0,
        NOT( OR( H72&gt;0, I72&gt;0, J72&gt;0, L72&gt;0 ) )
    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 OR( H72&gt;0, I72&gt;0, J72&gt;0, L72&gt;0 ) )
    ),
    ROUND(D72 * E72 * PRODUCT(1 - G72:G72 / 100, 1 - K72:K72 / 100, 1 - M72:M72 / 100), 2),
"")</f>
        <v/>
      </c>
      <c r="W72" s="1" t="str" cm="1">
        <f t="array" ref="W72">IF(
    AND(
        F72=3,
        OR(O72=0, O72=1),
        N72&lt;&gt;0
    ),
    ROUND(D72 * E72 * PRODUCT(1 - G72:G72 / 100), 2),
"")</f>
        <v/>
      </c>
      <c r="X72" s="1" t="str" cm="1">
        <f t="array" ref="X72">IF(
    AND(
        F72=4,
        OR(O72=0, O72=1),
        N72&lt;&gt;0,
        NOT( OR( H72&gt;0, I72&gt;0, J72&gt;0, L72&gt;0 ) )
    ),
    ROUND(D72 * E72 * PRODUCT(1 - G72:G72 / 100, 1 - K72:K72 / 100, 1 - M72:M72 / 100), 2),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1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 OR( H73&gt;0, I73&gt;0, J73&gt;0, L73&gt;0 ) )
    ),
    ROUND(D73 * E73 * PRODUCT(1 - G73:G73 / 100, 1 - K73:K73 / 100, 1 - M73:M73 / 100), 2),
"")</f>
        <v/>
      </c>
      <c r="U73" s="1" t="str" cm="1">
        <f t="array" ref="U73">IF(
    AND(
        F73=1,
        OR(O73=0,O73=1),
        N73&lt;&gt;0,
        NOT( OR( H73&gt;0, I73&gt;0, J73&gt;0, L73&gt;0 ) )
    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 OR( H73&gt;0, I73&gt;0, J73&gt;0, L73&gt;0 ) )
    ),
    ROUND(D73 * E73 * PRODUCT(1 - G73:G73 / 100, 1 - K73:K73 / 100, 1 - M73:M73 / 100), 2),
"")</f>
        <v/>
      </c>
      <c r="W73" s="1" t="str" cm="1">
        <f t="array" ref="W73">IF(
    AND(
        F73=3,
        OR(O73=0, O73=1),
        N73&lt;&gt;0
    ),
    ROUND(D73 * E73 * PRODUCT(1 - G73:G73 / 100), 2),
"")</f>
        <v/>
      </c>
      <c r="X73" s="1" t="str" cm="1">
        <f t="array" ref="X73">IF(
    AND(
        F73=4,
        OR(O73=0, O73=1),
        N73&lt;&gt;0,
        NOT( OR( H73&gt;0, I73&gt;0, J73&gt;0, L73&gt;0 ) )
    ),
    ROUND(D73 * E73 * PRODUCT(1 - G73:G73 / 100, 1 - K73:K73 / 100, 1 - M73:M73 / 100), 2),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1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 OR( H74&gt;0, I74&gt;0, J74&gt;0, L74&gt;0 ) )
    ),
    ROUND(D74 * E74 * PRODUCT(1 - G74:G74 / 100, 1 - K74:K74 / 100, 1 - M74:M74 / 100), 2),
"")</f>
        <v/>
      </c>
      <c r="U74" s="1" t="str" cm="1">
        <f t="array" ref="U74">IF(
    AND(
        F74=1,
        OR(O74=0,O74=1),
        N74&lt;&gt;0,
        NOT( OR( H74&gt;0, I74&gt;0, J74&gt;0, L74&gt;0 ) )
    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 OR( H74&gt;0, I74&gt;0, J74&gt;0, L74&gt;0 ) )
    ),
    ROUND(D74 * E74 * PRODUCT(1 - G74:G74 / 100, 1 - K74:K74 / 100, 1 - M74:M74 / 100), 2),
"")</f>
        <v/>
      </c>
      <c r="W74" s="1" t="str" cm="1">
        <f t="array" ref="W74">IF(
    AND(
        F74=3,
        OR(O74=0, O74=1),
        N74&lt;&gt;0
    ),
    ROUND(D74 * E74 * PRODUCT(1 - G74:G74 / 100), 2),
"")</f>
        <v/>
      </c>
      <c r="X74" s="1" t="str" cm="1">
        <f t="array" ref="X74">IF(
    AND(
        F74=4,
        OR(O74=0, O74=1),
        N74&lt;&gt;0,
        NOT( OR( H74&gt;0, I74&gt;0, J74&gt;0, L74&gt;0 ) )
    ),
    ROUND(D74 * E74 * PRODUCT(1 - G74:G74 / 100, 1 - K74:K74 / 100, 1 - M74:M74 / 100), 2),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1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 OR( H75&gt;0, I75&gt;0, J75&gt;0, L75&gt;0 ) )
    ),
    ROUND(D75 * E75 * PRODUCT(1 - G75:G75 / 100, 1 - K75:K75 / 100, 1 - M75:M75 / 100), 2),
"")</f>
        <v/>
      </c>
      <c r="U75" s="1" t="str" cm="1">
        <f t="array" ref="U75">IF(
    AND(
        F75=1,
        OR(O75=0,O75=1),
        N75&lt;&gt;0,
        NOT( OR( H75&gt;0, I75&gt;0, J75&gt;0, L75&gt;0 ) )
    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 OR( H75&gt;0, I75&gt;0, J75&gt;0, L75&gt;0 ) )
    ),
    ROUND(D75 * E75 * PRODUCT(1 - G75:G75 / 100, 1 - K75:K75 / 100, 1 - M75:M75 / 100), 2),
"")</f>
        <v/>
      </c>
      <c r="W75" s="1" t="str" cm="1">
        <f t="array" ref="W75">IF(
    AND(
        F75=3,
        OR(O75=0, O75=1),
        N75&lt;&gt;0
    ),
    ROUND(D75 * E75 * PRODUCT(1 - G75:G75 / 100), 2),
"")</f>
        <v/>
      </c>
      <c r="X75" s="1" t="str" cm="1">
        <f t="array" ref="X75">IF(
    AND(
        F75=4,
        OR(O75=0, O75=1),
        N75&lt;&gt;0,
        NOT( OR( H75&gt;0, I75&gt;0, J75&gt;0, L75&gt;0 ) )
    ),
    ROUND(D75 * E75 * PRODUCT(1 - G75:G75 / 100, 1 - K75:K75 / 100, 1 - M75:M75 / 100), 2),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1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 OR( H76&gt;0, I76&gt;0, J76&gt;0, L76&gt;0 ) )
    ),
    ROUND(D76 * E76 * PRODUCT(1 - G76:G76 / 100, 1 - K76:K76 / 100, 1 - M76:M76 / 100), 2),
"")</f>
        <v/>
      </c>
      <c r="U76" s="1" t="str" cm="1">
        <f t="array" ref="U76">IF(
    AND(
        F76=1,
        OR(O76=0,O76=1),
        N76&lt;&gt;0,
        NOT( OR( H76&gt;0, I76&gt;0, J76&gt;0, L76&gt;0 ) )
    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 OR( H76&gt;0, I76&gt;0, J76&gt;0, L76&gt;0 ) )
    ),
    ROUND(D76 * E76 * PRODUCT(1 - G76:G76 / 100, 1 - K76:K76 / 100, 1 - M76:M76 / 100), 2),
"")</f>
        <v/>
      </c>
      <c r="W76" s="1" t="str" cm="1">
        <f t="array" ref="W76">IF(
    AND(
        F76=3,
        OR(O76=0, O76=1),
        N76&lt;&gt;0
    ),
    ROUND(D76 * E76 * PRODUCT(1 - G76:G76 / 100), 2),
"")</f>
        <v/>
      </c>
      <c r="X76" s="1" t="str" cm="1">
        <f t="array" ref="X76">IF(
    AND(
        F76=4,
        OR(O76=0, O76=1),
        N76&lt;&gt;0,
        NOT( OR( H76&gt;0, I76&gt;0, J76&gt;0, L76&gt;0 ) )
    ),
    ROUND(D76 * E76 * PRODUCT(1 - G76:G76 / 100, 1 - K76:K76 / 100, 1 - M76:M76 / 100), 2),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1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 OR( H77&gt;0, I77&gt;0, J77&gt;0, L77&gt;0 ) )
    ),
    ROUND(D77 * E77 * PRODUCT(1 - G77:G77 / 100, 1 - K77:K77 / 100, 1 - M77:M77 / 100), 2),
"")</f>
        <v/>
      </c>
      <c r="U77" s="1" t="str" cm="1">
        <f t="array" ref="U77">IF(
    AND(
        F77=1,
        OR(O77=0,O77=1),
        N77&lt;&gt;0,
        NOT( OR( H77&gt;0, I77&gt;0, J77&gt;0, L77&gt;0 ) )
    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 OR( H77&gt;0, I77&gt;0, J77&gt;0, L77&gt;0 ) )
    ),
    ROUND(D77 * E77 * PRODUCT(1 - G77:G77 / 100, 1 - K77:K77 / 100, 1 - M77:M77 / 100), 2),
"")</f>
        <v/>
      </c>
      <c r="W77" s="1" t="str" cm="1">
        <f t="array" ref="W77">IF(
    AND(
        F77=3,
        OR(O77=0, O77=1),
        N77&lt;&gt;0
    ),
    ROUND(D77 * E77 * PRODUCT(1 - G77:G77 / 100), 2),
"")</f>
        <v/>
      </c>
      <c r="X77" s="1" t="str" cm="1">
        <f t="array" ref="X77">IF(
    AND(
        F77=4,
        OR(O77=0, O77=1),
        N77&lt;&gt;0,
        NOT( OR( H77&gt;0, I77&gt;0, J77&gt;0, L77&gt;0 ) )
    ),
    ROUND(D77 * E77 * PRODUCT(1 - G77:G77 / 100, 1 - K77:K77 / 100, 1 - M77:M77 / 100), 2),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1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 OR( H78&gt;0, I78&gt;0, J78&gt;0, L78&gt;0 ) )
    ),
    ROUND(D78 * E78 * PRODUCT(1 - G78:G78 / 100, 1 - K78:K78 / 100, 1 - M78:M78 / 100), 2),
"")</f>
        <v/>
      </c>
      <c r="U78" s="1" t="str" cm="1">
        <f t="array" ref="U78">IF(
    AND(
        F78=1,
        OR(O78=0,O78=1),
        N78&lt;&gt;0,
        NOT( OR( H78&gt;0, I78&gt;0, J78&gt;0, L78&gt;0 ) )
    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 OR( H78&gt;0, I78&gt;0, J78&gt;0, L78&gt;0 ) )
    ),
    ROUND(D78 * E78 * PRODUCT(1 - G78:G78 / 100, 1 - K78:K78 / 100, 1 - M78:M78 / 100), 2),
"")</f>
        <v/>
      </c>
      <c r="W78" s="1" t="str" cm="1">
        <f t="array" ref="W78">IF(
    AND(
        F78=3,
        OR(O78=0, O78=1),
        N78&lt;&gt;0
    ),
    ROUND(D78 * E78 * PRODUCT(1 - G78:G78 / 100), 2),
"")</f>
        <v/>
      </c>
      <c r="X78" s="1" t="str" cm="1">
        <f t="array" ref="X78">IF(
    AND(
        F78=4,
        OR(O78=0, O78=1),
        N78&lt;&gt;0,
        NOT( OR( H78&gt;0, I78&gt;0, J78&gt;0, L78&gt;0 ) )
    ),
    ROUND(D78 * E78 * PRODUCT(1 - G78:G78 / 100, 1 - K78:K78 / 100, 1 - M78:M78 / 100), 2),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1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 OR( H79&gt;0, I79&gt;0, J79&gt;0, L79&gt;0 ) )
    ),
    ROUND(D79 * E79 * PRODUCT(1 - G79:G79 / 100, 1 - K79:K79 / 100, 1 - M79:M79 / 100), 2),
"")</f>
        <v/>
      </c>
      <c r="U79" s="1" t="str" cm="1">
        <f t="array" ref="U79">IF(
    AND(
        F79=1,
        OR(O79=0,O79=1),
        N79&lt;&gt;0,
        NOT( OR( H79&gt;0, I79&gt;0, J79&gt;0, L79&gt;0 ) )
    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 OR( H79&gt;0, I79&gt;0, J79&gt;0, L79&gt;0 ) )
    ),
    ROUND(D79 * E79 * PRODUCT(1 - G79:G79 / 100, 1 - K79:K79 / 100, 1 - M79:M79 / 100), 2),
"")</f>
        <v/>
      </c>
      <c r="W79" s="1" t="str" cm="1">
        <f t="array" ref="W79">IF(
    AND(
        F79=3,
        OR(O79=0, O79=1),
        N79&lt;&gt;0
    ),
    ROUND(D79 * E79 * PRODUCT(1 - G79:G79 / 100), 2),
"")</f>
        <v/>
      </c>
      <c r="X79" s="1" t="str" cm="1">
        <f t="array" ref="X79">IF(
    AND(
        F79=4,
        OR(O79=0, O79=1),
        N79&lt;&gt;0,
        NOT( OR( H79&gt;0, I79&gt;0, J79&gt;0, L79&gt;0 ) )
    ),
    ROUND(D79 * E79 * PRODUCT(1 - G79:G79 / 100, 1 - K79:K79 / 100, 1 - M79:M79 / 100), 2),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1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 OR( H80&gt;0, I80&gt;0, J80&gt;0, L80&gt;0 ) )
    ),
    ROUND(D80 * E80 * PRODUCT(1 - G80:G80 / 100, 1 - K80:K80 / 100, 1 - M80:M80 / 100), 2),
"")</f>
        <v/>
      </c>
      <c r="U80" s="1" t="str" cm="1">
        <f t="array" ref="U80">IF(
    AND(
        F80=1,
        OR(O80=0,O80=1),
        N80&lt;&gt;0,
        NOT( OR( H80&gt;0, I80&gt;0, J80&gt;0, L80&gt;0 ) )
    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 OR( H80&gt;0, I80&gt;0, J80&gt;0, L80&gt;0 ) )
    ),
    ROUND(D80 * E80 * PRODUCT(1 - G80:G80 / 100, 1 - K80:K80 / 100, 1 - M80:M80 / 100), 2),
"")</f>
        <v/>
      </c>
      <c r="W80" s="1" t="str" cm="1">
        <f t="array" ref="W80">IF(
    AND(
        F80=3,
        OR(O80=0, O80=1),
        N80&lt;&gt;0
    ),
    ROUND(D80 * E80 * PRODUCT(1 - G80:G80 / 100), 2),
"")</f>
        <v/>
      </c>
      <c r="X80" s="1" t="str" cm="1">
        <f t="array" ref="X80">IF(
    AND(
        F80=4,
        OR(O80=0, O80=1),
        N80&lt;&gt;0,
        NOT( OR( H80&gt;0, I80&gt;0, J80&gt;0, L80&gt;0 ) )
    ),
    ROUND(D80 * E80 * PRODUCT(1 - G80:G80 / 100, 1 - K80:K80 / 100, 1 - M80:M80 / 100), 2),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1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 OR( H81&gt;0, I81&gt;0, J81&gt;0, L81&gt;0 ) )
    ),
    ROUND(D81 * E81 * PRODUCT(1 - G81:G81 / 100, 1 - K81:K81 / 100, 1 - M81:M81 / 100), 2),
"")</f>
        <v/>
      </c>
      <c r="U81" s="1" t="str" cm="1">
        <f t="array" ref="U81">IF(
    AND(
        F81=1,
        OR(O81=0,O81=1),
        N81&lt;&gt;0,
        NOT( OR( H81&gt;0, I81&gt;0, J81&gt;0, L81&gt;0 ) )
    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 OR( H81&gt;0, I81&gt;0, J81&gt;0, L81&gt;0 ) )
    ),
    ROUND(D81 * E81 * PRODUCT(1 - G81:G81 / 100, 1 - K81:K81 / 100, 1 - M81:M81 / 100), 2),
"")</f>
        <v/>
      </c>
      <c r="W81" s="1" t="str" cm="1">
        <f t="array" ref="W81">IF(
    AND(
        F81=3,
        OR(O81=0, O81=1),
        N81&lt;&gt;0
    ),
    ROUND(D81 * E81 * PRODUCT(1 - G81:G81 / 100), 2),
"")</f>
        <v/>
      </c>
      <c r="X81" s="1" t="str" cm="1">
        <f t="array" ref="X81">IF(
    AND(
        F81=4,
        OR(O81=0, O81=1),
        N81&lt;&gt;0,
        NOT( OR( H81&gt;0, I81&gt;0, J81&gt;0, L81&gt;0 ) )
    ),
    ROUND(D81 * E81 * PRODUCT(1 - G81:G81 / 100, 1 - K81:K81 / 100, 1 - M81:M81 / 100), 2),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1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 OR( H82&gt;0, I82&gt;0, J82&gt;0, L82&gt;0 ) )
    ),
    ROUND(D82 * E82 * PRODUCT(1 - G82:G82 / 100, 1 - K82:K82 / 100, 1 - M82:M82 / 100), 2),
"")</f>
        <v/>
      </c>
      <c r="U82" s="1" t="str" cm="1">
        <f t="array" ref="U82">IF(
    AND(
        F82=1,
        OR(O82=0,O82=1),
        N82&lt;&gt;0,
        NOT( OR( H82&gt;0, I82&gt;0, J82&gt;0, L82&gt;0 ) )
    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 OR( H82&gt;0, I82&gt;0, J82&gt;0, L82&gt;0 ) )
    ),
    ROUND(D82 * E82 * PRODUCT(1 - G82:G82 / 100, 1 - K82:K82 / 100, 1 - M82:M82 / 100), 2),
"")</f>
        <v/>
      </c>
      <c r="W82" s="1" t="str" cm="1">
        <f t="array" ref="W82">IF(
    AND(
        F82=3,
        OR(O82=0, O82=1),
        N82&lt;&gt;0
    ),
    ROUND(D82 * E82 * PRODUCT(1 - G82:G82 / 100), 2),
"")</f>
        <v/>
      </c>
      <c r="X82" s="1" t="str" cm="1">
        <f t="array" ref="X82">IF(
    AND(
        F82=4,
        OR(O82=0, O82=1),
        N82&lt;&gt;0,
        NOT( OR( H82&gt;0, I82&gt;0, J82&gt;0, L82&gt;0 ) )
    ),
    ROUND(D82 * E82 * PRODUCT(1 - G82:G82 / 100, 1 - K82:K82 / 100, 1 - M82:M82 / 100), 2),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1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 OR( H83&gt;0, I83&gt;0, J83&gt;0, L83&gt;0 ) )
    ),
    ROUND(D83 * E83 * PRODUCT(1 - G83:G83 / 100, 1 - K83:K83 / 100, 1 - M83:M83 / 100), 2),
"")</f>
        <v/>
      </c>
      <c r="U83" s="1" t="str" cm="1">
        <f t="array" ref="U83">IF(
    AND(
        F83=1,
        OR(O83=0,O83=1),
        N83&lt;&gt;0,
        NOT( OR( H83&gt;0, I83&gt;0, J83&gt;0, L83&gt;0 ) )
    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 OR( H83&gt;0, I83&gt;0, J83&gt;0, L83&gt;0 ) )
    ),
    ROUND(D83 * E83 * PRODUCT(1 - G83:G83 / 100, 1 - K83:K83 / 100, 1 - M83:M83 / 100), 2),
"")</f>
        <v/>
      </c>
      <c r="W83" s="1" t="str" cm="1">
        <f t="array" ref="W83">IF(
    AND(
        F83=3,
        OR(O83=0, O83=1),
        N83&lt;&gt;0
    ),
    ROUND(D83 * E83 * PRODUCT(1 - G83:G83 / 100), 2),
"")</f>
        <v/>
      </c>
      <c r="X83" s="1" t="str" cm="1">
        <f t="array" ref="X83">IF(
    AND(
        F83=4,
        OR(O83=0, O83=1),
        N83&lt;&gt;0,
        NOT( OR( H83&gt;0, I83&gt;0, J83&gt;0, L83&gt;0 ) )
    ),
    ROUND(D83 * E83 * PRODUCT(1 - G83:G83 / 100, 1 - K83:K83 / 100, 1 - M83:M83 / 100), 2),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1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 OR( H84&gt;0, I84&gt;0, J84&gt;0, L84&gt;0 ) )
    ),
    ROUND(D84 * E84 * PRODUCT(1 - G84:G84 / 100, 1 - K84:K84 / 100, 1 - M84:M84 / 100), 2),
"")</f>
        <v/>
      </c>
      <c r="U84" s="1" t="str" cm="1">
        <f t="array" ref="U84">IF(
    AND(
        F84=1,
        OR(O84=0,O84=1),
        N84&lt;&gt;0,
        NOT( OR( H84&gt;0, I84&gt;0, J84&gt;0, L84&gt;0 ) )
    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 OR( H84&gt;0, I84&gt;0, J84&gt;0, L84&gt;0 ) )
    ),
    ROUND(D84 * E84 * PRODUCT(1 - G84:G84 / 100, 1 - K84:K84 / 100, 1 - M84:M84 / 100), 2),
"")</f>
        <v/>
      </c>
      <c r="W84" s="1" t="str" cm="1">
        <f t="array" ref="W84">IF(
    AND(
        F84=3,
        OR(O84=0, O84=1),
        N84&lt;&gt;0
    ),
    ROUND(D84 * E84 * PRODUCT(1 - G84:G84 / 100), 2),
"")</f>
        <v/>
      </c>
      <c r="X84" s="1" t="str" cm="1">
        <f t="array" ref="X84">IF(
    AND(
        F84=4,
        OR(O84=0, O84=1),
        N84&lt;&gt;0,
        NOT( OR( H84&gt;0, I84&gt;0, J84&gt;0, L84&gt;0 ) )
    ),
    ROUND(D84 * E84 * PRODUCT(1 - G84:G84 / 100, 1 - K84:K84 / 100, 1 - M84:M84 / 100), 2),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1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 OR( H85&gt;0, I85&gt;0, J85&gt;0, L85&gt;0 ) )
    ),
    ROUND(D85 * E85 * PRODUCT(1 - G85:G85 / 100, 1 - K85:K85 / 100, 1 - M85:M85 / 100), 2),
"")</f>
        <v/>
      </c>
      <c r="U85" s="1" t="str" cm="1">
        <f t="array" ref="U85">IF(
    AND(
        F85=1,
        OR(O85=0,O85=1),
        N85&lt;&gt;0,
        NOT( OR( H85&gt;0, I85&gt;0, J85&gt;0, L85&gt;0 ) )
    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 OR( H85&gt;0, I85&gt;0, J85&gt;0, L85&gt;0 ) )
    ),
    ROUND(D85 * E85 * PRODUCT(1 - G85:G85 / 100, 1 - K85:K85 / 100, 1 - M85:M85 / 100), 2),
"")</f>
        <v/>
      </c>
      <c r="W85" s="1" t="str" cm="1">
        <f t="array" ref="W85">IF(
    AND(
        F85=3,
        OR(O85=0, O85=1),
        N85&lt;&gt;0
    ),
    ROUND(D85 * E85 * PRODUCT(1 - G85:G85 / 100), 2),
"")</f>
        <v/>
      </c>
      <c r="X85" s="1" t="str" cm="1">
        <f t="array" ref="X85">IF(
    AND(
        F85=4,
        OR(O85=0, O85=1),
        N85&lt;&gt;0,
        NOT( OR( H85&gt;0, I85&gt;0, J85&gt;0, L85&gt;0 ) )
    ),
    ROUND(D85 * E85 * PRODUCT(1 - G85:G85 / 100, 1 - K85:K85 / 100, 1 - M85:M85 / 100), 2),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1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 OR( H86&gt;0, I86&gt;0, J86&gt;0, L86&gt;0 ) )
    ),
    ROUND(D86 * E86 * PRODUCT(1 - G86:G86 / 100, 1 - K86:K86 / 100, 1 - M86:M86 / 100), 2),
"")</f>
        <v/>
      </c>
      <c r="U86" s="1" t="str" cm="1">
        <f t="array" ref="U86">IF(
    AND(
        F86=1,
        OR(O86=0,O86=1),
        N86&lt;&gt;0,
        NOT( OR( H86&gt;0, I86&gt;0, J86&gt;0, L86&gt;0 ) )
    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 OR( H86&gt;0, I86&gt;0, J86&gt;0, L86&gt;0 ) )
    ),
    ROUND(D86 * E86 * PRODUCT(1 - G86:G86 / 100, 1 - K86:K86 / 100, 1 - M86:M86 / 100), 2),
"")</f>
        <v/>
      </c>
      <c r="W86" s="1" t="str" cm="1">
        <f t="array" ref="W86">IF(
    AND(
        F86=3,
        OR(O86=0, O86=1),
        N86&lt;&gt;0
    ),
    ROUND(D86 * E86 * PRODUCT(1 - G86:G86 / 100), 2),
"")</f>
        <v/>
      </c>
      <c r="X86" s="1" t="str" cm="1">
        <f t="array" ref="X86">IF(
    AND(
        F86=4,
        OR(O86=0, O86=1),
        N86&lt;&gt;0,
        NOT( OR( H86&gt;0, I86&gt;0, J86&gt;0, L86&gt;0 ) )
    ),
    ROUND(D86 * E86 * PRODUCT(1 - G86:G86 / 100, 1 - K86:K86 / 100, 1 - M86:M86 / 100), 2),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1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 OR( H87&gt;0, I87&gt;0, J87&gt;0, L87&gt;0 ) )
    ),
    ROUND(D87 * E87 * PRODUCT(1 - G87:G87 / 100, 1 - K87:K87 / 100, 1 - M87:M87 / 100), 2),
"")</f>
        <v/>
      </c>
      <c r="U87" s="1" t="str" cm="1">
        <f t="array" ref="U87">IF(
    AND(
        F87=1,
        OR(O87=0,O87=1),
        N87&lt;&gt;0,
        NOT( OR( H87&gt;0, I87&gt;0, J87&gt;0, L87&gt;0 ) )
    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 OR( H87&gt;0, I87&gt;0, J87&gt;0, L87&gt;0 ) )
    ),
    ROUND(D87 * E87 * PRODUCT(1 - G87:G87 / 100, 1 - K87:K87 / 100, 1 - M87:M87 / 100), 2),
"")</f>
        <v/>
      </c>
      <c r="W87" s="1" t="str" cm="1">
        <f t="array" ref="W87">IF(
    AND(
        F87=3,
        OR(O87=0, O87=1),
        N87&lt;&gt;0
    ),
    ROUND(D87 * E87 * PRODUCT(1 - G87:G87 / 100), 2),
"")</f>
        <v/>
      </c>
      <c r="X87" s="1" t="str" cm="1">
        <f t="array" ref="X87">IF(
    AND(
        F87=4,
        OR(O87=0, O87=1),
        N87&lt;&gt;0,
        NOT( OR( H87&gt;0, I87&gt;0, J87&gt;0, L87&gt;0 ) )
    ),
    ROUND(D87 * E87 * PRODUCT(1 - G87:G87 / 100, 1 - K87:K87 / 100, 1 - M87:M87 / 100), 2),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1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 OR( H88&gt;0, I88&gt;0, J88&gt;0, L88&gt;0 ) )
    ),
    ROUND(D88 * E88 * PRODUCT(1 - G88:G88 / 100, 1 - K88:K88 / 100, 1 - M88:M88 / 100), 2),
"")</f>
        <v/>
      </c>
      <c r="U88" s="1" t="str" cm="1">
        <f t="array" ref="U88">IF(
    AND(
        F88=1,
        OR(O88=0,O88=1),
        N88&lt;&gt;0,
        NOT( OR( H88&gt;0, I88&gt;0, J88&gt;0, L88&gt;0 ) )
    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 OR( H88&gt;0, I88&gt;0, J88&gt;0, L88&gt;0 ) )
    ),
    ROUND(D88 * E88 * PRODUCT(1 - G88:G88 / 100, 1 - K88:K88 / 100, 1 - M88:M88 / 100), 2),
"")</f>
        <v/>
      </c>
      <c r="W88" s="1" t="str" cm="1">
        <f t="array" ref="W88">IF(
    AND(
        F88=3,
        OR(O88=0, O88=1),
        N88&lt;&gt;0
    ),
    ROUND(D88 * E88 * PRODUCT(1 - G88:G88 / 100), 2),
"")</f>
        <v/>
      </c>
      <c r="X88" s="1" t="str" cm="1">
        <f t="array" ref="X88">IF(
    AND(
        F88=4,
        OR(O88=0, O88=1),
        N88&lt;&gt;0,
        NOT( OR( H88&gt;0, I88&gt;0, J88&gt;0, L88&gt;0 ) )
    ),
    ROUND(D88 * E88 * PRODUCT(1 - G88:G88 / 100, 1 - K88:K88 / 100, 1 - M88:M88 / 100), 2),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1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 OR( H89&gt;0, I89&gt;0, J89&gt;0, L89&gt;0 ) )
    ),
    ROUND(D89 * E89 * PRODUCT(1 - G89:G89 / 100, 1 - K89:K89 / 100, 1 - M89:M89 / 100), 2),
"")</f>
        <v/>
      </c>
      <c r="U89" s="1" t="str" cm="1">
        <f t="array" ref="U89">IF(
    AND(
        F89=1,
        OR(O89=0,O89=1),
        N89&lt;&gt;0,
        NOT( OR( H89&gt;0, I89&gt;0, J89&gt;0, L89&gt;0 ) )
    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 OR( H89&gt;0, I89&gt;0, J89&gt;0, L89&gt;0 ) )
    ),
    ROUND(D89 * E89 * PRODUCT(1 - G89:G89 / 100, 1 - K89:K89 / 100, 1 - M89:M89 / 100), 2),
"")</f>
        <v/>
      </c>
      <c r="W89" s="1" t="str" cm="1">
        <f t="array" ref="W89">IF(
    AND(
        F89=3,
        OR(O89=0, O89=1),
        N89&lt;&gt;0
    ),
    ROUND(D89 * E89 * PRODUCT(1 - G89:G89 / 100), 2),
"")</f>
        <v/>
      </c>
      <c r="X89" s="1" t="str" cm="1">
        <f t="array" ref="X89">IF(
    AND(
        F89=4,
        OR(O89=0, O89=1),
        N89&lt;&gt;0,
        NOT( OR( H89&gt;0, I89&gt;0, J89&gt;0, L89&gt;0 ) )
    ),
    ROUND(D89 * E89 * PRODUCT(1 - G89:G89 / 100, 1 - K89:K89 / 100, 1 - M89:M89 / 100), 2),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1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 OR( H90&gt;0, I90&gt;0, J90&gt;0, L90&gt;0 ) )
    ),
    ROUND(D90 * E90 * PRODUCT(1 - G90:G90 / 100, 1 - K90:K90 / 100, 1 - M90:M90 / 100), 2),
"")</f>
        <v/>
      </c>
      <c r="U90" s="1" t="str" cm="1">
        <f t="array" ref="U90">IF(
    AND(
        F90=1,
        OR(O90=0,O90=1),
        N90&lt;&gt;0,
        NOT( OR( H90&gt;0, I90&gt;0, J90&gt;0, L90&gt;0 ) )
    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 OR( H90&gt;0, I90&gt;0, J90&gt;0, L90&gt;0 ) )
    ),
    ROUND(D90 * E90 * PRODUCT(1 - G90:G90 / 100, 1 - K90:K90 / 100, 1 - M90:M90 / 100), 2),
"")</f>
        <v/>
      </c>
      <c r="W90" s="1" t="str" cm="1">
        <f t="array" ref="W90">IF(
    AND(
        F90=3,
        OR(O90=0, O90=1),
        N90&lt;&gt;0
    ),
    ROUND(D90 * E90 * PRODUCT(1 - G90:G90 / 100), 2),
"")</f>
        <v/>
      </c>
      <c r="X90" s="1" t="str" cm="1">
        <f t="array" ref="X90">IF(
    AND(
        F90=4,
        OR(O90=0, O90=1),
        N90&lt;&gt;0,
        NOT( OR( H90&gt;0, I90&gt;0, J90&gt;0, L90&gt;0 ) )
    ),
    ROUND(D90 * E90 * PRODUCT(1 - G90:G90 / 100, 1 - K90:K90 / 100, 1 - M90:M90 / 100), 2),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1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 OR( H91&gt;0, I91&gt;0, J91&gt;0, L91&gt;0 ) )
    ),
    ROUND(D91 * E91 * PRODUCT(1 - G91:G91 / 100, 1 - K91:K91 / 100, 1 - M91:M91 / 100), 2),
"")</f>
        <v/>
      </c>
      <c r="U91" s="1" t="str" cm="1">
        <f t="array" ref="U91">IF(
    AND(
        F91=1,
        OR(O91=0,O91=1),
        N91&lt;&gt;0,
        NOT( OR( H91&gt;0, I91&gt;0, J91&gt;0, L91&gt;0 ) )
    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 OR( H91&gt;0, I91&gt;0, J91&gt;0, L91&gt;0 ) )
    ),
    ROUND(D91 * E91 * PRODUCT(1 - G91:G91 / 100, 1 - K91:K91 / 100, 1 - M91:M91 / 100), 2),
"")</f>
        <v/>
      </c>
      <c r="W91" s="1" t="str" cm="1">
        <f t="array" ref="W91">IF(
    AND(
        F91=3,
        OR(O91=0, O91=1),
        N91&lt;&gt;0
    ),
    ROUND(D91 * E91 * PRODUCT(1 - G91:G91 / 100), 2),
"")</f>
        <v/>
      </c>
      <c r="X91" s="1" t="str" cm="1">
        <f t="array" ref="X91">IF(
    AND(
        F91=4,
        OR(O91=0, O91=1),
        N91&lt;&gt;0,
        NOT( OR( H91&gt;0, I91&gt;0, J91&gt;0, L91&gt;0 ) )
    ),
    ROUND(D91 * E91 * PRODUCT(1 - G91:G91 / 100, 1 - K91:K91 / 100, 1 - M91:M91 / 100), 2),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1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 OR( H92&gt;0, I92&gt;0, J92&gt;0, L92&gt;0 ) )
    ),
    ROUND(D92 * E92 * PRODUCT(1 - G92:G92 / 100, 1 - K92:K92 / 100, 1 - M92:M92 / 100), 2),
"")</f>
        <v/>
      </c>
      <c r="U92" s="1" t="str" cm="1">
        <f t="array" ref="U92">IF(
    AND(
        F92=1,
        OR(O92=0,O92=1),
        N92&lt;&gt;0,
        NOT( OR( H92&gt;0, I92&gt;0, J92&gt;0, L92&gt;0 ) )
    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 OR( H92&gt;0, I92&gt;0, J92&gt;0, L92&gt;0 ) )
    ),
    ROUND(D92 * E92 * PRODUCT(1 - G92:G92 / 100, 1 - K92:K92 / 100, 1 - M92:M92 / 100), 2),
"")</f>
        <v/>
      </c>
      <c r="W92" s="1" t="str" cm="1">
        <f t="array" ref="W92">IF(
    AND(
        F92=3,
        OR(O92=0, O92=1),
        N92&lt;&gt;0
    ),
    ROUND(D92 * E92 * PRODUCT(1 - G92:G92 / 100), 2),
"")</f>
        <v/>
      </c>
      <c r="X92" s="1" t="str" cm="1">
        <f t="array" ref="X92">IF(
    AND(
        F92=4,
        OR(O92=0, O92=1),
        N92&lt;&gt;0,
        NOT( OR( H92&gt;0, I92&gt;0, J92&gt;0, L92&gt;0 ) )
    ),
    ROUND(D92 * E92 * PRODUCT(1 - G92:G92 / 100, 1 - K92:K92 / 100, 1 - M92:M92 / 100), 2),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1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 OR( H93&gt;0, I93&gt;0, J93&gt;0, L93&gt;0 ) )
    ),
    ROUND(D93 * E93 * PRODUCT(1 - G93:G93 / 100, 1 - K93:K93 / 100, 1 - M93:M93 / 100), 2),
"")</f>
        <v/>
      </c>
      <c r="U93" s="1" t="str" cm="1">
        <f t="array" ref="U93">IF(
    AND(
        F93=1,
        OR(O93=0,O93=1),
        N93&lt;&gt;0,
        NOT( OR( H93&gt;0, I93&gt;0, J93&gt;0, L93&gt;0 ) )
    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 OR( H93&gt;0, I93&gt;0, J93&gt;0, L93&gt;0 ) )
    ),
    ROUND(D93 * E93 * PRODUCT(1 - G93:G93 / 100, 1 - K93:K93 / 100, 1 - M93:M93 / 100), 2),
"")</f>
        <v/>
      </c>
      <c r="W93" s="1" t="str" cm="1">
        <f t="array" ref="W93">IF(
    AND(
        F93=3,
        OR(O93=0, O93=1),
        N93&lt;&gt;0
    ),
    ROUND(D93 * E93 * PRODUCT(1 - G93:G93 / 100), 2),
"")</f>
        <v/>
      </c>
      <c r="X93" s="1" t="str" cm="1">
        <f t="array" ref="X93">IF(
    AND(
        F93=4,
        OR(O93=0, O93=1),
        N93&lt;&gt;0,
        NOT( OR( H93&gt;0, I93&gt;0, J93&gt;0, L93&gt;0 ) )
    ),
    ROUND(D93 * E93 * PRODUCT(1 - G93:G93 / 100, 1 - K93:K93 / 100, 1 - M93:M93 / 100), 2),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1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 OR( H94&gt;0, I94&gt;0, J94&gt;0, L94&gt;0 ) )
    ),
    ROUND(D94 * E94 * PRODUCT(1 - G94:G94 / 100, 1 - K94:K94 / 100, 1 - M94:M94 / 100), 2),
"")</f>
        <v/>
      </c>
      <c r="U94" s="1" t="str" cm="1">
        <f t="array" ref="U94">IF(
    AND(
        F94=1,
        OR(O94=0,O94=1),
        N94&lt;&gt;0,
        NOT( OR( H94&gt;0, I94&gt;0, J94&gt;0, L94&gt;0 ) )
    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 OR( H94&gt;0, I94&gt;0, J94&gt;0, L94&gt;0 ) )
    ),
    ROUND(D94 * E94 * PRODUCT(1 - G94:G94 / 100, 1 - K94:K94 / 100, 1 - M94:M94 / 100), 2),
"")</f>
        <v/>
      </c>
      <c r="W94" s="1" t="str" cm="1">
        <f t="array" ref="W94">IF(
    AND(
        F94=3,
        OR(O94=0, O94=1),
        N94&lt;&gt;0
    ),
    ROUND(D94 * E94 * PRODUCT(1 - G94:G94 / 100), 2),
"")</f>
        <v/>
      </c>
      <c r="X94" s="1" t="str" cm="1">
        <f t="array" ref="X94">IF(
    AND(
        F94=4,
        OR(O94=0, O94=1),
        N94&lt;&gt;0,
        NOT( OR( H94&gt;0, I94&gt;0, J94&gt;0, L94&gt;0 ) )
    ),
    ROUND(D94 * E94 * PRODUCT(1 - G94:G94 / 100, 1 - K94:K94 / 100, 1 - M94:M94 / 100), 2),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1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 OR( H95&gt;0, I95&gt;0, J95&gt;0, L95&gt;0 ) )
    ),
    ROUND(D95 * E95 * PRODUCT(1 - G95:G95 / 100, 1 - K95:K95 / 100, 1 - M95:M95 / 100), 2),
"")</f>
        <v/>
      </c>
      <c r="U95" s="1" t="str" cm="1">
        <f t="array" ref="U95">IF(
    AND(
        F95=1,
        OR(O95=0,O95=1),
        N95&lt;&gt;0,
        NOT( OR( H95&gt;0, I95&gt;0, J95&gt;0, L95&gt;0 ) )
    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 OR( H95&gt;0, I95&gt;0, J95&gt;0, L95&gt;0 ) )
    ),
    ROUND(D95 * E95 * PRODUCT(1 - G95:G95 / 100, 1 - K95:K95 / 100, 1 - M95:M95 / 100), 2),
"")</f>
        <v/>
      </c>
      <c r="W95" s="1" t="str" cm="1">
        <f t="array" ref="W95">IF(
    AND(
        F95=3,
        OR(O95=0, O95=1),
        N95&lt;&gt;0
    ),
    ROUND(D95 * E95 * PRODUCT(1 - G95:G95 / 100), 2),
"")</f>
        <v/>
      </c>
      <c r="X95" s="1" t="str" cm="1">
        <f t="array" ref="X95">IF(
    AND(
        F95=4,
        OR(O95=0, O95=1),
        N95&lt;&gt;0,
        NOT( OR( H95&gt;0, I95&gt;0, J95&gt;0, L95&gt;0 ) )
    ),
    ROUND(D95 * E95 * PRODUCT(1 - G95:G95 / 100, 1 - K95:K95 / 100, 1 - M95:M95 / 100), 2),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1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 OR( H96&gt;0, I96&gt;0, J96&gt;0, L96&gt;0 ) )
    ),
    ROUND(D96 * E96 * PRODUCT(1 - G96:G96 / 100, 1 - K96:K96 / 100, 1 - M96:M96 / 100), 2),
"")</f>
        <v/>
      </c>
      <c r="U96" s="1" t="str" cm="1">
        <f t="array" ref="U96">IF(
    AND(
        F96=1,
        OR(O96=0,O96=1),
        N96&lt;&gt;0,
        NOT( OR( H96&gt;0, I96&gt;0, J96&gt;0, L96&gt;0 ) )
    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 OR( H96&gt;0, I96&gt;0, J96&gt;0, L96&gt;0 ) )
    ),
    ROUND(D96 * E96 * PRODUCT(1 - G96:G96 / 100, 1 - K96:K96 / 100, 1 - M96:M96 / 100), 2),
"")</f>
        <v/>
      </c>
      <c r="W96" s="1" t="str" cm="1">
        <f t="array" ref="W96">IF(
    AND(
        F96=3,
        OR(O96=0, O96=1),
        N96&lt;&gt;0
    ),
    ROUND(D96 * E96 * PRODUCT(1 - G96:G96 / 100), 2),
"")</f>
        <v/>
      </c>
      <c r="X96" s="1" t="str" cm="1">
        <f t="array" ref="X96">IF(
    AND(
        F96=4,
        OR(O96=0, O96=1),
        N96&lt;&gt;0,
        NOT( OR( H96&gt;0, I96&gt;0, J96&gt;0, L96&gt;0 ) )
    ),
    ROUND(D96 * E96 * PRODUCT(1 - G96:G96 / 100, 1 - K96:K96 / 100, 1 - M96:M96 / 100), 2),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1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 OR( H97&gt;0, I97&gt;0, J97&gt;0, L97&gt;0 ) )
    ),
    ROUND(D97 * E97 * PRODUCT(1 - G97:G97 / 100, 1 - K97:K97 / 100, 1 - M97:M97 / 100), 2),
"")</f>
        <v/>
      </c>
      <c r="U97" s="1" t="str" cm="1">
        <f t="array" ref="U97">IF(
    AND(
        F97=1,
        OR(O97=0,O97=1),
        N97&lt;&gt;0,
        NOT( OR( H97&gt;0, I97&gt;0, J97&gt;0, L97&gt;0 ) )
    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 OR( H97&gt;0, I97&gt;0, J97&gt;0, L97&gt;0 ) )
    ),
    ROUND(D97 * E97 * PRODUCT(1 - G97:G97 / 100, 1 - K97:K97 / 100, 1 - M97:M97 / 100), 2),
"")</f>
        <v/>
      </c>
      <c r="W97" s="1" t="str" cm="1">
        <f t="array" ref="W97">IF(
    AND(
        F97=3,
        OR(O97=0, O97=1),
        N97&lt;&gt;0
    ),
    ROUND(D97 * E97 * PRODUCT(1 - G97:G97 / 100), 2),
"")</f>
        <v/>
      </c>
      <c r="X97" s="1" t="str" cm="1">
        <f t="array" ref="X97">IF(
    AND(
        F97=4,
        OR(O97=0, O97=1),
        N97&lt;&gt;0,
        NOT( OR( H97&gt;0, I97&gt;0, J97&gt;0, L97&gt;0 ) )
    ),
    ROUND(D97 * E97 * PRODUCT(1 - G97:G97 / 100, 1 - K97:K97 / 100, 1 - M97:M97 / 100), 2),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1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 OR( H98&gt;0, I98&gt;0, J98&gt;0, L98&gt;0 ) )
    ),
    ROUND(D98 * E98 * PRODUCT(1 - G98:G98 / 100, 1 - K98:K98 / 100, 1 - M98:M98 / 100), 2),
"")</f>
        <v/>
      </c>
      <c r="U98" s="1" t="str" cm="1">
        <f t="array" ref="U98">IF(
    AND(
        F98=1,
        OR(O98=0,O98=1),
        N98&lt;&gt;0,
        NOT( OR( H98&gt;0, I98&gt;0, J98&gt;0, L98&gt;0 ) )
    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 OR( H98&gt;0, I98&gt;0, J98&gt;0, L98&gt;0 ) )
    ),
    ROUND(D98 * E98 * PRODUCT(1 - G98:G98 / 100, 1 - K98:K98 / 100, 1 - M98:M98 / 100), 2),
"")</f>
        <v/>
      </c>
      <c r="W98" s="1" t="str" cm="1">
        <f t="array" ref="W98">IF(
    AND(
        F98=3,
        OR(O98=0, O98=1),
        N98&lt;&gt;0
    ),
    ROUND(D98 * E98 * PRODUCT(1 - G98:G98 / 100), 2),
"")</f>
        <v/>
      </c>
      <c r="X98" s="1" t="str" cm="1">
        <f t="array" ref="X98">IF(
    AND(
        F98=4,
        OR(O98=0, O98=1),
        N98&lt;&gt;0,
        NOT( OR( H98&gt;0, I98&gt;0, J98&gt;0, L98&gt;0 ) )
    ),
    ROUND(D98 * E98 * PRODUCT(1 - G98:G98 / 100, 1 - K98:K98 / 100, 1 - M98:M98 / 100), 2),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1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 OR( H99&gt;0, I99&gt;0, J99&gt;0, L99&gt;0 ) )
    ),
    ROUND(D99 * E99 * PRODUCT(1 - G99:G99 / 100, 1 - K99:K99 / 100, 1 - M99:M99 / 100), 2),
"")</f>
        <v/>
      </c>
      <c r="U99" s="1" t="str" cm="1">
        <f t="array" ref="U99">IF(
    AND(
        F99=1,
        OR(O99=0,O99=1),
        N99&lt;&gt;0,
        NOT( OR( H99&gt;0, I99&gt;0, J99&gt;0, L99&gt;0 ) )
    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 OR( H99&gt;0, I99&gt;0, J99&gt;0, L99&gt;0 ) )
    ),
    ROUND(D99 * E99 * PRODUCT(1 - G99:G99 / 100, 1 - K99:K99 / 100, 1 - M99:M99 / 100), 2),
"")</f>
        <v/>
      </c>
      <c r="W99" s="1" t="str" cm="1">
        <f t="array" ref="W99">IF(
    AND(
        F99=3,
        OR(O99=0, O99=1),
        N99&lt;&gt;0
    ),
    ROUND(D99 * E99 * PRODUCT(1 - G99:G99 / 100), 2),
"")</f>
        <v/>
      </c>
      <c r="X99" s="1" t="str" cm="1">
        <f t="array" ref="X99">IF(
    AND(
        F99=4,
        OR(O99=0, O99=1),
        N99&lt;&gt;0,
        NOT( OR( H99&gt;0, I99&gt;0, J99&gt;0, L99&gt;0 ) )
    ),
    ROUND(D99 * E99 * PRODUCT(1 - G99:G99 / 100, 1 - K99:K99 / 100, 1 - M99:M99 / 100), 2),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1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 OR( H100&gt;0, I100&gt;0, J100&gt;0, L100&gt;0 ) )
    ),
    ROUND(D100 * E100 * PRODUCT(1 - G100:G100 / 100, 1 - K100:K100 / 100, 1 - M100:M100 / 100), 2),
"")</f>
        <v/>
      </c>
      <c r="U100" s="1" t="str" cm="1">
        <f t="array" ref="U100">IF(
    AND(
        F100=1,
        OR(O100=0,O100=1),
        N100&lt;&gt;0,
        NOT( OR( H100&gt;0, I100&gt;0, J100&gt;0, L100&gt;0 ) )
    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 OR( H100&gt;0, I100&gt;0, J100&gt;0, L100&gt;0 ) )
    ),
    ROUND(D100 * E100 * PRODUCT(1 - G100:G100 / 100, 1 - K100:K100 / 100, 1 - M100:M100 / 100), 2),
"")</f>
        <v/>
      </c>
      <c r="W100" s="1" t="str" cm="1">
        <f t="array" ref="W100">IF(
    AND(
        F100=3,
        OR(O100=0, O100=1),
        N100&lt;&gt;0
    ),
    ROUND(D100 * E100 * PRODUCT(1 - G100:G100 / 100), 2),
"")</f>
        <v/>
      </c>
      <c r="X100" s="1" t="str" cm="1">
        <f t="array" ref="X100">IF(
    AND(
        F100=4,
        OR(O100=0, O100=1),
        N100&lt;&gt;0,
        NOT( OR( H100&gt;0, I100&gt;0, J100&gt;0, L100&gt;0 ) )
    ),
    ROUND(D100 * E100 * PRODUCT(1 - G100:G100 / 100, 1 - K100:K100 / 100, 1 - M100:M100 / 100), 2),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1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 OR( H101&gt;0, I101&gt;0, J101&gt;0, L101&gt;0 ) )
    ),
    ROUND(D101 * E101 * PRODUCT(1 - G101:G101 / 100, 1 - K101:K101 / 100, 1 - M101:M101 / 100), 2),
"")</f>
        <v/>
      </c>
      <c r="U101" s="1" t="str" cm="1">
        <f t="array" ref="U101">IF(
    AND(
        F101=1,
        OR(O101=0,O101=1),
        N101&lt;&gt;0,
        NOT( OR( H101&gt;0, I101&gt;0, J101&gt;0, L101&gt;0 ) )
    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 OR( H101&gt;0, I101&gt;0, J101&gt;0, L101&gt;0 ) )
    ),
    ROUND(D101 * E101 * PRODUCT(1 - G101:G101 / 100, 1 - K101:K101 / 100, 1 - M101:M101 / 100), 2),
"")</f>
        <v/>
      </c>
      <c r="W101" s="1" t="str" cm="1">
        <f t="array" ref="W101">IF(
    AND(
        F101=3,
        OR(O101=0, O101=1),
        N101&lt;&gt;0
    ),
    ROUND(D101 * E101 * PRODUCT(1 - G101:G101 / 100), 2),
"")</f>
        <v/>
      </c>
      <c r="X101" s="1" t="str" cm="1">
        <f t="array" ref="X101">IF(
    AND(
        F101=4,
        OR(O101=0, O101=1),
        N101&lt;&gt;0,
        NOT( OR( H101&gt;0, I101&gt;0, J101&gt;0, L101&gt;0 ) )
    ),
    ROUND(D101 * E101 * PRODUCT(1 - G101:G101 / 100, 1 - K101:K101 / 100, 1 - M101:M101 / 100), 2),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1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 OR( H102&gt;0, I102&gt;0, J102&gt;0, L102&gt;0 ) )
    ),
    ROUND(D102 * E102 * PRODUCT(1 - G102:G102 / 100, 1 - K102:K102 / 100, 1 - M102:M102 / 100), 2),
"")</f>
        <v/>
      </c>
      <c r="U102" s="1" t="str" cm="1">
        <f t="array" ref="U102">IF(
    AND(
        F102=1,
        OR(O102=0,O102=1),
        N102&lt;&gt;0,
        NOT( OR( H102&gt;0, I102&gt;0, J102&gt;0, L102&gt;0 ) )
    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 OR( H102&gt;0, I102&gt;0, J102&gt;0, L102&gt;0 ) )
    ),
    ROUND(D102 * E102 * PRODUCT(1 - G102:G102 / 100, 1 - K102:K102 / 100, 1 - M102:M102 / 100), 2),
"")</f>
        <v/>
      </c>
      <c r="W102" s="1" t="str" cm="1">
        <f t="array" ref="W102">IF(
    AND(
        F102=3,
        OR(O102=0, O102=1),
        N102&lt;&gt;0
    ),
    ROUND(D102 * E102 * PRODUCT(1 - G102:G102 / 100), 2),
"")</f>
        <v/>
      </c>
      <c r="X102" s="1" t="str" cm="1">
        <f t="array" ref="X102">IF(
    AND(
        F102=4,
        OR(O102=0, O102=1),
        N102&lt;&gt;0,
        NOT( OR( H102&gt;0, I102&gt;0, J102&gt;0, L102&gt;0 ) )
    ),
    ROUND(D102 * E102 * PRODUCT(1 - G102:G102 / 100, 1 - K102:K102 / 100, 1 - M102:M102 / 100), 2),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1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 OR( H103&gt;0, I103&gt;0, J103&gt;0, L103&gt;0 ) )
    ),
    ROUND(D103 * E103 * PRODUCT(1 - G103:G103 / 100, 1 - K103:K103 / 100, 1 - M103:M103 / 100), 2),
"")</f>
        <v/>
      </c>
      <c r="U103" s="1" t="str" cm="1">
        <f t="array" ref="U103">IF(
    AND(
        F103=1,
        OR(O103=0,O103=1),
        N103&lt;&gt;0,
        NOT( OR( H103&gt;0, I103&gt;0, J103&gt;0, L103&gt;0 ) )
    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 OR( H103&gt;0, I103&gt;0, J103&gt;0, L103&gt;0 ) )
    ),
    ROUND(D103 * E103 * PRODUCT(1 - G103:G103 / 100, 1 - K103:K103 / 100, 1 - M103:M103 / 100), 2),
"")</f>
        <v/>
      </c>
      <c r="W103" s="1" t="str" cm="1">
        <f t="array" ref="W103">IF(
    AND(
        F103=3,
        OR(O103=0, O103=1),
        N103&lt;&gt;0
    ),
    ROUND(D103 * E103 * PRODUCT(1 - G103:G103 / 100), 2),
"")</f>
        <v/>
      </c>
      <c r="X103" s="1" t="str" cm="1">
        <f t="array" ref="X103">IF(
    AND(
        F103=4,
        OR(O103=0, O103=1),
        N103&lt;&gt;0,
        NOT( OR( H103&gt;0, I103&gt;0, J103&gt;0, L103&gt;0 ) )
    ),
    ROUND(D103 * E103 * PRODUCT(1 - G103:G103 / 100, 1 - K103:K103 / 100, 1 - M103:M103 / 100), 2),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1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 OR( H104&gt;0, I104&gt;0, J104&gt;0, L104&gt;0 ) )
    ),
    ROUND(D104 * E104 * PRODUCT(1 - G104:G104 / 100, 1 - K104:K104 / 100, 1 - M104:M104 / 100), 2),
"")</f>
        <v/>
      </c>
      <c r="U104" s="1" t="str" cm="1">
        <f t="array" ref="U104">IF(
    AND(
        F104=1,
        OR(O104=0,O104=1),
        N104&lt;&gt;0,
        NOT( OR( H104&gt;0, I104&gt;0, J104&gt;0, L104&gt;0 ) )
    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 OR( H104&gt;0, I104&gt;0, J104&gt;0, L104&gt;0 ) )
    ),
    ROUND(D104 * E104 * PRODUCT(1 - G104:G104 / 100, 1 - K104:K104 / 100, 1 - M104:M104 / 100), 2),
"")</f>
        <v/>
      </c>
      <c r="W104" s="1" t="str" cm="1">
        <f t="array" ref="W104">IF(
    AND(
        F104=3,
        OR(O104=0, O104=1),
        N104&lt;&gt;0
    ),
    ROUND(D104 * E104 * PRODUCT(1 - G104:G104 / 100), 2),
"")</f>
        <v/>
      </c>
      <c r="X104" s="1" t="str" cm="1">
        <f t="array" ref="X104">IF(
    AND(
        F104=4,
        OR(O104=0, O104=1),
        N104&lt;&gt;0,
        NOT( OR( H104&gt;0, I104&gt;0, J104&gt;0, L104&gt;0 ) )
    ),
    ROUND(D104 * E104 * PRODUCT(1 - G104:G104 / 100, 1 - K104:K104 / 100, 1 - M104:M104 / 100), 2),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1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 OR( H105&gt;0, I105&gt;0, J105&gt;0, L105&gt;0 ) )
    ),
    ROUND(D105 * E105 * PRODUCT(1 - G105:G105 / 100, 1 - K105:K105 / 100, 1 - M105:M105 / 100), 2),
"")</f>
        <v/>
      </c>
      <c r="U105" s="1" t="str" cm="1">
        <f t="array" ref="U105">IF(
    AND(
        F105=1,
        OR(O105=0,O105=1),
        N105&lt;&gt;0,
        NOT( OR( H105&gt;0, I105&gt;0, J105&gt;0, L105&gt;0 ) )
    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 OR( H105&gt;0, I105&gt;0, J105&gt;0, L105&gt;0 ) )
    ),
    ROUND(D105 * E105 * PRODUCT(1 - G105:G105 / 100, 1 - K105:K105 / 100, 1 - M105:M105 / 100), 2),
"")</f>
        <v/>
      </c>
      <c r="W105" s="1" t="str" cm="1">
        <f t="array" ref="W105">IF(
    AND(
        F105=3,
        OR(O105=0, O105=1),
        N105&lt;&gt;0
    ),
    ROUND(D105 * E105 * PRODUCT(1 - G105:G105 / 100), 2),
"")</f>
        <v/>
      </c>
      <c r="X105" s="1" t="str" cm="1">
        <f t="array" ref="X105">IF(
    AND(
        F105=4,
        OR(O105=0, O105=1),
        N105&lt;&gt;0,
        NOT( OR( H105&gt;0, I105&gt;0, J105&gt;0, L105&gt;0 ) )
    ),
    ROUND(D105 * E105 * PRODUCT(1 - G105:G105 / 100, 1 - K105:K105 / 100, 1 - M105:M105 / 100), 2),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1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 OR( H106&gt;0, I106&gt;0, J106&gt;0, L106&gt;0 ) )
    ),
    ROUND(D106 * E106 * PRODUCT(1 - G106:G106 / 100, 1 - K106:K106 / 100, 1 - M106:M106 / 100), 2),
"")</f>
        <v/>
      </c>
      <c r="U106" s="1" t="str" cm="1">
        <f t="array" ref="U106">IF(
    AND(
        F106=1,
        OR(O106=0,O106=1),
        N106&lt;&gt;0,
        NOT( OR( H106&gt;0, I106&gt;0, J106&gt;0, L106&gt;0 ) )
    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 OR( H106&gt;0, I106&gt;0, J106&gt;0, L106&gt;0 ) )
    ),
    ROUND(D106 * E106 * PRODUCT(1 - G106:G106 / 100, 1 - K106:K106 / 100, 1 - M106:M106 / 100), 2),
"")</f>
        <v/>
      </c>
      <c r="W106" s="1" t="str" cm="1">
        <f t="array" ref="W106">IF(
    AND(
        F106=3,
        OR(O106=0, O106=1),
        N106&lt;&gt;0
    ),
    ROUND(D106 * E106 * PRODUCT(1 - G106:G106 / 100), 2),
"")</f>
        <v/>
      </c>
      <c r="X106" s="1" t="str" cm="1">
        <f t="array" ref="X106">IF(
    AND(
        F106=4,
        OR(O106=0, O106=1),
        N106&lt;&gt;0,
        NOT( OR( H106&gt;0, I106&gt;0, J106&gt;0, L106&gt;0 ) )
    ),
    ROUND(D106 * E106 * PRODUCT(1 - G106:G106 / 100, 1 - K106:K106 / 100, 1 - M106:M106 / 100), 2),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1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 OR( H107&gt;0, I107&gt;0, J107&gt;0, L107&gt;0 ) )
    ),
    ROUND(D107 * E107 * PRODUCT(1 - G107:G107 / 100, 1 - K107:K107 / 100, 1 - M107:M107 / 100), 2),
"")</f>
        <v/>
      </c>
      <c r="U107" s="1" t="str" cm="1">
        <f t="array" ref="U107">IF(
    AND(
        F107=1,
        OR(O107=0,O107=1),
        N107&lt;&gt;0,
        NOT( OR( H107&gt;0, I107&gt;0, J107&gt;0, L107&gt;0 ) )
    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 OR( H107&gt;0, I107&gt;0, J107&gt;0, L107&gt;0 ) )
    ),
    ROUND(D107 * E107 * PRODUCT(1 - G107:G107 / 100, 1 - K107:K107 / 100, 1 - M107:M107 / 100), 2),
"")</f>
        <v/>
      </c>
      <c r="W107" s="1" t="str" cm="1">
        <f t="array" ref="W107">IF(
    AND(
        F107=3,
        OR(O107=0, O107=1),
        N107&lt;&gt;0
    ),
    ROUND(D107 * E107 * PRODUCT(1 - G107:G107 / 100), 2),
"")</f>
        <v/>
      </c>
      <c r="X107" s="1" t="str" cm="1">
        <f t="array" ref="X107">IF(
    AND(
        F107=4,
        OR(O107=0, O107=1),
        N107&lt;&gt;0,
        NOT( OR( H107&gt;0, I107&gt;0, J107&gt;0, L107&gt;0 ) )
    ),
    ROUND(D107 * E107 * PRODUCT(1 - G107:G107 / 100, 1 - K107:K107 / 100, 1 - M107:M107 / 100), 2),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1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 OR( H108&gt;0, I108&gt;0, J108&gt;0, L108&gt;0 ) )
    ),
    ROUND(D108 * E108 * PRODUCT(1 - G108:G108 / 100, 1 - K108:K108 / 100, 1 - M108:M108 / 100), 2),
"")</f>
        <v/>
      </c>
      <c r="U108" s="1" t="str" cm="1">
        <f t="array" ref="U108">IF(
    AND(
        F108=1,
        OR(O108=0,O108=1),
        N108&lt;&gt;0,
        NOT( OR( H108&gt;0, I108&gt;0, J108&gt;0, L108&gt;0 ) )
    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 OR( H108&gt;0, I108&gt;0, J108&gt;0, L108&gt;0 ) )
    ),
    ROUND(D108 * E108 * PRODUCT(1 - G108:G108 / 100, 1 - K108:K108 / 100, 1 - M108:M108 / 100), 2),
"")</f>
        <v/>
      </c>
      <c r="W108" s="1" t="str" cm="1">
        <f t="array" ref="W108">IF(
    AND(
        F108=3,
        OR(O108=0, O108=1),
        N108&lt;&gt;0
    ),
    ROUND(D108 * E108 * PRODUCT(1 - G108:G108 / 100), 2),
"")</f>
        <v/>
      </c>
      <c r="X108" s="1" t="str" cm="1">
        <f t="array" ref="X108">IF(
    AND(
        F108=4,
        OR(O108=0, O108=1),
        N108&lt;&gt;0,
        NOT( OR( H108&gt;0, I108&gt;0, J108&gt;0, L108&gt;0 ) )
    ),
    ROUND(D108 * E108 * PRODUCT(1 - G108:G108 / 100, 1 - K108:K108 / 100, 1 - M108:M108 / 100), 2),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1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 OR( H109&gt;0, I109&gt;0, J109&gt;0, L109&gt;0 ) )
    ),
    ROUND(D109 * E109 * PRODUCT(1 - G109:G109 / 100, 1 - K109:K109 / 100, 1 - M109:M109 / 100), 2),
"")</f>
        <v/>
      </c>
      <c r="U109" s="1" t="str" cm="1">
        <f t="array" ref="U109">IF(
    AND(
        F109=1,
        OR(O109=0,O109=1),
        N109&lt;&gt;0,
        NOT( OR( H109&gt;0, I109&gt;0, J109&gt;0, L109&gt;0 ) )
    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 OR( H109&gt;0, I109&gt;0, J109&gt;0, L109&gt;0 ) )
    ),
    ROUND(D109 * E109 * PRODUCT(1 - G109:G109 / 100, 1 - K109:K109 / 100, 1 - M109:M109 / 100), 2),
"")</f>
        <v/>
      </c>
      <c r="W109" s="1" t="str" cm="1">
        <f t="array" ref="W109">IF(
    AND(
        F109=3,
        OR(O109=0, O109=1),
        N109&lt;&gt;0
    ),
    ROUND(D109 * E109 * PRODUCT(1 - G109:G109 / 100), 2),
"")</f>
        <v/>
      </c>
      <c r="X109" s="1" t="str" cm="1">
        <f t="array" ref="X109">IF(
    AND(
        F109=4,
        OR(O109=0, O109=1),
        N109&lt;&gt;0,
        NOT( OR( H109&gt;0, I109&gt;0, J109&gt;0, L109&gt;0 ) )
    ),
    ROUND(D109 * E109 * PRODUCT(1 - G109:G109 / 100, 1 - K109:K109 / 100, 1 - M109:M109 / 100), 2),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1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 OR( H110&gt;0, I110&gt;0, J110&gt;0, L110&gt;0 ) )
    ),
    ROUND(D110 * E110 * PRODUCT(1 - G110:G110 / 100, 1 - K110:K110 / 100, 1 - M110:M110 / 100), 2),
"")</f>
        <v/>
      </c>
      <c r="U110" s="1" t="str" cm="1">
        <f t="array" ref="U110">IF(
    AND(
        F110=1,
        OR(O110=0,O110=1),
        N110&lt;&gt;0,
        NOT( OR( H110&gt;0, I110&gt;0, J110&gt;0, L110&gt;0 ) )
    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 OR( H110&gt;0, I110&gt;0, J110&gt;0, L110&gt;0 ) )
    ),
    ROUND(D110 * E110 * PRODUCT(1 - G110:G110 / 100, 1 - K110:K110 / 100, 1 - M110:M110 / 100), 2),
"")</f>
        <v/>
      </c>
      <c r="W110" s="1" t="str" cm="1">
        <f t="array" ref="W110">IF(
    AND(
        F110=3,
        OR(O110=0, O110=1),
        N110&lt;&gt;0
    ),
    ROUND(D110 * E110 * PRODUCT(1 - G110:G110 / 100), 2),
"")</f>
        <v/>
      </c>
      <c r="X110" s="1" t="str" cm="1">
        <f t="array" ref="X110">IF(
    AND(
        F110=4,
        OR(O110=0, O110=1),
        N110&lt;&gt;0,
        NOT( OR( H110&gt;0, I110&gt;0, J110&gt;0, L110&gt;0 ) )
    ),
    ROUND(D110 * E110 * PRODUCT(1 - G110:G110 / 100, 1 - K110:K110 / 100, 1 - M110:M110 / 100), 2),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1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 OR( H111&gt;0, I111&gt;0, J111&gt;0, L111&gt;0 ) )
    ),
    ROUND(D111 * E111 * PRODUCT(1 - G111:G111 / 100, 1 - K111:K111 / 100, 1 - M111:M111 / 100), 2),
"")</f>
        <v/>
      </c>
      <c r="U111" s="1" t="str" cm="1">
        <f t="array" ref="U111">IF(
    AND(
        F111=1,
        OR(O111=0,O111=1),
        N111&lt;&gt;0,
        NOT( OR( H111&gt;0, I111&gt;0, J111&gt;0, L111&gt;0 ) )
    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 OR( H111&gt;0, I111&gt;0, J111&gt;0, L111&gt;0 ) )
    ),
    ROUND(D111 * E111 * PRODUCT(1 - G111:G111 / 100, 1 - K111:K111 / 100, 1 - M111:M111 / 100), 2),
"")</f>
        <v/>
      </c>
      <c r="W111" s="1" t="str" cm="1">
        <f t="array" ref="W111">IF(
    AND(
        F111=3,
        OR(O111=0, O111=1),
        N111&lt;&gt;0
    ),
    ROUND(D111 * E111 * PRODUCT(1 - G111:G111 / 100), 2),
"")</f>
        <v/>
      </c>
      <c r="X111" s="1" t="str" cm="1">
        <f t="array" ref="X111">IF(
    AND(
        F111=4,
        OR(O111=0, O111=1),
        N111&lt;&gt;0,
        NOT( OR( H111&gt;0, I111&gt;0, J111&gt;0, L111&gt;0 ) )
    ),
    ROUND(D111 * E111 * PRODUCT(1 - G111:G111 / 100, 1 - K111:K111 / 100, 1 - M111:M111 / 100), 2),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1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 OR( H112&gt;0, I112&gt;0, J112&gt;0, L112&gt;0 ) )
    ),
    ROUND(D112 * E112 * PRODUCT(1 - G112:G112 / 100, 1 - K112:K112 / 100, 1 - M112:M112 / 100), 2),
"")</f>
        <v/>
      </c>
      <c r="U112" s="1" t="str" cm="1">
        <f t="array" ref="U112">IF(
    AND(
        F112=1,
        OR(O112=0,O112=1),
        N112&lt;&gt;0,
        NOT( OR( H112&gt;0, I112&gt;0, J112&gt;0, L112&gt;0 ) )
    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 OR( H112&gt;0, I112&gt;0, J112&gt;0, L112&gt;0 ) )
    ),
    ROUND(D112 * E112 * PRODUCT(1 - G112:G112 / 100, 1 - K112:K112 / 100, 1 - M112:M112 / 100), 2),
"")</f>
        <v/>
      </c>
      <c r="W112" s="1" t="str" cm="1">
        <f t="array" ref="W112">IF(
    AND(
        F112=3,
        OR(O112=0, O112=1),
        N112&lt;&gt;0
    ),
    ROUND(D112 * E112 * PRODUCT(1 - G112:G112 / 100), 2),
"")</f>
        <v/>
      </c>
      <c r="X112" s="1" t="str" cm="1">
        <f t="array" ref="X112">IF(
    AND(
        F112=4,
        OR(O112=0, O112=1),
        N112&lt;&gt;0,
        NOT( OR( H112&gt;0, I112&gt;0, J112&gt;0, L112&gt;0 ) )
    ),
    ROUND(D112 * E112 * PRODUCT(1 - G112:G112 / 100, 1 - K112:K112 / 100, 1 - M112:M112 / 100), 2),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1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 OR( H113&gt;0, I113&gt;0, J113&gt;0, L113&gt;0 ) )
    ),
    ROUND(D113 * E113 * PRODUCT(1 - G113:G113 / 100, 1 - K113:K113 / 100, 1 - M113:M113 / 100), 2),
"")</f>
        <v/>
      </c>
      <c r="U113" s="1" t="str" cm="1">
        <f t="array" ref="U113">IF(
    AND(
        F113=1,
        OR(O113=0,O113=1),
        N113&lt;&gt;0,
        NOT( OR( H113&gt;0, I113&gt;0, J113&gt;0, L113&gt;0 ) )
    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 OR( H113&gt;0, I113&gt;0, J113&gt;0, L113&gt;0 ) )
    ),
    ROUND(D113 * E113 * PRODUCT(1 - G113:G113 / 100, 1 - K113:K113 / 100, 1 - M113:M113 / 100), 2),
"")</f>
        <v/>
      </c>
      <c r="W113" s="1" t="str" cm="1">
        <f t="array" ref="W113">IF(
    AND(
        F113=3,
        OR(O113=0, O113=1),
        N113&lt;&gt;0
    ),
    ROUND(D113 * E113 * PRODUCT(1 - G113:G113 / 100), 2),
"")</f>
        <v/>
      </c>
      <c r="X113" s="1" t="str" cm="1">
        <f t="array" ref="X113">IF(
    AND(
        F113=4,
        OR(O113=0, O113=1),
        N113&lt;&gt;0,
        NOT( OR( H113&gt;0, I113&gt;0, J113&gt;0, L113&gt;0 ) )
    ),
    ROUND(D113 * E113 * PRODUCT(1 - G113:G113 / 100, 1 - K113:K113 / 100, 1 - M113:M113 / 100), 2),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1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 OR( H114&gt;0, I114&gt;0, J114&gt;0, L114&gt;0 ) )
    ),
    ROUND(D114 * E114 * PRODUCT(1 - G114:G114 / 100, 1 - K114:K114 / 100, 1 - M114:M114 / 100), 2),
"")</f>
        <v/>
      </c>
      <c r="U114" s="1" t="str" cm="1">
        <f t="array" ref="U114">IF(
    AND(
        F114=1,
        OR(O114=0,O114=1),
        N114&lt;&gt;0,
        NOT( OR( H114&gt;0, I114&gt;0, J114&gt;0, L114&gt;0 ) )
    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 OR( H114&gt;0, I114&gt;0, J114&gt;0, L114&gt;0 ) )
    ),
    ROUND(D114 * E114 * PRODUCT(1 - G114:G114 / 100, 1 - K114:K114 / 100, 1 - M114:M114 / 100), 2),
"")</f>
        <v/>
      </c>
      <c r="W114" s="1" t="str" cm="1">
        <f t="array" ref="W114">IF(
    AND(
        F114=3,
        OR(O114=0, O114=1),
        N114&lt;&gt;0
    ),
    ROUND(D114 * E114 * PRODUCT(1 - G114:G114 / 100), 2),
"")</f>
        <v/>
      </c>
      <c r="X114" s="1" t="str" cm="1">
        <f t="array" ref="X114">IF(
    AND(
        F114=4,
        OR(O114=0, O114=1),
        N114&lt;&gt;0,
        NOT( OR( H114&gt;0, I114&gt;0, J114&gt;0, L114&gt;0 ) )
    ),
    ROUND(D114 * E114 * PRODUCT(1 - G114:G114 / 100, 1 - K114:K114 / 100, 1 - M114:M114 / 100), 2),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1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 OR( H115&gt;0, I115&gt;0, J115&gt;0, L115&gt;0 ) )
    ),
    ROUND(D115 * E115 * PRODUCT(1 - G115:G115 / 100, 1 - K115:K115 / 100, 1 - M115:M115 / 100), 2),
"")</f>
        <v/>
      </c>
      <c r="U115" s="1" t="str" cm="1">
        <f t="array" ref="U115">IF(
    AND(
        F115=1,
        OR(O115=0,O115=1),
        N115&lt;&gt;0,
        NOT( OR( H115&gt;0, I115&gt;0, J115&gt;0, L115&gt;0 ) )
    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 OR( H115&gt;0, I115&gt;0, J115&gt;0, L115&gt;0 ) )
    ),
    ROUND(D115 * E115 * PRODUCT(1 - G115:G115 / 100, 1 - K115:K115 / 100, 1 - M115:M115 / 100), 2),
"")</f>
        <v/>
      </c>
      <c r="W115" s="1" t="str" cm="1">
        <f t="array" ref="W115">IF(
    AND(
        F115=3,
        OR(O115=0, O115=1),
        N115&lt;&gt;0
    ),
    ROUND(D115 * E115 * PRODUCT(1 - G115:G115 / 100), 2),
"")</f>
        <v/>
      </c>
      <c r="X115" s="1" t="str" cm="1">
        <f t="array" ref="X115">IF(
    AND(
        F115=4,
        OR(O115=0, O115=1),
        N115&lt;&gt;0,
        NOT( OR( H115&gt;0, I115&gt;0, J115&gt;0, L115&gt;0 ) )
    ),
    ROUND(D115 * E115 * PRODUCT(1 - G115:G115 / 100, 1 - K115:K115 / 100, 1 - M115:M115 / 100), 2),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1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 OR( H116&gt;0, I116&gt;0, J116&gt;0, L116&gt;0 ) )
    ),
    ROUND(D116 * E116 * PRODUCT(1 - G116:G116 / 100, 1 - K116:K116 / 100, 1 - M116:M116 / 100), 2),
"")</f>
        <v/>
      </c>
      <c r="U116" s="1" t="str" cm="1">
        <f t="array" ref="U116">IF(
    AND(
        F116=1,
        OR(O116=0,O116=1),
        N116&lt;&gt;0,
        NOT( OR( H116&gt;0, I116&gt;0, J116&gt;0, L116&gt;0 ) )
    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 OR( H116&gt;0, I116&gt;0, J116&gt;0, L116&gt;0 ) )
    ),
    ROUND(D116 * E116 * PRODUCT(1 - G116:G116 / 100, 1 - K116:K116 / 100, 1 - M116:M116 / 100), 2),
"")</f>
        <v/>
      </c>
      <c r="W116" s="1" t="str" cm="1">
        <f t="array" ref="W116">IF(
    AND(
        F116=3,
        OR(O116=0, O116=1),
        N116&lt;&gt;0
    ),
    ROUND(D116 * E116 * PRODUCT(1 - G116:G116 / 100), 2),
"")</f>
        <v/>
      </c>
      <c r="X116" s="1" t="str" cm="1">
        <f t="array" ref="X116">IF(
    AND(
        F116=4,
        OR(O116=0, O116=1),
        N116&lt;&gt;0,
        NOT( OR( H116&gt;0, I116&gt;0, J116&gt;0, L116&gt;0 ) )
    ),
    ROUND(D116 * E116 * PRODUCT(1 - G116:G116 / 100, 1 - K116:K116 / 100, 1 - M116:M116 / 100), 2),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1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 OR( H117&gt;0, I117&gt;0, J117&gt;0, L117&gt;0 ) )
    ),
    ROUND(D117 * E117 * PRODUCT(1 - G117:G117 / 100, 1 - K117:K117 / 100, 1 - M117:M117 / 100), 2),
"")</f>
        <v/>
      </c>
      <c r="U117" s="1" t="str" cm="1">
        <f t="array" ref="U117">IF(
    AND(
        F117=1,
        OR(O117=0,O117=1),
        N117&lt;&gt;0,
        NOT( OR( H117&gt;0, I117&gt;0, J117&gt;0, L117&gt;0 ) )
    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 OR( H117&gt;0, I117&gt;0, J117&gt;0, L117&gt;0 ) )
    ),
    ROUND(D117 * E117 * PRODUCT(1 - G117:G117 / 100, 1 - K117:K117 / 100, 1 - M117:M117 / 100), 2),
"")</f>
        <v/>
      </c>
      <c r="W117" s="1" t="str" cm="1">
        <f t="array" ref="W117">IF(
    AND(
        F117=3,
        OR(O117=0, O117=1),
        N117&lt;&gt;0
    ),
    ROUND(D117 * E117 * PRODUCT(1 - G117:G117 / 100), 2),
"")</f>
        <v/>
      </c>
      <c r="X117" s="1" t="str" cm="1">
        <f t="array" ref="X117">IF(
    AND(
        F117=4,
        OR(O117=0, O117=1),
        N117&lt;&gt;0,
        NOT( OR( H117&gt;0, I117&gt;0, J117&gt;0, L117&gt;0 ) )
    ),
    ROUND(D117 * E117 * PRODUCT(1 - G117:G117 / 100, 1 - K117:K117 / 100, 1 - M117:M117 / 100), 2),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1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 OR( H118&gt;0, I118&gt;0, J118&gt;0, L118&gt;0 ) )
    ),
    ROUND(D118 * E118 * PRODUCT(1 - G118:G118 / 100, 1 - K118:K118 / 100, 1 - M118:M118 / 100), 2),
"")</f>
        <v/>
      </c>
      <c r="U118" s="1" t="str" cm="1">
        <f t="array" ref="U118">IF(
    AND(
        F118=1,
        OR(O118=0,O118=1),
        N118&lt;&gt;0,
        NOT( OR( H118&gt;0, I118&gt;0, J118&gt;0, L118&gt;0 ) )
    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 OR( H118&gt;0, I118&gt;0, J118&gt;0, L118&gt;0 ) )
    ),
    ROUND(D118 * E118 * PRODUCT(1 - G118:G118 / 100, 1 - K118:K118 / 100, 1 - M118:M118 / 100), 2),
"")</f>
        <v/>
      </c>
      <c r="W118" s="1" t="str" cm="1">
        <f t="array" ref="W118">IF(
    AND(
        F118=3,
        OR(O118=0, O118=1),
        N118&lt;&gt;0
    ),
    ROUND(D118 * E118 * PRODUCT(1 - G118:G118 / 100), 2),
"")</f>
        <v/>
      </c>
      <c r="X118" s="1" t="str" cm="1">
        <f t="array" ref="X118">IF(
    AND(
        F118=4,
        OR(O118=0, O118=1),
        N118&lt;&gt;0,
        NOT( OR( H118&gt;0, I118&gt;0, J118&gt;0, L118&gt;0 ) )
    ),
    ROUND(D118 * E118 * PRODUCT(1 - G118:G118 / 100, 1 - K118:K118 / 100, 1 - M118:M118 / 100), 2),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1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 OR( H119&gt;0, I119&gt;0, J119&gt;0, L119&gt;0 ) )
    ),
    ROUND(D119 * E119 * PRODUCT(1 - G119:G119 / 100, 1 - K119:K119 / 100, 1 - M119:M119 / 100), 2),
"")</f>
        <v/>
      </c>
      <c r="U119" s="1" t="str" cm="1">
        <f t="array" ref="U119">IF(
    AND(
        F119=1,
        OR(O119=0,O119=1),
        N119&lt;&gt;0,
        NOT( OR( H119&gt;0, I119&gt;0, J119&gt;0, L119&gt;0 ) )
    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 OR( H119&gt;0, I119&gt;0, J119&gt;0, L119&gt;0 ) )
    ),
    ROUND(D119 * E119 * PRODUCT(1 - G119:G119 / 100, 1 - K119:K119 / 100, 1 - M119:M119 / 100), 2),
"")</f>
        <v/>
      </c>
      <c r="W119" s="1" t="str" cm="1">
        <f t="array" ref="W119">IF(
    AND(
        F119=3,
        OR(O119=0, O119=1),
        N119&lt;&gt;0
    ),
    ROUND(D119 * E119 * PRODUCT(1 - G119:G119 / 100), 2),
"")</f>
        <v/>
      </c>
      <c r="X119" s="1" t="str" cm="1">
        <f t="array" ref="X119">IF(
    AND(
        F119=4,
        OR(O119=0, O119=1),
        N119&lt;&gt;0,
        NOT( OR( H119&gt;0, I119&gt;0, J119&gt;0, L119&gt;0 ) )
    ),
    ROUND(D119 * E119 * PRODUCT(1 - G119:G119 / 100, 1 - K119:K119 / 100, 1 - M119:M119 / 100), 2),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1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 OR( H120&gt;0, I120&gt;0, J120&gt;0, L120&gt;0 ) )
    ),
    ROUND(D120 * E120 * PRODUCT(1 - G120:G120 / 100, 1 - K120:K120 / 100, 1 - M120:M120 / 100), 2),
"")</f>
        <v/>
      </c>
      <c r="U120" s="1" t="str" cm="1">
        <f t="array" ref="U120">IF(
    AND(
        F120=1,
        OR(O120=0,O120=1),
        N120&lt;&gt;0,
        NOT( OR( H120&gt;0, I120&gt;0, J120&gt;0, L120&gt;0 ) )
    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 OR( H120&gt;0, I120&gt;0, J120&gt;0, L120&gt;0 ) )
    ),
    ROUND(D120 * E120 * PRODUCT(1 - G120:G120 / 100, 1 - K120:K120 / 100, 1 - M120:M120 / 100), 2),
"")</f>
        <v/>
      </c>
      <c r="W120" s="1" t="str" cm="1">
        <f t="array" ref="W120">IF(
    AND(
        F120=3,
        OR(O120=0, O120=1),
        N120&lt;&gt;0
    ),
    ROUND(D120 * E120 * PRODUCT(1 - G120:G120 / 100), 2),
"")</f>
        <v/>
      </c>
      <c r="X120" s="1" t="str" cm="1">
        <f t="array" ref="X120">IF(
    AND(
        F120=4,
        OR(O120=0, O120=1),
        N120&lt;&gt;0,
        NOT( OR( H120&gt;0, I120&gt;0, J120&gt;0, L120&gt;0 ) )
    ),
    ROUND(D120 * E120 * PRODUCT(1 - G120:G120 / 100, 1 - K120:K120 / 100, 1 - M120:M120 / 100), 2),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1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 OR( H121&gt;0, I121&gt;0, J121&gt;0, L121&gt;0 ) )
    ),
    ROUND(D121 * E121 * PRODUCT(1 - G121:G121 / 100, 1 - K121:K121 / 100, 1 - M121:M121 / 100), 2),
"")</f>
        <v/>
      </c>
      <c r="U121" s="1" t="str" cm="1">
        <f t="array" ref="U121">IF(
    AND(
        F121=1,
        OR(O121=0,O121=1),
        N121&lt;&gt;0,
        NOT( OR( H121&gt;0, I121&gt;0, J121&gt;0, L121&gt;0 ) )
    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 OR( H121&gt;0, I121&gt;0, J121&gt;0, L121&gt;0 ) )
    ),
    ROUND(D121 * E121 * PRODUCT(1 - G121:G121 / 100, 1 - K121:K121 / 100, 1 - M121:M121 / 100), 2),
"")</f>
        <v/>
      </c>
      <c r="W121" s="1" t="str" cm="1">
        <f t="array" ref="W121">IF(
    AND(
        F121=3,
        OR(O121=0, O121=1),
        N121&lt;&gt;0
    ),
    ROUND(D121 * E121 * PRODUCT(1 - G121:G121 / 100), 2),
"")</f>
        <v/>
      </c>
      <c r="X121" s="1" t="str" cm="1">
        <f t="array" ref="X121">IF(
    AND(
        F121=4,
        OR(O121=0, O121=1),
        N121&lt;&gt;0,
        NOT( OR( H121&gt;0, I121&gt;0, J121&gt;0, L121&gt;0 ) )
    ),
    ROUND(D121 * E121 * PRODUCT(1 - G121:G121 / 100, 1 - K121:K121 / 100, 1 - M121:M121 / 100), 2),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1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 OR( H122&gt;0, I122&gt;0, J122&gt;0, L122&gt;0 ) )
    ),
    ROUND(D122 * E122 * PRODUCT(1 - G122:G122 / 100, 1 - K122:K122 / 100, 1 - M122:M122 / 100), 2),
"")</f>
        <v/>
      </c>
      <c r="U122" s="1" t="str" cm="1">
        <f t="array" ref="U122">IF(
    AND(
        F122=1,
        OR(O122=0,O122=1),
        N122&lt;&gt;0,
        NOT( OR( H122&gt;0, I122&gt;0, J122&gt;0, L122&gt;0 ) )
    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 OR( H122&gt;0, I122&gt;0, J122&gt;0, L122&gt;0 ) )
    ),
    ROUND(D122 * E122 * PRODUCT(1 - G122:G122 / 100, 1 - K122:K122 / 100, 1 - M122:M122 / 100), 2),
"")</f>
        <v/>
      </c>
      <c r="W122" s="1" t="str" cm="1">
        <f t="array" ref="W122">IF(
    AND(
        F122=3,
        OR(O122=0, O122=1),
        N122&lt;&gt;0
    ),
    ROUND(D122 * E122 * PRODUCT(1 - G122:G122 / 100), 2),
"")</f>
        <v/>
      </c>
      <c r="X122" s="1" t="str" cm="1">
        <f t="array" ref="X122">IF(
    AND(
        F122=4,
        OR(O122=0, O122=1),
        N122&lt;&gt;0,
        NOT( OR( H122&gt;0, I122&gt;0, J122&gt;0, L122&gt;0 ) )
    ),
    ROUND(D122 * E122 * PRODUCT(1 - G122:G122 / 100, 1 - K122:K122 / 100, 1 - M122:M122 / 100), 2),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1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 OR( H123&gt;0, I123&gt;0, J123&gt;0, L123&gt;0 ) )
    ),
    ROUND(D123 * E123 * PRODUCT(1 - G123:G123 / 100, 1 - K123:K123 / 100, 1 - M123:M123 / 100), 2),
"")</f>
        <v/>
      </c>
      <c r="U123" s="1" t="str" cm="1">
        <f t="array" ref="U123">IF(
    AND(
        F123=1,
        OR(O123=0,O123=1),
        N123&lt;&gt;0,
        NOT( OR( H123&gt;0, I123&gt;0, J123&gt;0, L123&gt;0 ) )
    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 OR( H123&gt;0, I123&gt;0, J123&gt;0, L123&gt;0 ) )
    ),
    ROUND(D123 * E123 * PRODUCT(1 - G123:G123 / 100, 1 - K123:K123 / 100, 1 - M123:M123 / 100), 2),
"")</f>
        <v/>
      </c>
      <c r="W123" s="1" t="str" cm="1">
        <f t="array" ref="W123">IF(
    AND(
        F123=3,
        OR(O123=0, O123=1),
        N123&lt;&gt;0
    ),
    ROUND(D123 * E123 * PRODUCT(1 - G123:G123 / 100), 2),
"")</f>
        <v/>
      </c>
      <c r="X123" s="1" t="str" cm="1">
        <f t="array" ref="X123">IF(
    AND(
        F123=4,
        OR(O123=0, O123=1),
        N123&lt;&gt;0,
        NOT( OR( H123&gt;0, I123&gt;0, J123&gt;0, L123&gt;0 ) )
    ),
    ROUND(D123 * E123 * PRODUCT(1 - G123:G123 / 100, 1 - K123:K123 / 100, 1 - M123:M123 / 100), 2),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1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 OR( H124&gt;0, I124&gt;0, J124&gt;0, L124&gt;0 ) )
    ),
    ROUND(D124 * E124 * PRODUCT(1 - G124:G124 / 100, 1 - K124:K124 / 100, 1 - M124:M124 / 100), 2),
"")</f>
        <v/>
      </c>
      <c r="U124" s="1" t="str" cm="1">
        <f t="array" ref="U124">IF(
    AND(
        F124=1,
        OR(O124=0,O124=1),
        N124&lt;&gt;0,
        NOT( OR( H124&gt;0, I124&gt;0, J124&gt;0, L124&gt;0 ) )
    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 OR( H124&gt;0, I124&gt;0, J124&gt;0, L124&gt;0 ) )
    ),
    ROUND(D124 * E124 * PRODUCT(1 - G124:G124 / 100, 1 - K124:K124 / 100, 1 - M124:M124 / 100), 2),
"")</f>
        <v/>
      </c>
      <c r="W124" s="1" t="str" cm="1">
        <f t="array" ref="W124">IF(
    AND(
        F124=3,
        OR(O124=0, O124=1),
        N124&lt;&gt;0
    ),
    ROUND(D124 * E124 * PRODUCT(1 - G124:G124 / 100), 2),
"")</f>
        <v/>
      </c>
      <c r="X124" s="1" t="str" cm="1">
        <f t="array" ref="X124">IF(
    AND(
        F124=4,
        OR(O124=0, O124=1),
        N124&lt;&gt;0,
        NOT( OR( H124&gt;0, I124&gt;0, J124&gt;0, L124&gt;0 ) )
    ),
    ROUND(D124 * E124 * PRODUCT(1 - G124:G124 / 100, 1 - K124:K124 / 100, 1 - M124:M124 / 100), 2),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1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 OR( H125&gt;0, I125&gt;0, J125&gt;0, L125&gt;0 ) )
    ),
    ROUND(D125 * E125 * PRODUCT(1 - G125:G125 / 100, 1 - K125:K125 / 100, 1 - M125:M125 / 100), 2),
"")</f>
        <v/>
      </c>
      <c r="U125" s="1" t="str" cm="1">
        <f t="array" ref="U125">IF(
    AND(
        F125=1,
        OR(O125=0,O125=1),
        N125&lt;&gt;0,
        NOT( OR( H125&gt;0, I125&gt;0, J125&gt;0, L125&gt;0 ) )
    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 OR( H125&gt;0, I125&gt;0, J125&gt;0, L125&gt;0 ) )
    ),
    ROUND(D125 * E125 * PRODUCT(1 - G125:G125 / 100, 1 - K125:K125 / 100, 1 - M125:M125 / 100), 2),
"")</f>
        <v/>
      </c>
      <c r="W125" s="1" t="str" cm="1">
        <f t="array" ref="W125">IF(
    AND(
        F125=3,
        OR(O125=0, O125=1),
        N125&lt;&gt;0
    ),
    ROUND(D125 * E125 * PRODUCT(1 - G125:G125 / 100), 2),
"")</f>
        <v/>
      </c>
      <c r="X125" s="1" t="str" cm="1">
        <f t="array" ref="X125">IF(
    AND(
        F125=4,
        OR(O125=0, O125=1),
        N125&lt;&gt;0,
        NOT( OR( H125&gt;0, I125&gt;0, J125&gt;0, L125&gt;0 ) )
    ),
    ROUND(D125 * E125 * PRODUCT(1 - G125:G125 / 100, 1 - K125:K125 / 100, 1 - M125:M125 / 100), 2),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1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 OR( H126&gt;0, I126&gt;0, J126&gt;0, L126&gt;0 ) )
    ),
    ROUND(D126 * E126 * PRODUCT(1 - G126:G126 / 100, 1 - K126:K126 / 100, 1 - M126:M126 / 100), 2),
"")</f>
        <v/>
      </c>
      <c r="U126" s="1" t="str" cm="1">
        <f t="array" ref="U126">IF(
    AND(
        F126=1,
        OR(O126=0,O126=1),
        N126&lt;&gt;0,
        NOT( OR( H126&gt;0, I126&gt;0, J126&gt;0, L126&gt;0 ) )
    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 OR( H126&gt;0, I126&gt;0, J126&gt;0, L126&gt;0 ) )
    ),
    ROUND(D126 * E126 * PRODUCT(1 - G126:G126 / 100, 1 - K126:K126 / 100, 1 - M126:M126 / 100), 2),
"")</f>
        <v/>
      </c>
      <c r="W126" s="1" t="str" cm="1">
        <f t="array" ref="W126">IF(
    AND(
        F126=3,
        OR(O126=0, O126=1),
        N126&lt;&gt;0
    ),
    ROUND(D126 * E126 * PRODUCT(1 - G126:G126 / 100), 2),
"")</f>
        <v/>
      </c>
      <c r="X126" s="1" t="str" cm="1">
        <f t="array" ref="X126">IF(
    AND(
        F126=4,
        OR(O126=0, O126=1),
        N126&lt;&gt;0,
        NOT( OR( H126&gt;0, I126&gt;0, J126&gt;0, L126&gt;0 ) )
    ),
    ROUND(D126 * E126 * PRODUCT(1 - G126:G126 / 100, 1 - K126:K126 / 100, 1 - M126:M126 / 100), 2),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1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 OR( H127&gt;0, I127&gt;0, J127&gt;0, L127&gt;0 ) )
    ),
    ROUND(D127 * E127 * PRODUCT(1 - G127:G127 / 100, 1 - K127:K127 / 100, 1 - M127:M127 / 100), 2),
"")</f>
        <v/>
      </c>
      <c r="U127" s="1" t="str" cm="1">
        <f t="array" ref="U127">IF(
    AND(
        F127=1,
        OR(O127=0,O127=1),
        N127&lt;&gt;0,
        NOT( OR( H127&gt;0, I127&gt;0, J127&gt;0, L127&gt;0 ) )
    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 OR( H127&gt;0, I127&gt;0, J127&gt;0, L127&gt;0 ) )
    ),
    ROUND(D127 * E127 * PRODUCT(1 - G127:G127 / 100, 1 - K127:K127 / 100, 1 - M127:M127 / 100), 2),
"")</f>
        <v/>
      </c>
      <c r="W127" s="1" t="str" cm="1">
        <f t="array" ref="W127">IF(
    AND(
        F127=3,
        OR(O127=0, O127=1),
        N127&lt;&gt;0
    ),
    ROUND(D127 * E127 * PRODUCT(1 - G127:G127 / 100), 2),
"")</f>
        <v/>
      </c>
      <c r="X127" s="1" t="str" cm="1">
        <f t="array" ref="X127">IF(
    AND(
        F127=4,
        OR(O127=0, O127=1),
        N127&lt;&gt;0,
        NOT( OR( H127&gt;0, I127&gt;0, J127&gt;0, L127&gt;0 ) )
    ),
    ROUND(D127 * E127 * PRODUCT(1 - G127:G127 / 100, 1 - K127:K127 / 100, 1 - M127:M127 / 100), 2),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1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 OR( H128&gt;0, I128&gt;0, J128&gt;0, L128&gt;0 ) )
    ),
    ROUND(D128 * E128 * PRODUCT(1 - G128:G128 / 100, 1 - K128:K128 / 100, 1 - M128:M128 / 100), 2),
"")</f>
        <v/>
      </c>
      <c r="U128" s="1" t="str" cm="1">
        <f t="array" ref="U128">IF(
    AND(
        F128=1,
        OR(O128=0,O128=1),
        N128&lt;&gt;0,
        NOT( OR( H128&gt;0, I128&gt;0, J128&gt;0, L128&gt;0 ) )
    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 OR( H128&gt;0, I128&gt;0, J128&gt;0, L128&gt;0 ) )
    ),
    ROUND(D128 * E128 * PRODUCT(1 - G128:G128 / 100, 1 - K128:K128 / 100, 1 - M128:M128 / 100), 2),
"")</f>
        <v/>
      </c>
      <c r="W128" s="1" t="str" cm="1">
        <f t="array" ref="W128">IF(
    AND(
        F128=3,
        OR(O128=0, O128=1),
        N128&lt;&gt;0
    ),
    ROUND(D128 * E128 * PRODUCT(1 - G128:G128 / 100), 2),
"")</f>
        <v/>
      </c>
      <c r="X128" s="1" t="str" cm="1">
        <f t="array" ref="X128">IF(
    AND(
        F128=4,
        OR(O128=0, O128=1),
        N128&lt;&gt;0,
        NOT( OR( H128&gt;0, I128&gt;0, J128&gt;0, L128&gt;0 ) )
    ),
    ROUND(D128 * E128 * PRODUCT(1 - G128:G128 / 100, 1 - K128:K128 / 100, 1 - M128:M128 / 100), 2),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1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 OR( H129&gt;0, I129&gt;0, J129&gt;0, L129&gt;0 ) )
    ),
    ROUND(D129 * E129 * PRODUCT(1 - G129:G129 / 100, 1 - K129:K129 / 100, 1 - M129:M129 / 100), 2),
"")</f>
        <v/>
      </c>
      <c r="U129" s="1" t="str" cm="1">
        <f t="array" ref="U129">IF(
    AND(
        F129=1,
        OR(O129=0,O129=1),
        N129&lt;&gt;0,
        NOT( OR( H129&gt;0, I129&gt;0, J129&gt;0, L129&gt;0 ) )
    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 OR( H129&gt;0, I129&gt;0, J129&gt;0, L129&gt;0 ) )
    ),
    ROUND(D129 * E129 * PRODUCT(1 - G129:G129 / 100, 1 - K129:K129 / 100, 1 - M129:M129 / 100), 2),
"")</f>
        <v/>
      </c>
      <c r="W129" s="1" t="str" cm="1">
        <f t="array" ref="W129">IF(
    AND(
        F129=3,
        OR(O129=0, O129=1),
        N129&lt;&gt;0
    ),
    ROUND(D129 * E129 * PRODUCT(1 - G129:G129 / 100), 2),
"")</f>
        <v/>
      </c>
      <c r="X129" s="1" t="str" cm="1">
        <f t="array" ref="X129">IF(
    AND(
        F129=4,
        OR(O129=0, O129=1),
        N129&lt;&gt;0,
        NOT( OR( H129&gt;0, I129&gt;0, J129&gt;0, L129&gt;0 ) )
    ),
    ROUND(D129 * E129 * PRODUCT(1 - G129:G129 / 100, 1 - K129:K129 / 100, 1 - M129:M129 / 100), 2),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1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 OR( H130&gt;0, I130&gt;0, J130&gt;0, L130&gt;0 ) )
    ),
    ROUND(D130 * E130 * PRODUCT(1 - G130:G130 / 100, 1 - K130:K130 / 100, 1 - M130:M130 / 100), 2),
"")</f>
        <v/>
      </c>
      <c r="U130" s="1" t="str" cm="1">
        <f t="array" ref="U130">IF(
    AND(
        F130=1,
        OR(O130=0,O130=1),
        N130&lt;&gt;0,
        NOT( OR( H130&gt;0, I130&gt;0, J130&gt;0, L130&gt;0 ) )
    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 OR( H130&gt;0, I130&gt;0, J130&gt;0, L130&gt;0 ) )
    ),
    ROUND(D130 * E130 * PRODUCT(1 - G130:G130 / 100, 1 - K130:K130 / 100, 1 - M130:M130 / 100), 2),
"")</f>
        <v/>
      </c>
      <c r="W130" s="1" t="str" cm="1">
        <f t="array" ref="W130">IF(
    AND(
        F130=3,
        OR(O130=0, O130=1),
        N130&lt;&gt;0
    ),
    ROUND(D130 * E130 * PRODUCT(1 - G130:G130 / 100), 2),
"")</f>
        <v/>
      </c>
      <c r="X130" s="1" t="str" cm="1">
        <f t="array" ref="X130">IF(
    AND(
        F130=4,
        OR(O130=0, O130=1),
        N130&lt;&gt;0,
        NOT( OR( H130&gt;0, I130&gt;0, J130&gt;0, L130&gt;0 ) )
    ),
    ROUND(D130 * E130 * PRODUCT(1 - G130:G130 / 100, 1 - K130:K130 / 100, 1 - M130:M130 / 100), 2),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1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 OR( H131&gt;0, I131&gt;0, J131&gt;0, L131&gt;0 ) )
    ),
    ROUND(D131 * E131 * PRODUCT(1 - G131:G131 / 100, 1 - K131:K131 / 100, 1 - M131:M131 / 100), 2),
"")</f>
        <v/>
      </c>
      <c r="U131" s="1" t="str" cm="1">
        <f t="array" ref="U131">IF(
    AND(
        F131=1,
        OR(O131=0,O131=1),
        N131&lt;&gt;0,
        NOT( OR( H131&gt;0, I131&gt;0, J131&gt;0, L131&gt;0 ) )
    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 OR( H131&gt;0, I131&gt;0, J131&gt;0, L131&gt;0 ) )
    ),
    ROUND(D131 * E131 * PRODUCT(1 - G131:G131 / 100, 1 - K131:K131 / 100, 1 - M131:M131 / 100), 2),
"")</f>
        <v/>
      </c>
      <c r="W131" s="1" t="str" cm="1">
        <f t="array" ref="W131">IF(
    AND(
        F131=3,
        OR(O131=0, O131=1),
        N131&lt;&gt;0
    ),
    ROUND(D131 * E131 * PRODUCT(1 - G131:G131 / 100), 2),
"")</f>
        <v/>
      </c>
      <c r="X131" s="1" t="str" cm="1">
        <f t="array" ref="X131">IF(
    AND(
        F131=4,
        OR(O131=0, O131=1),
        N131&lt;&gt;0,
        NOT( OR( H131&gt;0, I131&gt;0, J131&gt;0, L131&gt;0 ) )
    ),
    ROUND(D131 * E131 * PRODUCT(1 - G131:G131 / 100, 1 - K131:K131 / 100, 1 - M131:M131 / 100), 2),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1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 OR( H132&gt;0, I132&gt;0, J132&gt;0, L132&gt;0 ) )
    ),
    ROUND(D132 * E132 * PRODUCT(1 - G132:G132 / 100, 1 - K132:K132 / 100, 1 - M132:M132 / 100), 2),
"")</f>
        <v/>
      </c>
      <c r="U132" s="1" t="str" cm="1">
        <f t="array" ref="U132">IF(
    AND(
        F132=1,
        OR(O132=0,O132=1),
        N132&lt;&gt;0,
        NOT( OR( H132&gt;0, I132&gt;0, J132&gt;0, L132&gt;0 ) )
    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 OR( H132&gt;0, I132&gt;0, J132&gt;0, L132&gt;0 ) )
    ),
    ROUND(D132 * E132 * PRODUCT(1 - G132:G132 / 100, 1 - K132:K132 / 100, 1 - M132:M132 / 100), 2),
"")</f>
        <v/>
      </c>
      <c r="W132" s="1" t="str" cm="1">
        <f t="array" ref="W132">IF(
    AND(
        F132=3,
        OR(O132=0, O132=1),
        N132&lt;&gt;0
    ),
    ROUND(D132 * E132 * PRODUCT(1 - G132:G132 / 100), 2),
"")</f>
        <v/>
      </c>
      <c r="X132" s="1" t="str" cm="1">
        <f t="array" ref="X132">IF(
    AND(
        F132=4,
        OR(O132=0, O132=1),
        N132&lt;&gt;0,
        NOT( OR( H132&gt;0, I132&gt;0, J132&gt;0, L132&gt;0 ) )
    ),
    ROUND(D132 * E132 * PRODUCT(1 - G132:G132 / 100, 1 - K132:K132 / 100, 1 - M132:M132 / 100), 2),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1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 OR( H133&gt;0, I133&gt;0, J133&gt;0, L133&gt;0 ) )
    ),
    ROUND(D133 * E133 * PRODUCT(1 - G133:G133 / 100, 1 - K133:K133 / 100, 1 - M133:M133 / 100), 2),
"")</f>
        <v/>
      </c>
      <c r="U133" s="1" t="str" cm="1">
        <f t="array" ref="U133">IF(
    AND(
        F133=1,
        OR(O133=0,O133=1),
        N133&lt;&gt;0,
        NOT( OR( H133&gt;0, I133&gt;0, J133&gt;0, L133&gt;0 ) )
    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 OR( H133&gt;0, I133&gt;0, J133&gt;0, L133&gt;0 ) )
    ),
    ROUND(D133 * E133 * PRODUCT(1 - G133:G133 / 100, 1 - K133:K133 / 100, 1 - M133:M133 / 100), 2),
"")</f>
        <v/>
      </c>
      <c r="W133" s="1" t="str" cm="1">
        <f t="array" ref="W133">IF(
    AND(
        F133=3,
        OR(O133=0, O133=1),
        N133&lt;&gt;0
    ),
    ROUND(D133 * E133 * PRODUCT(1 - G133:G133 / 100), 2),
"")</f>
        <v/>
      </c>
      <c r="X133" s="1" t="str" cm="1">
        <f t="array" ref="X133">IF(
    AND(
        F133=4,
        OR(O133=0, O133=1),
        N133&lt;&gt;0,
        NOT( OR( H133&gt;0, I133&gt;0, J133&gt;0, L133&gt;0 ) )
    ),
    ROUND(D133 * E133 * PRODUCT(1 - G133:G133 / 100, 1 - K133:K133 / 100, 1 - M133:M133 / 100), 2),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1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 OR( H134&gt;0, I134&gt;0, J134&gt;0, L134&gt;0 ) )
    ),
    ROUND(D134 * E134 * PRODUCT(1 - G134:G134 / 100, 1 - K134:K134 / 100, 1 - M134:M134 / 100), 2),
"")</f>
        <v/>
      </c>
      <c r="U134" s="1" t="str" cm="1">
        <f t="array" ref="U134">IF(
    AND(
        F134=1,
        OR(O134=0,O134=1),
        N134&lt;&gt;0,
        NOT( OR( H134&gt;0, I134&gt;0, J134&gt;0, L134&gt;0 ) )
    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 OR( H134&gt;0, I134&gt;0, J134&gt;0, L134&gt;0 ) )
    ),
    ROUND(D134 * E134 * PRODUCT(1 - G134:G134 / 100, 1 - K134:K134 / 100, 1 - M134:M134 / 100), 2),
"")</f>
        <v/>
      </c>
      <c r="W134" s="1" t="str" cm="1">
        <f t="array" ref="W134">IF(
    AND(
        F134=3,
        OR(O134=0, O134=1),
        N134&lt;&gt;0
    ),
    ROUND(D134 * E134 * PRODUCT(1 - G134:G134 / 100), 2),
"")</f>
        <v/>
      </c>
      <c r="X134" s="1" t="str" cm="1">
        <f t="array" ref="X134">IF(
    AND(
        F134=4,
        OR(O134=0, O134=1),
        N134&lt;&gt;0,
        NOT( OR( H134&gt;0, I134&gt;0, J134&gt;0, L134&gt;0 ) )
    ),
    ROUND(D134 * E134 * PRODUCT(1 - G134:G134 / 100, 1 - K134:K134 / 100, 1 - M134:M134 / 100), 2),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Tax Checker</vt:lpstr>
      <vt:lpstr>Tax Checker (4)</vt:lpstr>
      <vt:lpstr>Tax Checker (5)</vt:lpstr>
      <vt:lpstr>Tax Checker (finale)</vt:lpstr>
      <vt:lpstr>Tests</vt:lpstr>
      <vt:lpstr>Sheet2</vt:lpstr>
      <vt:lpstr>Sheet1</vt:lpstr>
      <vt:lpstr>Tax Checker (2)</vt:lpstr>
      <vt:lpstr>Tax Checker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2025-06-16T06:24:45Z</dcterms:created>
  <dcterms:modified xsi:type="dcterms:W3CDTF">2025-07-10T09:12:42Z</dcterms:modified>
</cp:coreProperties>
</file>