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MyProjects\Documents\"/>
    </mc:Choice>
  </mc:AlternateContent>
  <xr:revisionPtr revIDLastSave="0" documentId="13_ncr:1_{C2099D48-2DF4-419F-AC47-E2FE05FC6267}" xr6:coauthVersionLast="47" xr6:coauthVersionMax="47" xr10:uidLastSave="{00000000-0000-0000-0000-000000000000}"/>
  <bookViews>
    <workbookView xWindow="-120" yWindow="-120" windowWidth="29040" windowHeight="15720" activeTab="3" xr2:uid="{84E0030B-3081-4053-A7FE-83F85AFA109B}"/>
  </bookViews>
  <sheets>
    <sheet name="Line 17" sheetId="1" r:id="rId1"/>
    <sheet name="test1" sheetId="2" r:id="rId2"/>
    <sheet name="Test2" sheetId="3" r:id="rId3"/>
    <sheet name="Test3" sheetId="4" r:id="rId4"/>
    <sheet name="Sheet1" sheetId="5" r:id="rId5"/>
    <sheet name="refere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7" i="4" l="1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J166" i="4"/>
  <c r="C166" i="4"/>
  <c r="J165" i="4"/>
  <c r="C165" i="4"/>
  <c r="J164" i="4"/>
  <c r="C164" i="4"/>
  <c r="J163" i="4"/>
  <c r="C163" i="4"/>
  <c r="J162" i="4"/>
  <c r="C162" i="4"/>
  <c r="J161" i="4"/>
  <c r="C161" i="4"/>
  <c r="J160" i="4"/>
  <c r="C160" i="4"/>
  <c r="J159" i="4"/>
  <c r="C159" i="4"/>
  <c r="J158" i="4"/>
  <c r="C158" i="4"/>
  <c r="J157" i="4"/>
  <c r="C157" i="4"/>
  <c r="J156" i="4"/>
  <c r="C156" i="4"/>
  <c r="J155" i="4"/>
  <c r="C155" i="4"/>
  <c r="J154" i="4"/>
  <c r="C154" i="4"/>
  <c r="J153" i="4"/>
  <c r="C153" i="4"/>
  <c r="J152" i="4"/>
  <c r="C152" i="4"/>
  <c r="J151" i="4"/>
  <c r="C151" i="4"/>
  <c r="J150" i="4"/>
  <c r="C150" i="4"/>
  <c r="J149" i="4"/>
  <c r="C149" i="4"/>
  <c r="J148" i="4"/>
  <c r="C148" i="4"/>
  <c r="J147" i="4"/>
  <c r="C147" i="4"/>
  <c r="J146" i="4"/>
  <c r="C146" i="4"/>
  <c r="J145" i="4"/>
  <c r="C145" i="4"/>
  <c r="J144" i="4"/>
  <c r="C144" i="4"/>
  <c r="J143" i="4"/>
  <c r="C143" i="4"/>
  <c r="J142" i="4"/>
  <c r="C142" i="4"/>
  <c r="J141" i="4"/>
  <c r="C141" i="4"/>
  <c r="J140" i="4"/>
  <c r="C140" i="4"/>
  <c r="J139" i="4"/>
  <c r="C139" i="4"/>
  <c r="J138" i="4"/>
  <c r="C138" i="4"/>
  <c r="J137" i="4"/>
  <c r="C137" i="4"/>
  <c r="R18" i="5"/>
  <c r="Q17" i="5"/>
  <c r="T17" i="5"/>
  <c r="P17" i="5"/>
  <c r="Q132" i="4"/>
  <c r="J132" i="4"/>
  <c r="C132" i="4"/>
  <c r="Q131" i="4"/>
  <c r="J131" i="4"/>
  <c r="C131" i="4"/>
  <c r="Q130" i="4"/>
  <c r="J130" i="4"/>
  <c r="C130" i="4"/>
  <c r="Q129" i="4"/>
  <c r="J129" i="4"/>
  <c r="C129" i="4"/>
  <c r="Q128" i="4"/>
  <c r="J128" i="4"/>
  <c r="C128" i="4"/>
  <c r="Q127" i="4"/>
  <c r="J127" i="4"/>
  <c r="C127" i="4"/>
  <c r="Q126" i="4"/>
  <c r="J126" i="4"/>
  <c r="C126" i="4"/>
  <c r="Q125" i="4"/>
  <c r="J125" i="4"/>
  <c r="C125" i="4"/>
  <c r="Q124" i="4"/>
  <c r="J124" i="4"/>
  <c r="C124" i="4"/>
  <c r="Q123" i="4"/>
  <c r="J123" i="4"/>
  <c r="C123" i="4"/>
  <c r="Q122" i="4"/>
  <c r="J122" i="4"/>
  <c r="C122" i="4"/>
  <c r="Q121" i="4"/>
  <c r="J121" i="4"/>
  <c r="C121" i="4"/>
  <c r="Q120" i="4"/>
  <c r="J120" i="4"/>
  <c r="C120" i="4"/>
  <c r="Q119" i="4"/>
  <c r="J119" i="4"/>
  <c r="C119" i="4"/>
  <c r="Q118" i="4"/>
  <c r="J118" i="4"/>
  <c r="C118" i="4"/>
  <c r="Q117" i="4"/>
  <c r="J117" i="4"/>
  <c r="C117" i="4"/>
  <c r="Q116" i="4"/>
  <c r="J116" i="4"/>
  <c r="C116" i="4"/>
  <c r="Q115" i="4"/>
  <c r="J115" i="4"/>
  <c r="C115" i="4"/>
  <c r="Q114" i="4"/>
  <c r="J114" i="4"/>
  <c r="C114" i="4"/>
  <c r="Q113" i="4"/>
  <c r="J113" i="4"/>
  <c r="C113" i="4"/>
  <c r="Q112" i="4"/>
  <c r="J112" i="4"/>
  <c r="C112" i="4"/>
  <c r="Q111" i="4"/>
  <c r="J111" i="4"/>
  <c r="C111" i="4"/>
  <c r="Q110" i="4"/>
  <c r="J110" i="4"/>
  <c r="C110" i="4"/>
  <c r="Q109" i="4"/>
  <c r="J109" i="4"/>
  <c r="C109" i="4"/>
  <c r="Q108" i="4"/>
  <c r="J108" i="4"/>
  <c r="C108" i="4"/>
  <c r="Q107" i="4"/>
  <c r="J107" i="4"/>
  <c r="C107" i="4"/>
  <c r="Q106" i="4"/>
  <c r="J106" i="4"/>
  <c r="C106" i="4"/>
  <c r="Q105" i="4"/>
  <c r="J105" i="4"/>
  <c r="C105" i="4"/>
  <c r="Q104" i="4"/>
  <c r="J104" i="4"/>
  <c r="C104" i="4"/>
  <c r="Q103" i="4"/>
  <c r="J103" i="4"/>
  <c r="C103" i="4"/>
  <c r="Q74" i="4"/>
  <c r="G15" i="5"/>
  <c r="M15" i="5"/>
  <c r="L15" i="5"/>
  <c r="F15" i="5"/>
  <c r="Q69" i="4"/>
  <c r="Q70" i="4"/>
  <c r="Q71" i="4"/>
  <c r="Q72" i="4"/>
  <c r="Q73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J98" i="4"/>
  <c r="C98" i="4"/>
  <c r="J97" i="4"/>
  <c r="C97" i="4"/>
  <c r="J96" i="4"/>
  <c r="C96" i="4"/>
  <c r="J95" i="4"/>
  <c r="C95" i="4"/>
  <c r="J94" i="4"/>
  <c r="C94" i="4"/>
  <c r="J93" i="4"/>
  <c r="C93" i="4"/>
  <c r="J92" i="4"/>
  <c r="C92" i="4"/>
  <c r="J91" i="4"/>
  <c r="C91" i="4"/>
  <c r="J90" i="4"/>
  <c r="C90" i="4"/>
  <c r="J89" i="4"/>
  <c r="C89" i="4"/>
  <c r="J88" i="4"/>
  <c r="C88" i="4"/>
  <c r="J87" i="4"/>
  <c r="C87" i="4"/>
  <c r="J86" i="4"/>
  <c r="C86" i="4"/>
  <c r="J85" i="4"/>
  <c r="C85" i="4"/>
  <c r="J84" i="4"/>
  <c r="C84" i="4"/>
  <c r="J83" i="4"/>
  <c r="C83" i="4"/>
  <c r="J82" i="4"/>
  <c r="C82" i="4"/>
  <c r="J81" i="4"/>
  <c r="C81" i="4"/>
  <c r="J80" i="4"/>
  <c r="C80" i="4"/>
  <c r="J79" i="4"/>
  <c r="C79" i="4"/>
  <c r="J78" i="4"/>
  <c r="C78" i="4"/>
  <c r="J77" i="4"/>
  <c r="C77" i="4"/>
  <c r="J76" i="4"/>
  <c r="C76" i="4"/>
  <c r="J75" i="4"/>
  <c r="C75" i="4"/>
  <c r="J74" i="4"/>
  <c r="C74" i="4"/>
  <c r="J73" i="4"/>
  <c r="C73" i="4"/>
  <c r="J72" i="4"/>
  <c r="C72" i="4"/>
  <c r="J71" i="4"/>
  <c r="C71" i="4"/>
  <c r="J70" i="4"/>
  <c r="C70" i="4"/>
  <c r="J69" i="4"/>
  <c r="C69" i="4"/>
  <c r="C35" i="4"/>
  <c r="J35" i="4"/>
  <c r="Q35" i="4"/>
  <c r="C36" i="4"/>
  <c r="J36" i="4"/>
  <c r="Q36" i="4"/>
  <c r="C37" i="4"/>
  <c r="J37" i="4"/>
  <c r="Q37" i="4"/>
  <c r="C38" i="4"/>
  <c r="J38" i="4"/>
  <c r="Q38" i="4"/>
  <c r="C39" i="4"/>
  <c r="J39" i="4"/>
  <c r="Q39" i="4"/>
  <c r="C40" i="4"/>
  <c r="J40" i="4"/>
  <c r="Q40" i="4"/>
  <c r="C41" i="4"/>
  <c r="J41" i="4"/>
  <c r="Q41" i="4"/>
  <c r="C42" i="4"/>
  <c r="J42" i="4"/>
  <c r="Q42" i="4"/>
  <c r="C43" i="4"/>
  <c r="J43" i="4"/>
  <c r="Q43" i="4"/>
  <c r="C44" i="4"/>
  <c r="J44" i="4"/>
  <c r="Q44" i="4"/>
  <c r="C45" i="4"/>
  <c r="J45" i="4"/>
  <c r="Q45" i="4"/>
  <c r="C46" i="4"/>
  <c r="J46" i="4"/>
  <c r="Q46" i="4"/>
  <c r="C47" i="4"/>
  <c r="J47" i="4"/>
  <c r="Q47" i="4"/>
  <c r="C48" i="4"/>
  <c r="J48" i="4"/>
  <c r="Q48" i="4"/>
  <c r="C49" i="4"/>
  <c r="J49" i="4"/>
  <c r="Q49" i="4"/>
  <c r="C50" i="4"/>
  <c r="J50" i="4"/>
  <c r="Q50" i="4"/>
  <c r="C51" i="4"/>
  <c r="J51" i="4"/>
  <c r="Q51" i="4"/>
  <c r="C52" i="4"/>
  <c r="J52" i="4"/>
  <c r="Q52" i="4"/>
  <c r="C53" i="4"/>
  <c r="J53" i="4"/>
  <c r="Q53" i="4"/>
  <c r="C54" i="4"/>
  <c r="J54" i="4"/>
  <c r="Q54" i="4"/>
  <c r="C55" i="4"/>
  <c r="J55" i="4"/>
  <c r="Q55" i="4"/>
  <c r="C56" i="4"/>
  <c r="J56" i="4"/>
  <c r="Q56" i="4"/>
  <c r="C57" i="4"/>
  <c r="J57" i="4"/>
  <c r="Q57" i="4"/>
  <c r="C58" i="4"/>
  <c r="J58" i="4"/>
  <c r="Q58" i="4"/>
  <c r="C59" i="4"/>
  <c r="J59" i="4"/>
  <c r="Q59" i="4"/>
  <c r="C60" i="4"/>
  <c r="J60" i="4"/>
  <c r="Q60" i="4"/>
  <c r="C61" i="4"/>
  <c r="J61" i="4"/>
  <c r="Q61" i="4"/>
  <c r="C62" i="4"/>
  <c r="J62" i="4"/>
  <c r="Q62" i="4"/>
  <c r="C63" i="4"/>
  <c r="J63" i="4"/>
  <c r="Q63" i="4"/>
  <c r="C64" i="4"/>
  <c r="J64" i="4"/>
  <c r="Q64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6" i="4"/>
  <c r="C6" i="4"/>
  <c r="J5" i="4"/>
  <c r="C5" i="4"/>
  <c r="J4" i="4"/>
  <c r="C4" i="4"/>
  <c r="J3" i="4"/>
  <c r="C3" i="4"/>
  <c r="J2" i="4"/>
  <c r="C2" i="4"/>
  <c r="J1" i="4"/>
  <c r="C1" i="4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E187" i="3" s="1"/>
  <c r="J176" i="3"/>
  <c r="C176" i="3"/>
  <c r="J175" i="3"/>
  <c r="C175" i="3"/>
  <c r="J174" i="3"/>
  <c r="C174" i="3"/>
  <c r="J173" i="3"/>
  <c r="C173" i="3"/>
  <c r="J172" i="3"/>
  <c r="C172" i="3"/>
  <c r="J171" i="3"/>
  <c r="C171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E85" i="3" s="1"/>
  <c r="J74" i="3"/>
  <c r="C74" i="3"/>
  <c r="J73" i="3"/>
  <c r="C73" i="3"/>
  <c r="J72" i="3"/>
  <c r="C72" i="3"/>
  <c r="J71" i="3"/>
  <c r="C71" i="3"/>
  <c r="J70" i="3"/>
  <c r="C70" i="3"/>
  <c r="J69" i="3"/>
  <c r="C69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17" i="3" s="1"/>
  <c r="J2" i="3"/>
  <c r="J1" i="3"/>
  <c r="C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E17" i="3" s="1"/>
  <c r="D17" i="3" s="1"/>
  <c r="D18" i="3" s="1"/>
  <c r="C6" i="3"/>
  <c r="C5" i="3"/>
  <c r="C4" i="3"/>
  <c r="C3" i="3"/>
  <c r="C2" i="3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B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  <c r="R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M30" i="2"/>
  <c r="H30" i="2"/>
  <c r="C30" i="2"/>
  <c r="M29" i="2"/>
  <c r="H29" i="2"/>
  <c r="C29" i="2"/>
  <c r="M28" i="2"/>
  <c r="H28" i="2"/>
  <c r="C28" i="2"/>
  <c r="M27" i="2"/>
  <c r="H27" i="2"/>
  <c r="C27" i="2"/>
  <c r="M26" i="2"/>
  <c r="H26" i="2"/>
  <c r="C26" i="2"/>
  <c r="M25" i="2"/>
  <c r="H25" i="2"/>
  <c r="C25" i="2"/>
  <c r="M24" i="2"/>
  <c r="H24" i="2"/>
  <c r="C24" i="2"/>
  <c r="M23" i="2"/>
  <c r="H23" i="2"/>
  <c r="C23" i="2"/>
  <c r="M22" i="2"/>
  <c r="H22" i="2"/>
  <c r="C22" i="2"/>
  <c r="M21" i="2"/>
  <c r="H21" i="2"/>
  <c r="C21" i="2"/>
  <c r="M20" i="2"/>
  <c r="H20" i="2"/>
  <c r="C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M14" i="2"/>
  <c r="H14" i="2"/>
  <c r="C14" i="2"/>
  <c r="M13" i="2"/>
  <c r="H13" i="2"/>
  <c r="C13" i="2"/>
  <c r="M12" i="2"/>
  <c r="H12" i="2"/>
  <c r="C12" i="2"/>
  <c r="M11" i="2"/>
  <c r="H11" i="2"/>
  <c r="C11" i="2"/>
  <c r="M10" i="2"/>
  <c r="H10" i="2"/>
  <c r="C10" i="2"/>
  <c r="M9" i="2"/>
  <c r="H9" i="2"/>
  <c r="C9" i="2"/>
  <c r="M8" i="2"/>
  <c r="H8" i="2"/>
  <c r="C8" i="2"/>
  <c r="M7" i="2"/>
  <c r="H7" i="2"/>
  <c r="C7" i="2"/>
  <c r="M6" i="2"/>
  <c r="H6" i="2"/>
  <c r="C6" i="2"/>
  <c r="M5" i="2"/>
  <c r="H5" i="2"/>
  <c r="C5" i="2"/>
  <c r="M4" i="2"/>
  <c r="H4" i="2"/>
  <c r="C4" i="2"/>
  <c r="M3" i="2"/>
  <c r="O17" i="2" s="1"/>
  <c r="H3" i="2"/>
  <c r="J17" i="2" s="1"/>
  <c r="J15" i="2" s="1"/>
  <c r="C3" i="2"/>
  <c r="E17" i="2" s="1"/>
  <c r="M2" i="2"/>
  <c r="H2" i="2"/>
  <c r="C2" i="2"/>
  <c r="M1" i="2"/>
  <c r="H1" i="2"/>
  <c r="C1" i="2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17" i="1" s="1"/>
  <c r="M2" i="1"/>
  <c r="M1" i="1"/>
  <c r="H18" i="1"/>
  <c r="C18" i="1"/>
  <c r="H2" i="1"/>
  <c r="H3" i="1"/>
  <c r="H4" i="1"/>
  <c r="H5" i="1"/>
  <c r="H6" i="1"/>
  <c r="H7" i="1"/>
  <c r="J17" i="1" s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1" i="1"/>
  <c r="C1" i="1"/>
  <c r="C2" i="1"/>
  <c r="C3" i="1"/>
  <c r="E1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S153" i="4" l="1"/>
  <c r="R153" i="4" s="1"/>
  <c r="R154" i="4" s="1"/>
  <c r="L153" i="4"/>
  <c r="K153" i="4" s="1"/>
  <c r="K154" i="4" s="1"/>
  <c r="E153" i="4"/>
  <c r="D153" i="4" s="1"/>
  <c r="D154" i="4" s="1"/>
  <c r="E119" i="4"/>
  <c r="D119" i="4" s="1"/>
  <c r="D120" i="4" s="1"/>
  <c r="S119" i="4"/>
  <c r="R119" i="4" s="1"/>
  <c r="R120" i="4" s="1"/>
  <c r="L119" i="4"/>
  <c r="K119" i="4" s="1"/>
  <c r="K120" i="4" s="1"/>
  <c r="E85" i="4"/>
  <c r="D85" i="4" s="1"/>
  <c r="D86" i="4" s="1"/>
  <c r="S85" i="4"/>
  <c r="R85" i="4" s="1"/>
  <c r="R86" i="4" s="1"/>
  <c r="L85" i="4"/>
  <c r="K85" i="4" s="1"/>
  <c r="K86" i="4" s="1"/>
  <c r="S51" i="4"/>
  <c r="R51" i="4" s="1"/>
  <c r="R52" i="4" s="1"/>
  <c r="L51" i="4"/>
  <c r="K51" i="4" s="1"/>
  <c r="K52" i="4" s="1"/>
  <c r="E51" i="4"/>
  <c r="D51" i="4"/>
  <c r="D52" i="4" s="1"/>
  <c r="S17" i="4"/>
  <c r="R17" i="4" s="1"/>
  <c r="R18" i="4" s="1"/>
  <c r="L17" i="4"/>
  <c r="K17" i="4" s="1"/>
  <c r="K18" i="4" s="1"/>
  <c r="E17" i="4"/>
  <c r="D17" i="4" s="1"/>
  <c r="D18" i="4" s="1"/>
  <c r="L187" i="3"/>
  <c r="K187" i="3" s="1"/>
  <c r="K188" i="3" s="1"/>
  <c r="D187" i="3"/>
  <c r="D188" i="3" s="1"/>
  <c r="AN17" i="2"/>
  <c r="AM17" i="2" s="1"/>
  <c r="AM18" i="2" s="1"/>
  <c r="L153" i="3"/>
  <c r="K153" i="3" s="1"/>
  <c r="K154" i="3" s="1"/>
  <c r="E153" i="3"/>
  <c r="D153" i="3"/>
  <c r="D154" i="3" s="1"/>
  <c r="L119" i="3"/>
  <c r="K119" i="3" s="1"/>
  <c r="K120" i="3" s="1"/>
  <c r="E119" i="3"/>
  <c r="D119" i="3" s="1"/>
  <c r="D120" i="3" s="1"/>
  <c r="L85" i="3"/>
  <c r="K85" i="3" s="1"/>
  <c r="K86" i="3" s="1"/>
  <c r="D85" i="3"/>
  <c r="D86" i="3" s="1"/>
  <c r="L51" i="3"/>
  <c r="E51" i="3"/>
  <c r="D51" i="3" s="1"/>
  <c r="D52" i="3" s="1"/>
  <c r="K51" i="3"/>
  <c r="K52" i="3" s="1"/>
  <c r="K17" i="3"/>
  <c r="K18" i="3" s="1"/>
  <c r="N17" i="1"/>
  <c r="N18" i="1" s="1"/>
  <c r="AI17" i="2"/>
  <c r="AH17" i="2"/>
  <c r="AH18" i="2" s="1"/>
  <c r="AD17" i="2"/>
  <c r="AC17" i="2" s="1"/>
  <c r="AC18" i="2" s="1"/>
  <c r="I17" i="1"/>
  <c r="I18" i="1" s="1"/>
  <c r="D17" i="1"/>
  <c r="D18" i="1" s="1"/>
  <c r="I17" i="2"/>
  <c r="I18" i="2" s="1"/>
  <c r="D17" i="2"/>
  <c r="D18" i="2" s="1"/>
  <c r="Y17" i="2"/>
  <c r="X17" i="2" s="1"/>
  <c r="X18" i="2" s="1"/>
  <c r="T17" i="2"/>
  <c r="S17" i="2" s="1"/>
  <c r="S18" i="2" s="1"/>
  <c r="N17" i="2"/>
  <c r="N18" i="2" s="1"/>
  <c r="E14" i="2"/>
  <c r="T17" i="1"/>
  <c r="S17" i="1" s="1"/>
  <c r="S18" i="1" s="1"/>
</calcChain>
</file>

<file path=xl/sharedStrings.xml><?xml version="1.0" encoding="utf-8"?>
<sst xmlns="http://schemas.openxmlformats.org/spreadsheetml/2006/main" count="1736" uniqueCount="475">
  <si>
    <t>1800000003/26/2025</t>
  </si>
  <si>
    <t>010000000000000123</t>
  </si>
  <si>
    <t>020000000000000001</t>
  </si>
  <si>
    <t>030000000000482.14</t>
  </si>
  <si>
    <t>040000000000000.00</t>
  </si>
  <si>
    <t>050000000000000.00</t>
  </si>
  <si>
    <t>060000000000000000</t>
  </si>
  <si>
    <t>080000000000000000</t>
  </si>
  <si>
    <t>090000000000000.00</t>
  </si>
  <si>
    <t>100000000000000000</t>
  </si>
  <si>
    <t>120000000000000001</t>
  </si>
  <si>
    <t>130000000000019.29</t>
  </si>
  <si>
    <t>140000000000000174</t>
  </si>
  <si>
    <t>160000000000000175</t>
  </si>
  <si>
    <t>190000000000000.00</t>
  </si>
  <si>
    <t>200000000000000.00</t>
  </si>
  <si>
    <t>210000000000000.00</t>
  </si>
  <si>
    <t>220000000000000.00</t>
  </si>
  <si>
    <t>230000000000000.00</t>
  </si>
  <si>
    <t>240000000000385.72</t>
  </si>
  <si>
    <t>250000000000000.00</t>
  </si>
  <si>
    <t>260000000000000.00</t>
  </si>
  <si>
    <t>280000000000000.00</t>
  </si>
  <si>
    <t>290000000000000.00</t>
  </si>
  <si>
    <t>300000000000000000</t>
  </si>
  <si>
    <t>070000000000000.00</t>
  </si>
  <si>
    <t>110000000000096.43</t>
  </si>
  <si>
    <t>150000007772297.34</t>
  </si>
  <si>
    <t>270000000000000.00</t>
  </si>
  <si>
    <t>170000007772683.05</t>
  </si>
  <si>
    <t>03000000000-482.14</t>
  </si>
  <si>
    <t>110000000000-96.43</t>
  </si>
  <si>
    <t>130000000000-19.29</t>
  </si>
  <si>
    <t>24000000000-385.72</t>
  </si>
  <si>
    <t>050000000000405.00</t>
  </si>
  <si>
    <t>060000000000000001</t>
  </si>
  <si>
    <t>140000000000000175</t>
  </si>
  <si>
    <t>150000007772663.76</t>
  </si>
  <si>
    <t>160000000000000176</t>
  </si>
  <si>
    <t>170000007772278.05</t>
  </si>
  <si>
    <t>030000000000000.00</t>
  </si>
  <si>
    <t>110000000000000.00</t>
  </si>
  <si>
    <t>120000000000000000</t>
  </si>
  <si>
    <t>130000000000000.00</t>
  </si>
  <si>
    <t>240000000000000.00</t>
  </si>
  <si>
    <t>150000008134391.75</t>
  </si>
  <si>
    <t>170000008134006.04</t>
  </si>
  <si>
    <t>140000000000000176</t>
  </si>
  <si>
    <t>160000000000000177</t>
  </si>
  <si>
    <t>170000007772397.34</t>
  </si>
  <si>
    <t>030000000000125.00</t>
  </si>
  <si>
    <t>110000000000025.00</t>
  </si>
  <si>
    <t>130000000000005.00</t>
  </si>
  <si>
    <t>150000007772292.34</t>
  </si>
  <si>
    <t>240000000000100.00</t>
  </si>
  <si>
    <t>170000007772392.34</t>
  </si>
  <si>
    <t>03000000000-125.00</t>
  </si>
  <si>
    <t>050000000000105.00</t>
  </si>
  <si>
    <t>110000000000-25.00</t>
  </si>
  <si>
    <t>1300000000000-5.00</t>
  </si>
  <si>
    <t>140000000000000177</t>
  </si>
  <si>
    <t>150000007772397.34</t>
  </si>
  <si>
    <t>160000000000000178</t>
  </si>
  <si>
    <t>170000007772297.34</t>
  </si>
  <si>
    <t>24000000000-100.00</t>
  </si>
  <si>
    <t>Gross Sales</t>
  </si>
  <si>
    <t>Regular Discounts</t>
  </si>
  <si>
    <t>PWD Discount</t>
  </si>
  <si>
    <t>Service Charge</t>
  </si>
  <si>
    <t>Previous Grand Total</t>
  </si>
  <si>
    <t>Current Grand Total</t>
  </si>
  <si>
    <t xml:space="preserve">fgross - </t>
  </si>
  <si>
    <t>150000008134106.04</t>
  </si>
  <si>
    <t>140000000000000178</t>
  </si>
  <si>
    <t>150000008134006.04</t>
  </si>
  <si>
    <t>160000000000000179</t>
  </si>
  <si>
    <t>170000008134391.75</t>
  </si>
  <si>
    <t>Transaction 1: 
SC Discount: 1
Normal: 1
With Service charge</t>
  </si>
  <si>
    <t>030000000000622.14</t>
  </si>
  <si>
    <t>040000000000015.00</t>
  </si>
  <si>
    <t>130000000000025.54</t>
  </si>
  <si>
    <t>140000000000000180</t>
  </si>
  <si>
    <t>160000000000000181</t>
  </si>
  <si>
    <t>170000008134531.75</t>
  </si>
  <si>
    <t>03000000000-622.14</t>
  </si>
  <si>
    <t>040000000000-15.00</t>
  </si>
  <si>
    <t>050000000000551.25</t>
  </si>
  <si>
    <t>130000000000-25.54</t>
  </si>
  <si>
    <t>140000000000000181</t>
  </si>
  <si>
    <t>150000008134531.75</t>
  </si>
  <si>
    <t>160000000000000182</t>
  </si>
  <si>
    <t>140000000000000182</t>
  </si>
  <si>
    <t>160000000000000183</t>
  </si>
  <si>
    <t>Transaction 3: 
PWD Discount: 1
W/O service charge</t>
  </si>
  <si>
    <t>Transaction 4: Void</t>
  </si>
  <si>
    <t>Transaction 2: Void</t>
  </si>
  <si>
    <t>050000000000385.71</t>
  </si>
  <si>
    <t>140000000000000183</t>
  </si>
  <si>
    <t>160000000000000184</t>
  </si>
  <si>
    <t>030000000000540.00</t>
  </si>
  <si>
    <t>040000000000057.86</t>
  </si>
  <si>
    <t>130000000000024.11</t>
  </si>
  <si>
    <t>140000000000000184</t>
  </si>
  <si>
    <t>160000000000000185</t>
  </si>
  <si>
    <t>170000008134546.04</t>
  </si>
  <si>
    <t>Transaction 6: Void</t>
  </si>
  <si>
    <t>Transaction 5: 
regular
W/ service charge</t>
  </si>
  <si>
    <t>03000000000-540.00</t>
  </si>
  <si>
    <t>040000000000-57.86</t>
  </si>
  <si>
    <t>050000000000564.11</t>
  </si>
  <si>
    <t>130000000000-24.11</t>
  </si>
  <si>
    <t>140000000000000185</t>
  </si>
  <si>
    <t>150000008134546.04</t>
  </si>
  <si>
    <t>160000000000000186</t>
  </si>
  <si>
    <t>030000000000876.43</t>
  </si>
  <si>
    <t>040000000000072.86</t>
  </si>
  <si>
    <t>110000000000039.29</t>
  </si>
  <si>
    <t>130000000000038.22</t>
  </si>
  <si>
    <t>140000000000000188</t>
  </si>
  <si>
    <t>150000008134558.90</t>
  </si>
  <si>
    <t>160000000000000189</t>
  </si>
  <si>
    <t>170000008135396.04</t>
  </si>
  <si>
    <t>240000000000157.16</t>
  </si>
  <si>
    <t>03000000000-876.43</t>
  </si>
  <si>
    <t>040000000000-72.86</t>
  </si>
  <si>
    <t>050000000000875.36</t>
  </si>
  <si>
    <t>060000000000000003</t>
  </si>
  <si>
    <t>110000000000-39.29</t>
  </si>
  <si>
    <t>120000000000000002</t>
  </si>
  <si>
    <t>130000000000-38.22</t>
  </si>
  <si>
    <t>140000000000000189</t>
  </si>
  <si>
    <t>150000008135396.04</t>
  </si>
  <si>
    <t>160000000000000190</t>
  </si>
  <si>
    <t>170000008134558.90</t>
  </si>
  <si>
    <t>24000000000-157.16</t>
  </si>
  <si>
    <t>Transaction 8: Void 3 transactions</t>
  </si>
  <si>
    <t>Transaction 7: 
regular, regular, with SC Discount
W/ service charge</t>
  </si>
  <si>
    <t>140000000000000190</t>
  </si>
  <si>
    <t>160000000000000191</t>
  </si>
  <si>
    <t>Transaction 9: 
regular, regular, with SC Discount
W/ service charge
Offline Terminal</t>
  </si>
  <si>
    <t>040000000000-72.85</t>
  </si>
  <si>
    <t>140000000000000191</t>
  </si>
  <si>
    <t>160000000000000192</t>
  </si>
  <si>
    <t>Transaction 10: Void 3 transactions
Offline Terminal</t>
  </si>
  <si>
    <t>030000000000360.00</t>
  </si>
  <si>
    <t>040000000000038.57</t>
  </si>
  <si>
    <t>130000000000016.07</t>
  </si>
  <si>
    <t>140000000000000193</t>
  </si>
  <si>
    <t>160000000000000194</t>
  </si>
  <si>
    <t>170000008134918.90</t>
  </si>
  <si>
    <t>1800000003/27/2025</t>
  </si>
  <si>
    <t>150000008134918.90</t>
  </si>
  <si>
    <t>050000000000716.25</t>
  </si>
  <si>
    <t>140000000000000195</t>
  </si>
  <si>
    <t>160000000000000196</t>
  </si>
  <si>
    <t>Transactions: SC Discount: 1;  Normal: 2
Void All
With Service charge</t>
  </si>
  <si>
    <t>050000000000781.07</t>
  </si>
  <si>
    <t>140000000000000199</t>
  </si>
  <si>
    <t>160000000000000200</t>
  </si>
  <si>
    <t>1800000003/31/2025</t>
  </si>
  <si>
    <t>Void</t>
  </si>
  <si>
    <t># of Void Transactions</t>
  </si>
  <si>
    <t>Negative Adjustments (SC)</t>
  </si>
  <si>
    <t># of Negative Adjustments</t>
  </si>
  <si>
    <t>Previous EOD</t>
  </si>
  <si>
    <t>Current EOD</t>
  </si>
  <si>
    <t>NON_Vatable Sales</t>
  </si>
  <si>
    <t>050000000000745.71</t>
  </si>
  <si>
    <t>140000000000000200</t>
  </si>
  <si>
    <t>160000000000000201</t>
  </si>
  <si>
    <t>Transactions: SC Discount: 1;  Normal: 2
Void All
Without Service charge</t>
  </si>
  <si>
    <t>050000000001240.53</t>
  </si>
  <si>
    <t>060000000000000004</t>
  </si>
  <si>
    <t>140000000000000201</t>
  </si>
  <si>
    <t>160000000000000202</t>
  </si>
  <si>
    <t>Transactions: SC Discount: 2;  Normal: 2
Void All
With and Without Service charge</t>
  </si>
  <si>
    <t>010000000050044556</t>
  </si>
  <si>
    <t>030000000001457.93</t>
  </si>
  <si>
    <t>040000000000032.04</t>
  </si>
  <si>
    <t>050000000001081.62</t>
  </si>
  <si>
    <t>110000000000089.11</t>
  </si>
  <si>
    <t>120000000000000003</t>
  </si>
  <si>
    <t>130000000000122.61</t>
  </si>
  <si>
    <t>140000000000000000</t>
  </si>
  <si>
    <t>150000000000000.00</t>
  </si>
  <si>
    <t>160000000000000001</t>
  </si>
  <si>
    <t>170000000001103.53</t>
  </si>
  <si>
    <t>1800000003/01/2025</t>
  </si>
  <si>
    <t>240000000000927.14</t>
  </si>
  <si>
    <t>270000000000142.68</t>
  </si>
  <si>
    <t>050000000001374.11</t>
  </si>
  <si>
    <t>140000000000000220</t>
  </si>
  <si>
    <t>150000008136594.25</t>
  </si>
  <si>
    <t>160000000000000221</t>
  </si>
  <si>
    <t>170000008137134.25</t>
  </si>
  <si>
    <t>1800000004/11/2025</t>
  </si>
  <si>
    <t>150000007774768.40</t>
  </si>
  <si>
    <t>170000007775284.29</t>
  </si>
  <si>
    <t>030000000001504.28</t>
  </si>
  <si>
    <t>130000000000062.69</t>
  </si>
  <si>
    <t>240000000000771.44</t>
  </si>
  <si>
    <t>270000000000096.43</t>
  </si>
  <si>
    <t>050000000001779.11</t>
  </si>
  <si>
    <t>140000000000000225</t>
  </si>
  <si>
    <t>150000008139279.78</t>
  </si>
  <si>
    <t>160000000000000226</t>
  </si>
  <si>
    <t>170000008140591.20</t>
  </si>
  <si>
    <t>1800000004/14/2025</t>
  </si>
  <si>
    <t>240000000000771.43</t>
  </si>
  <si>
    <t>Transactions: 2 normal, 2 w/ PWD discount, 3 w/ SC discount
Return: 1 normal, 1 w/ PWD discount, 2 w/ SC discount</t>
  </si>
  <si>
    <t>140000000000000226</t>
  </si>
  <si>
    <t>150000008140591.20</t>
  </si>
  <si>
    <t>160000000000000227</t>
  </si>
  <si>
    <t>170000008141902.62</t>
  </si>
  <si>
    <t>fzcounter</t>
  </si>
  <si>
    <t>fsale_date</t>
  </si>
  <si>
    <t>ftrx_no</t>
  </si>
  <si>
    <t>fvoid_flag</t>
  </si>
  <si>
    <t>freturn_flag</t>
  </si>
  <si>
    <t>fcash</t>
  </si>
  <si>
    <t>fservice_charge</t>
  </si>
  <si>
    <t>fline_scdiscount</t>
  </si>
  <si>
    <t>fscdiscount</t>
  </si>
  <si>
    <t>pwd_dc</t>
  </si>
  <si>
    <t>Transactions: 2 normal, 2 w/ SC discount, 3 w/ PWD discount
Return: 1 normal, 1 w/ SC discount, 2 w/ PWD discount</t>
  </si>
  <si>
    <t>_x001B_!_x0001_</t>
  </si>
  <si>
    <t xml:space="preserve">             Demo Terminal</t>
  </si>
  <si>
    <t xml:space="preserve">           Serial#000-000-000</t>
  </si>
  <si>
    <t>Mar 1 2025 (Sat)                2:35 PM</t>
  </si>
  <si>
    <t>TM#0001                       OR#000001</t>
  </si>
  <si>
    <t>TEST ITEM 1                     199.00V</t>
  </si>
  <si>
    <t>SUBTOTAL                         199.00</t>
  </si>
  <si>
    <t>SERVICE CHARGE                    19.90</t>
  </si>
  <si>
    <t>TOTAL                            218.90</t>
  </si>
  <si>
    <t>CASH                             218.90</t>
  </si>
  <si>
    <t>----------------------------------------</t>
  </si>
  <si>
    <t>VAT Sales                        177.68</t>
  </si>
  <si>
    <t>VAT Exempt Sales                   0.00</t>
  </si>
  <si>
    <t>VAT Zero-Rated Sales               0.00</t>
  </si>
  <si>
    <t>Non-Taxable Sales                  0.00</t>
  </si>
  <si>
    <t>VAT (12%)                         21.32</t>
  </si>
  <si>
    <t>S.Charge(10%)                     19.90</t>
  </si>
  <si>
    <t>Amount Payable                   218.90</t>
  </si>
  <si>
    <t>Transaction#                          1</t>
  </si>
  <si>
    <t># CUSTOMER  : 1               1 item(s)</t>
  </si>
  <si>
    <t>CASHIER     : RALPH</t>
  </si>
  <si>
    <t>SOLD TO        : _______________________</t>
  </si>
  <si>
    <t>ADDRESS        : _______________________</t>
  </si>
  <si>
    <t>TIN            : _______________________</t>
  </si>
  <si>
    <t>BUSINESS STYLE : _______________________</t>
  </si>
  <si>
    <t>SIGNATURE      : _______________________</t>
  </si>
  <si>
    <t xml:space="preserve">    Thank you and please come again</t>
  </si>
  <si>
    <t>_x000C_</t>
  </si>
  <si>
    <t>TM#0001                       OR#000002</t>
  </si>
  <si>
    <t>TEST ITEM 1                     299.00V</t>
  </si>
  <si>
    <t>SUBTOTAL                         299.00</t>
  </si>
  <si>
    <t>SERVICE CHARGE                    29.90</t>
  </si>
  <si>
    <t>TOTAL                            328.90</t>
  </si>
  <si>
    <t>CASH                             328.90</t>
  </si>
  <si>
    <t>VAT Sales                        266.96</t>
  </si>
  <si>
    <t>VAT (12%)                         32.04</t>
  </si>
  <si>
    <t>S.Charge(10%)                     29.90</t>
  </si>
  <si>
    <t>Amount Payable                   328.90</t>
  </si>
  <si>
    <t>Transaction#                          2</t>
  </si>
  <si>
    <t>Mar 1 2025 (Sat)                2:36 PM</t>
  </si>
  <si>
    <t>TM#0001                       OR#000003</t>
  </si>
  <si>
    <t>TEST ITEM 1                     399.00V</t>
  </si>
  <si>
    <t>SUBTOTAL                         399.00</t>
  </si>
  <si>
    <t>Tax Exempt                       -42.75</t>
  </si>
  <si>
    <t>LESS: SENIOR DISCOUNT            -71.25</t>
  </si>
  <si>
    <t>SERVICE CHARGE                    28.50</t>
  </si>
  <si>
    <t>TOTAL                            313.50</t>
  </si>
  <si>
    <t>CASH                             313.50</t>
  </si>
  <si>
    <t>VAT Sales                          0.00</t>
  </si>
  <si>
    <t>VAT Exempt Sales                 356.25</t>
  </si>
  <si>
    <t>VAT (12%)                          0.00</t>
  </si>
  <si>
    <t>S.Charge(10%)                     28.50</t>
  </si>
  <si>
    <t>Amount Payable                   313.50</t>
  </si>
  <si>
    <t>Transaction#                          3</t>
  </si>
  <si>
    <t># SENIORS   : 1</t>
  </si>
  <si>
    <t>OSCA ID        : _______________________</t>
  </si>
  <si>
    <t>NAME           : _______________________</t>
  </si>
  <si>
    <t>TM#0001                       OR#000004</t>
  </si>
  <si>
    <t>TEST ITEM 1                     499.00V</t>
  </si>
  <si>
    <t>SUBTOTAL                         499.00</t>
  </si>
  <si>
    <t>Tax Exempt                       -53.46</t>
  </si>
  <si>
    <t>LESS: SENIOR DISCOUNT            -89.11</t>
  </si>
  <si>
    <t>SERVICE CHARGE                    35.64</t>
  </si>
  <si>
    <t>TOTAL                            392.07</t>
  </si>
  <si>
    <t>CASH                             392.07</t>
  </si>
  <si>
    <t>VAT Exempt Sales                 445.54</t>
  </si>
  <si>
    <t>S.Charge(10%)                     35.64</t>
  </si>
  <si>
    <t>Amount Payable                   392.07</t>
  </si>
  <si>
    <t>Transaction#                          4</t>
  </si>
  <si>
    <t>TM#0001                       OR#000005</t>
  </si>
  <si>
    <t>TEST ITEM 1                     699.00V</t>
  </si>
  <si>
    <t>SUBTOTAL                         699.00</t>
  </si>
  <si>
    <t>Tax Exempt                       -74.89</t>
  </si>
  <si>
    <t>LESS: PWD DISCOUNT              -124.82</t>
  </si>
  <si>
    <t>SERVICE CHARGE                    49.93</t>
  </si>
  <si>
    <t>TOTAL                            549.22</t>
  </si>
  <si>
    <t>CASH                             549.22</t>
  </si>
  <si>
    <t>VAT Exempt Sales                 624.11</t>
  </si>
  <si>
    <t>S.Charge(10%)                     49.93</t>
  </si>
  <si>
    <t>Amount Payable                   549.22</t>
  </si>
  <si>
    <t>Transaction#                          5</t>
  </si>
  <si>
    <t># PWD       : 1</t>
  </si>
  <si>
    <t>PWD ID         : _______________________</t>
  </si>
  <si>
    <t>TM#0001                       OR#000006</t>
  </si>
  <si>
    <t>TEST ITEM 1                     799.00V</t>
  </si>
  <si>
    <t>SUBTOTAL                         799.00</t>
  </si>
  <si>
    <t>Tax Exempt                       -85.61</t>
  </si>
  <si>
    <t>LESS: PWD DISCOUNT              -142.68</t>
  </si>
  <si>
    <t>SERVICE CHARGE                    57.07</t>
  </si>
  <si>
    <t>TOTAL                            627.78</t>
  </si>
  <si>
    <t>CASH                             627.78</t>
  </si>
  <si>
    <t>VAT Exempt Sales                 713.39</t>
  </si>
  <si>
    <t>S.Charge(10%)                     57.07</t>
  </si>
  <si>
    <t>Amount Payable                   627.78</t>
  </si>
  <si>
    <t>Transaction#                          6</t>
  </si>
  <si>
    <t>Mar 1 2025 (Sat)                2:37 PM</t>
  </si>
  <si>
    <t>TM#0001                       OR#000007</t>
  </si>
  <si>
    <t xml:space="preserve">          *** SALES RETURN ***</t>
  </si>
  <si>
    <t>TEST ITEM 1                    -199.00V</t>
  </si>
  <si>
    <t xml:space="preserve">  -1 PCS x @199.00</t>
  </si>
  <si>
    <t>SUBTOTAL                        -199.00</t>
  </si>
  <si>
    <t>SERVICE CHARGE                   -19.90</t>
  </si>
  <si>
    <t>TOTAL                           -218.90</t>
  </si>
  <si>
    <t>VAT Sales                       -177.68</t>
  </si>
  <si>
    <t>VAT (12%)                        -21.32</t>
  </si>
  <si>
    <t>S.Charge                         -19.90</t>
  </si>
  <si>
    <t>Amount Payable                  -218.90</t>
  </si>
  <si>
    <t>Transaction#                          7</t>
  </si>
  <si>
    <t># CUSTOMER  : -1             -1 item(s)</t>
  </si>
  <si>
    <t>TM#0001                       OR#000008</t>
  </si>
  <si>
    <t>TEST ITEM 1                    -399.00V</t>
  </si>
  <si>
    <t xml:space="preserve">  -1 PCS x @399.00</t>
  </si>
  <si>
    <t>SUBTOTAL                        -399.00</t>
  </si>
  <si>
    <t>Tax Exempt                        42.75</t>
  </si>
  <si>
    <t>LESS: SENIOR DISCOUNT             71.25</t>
  </si>
  <si>
    <t>SERVICE CHARGE                   -28.50</t>
  </si>
  <si>
    <t>TOTAL                           -313.50</t>
  </si>
  <si>
    <t>VAT Exempt Sales                -356.25</t>
  </si>
  <si>
    <t>S.Charge                         -28.50</t>
  </si>
  <si>
    <t>Amount Payable                  -313.50</t>
  </si>
  <si>
    <t>Transaction#                          8</t>
  </si>
  <si>
    <t># SENIORS   : -1</t>
  </si>
  <si>
    <t>TM#0001                       OR#000009</t>
  </si>
  <si>
    <t>TEST ITEM 1                    -699.00V</t>
  </si>
  <si>
    <t xml:space="preserve">  -1 PCS x @699.00</t>
  </si>
  <si>
    <t>SUBTOTAL                        -699.00</t>
  </si>
  <si>
    <t>Tax Exempt                        74.89</t>
  </si>
  <si>
    <t>LESS: PWD DISCOUNT               124.82</t>
  </si>
  <si>
    <t>SERVICE CHARGE                   -49.93</t>
  </si>
  <si>
    <t>TOTAL                           -549.22</t>
  </si>
  <si>
    <t>VAT Exempt Sales                -624.11</t>
  </si>
  <si>
    <t>S.Charge                         -49.93</t>
  </si>
  <si>
    <t>Amount Payable                  -549.22</t>
  </si>
  <si>
    <t>Transaction#                          9</t>
  </si>
  <si>
    <t># PWD       : -1</t>
  </si>
  <si>
    <t>Mar 01 2025 (Sat) 2:38 PM         RALPH</t>
  </si>
  <si>
    <t>Z READING              OR#000001-000009</t>
  </si>
  <si>
    <t>T/M#0001                     03/01/2025</t>
  </si>
  <si>
    <t>Gross Sales                    1,226.14</t>
  </si>
  <si>
    <t>Tax Sales                        299.00</t>
  </si>
  <si>
    <t>VAT Exempt Sales               1,158.93</t>
  </si>
  <si>
    <t>Total Tax                         32.04</t>
  </si>
  <si>
    <t>Service Charge                   122.61</t>
  </si>
  <si>
    <t>Net Sales                      1,194.10</t>
  </si>
  <si>
    <t>No. Transactions                   9.00</t>
  </si>
  <si>
    <t>Total Quantity                     3.00</t>
  </si>
  <si>
    <t>Total Refund                   1,081.62</t>
  </si>
  <si>
    <t>No. Refunded                       3.00</t>
  </si>
  <si>
    <t>S.Citizen Disc                    89.11</t>
  </si>
  <si>
    <t>No. S.Citizen Disc                 3.00</t>
  </si>
  <si>
    <t>S. Citizen VAT Exempt            -96.32</t>
  </si>
  <si>
    <t>Tax Exempt                       139.07</t>
  </si>
  <si>
    <t>No. Tax Exempt                     6.00</t>
  </si>
  <si>
    <t>PWD Disc                         142.68</t>
  </si>
  <si>
    <t>No. PWD Disc                       3.00</t>
  </si>
  <si>
    <t>PWD VAT Exempt                   235.39</t>
  </si>
  <si>
    <t>Total Cash Sales               1,348.75</t>
  </si>
  <si>
    <t>No. Cash Sales                     9.00</t>
  </si>
  <si>
    <t>No. Customers                      3.00</t>
  </si>
  <si>
    <t>Avg Sales/Trx                    136.24</t>
  </si>
  <si>
    <t>Avg Sales/Customer               408.71</t>
  </si>
  <si>
    <t>Robinson's Tenant Data</t>
  </si>
  <si>
    <t>Tenant ID              0000000050044556</t>
  </si>
  <si>
    <t>Terminal No            0000000000000001</t>
  </si>
  <si>
    <t>Gross Sales                    1,457.93</t>
  </si>
  <si>
    <t>Total Void                     1,081.62</t>
  </si>
  <si>
    <t>Total # of Void                       3</t>
  </si>
  <si>
    <t>Total Discount                     0.00</t>
  </si>
  <si>
    <t>Total # of Discount                   0</t>
  </si>
  <si>
    <t>Total Refund                       0.00</t>
  </si>
  <si>
    <t>Total # of Refund                     0</t>
  </si>
  <si>
    <t>Total Neg Adj                     89.11</t>
  </si>
  <si>
    <t>Total # of Neg Adj                    3</t>
  </si>
  <si>
    <t>Total Service Charge             122.61</t>
  </si>
  <si>
    <t>Previous EOD Counter                  0</t>
  </si>
  <si>
    <t>Previous Grand Total               0.00</t>
  </si>
  <si>
    <t>Current EOD Counter                   1</t>
  </si>
  <si>
    <t>Current Grand Total            1,103.53</t>
  </si>
  <si>
    <t>Sales Date                   03/01/2025</t>
  </si>
  <si>
    <t>Novelty                            0.00</t>
  </si>
  <si>
    <t>Misc                               0.00</t>
  </si>
  <si>
    <t>Local Tax                          0.00</t>
  </si>
  <si>
    <t>Credit Sales                       0.00</t>
  </si>
  <si>
    <t>Total Credit Tax/Vat               0.00</t>
  </si>
  <si>
    <t>Total Non Vat                    927.14</t>
  </si>
  <si>
    <t>Total Tax Sales                1,348.75</t>
  </si>
  <si>
    <t>Pharma Sales                       0.00</t>
  </si>
  <si>
    <t>Non-Pharma Sales                   0.00</t>
  </si>
  <si>
    <t>PWD Discount                     142.68</t>
  </si>
  <si>
    <t>Non Rental Sales                   0.00</t>
  </si>
  <si>
    <t>Reprinted Amount                   0.00</t>
  </si>
  <si>
    <t># Reprinted Trx                       0</t>
  </si>
  <si>
    <t>CASH LEDGER</t>
  </si>
  <si>
    <t>14:35  Cash Sales - RALPH      1,348.75</t>
  </si>
  <si>
    <t>*****  TOTAL CASH              1,348.75</t>
  </si>
  <si>
    <t>MEDIA SUMMARY</t>
  </si>
  <si>
    <t>Cash                           1,348.75</t>
  </si>
  <si>
    <t>Reset Counter #                       1</t>
  </si>
  <si>
    <t>Previous NRGT                      0.00</t>
  </si>
  <si>
    <t>NRGT                           1,226.14</t>
  </si>
  <si>
    <t>VATABLE NRGT                     299.00</t>
  </si>
  <si>
    <t>NON-VATABLE NRGT               1,158.93</t>
  </si>
  <si>
    <t>_x000C__x001B_!_x0001_</t>
  </si>
  <si>
    <t>CASHIER REPORT                    RALPH</t>
  </si>
  <si>
    <t>T/M#0001              Mar 01 2025 (Sat)</t>
  </si>
  <si>
    <t>14:35  Cash Sales              1,348.75</t>
  </si>
  <si>
    <t>line 12 count should only be 2</t>
  </si>
  <si>
    <t>050000000002184.11</t>
  </si>
  <si>
    <t>060000000000000005</t>
  </si>
  <si>
    <t>fgross</t>
  </si>
  <si>
    <t>pos_reading</t>
  </si>
  <si>
    <t>1800000004/17/2025</t>
  </si>
  <si>
    <t>140000000000000198</t>
  </si>
  <si>
    <t>150000008136628.88</t>
  </si>
  <si>
    <t>160000000000000199</t>
  </si>
  <si>
    <t>170000008137940.30</t>
  </si>
  <si>
    <t>030000000123877.65</t>
  </si>
  <si>
    <t>040000000012642.82</t>
  </si>
  <si>
    <t>050000000066637.04</t>
  </si>
  <si>
    <t>060000000000000006</t>
  </si>
  <si>
    <t>110000000000982.74</t>
  </si>
  <si>
    <t>120000000000000010</t>
  </si>
  <si>
    <t>130000000005405.22</t>
  </si>
  <si>
    <t>140000000000000001</t>
  </si>
  <si>
    <t>150000000090953.53</t>
  </si>
  <si>
    <t>160000000000000002</t>
  </si>
  <si>
    <t>1800000010/05/2024</t>
  </si>
  <si>
    <t>220000000061816.07</t>
  </si>
  <si>
    <t>230000000006623.15</t>
  </si>
  <si>
    <t>240000000004702.38</t>
  </si>
  <si>
    <t>270000000000192.86</t>
  </si>
  <si>
    <t>170000000213655.58</t>
  </si>
  <si>
    <t>030000000000964.28</t>
  </si>
  <si>
    <t>050000000003399.10</t>
  </si>
  <si>
    <t>060000000000000007</t>
  </si>
  <si>
    <t>130000000000038.58</t>
  </si>
  <si>
    <t>140000000000000197</t>
  </si>
  <si>
    <t>150000008135857.46</t>
  </si>
  <si>
    <t>160000000000000198</t>
  </si>
  <si>
    <t>170000008136628.88</t>
  </si>
  <si>
    <t>Transactions: 2 normal, 3 w/ SC discount, 3 w/ PWD discount
Voided before settle: 2
Return: 1 normal, 2 w/ SC discount, 2 w/ PWD discount
Total void and return: 7.</t>
  </si>
  <si>
    <t>030000000001022.14</t>
  </si>
  <si>
    <t>050000000000810.00</t>
  </si>
  <si>
    <t>060000000000000002</t>
  </si>
  <si>
    <t>130000000000043.40</t>
  </si>
  <si>
    <t>140000000000000203</t>
  </si>
  <si>
    <t>150000008137940.30</t>
  </si>
  <si>
    <t>160000000000000204</t>
  </si>
  <si>
    <t>1800000004/22/2025</t>
  </si>
  <si>
    <t>170000008138866.01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</si>
</sst>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BF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4" fontId="0" fillId="0" borderId="0" xfId="0" applyNumberFormat="1"/>
    <xf numFmtId="49" fontId="0" fillId="0" borderId="0" xfId="0" applyNumberFormat="1"/>
    <xf numFmtId="0" fontId="0" fillId="3" borderId="0" xfId="0" applyFill="1"/>
    <xf numFmtId="4" fontId="0" fillId="3" borderId="0" xfId="0" applyNumberFormat="1" applyFill="1"/>
    <xf numFmtId="0" fontId="0" fillId="2" borderId="0" xfId="0" applyFill="1" applyAlignment="1">
      <alignment horizontal="center" vertical="center"/>
    </xf>
    <xf numFmtId="4" fontId="0" fillId="4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4" fontId="0" fillId="9" borderId="0" xfId="0" applyNumberFormat="1" applyFill="1"/>
    <xf numFmtId="0" fontId="0" fillId="10" borderId="1" xfId="0" applyFill="1" applyBorder="1"/>
    <xf numFmtId="49" fontId="0" fillId="7" borderId="0" xfId="0" applyNumberFormat="1" applyFill="1"/>
    <xf numFmtId="0" fontId="0" fillId="2" borderId="0" xfId="0" applyFill="1"/>
    <xf numFmtId="0" fontId="0" fillId="11" borderId="0" xfId="0" applyFill="1" applyAlignment="1">
      <alignment horizontal="center" vertical="center"/>
    </xf>
    <xf numFmtId="4" fontId="0" fillId="12" borderId="0" xfId="0" applyNumberFormat="1" applyFill="1"/>
    <xf numFmtId="0" fontId="0" fillId="10" borderId="0" xfId="0" applyFill="1"/>
    <xf numFmtId="49" fontId="1" fillId="0" borderId="0" xfId="0" applyNumberFormat="1" applyFont="1"/>
    <xf numFmtId="44" fontId="0" fillId="2" borderId="2" xfId="0" applyNumberFormat="1" applyFill="1" applyBorder="1"/>
    <xf numFmtId="44" fontId="0" fillId="2" borderId="0" xfId="0" applyNumberFormat="1" applyFill="1"/>
    <xf numFmtId="44" fontId="0" fillId="2" borderId="2" xfId="0" applyNumberFormat="1" applyFill="1" applyBorder="1" applyAlignment="1">
      <alignment wrapText="1"/>
    </xf>
    <xf numFmtId="14" fontId="0" fillId="2" borderId="2" xfId="0" applyNumberForma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B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125505</xdr:colOff>
      <xdr:row>1</xdr:row>
      <xdr:rowOff>44824</xdr:rowOff>
    </xdr:from>
    <xdr:to>
      <xdr:col>4</xdr:col>
      <xdr:colOff>481853</xdr:colOff>
      <xdr:row>27</xdr:row>
      <xdr:rowOff>67235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A1DDF211-C183-0A7F-16CD-9D6BC4984B35}"/>
            </a:ext>
          </a:extLst>
        </xdr:cNvPr>
        <xdr:cNvGrpSpPr/>
      </xdr:nvGrpSpPr>
      <xdr:grpSpPr>
        <a:xfrm>
          <a:off x="5941358" y="235324"/>
          <a:ext cx="1320054" cy="4975411"/>
          <a:chOff x="5941358" y="235324"/>
          <a:chExt cx="1320054" cy="4975411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848D466-B797-DE52-59B9-BE18138374D6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2F41928-A812-4864-A10C-0942AFDF6B88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91B65A8-F00B-4483-88BD-4EF852A2DB8B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8B5B5A4-2707-49CD-8575-FE2F3F1642A0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26E09D5-BDB4-399E-F35D-5B2641C24062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6BA93730-4E9C-8868-BDA2-C5B99519BF93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121023</xdr:colOff>
      <xdr:row>1</xdr:row>
      <xdr:rowOff>40341</xdr:rowOff>
    </xdr:from>
    <xdr:to>
      <xdr:col>11</xdr:col>
      <xdr:colOff>477371</xdr:colOff>
      <xdr:row>27</xdr:row>
      <xdr:rowOff>62752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F6F3A473-8985-4EE6-95E0-10FF699AB69E}"/>
            </a:ext>
          </a:extLst>
        </xdr:cNvPr>
        <xdr:cNvGrpSpPr/>
      </xdr:nvGrpSpPr>
      <xdr:grpSpPr>
        <a:xfrm>
          <a:off x="12974170" y="230841"/>
          <a:ext cx="1320054" cy="4975411"/>
          <a:chOff x="5941358" y="235324"/>
          <a:chExt cx="1320054" cy="4975411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CB910853-F9EC-9B3C-A712-3612E1638CD3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C999E6B6-FA98-2948-C1A5-5BCD1BD0535D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A15B1899-9CFD-7F95-6EE4-2DCA6CA6DE6D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D15FD724-D3E0-8DB4-4F95-249484DF6156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9A80CF67-4AC2-E8BD-66B6-19C3417EDB1F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C01F2143-8640-BB7C-0E36-CF02CD90603C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121023</xdr:colOff>
      <xdr:row>1</xdr:row>
      <xdr:rowOff>40341</xdr:rowOff>
    </xdr:from>
    <xdr:to>
      <xdr:col>18</xdr:col>
      <xdr:colOff>477371</xdr:colOff>
      <xdr:row>27</xdr:row>
      <xdr:rowOff>62752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1EBCC5D6-4E1C-4841-8BE1-9D95C29D79C3}"/>
            </a:ext>
          </a:extLst>
        </xdr:cNvPr>
        <xdr:cNvGrpSpPr/>
      </xdr:nvGrpSpPr>
      <xdr:grpSpPr>
        <a:xfrm>
          <a:off x="20011464" y="230841"/>
          <a:ext cx="1320054" cy="4975411"/>
          <a:chOff x="5941358" y="235324"/>
          <a:chExt cx="1320054" cy="4975411"/>
        </a:xfrm>
      </xdr:grpSpPr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3173DDC2-E38D-2C50-6016-F9718910B274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824817B-EF28-866E-F586-F414D6526802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7D00D091-E25C-D7C9-0953-AE3B4B4C1968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F65A80D8-3B0B-0232-0101-056662C292B3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476F6F46-E61E-93DD-9E63-A191590D6B83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E272F7FC-77AF-B596-C776-0B817B61667D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35</xdr:row>
      <xdr:rowOff>44824</xdr:rowOff>
    </xdr:from>
    <xdr:to>
      <xdr:col>4</xdr:col>
      <xdr:colOff>481853</xdr:colOff>
      <xdr:row>61</xdr:row>
      <xdr:rowOff>67235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95F127E9-69CA-4CC1-9F64-C66790EB9CC5}"/>
            </a:ext>
          </a:extLst>
        </xdr:cNvPr>
        <xdr:cNvGrpSpPr/>
      </xdr:nvGrpSpPr>
      <xdr:grpSpPr>
        <a:xfrm>
          <a:off x="5941358" y="7261412"/>
          <a:ext cx="1320054" cy="4975411"/>
          <a:chOff x="5941358" y="235324"/>
          <a:chExt cx="1320054" cy="4975411"/>
        </a:xfrm>
      </xdr:grpSpPr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B938EAD8-2A70-3AE4-F264-15963F77098D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F17493E6-54FF-0BC2-34D1-CCF63B3E58EC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E755F731-0CE6-482D-33A4-DBBA977D6C04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41E8C045-3565-47FC-3645-A636B687F963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DF1BA087-FD7E-70DE-0C57-6804EB9DEE2F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FD8B2716-5240-D513-7324-F16561E04E97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121023</xdr:colOff>
      <xdr:row>35</xdr:row>
      <xdr:rowOff>40341</xdr:rowOff>
    </xdr:from>
    <xdr:to>
      <xdr:col>11</xdr:col>
      <xdr:colOff>477371</xdr:colOff>
      <xdr:row>61</xdr:row>
      <xdr:rowOff>62752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2869C783-9EEE-4BFB-B4D2-76D72C857434}"/>
            </a:ext>
          </a:extLst>
        </xdr:cNvPr>
        <xdr:cNvGrpSpPr/>
      </xdr:nvGrpSpPr>
      <xdr:grpSpPr>
        <a:xfrm>
          <a:off x="12974170" y="7256929"/>
          <a:ext cx="1320054" cy="4975411"/>
          <a:chOff x="5941358" y="235324"/>
          <a:chExt cx="1320054" cy="4975411"/>
        </a:xfrm>
      </xdr:grpSpPr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575C59B4-95E6-4BE9-4B2B-253D13E5272B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B6FFE3AC-0EFC-3A01-ECCE-5F5FCF028A95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F92EED8F-89F2-F071-BAED-3FD3C88E038B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7AAD4A13-3D94-CAC8-2AC8-16C2E7E6CD5D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3F77A6CB-4B88-5847-D03B-9C8EC15E1717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D77D1DC3-4923-3FB0-83EB-9A07FD5E80A7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121023</xdr:colOff>
      <xdr:row>35</xdr:row>
      <xdr:rowOff>40341</xdr:rowOff>
    </xdr:from>
    <xdr:to>
      <xdr:col>18</xdr:col>
      <xdr:colOff>477371</xdr:colOff>
      <xdr:row>61</xdr:row>
      <xdr:rowOff>62752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954183EE-7420-488E-BAED-75B7A7F4C78A}"/>
            </a:ext>
          </a:extLst>
        </xdr:cNvPr>
        <xdr:cNvGrpSpPr/>
      </xdr:nvGrpSpPr>
      <xdr:grpSpPr>
        <a:xfrm>
          <a:off x="20011464" y="7256929"/>
          <a:ext cx="1320054" cy="4975411"/>
          <a:chOff x="5941358" y="235324"/>
          <a:chExt cx="1320054" cy="4975411"/>
        </a:xfrm>
      </xdr:grpSpPr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0C06FD10-F8DF-49C5-E08E-58C7C13FD59C}"/>
              </a:ext>
            </a:extLst>
          </xdr:cNvPr>
          <xdr:cNvCxnSpPr/>
        </xdr:nvCxnSpPr>
        <xdr:spPr>
          <a:xfrm>
            <a:off x="5961529" y="48185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1D51E508-AE83-D154-E01A-AA5118F60F7B}"/>
              </a:ext>
            </a:extLst>
          </xdr:cNvPr>
          <xdr:cNvCxnSpPr/>
        </xdr:nvCxnSpPr>
        <xdr:spPr>
          <a:xfrm>
            <a:off x="5972735" y="1221441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961BAA05-7B88-6A95-BEB5-04B68EDC18D6}"/>
              </a:ext>
            </a:extLst>
          </xdr:cNvPr>
          <xdr:cNvCxnSpPr/>
        </xdr:nvCxnSpPr>
        <xdr:spPr>
          <a:xfrm>
            <a:off x="5945841" y="199016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432760C7-112E-3FD1-3CC7-3638140FBA14}"/>
              </a:ext>
            </a:extLst>
          </xdr:cNvPr>
          <xdr:cNvCxnSpPr/>
        </xdr:nvCxnSpPr>
        <xdr:spPr>
          <a:xfrm>
            <a:off x="5941358" y="5056095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4852E63E-E435-9692-59E0-A087D4D01A5D}"/>
              </a:ext>
            </a:extLst>
          </xdr:cNvPr>
          <xdr:cNvCxnSpPr/>
        </xdr:nvCxnSpPr>
        <xdr:spPr>
          <a:xfrm>
            <a:off x="7261412" y="235324"/>
            <a:ext cx="0" cy="26894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CA630694-CAFB-9035-15AF-DF5564E5A2A4}"/>
              </a:ext>
            </a:extLst>
          </xdr:cNvPr>
          <xdr:cNvCxnSpPr/>
        </xdr:nvCxnSpPr>
        <xdr:spPr>
          <a:xfrm flipV="1">
            <a:off x="7205382" y="3384176"/>
            <a:ext cx="0" cy="182655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69</xdr:row>
      <xdr:rowOff>44824</xdr:rowOff>
    </xdr:from>
    <xdr:to>
      <xdr:col>4</xdr:col>
      <xdr:colOff>481853</xdr:colOff>
      <xdr:row>95</xdr:row>
      <xdr:rowOff>67235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7CE9FB7-FB84-B137-E1A3-D3F3F1E915F5}"/>
            </a:ext>
          </a:extLst>
        </xdr:cNvPr>
        <xdr:cNvGrpSpPr/>
      </xdr:nvGrpSpPr>
      <xdr:grpSpPr>
        <a:xfrm>
          <a:off x="5941358" y="14287500"/>
          <a:ext cx="1320054" cy="4975411"/>
          <a:chOff x="5941358" y="14287500"/>
          <a:chExt cx="1320054" cy="4975411"/>
        </a:xfrm>
      </xdr:grpSpPr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0F3B10A9-D070-45B5-B76C-DDF8EB7FD11E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66" name="Straight Arrow Connector 65">
              <a:extLst>
                <a:ext uri="{FF2B5EF4-FFF2-40B4-BE49-F238E27FC236}">
                  <a16:creationId xmlns:a16="http://schemas.microsoft.com/office/drawing/2014/main" id="{AFA8B1E1-F8B3-4130-EDA8-8C7D99A90744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" name="Straight Arrow Connector 66">
              <a:extLst>
                <a:ext uri="{FF2B5EF4-FFF2-40B4-BE49-F238E27FC236}">
                  <a16:creationId xmlns:a16="http://schemas.microsoft.com/office/drawing/2014/main" id="{0ECA7A50-9173-6496-9974-9AB2B2450F86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" name="Straight Arrow Connector 67">
              <a:extLst>
                <a:ext uri="{FF2B5EF4-FFF2-40B4-BE49-F238E27FC236}">
                  <a16:creationId xmlns:a16="http://schemas.microsoft.com/office/drawing/2014/main" id="{87E4C7DB-4CB3-A354-371F-6FB48CD68963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" name="Straight Arrow Connector 68">
              <a:extLst>
                <a:ext uri="{FF2B5EF4-FFF2-40B4-BE49-F238E27FC236}">
                  <a16:creationId xmlns:a16="http://schemas.microsoft.com/office/drawing/2014/main" id="{059893F0-5AB5-6196-2220-BAA856649283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" name="Straight Arrow Connector 69">
              <a:extLst>
                <a:ext uri="{FF2B5EF4-FFF2-40B4-BE49-F238E27FC236}">
                  <a16:creationId xmlns:a16="http://schemas.microsoft.com/office/drawing/2014/main" id="{B81429F4-E8B6-47FB-E789-66B9680BFB68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>
              <a:extLst>
                <a:ext uri="{FF2B5EF4-FFF2-40B4-BE49-F238E27FC236}">
                  <a16:creationId xmlns:a16="http://schemas.microsoft.com/office/drawing/2014/main" id="{9E1AADA7-E245-0F03-E6B5-747C7D57EB08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" name="Straight Arrow Connector 1">
            <a:extLst>
              <a:ext uri="{FF2B5EF4-FFF2-40B4-BE49-F238E27FC236}">
                <a16:creationId xmlns:a16="http://schemas.microsoft.com/office/drawing/2014/main" id="{2E085420-25A3-4F59-8BF5-695F35DA67E7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199464</xdr:colOff>
      <xdr:row>69</xdr:row>
      <xdr:rowOff>62754</xdr:rowOff>
    </xdr:from>
    <xdr:to>
      <xdr:col>11</xdr:col>
      <xdr:colOff>555812</xdr:colOff>
      <xdr:row>95</xdr:row>
      <xdr:rowOff>85165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4F5404B-D564-4537-B083-848F34249F00}"/>
            </a:ext>
          </a:extLst>
        </xdr:cNvPr>
        <xdr:cNvGrpSpPr/>
      </xdr:nvGrpSpPr>
      <xdr:grpSpPr>
        <a:xfrm>
          <a:off x="13052611" y="14305430"/>
          <a:ext cx="1320054" cy="4975411"/>
          <a:chOff x="5941358" y="14287500"/>
          <a:chExt cx="1320054" cy="4975411"/>
        </a:xfrm>
      </xdr:grpSpPr>
      <xdr:grpSp>
        <xdr:nvGrpSpPr>
          <xdr:cNvPr id="86" name="Group 85">
            <a:extLst>
              <a:ext uri="{FF2B5EF4-FFF2-40B4-BE49-F238E27FC236}">
                <a16:creationId xmlns:a16="http://schemas.microsoft.com/office/drawing/2014/main" id="{224B6E00-A98A-0A20-7698-507155417FD5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88" name="Straight Arrow Connector 87">
              <a:extLst>
                <a:ext uri="{FF2B5EF4-FFF2-40B4-BE49-F238E27FC236}">
                  <a16:creationId xmlns:a16="http://schemas.microsoft.com/office/drawing/2014/main" id="{55352503-8DFE-1D3B-65FA-B142C8311C48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" name="Straight Arrow Connector 88">
              <a:extLst>
                <a:ext uri="{FF2B5EF4-FFF2-40B4-BE49-F238E27FC236}">
                  <a16:creationId xmlns:a16="http://schemas.microsoft.com/office/drawing/2014/main" id="{38E89805-25D9-44AA-1229-A8AD89236F64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" name="Straight Arrow Connector 89">
              <a:extLst>
                <a:ext uri="{FF2B5EF4-FFF2-40B4-BE49-F238E27FC236}">
                  <a16:creationId xmlns:a16="http://schemas.microsoft.com/office/drawing/2014/main" id="{84776D59-80B1-8705-73CB-7323ED707755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" name="Straight Arrow Connector 90">
              <a:extLst>
                <a:ext uri="{FF2B5EF4-FFF2-40B4-BE49-F238E27FC236}">
                  <a16:creationId xmlns:a16="http://schemas.microsoft.com/office/drawing/2014/main" id="{227C3943-658A-8003-057B-A951FC0BB3B9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" name="Straight Arrow Connector 91">
              <a:extLst>
                <a:ext uri="{FF2B5EF4-FFF2-40B4-BE49-F238E27FC236}">
                  <a16:creationId xmlns:a16="http://schemas.microsoft.com/office/drawing/2014/main" id="{954628EA-5DDE-2D6E-C67C-6EFC9A8CB09C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Straight Arrow Connector 92">
              <a:extLst>
                <a:ext uri="{FF2B5EF4-FFF2-40B4-BE49-F238E27FC236}">
                  <a16:creationId xmlns:a16="http://schemas.microsoft.com/office/drawing/2014/main" id="{59F4B143-9006-3673-E55A-D30DA4954117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248E181B-0ED9-429C-69C9-BD0C4D8D896A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145677</xdr:colOff>
      <xdr:row>69</xdr:row>
      <xdr:rowOff>56030</xdr:rowOff>
    </xdr:from>
    <xdr:to>
      <xdr:col>18</xdr:col>
      <xdr:colOff>502025</xdr:colOff>
      <xdr:row>95</xdr:row>
      <xdr:rowOff>78441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B13329A6-3B69-440D-B115-28535ABA1789}"/>
            </a:ext>
          </a:extLst>
        </xdr:cNvPr>
        <xdr:cNvGrpSpPr/>
      </xdr:nvGrpSpPr>
      <xdr:grpSpPr>
        <a:xfrm>
          <a:off x="20036118" y="14298706"/>
          <a:ext cx="1320054" cy="4975411"/>
          <a:chOff x="5941358" y="14287500"/>
          <a:chExt cx="1320054" cy="4975411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9E23F279-6CC5-3D4A-62D1-46A7EC90B197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06" name="Straight Arrow Connector 105">
              <a:extLst>
                <a:ext uri="{FF2B5EF4-FFF2-40B4-BE49-F238E27FC236}">
                  <a16:creationId xmlns:a16="http://schemas.microsoft.com/office/drawing/2014/main" id="{9E6A760D-78FB-B6EF-D9F6-CF78359E8003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" name="Straight Arrow Connector 106">
              <a:extLst>
                <a:ext uri="{FF2B5EF4-FFF2-40B4-BE49-F238E27FC236}">
                  <a16:creationId xmlns:a16="http://schemas.microsoft.com/office/drawing/2014/main" id="{458B4FD8-726F-AB14-7ADC-8589C1D2FB8D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" name="Straight Arrow Connector 107">
              <a:extLst>
                <a:ext uri="{FF2B5EF4-FFF2-40B4-BE49-F238E27FC236}">
                  <a16:creationId xmlns:a16="http://schemas.microsoft.com/office/drawing/2014/main" id="{3AA04084-B3AC-5C3F-55ED-AD2816A80C48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" name="Straight Arrow Connector 108">
              <a:extLst>
                <a:ext uri="{FF2B5EF4-FFF2-40B4-BE49-F238E27FC236}">
                  <a16:creationId xmlns:a16="http://schemas.microsoft.com/office/drawing/2014/main" id="{91AC3157-7373-6B55-0C16-51356D08D79B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" name="Straight Arrow Connector 109">
              <a:extLst>
                <a:ext uri="{FF2B5EF4-FFF2-40B4-BE49-F238E27FC236}">
                  <a16:creationId xmlns:a16="http://schemas.microsoft.com/office/drawing/2014/main" id="{0B5F0C47-09A8-2469-737F-6C85DDF05592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" name="Straight Arrow Connector 110">
              <a:extLst>
                <a:ext uri="{FF2B5EF4-FFF2-40B4-BE49-F238E27FC236}">
                  <a16:creationId xmlns:a16="http://schemas.microsoft.com/office/drawing/2014/main" id="{176E6B6E-E530-672D-8C73-0BD4E36AB080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" name="Straight Arrow Connector 104">
            <a:extLst>
              <a:ext uri="{FF2B5EF4-FFF2-40B4-BE49-F238E27FC236}">
                <a16:creationId xmlns:a16="http://schemas.microsoft.com/office/drawing/2014/main" id="{841F9D7A-BC56-B52E-2F80-7F8EDE2E2BC8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103</xdr:row>
      <xdr:rowOff>44824</xdr:rowOff>
    </xdr:from>
    <xdr:to>
      <xdr:col>4</xdr:col>
      <xdr:colOff>481853</xdr:colOff>
      <xdr:row>129</xdr:row>
      <xdr:rowOff>67235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D8C2DD2-EA01-4CF9-BBD7-01C46F3E5306}"/>
            </a:ext>
          </a:extLst>
        </xdr:cNvPr>
        <xdr:cNvGrpSpPr/>
      </xdr:nvGrpSpPr>
      <xdr:grpSpPr>
        <a:xfrm>
          <a:off x="5941358" y="21313589"/>
          <a:ext cx="1320054" cy="4975411"/>
          <a:chOff x="5941358" y="14287500"/>
          <a:chExt cx="1320054" cy="4975411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2E760D8D-CC3D-7AC7-84D4-401A309F1039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3" name="Straight Arrow Connector 12">
              <a:extLst>
                <a:ext uri="{FF2B5EF4-FFF2-40B4-BE49-F238E27FC236}">
                  <a16:creationId xmlns:a16="http://schemas.microsoft.com/office/drawing/2014/main" id="{16FAD324-85B3-AC61-6810-78E4487C1E2D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Arrow Connector 13">
              <a:extLst>
                <a:ext uri="{FF2B5EF4-FFF2-40B4-BE49-F238E27FC236}">
                  <a16:creationId xmlns:a16="http://schemas.microsoft.com/office/drawing/2014/main" id="{E340BD52-2F0E-0F4D-B2DA-E964FB2E52DA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94249671-1FC0-906B-3648-37835CD7FA24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692DE50-2DD0-2716-418A-E3083C70CD3D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2A2A4E49-FE06-DD00-2C93-82A52955D846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A1161FB4-9D35-FCD5-17B9-94FFD534958B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FAC0B4DB-5BE8-8979-04AF-23DFBA5E269F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199464</xdr:colOff>
      <xdr:row>103</xdr:row>
      <xdr:rowOff>62754</xdr:rowOff>
    </xdr:from>
    <xdr:to>
      <xdr:col>11</xdr:col>
      <xdr:colOff>555812</xdr:colOff>
      <xdr:row>129</xdr:row>
      <xdr:rowOff>85165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5610A63-783D-4FD3-9484-B6CA8C49CAA7}"/>
            </a:ext>
          </a:extLst>
        </xdr:cNvPr>
        <xdr:cNvGrpSpPr/>
      </xdr:nvGrpSpPr>
      <xdr:grpSpPr>
        <a:xfrm>
          <a:off x="13052611" y="21331519"/>
          <a:ext cx="1320054" cy="4975411"/>
          <a:chOff x="5941358" y="14287500"/>
          <a:chExt cx="1320054" cy="4975411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77951A19-8730-A4EF-043C-C8F1CFDD953B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4C0E1150-6463-9E01-EAA1-FCD0F0207EA9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Straight Arrow Connector 30">
              <a:extLst>
                <a:ext uri="{FF2B5EF4-FFF2-40B4-BE49-F238E27FC236}">
                  <a16:creationId xmlns:a16="http://schemas.microsoft.com/office/drawing/2014/main" id="{C219C8B9-52B0-8F2E-1AAB-4C8FA2C9A4CB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16DF2832-9A8C-8A46-6874-07408DFD83F5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Straight Arrow Connector 32">
              <a:extLst>
                <a:ext uri="{FF2B5EF4-FFF2-40B4-BE49-F238E27FC236}">
                  <a16:creationId xmlns:a16="http://schemas.microsoft.com/office/drawing/2014/main" id="{F75A77DE-AE10-7524-8964-98A424A35E12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" name="Straight Arrow Connector 33">
              <a:extLst>
                <a:ext uri="{FF2B5EF4-FFF2-40B4-BE49-F238E27FC236}">
                  <a16:creationId xmlns:a16="http://schemas.microsoft.com/office/drawing/2014/main" id="{24AB5DB7-9A27-114C-319D-B59612ECC9FC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5151161F-EA13-4BC4-5CB4-6FB486772E35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4F7D9101-F0E7-5C09-4F92-6E1EEE3B16B6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145677</xdr:colOff>
      <xdr:row>103</xdr:row>
      <xdr:rowOff>56030</xdr:rowOff>
    </xdr:from>
    <xdr:to>
      <xdr:col>18</xdr:col>
      <xdr:colOff>502025</xdr:colOff>
      <xdr:row>129</xdr:row>
      <xdr:rowOff>78441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B5A0C382-CC0F-4B5A-B8D5-9AD290CA0305}"/>
            </a:ext>
          </a:extLst>
        </xdr:cNvPr>
        <xdr:cNvGrpSpPr/>
      </xdr:nvGrpSpPr>
      <xdr:grpSpPr>
        <a:xfrm>
          <a:off x="20036118" y="21324795"/>
          <a:ext cx="1320054" cy="4975411"/>
          <a:chOff x="5941358" y="14287500"/>
          <a:chExt cx="1320054" cy="4975411"/>
        </a:xfrm>
      </xdr:grpSpPr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27FA9519-93C5-D4C8-9571-D8323FF51FC6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75" name="Straight Arrow Connector 74">
              <a:extLst>
                <a:ext uri="{FF2B5EF4-FFF2-40B4-BE49-F238E27FC236}">
                  <a16:creationId xmlns:a16="http://schemas.microsoft.com/office/drawing/2014/main" id="{D1AFDEC8-10F1-A69C-F86E-581CB7470281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" name="Straight Arrow Connector 75">
              <a:extLst>
                <a:ext uri="{FF2B5EF4-FFF2-40B4-BE49-F238E27FC236}">
                  <a16:creationId xmlns:a16="http://schemas.microsoft.com/office/drawing/2014/main" id="{4AD95C91-3DCE-A38D-513E-68FCCF0AA605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" name="Straight Arrow Connector 76">
              <a:extLst>
                <a:ext uri="{FF2B5EF4-FFF2-40B4-BE49-F238E27FC236}">
                  <a16:creationId xmlns:a16="http://schemas.microsoft.com/office/drawing/2014/main" id="{3F16812F-A86A-FFC5-DA21-10355427585F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" name="Straight Arrow Connector 77">
              <a:extLst>
                <a:ext uri="{FF2B5EF4-FFF2-40B4-BE49-F238E27FC236}">
                  <a16:creationId xmlns:a16="http://schemas.microsoft.com/office/drawing/2014/main" id="{4B65273D-6CCD-9FF1-5DF4-B496EC40C329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" name="Straight Arrow Connector 78">
              <a:extLst>
                <a:ext uri="{FF2B5EF4-FFF2-40B4-BE49-F238E27FC236}">
                  <a16:creationId xmlns:a16="http://schemas.microsoft.com/office/drawing/2014/main" id="{59687577-E35A-E283-C1FE-70E31390CEE8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" name="Straight Arrow Connector 79">
              <a:extLst>
                <a:ext uri="{FF2B5EF4-FFF2-40B4-BE49-F238E27FC236}">
                  <a16:creationId xmlns:a16="http://schemas.microsoft.com/office/drawing/2014/main" id="{FFF903AE-35FA-F9CF-F769-BEEF3BBA223C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4" name="Straight Arrow Connector 73">
            <a:extLst>
              <a:ext uri="{FF2B5EF4-FFF2-40B4-BE49-F238E27FC236}">
                <a16:creationId xmlns:a16="http://schemas.microsoft.com/office/drawing/2014/main" id="{A83A880E-4E7B-ED0E-A82A-803D808C4148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103</xdr:row>
      <xdr:rowOff>44824</xdr:rowOff>
    </xdr:from>
    <xdr:to>
      <xdr:col>4</xdr:col>
      <xdr:colOff>481853</xdr:colOff>
      <xdr:row>129</xdr:row>
      <xdr:rowOff>67235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7F5C0849-6E37-4E79-B7E7-5F1050885EC3}"/>
            </a:ext>
          </a:extLst>
        </xdr:cNvPr>
        <xdr:cNvGrpSpPr/>
      </xdr:nvGrpSpPr>
      <xdr:grpSpPr>
        <a:xfrm>
          <a:off x="5941358" y="21313589"/>
          <a:ext cx="1320054" cy="4975411"/>
          <a:chOff x="5941358" y="14287500"/>
          <a:chExt cx="1320054" cy="4975411"/>
        </a:xfrm>
      </xdr:grpSpPr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874D05BB-A522-8F41-C054-575D2EA0D65D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84" name="Straight Arrow Connector 83">
              <a:extLst>
                <a:ext uri="{FF2B5EF4-FFF2-40B4-BE49-F238E27FC236}">
                  <a16:creationId xmlns:a16="http://schemas.microsoft.com/office/drawing/2014/main" id="{92FE811E-74D0-F34A-71EC-19256CD7A7D4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" name="Straight Arrow Connector 84">
              <a:extLst>
                <a:ext uri="{FF2B5EF4-FFF2-40B4-BE49-F238E27FC236}">
                  <a16:creationId xmlns:a16="http://schemas.microsoft.com/office/drawing/2014/main" id="{0628784E-9361-C3A8-D23F-C48FACE9E121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" name="Straight Arrow Connector 93">
              <a:extLst>
                <a:ext uri="{FF2B5EF4-FFF2-40B4-BE49-F238E27FC236}">
                  <a16:creationId xmlns:a16="http://schemas.microsoft.com/office/drawing/2014/main" id="{A5FB289B-BA13-D764-7372-CC4A9D77A027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" name="Straight Arrow Connector 94">
              <a:extLst>
                <a:ext uri="{FF2B5EF4-FFF2-40B4-BE49-F238E27FC236}">
                  <a16:creationId xmlns:a16="http://schemas.microsoft.com/office/drawing/2014/main" id="{3B7BDAA3-E68C-BC21-150C-85C397F74BDA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" name="Straight Arrow Connector 95">
              <a:extLst>
                <a:ext uri="{FF2B5EF4-FFF2-40B4-BE49-F238E27FC236}">
                  <a16:creationId xmlns:a16="http://schemas.microsoft.com/office/drawing/2014/main" id="{0EFF2973-2475-178B-A15D-ECDF0477949D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" name="Straight Arrow Connector 96">
              <a:extLst>
                <a:ext uri="{FF2B5EF4-FFF2-40B4-BE49-F238E27FC236}">
                  <a16:creationId xmlns:a16="http://schemas.microsoft.com/office/drawing/2014/main" id="{7FA2E4BE-B63C-DCBF-D65D-68CE0CCF9153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D8C8E872-C366-1FD3-F373-3082295EA699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199464</xdr:colOff>
      <xdr:row>103</xdr:row>
      <xdr:rowOff>62754</xdr:rowOff>
    </xdr:from>
    <xdr:to>
      <xdr:col>11</xdr:col>
      <xdr:colOff>555812</xdr:colOff>
      <xdr:row>129</xdr:row>
      <xdr:rowOff>85165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EB6106DB-0778-419B-B46D-2213F78F5DDF}"/>
            </a:ext>
          </a:extLst>
        </xdr:cNvPr>
        <xdr:cNvGrpSpPr/>
      </xdr:nvGrpSpPr>
      <xdr:grpSpPr>
        <a:xfrm>
          <a:off x="13052611" y="21331519"/>
          <a:ext cx="1320054" cy="4975411"/>
          <a:chOff x="5941358" y="14287500"/>
          <a:chExt cx="1320054" cy="4975411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E1D64C38-E396-5B35-28C5-ACF5388E8208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01" name="Straight Arrow Connector 100">
              <a:extLst>
                <a:ext uri="{FF2B5EF4-FFF2-40B4-BE49-F238E27FC236}">
                  <a16:creationId xmlns:a16="http://schemas.microsoft.com/office/drawing/2014/main" id="{5DDC08F5-1345-6124-FC38-5551FD4B0E40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" name="Straight Arrow Connector 101">
              <a:extLst>
                <a:ext uri="{FF2B5EF4-FFF2-40B4-BE49-F238E27FC236}">
                  <a16:creationId xmlns:a16="http://schemas.microsoft.com/office/drawing/2014/main" id="{3FC552F1-D274-6CDB-95E2-0FDC792FE2D6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" name="Straight Arrow Connector 111">
              <a:extLst>
                <a:ext uri="{FF2B5EF4-FFF2-40B4-BE49-F238E27FC236}">
                  <a16:creationId xmlns:a16="http://schemas.microsoft.com/office/drawing/2014/main" id="{70947574-BB56-F53D-368A-A045A5898278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" name="Straight Arrow Connector 112">
              <a:extLst>
                <a:ext uri="{FF2B5EF4-FFF2-40B4-BE49-F238E27FC236}">
                  <a16:creationId xmlns:a16="http://schemas.microsoft.com/office/drawing/2014/main" id="{7A0D7E0C-4F36-807A-5CA6-F3D3EECABC79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" name="Straight Arrow Connector 113">
              <a:extLst>
                <a:ext uri="{FF2B5EF4-FFF2-40B4-BE49-F238E27FC236}">
                  <a16:creationId xmlns:a16="http://schemas.microsoft.com/office/drawing/2014/main" id="{511D6337-AD31-F004-F14F-5F7FAEDCC08B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" name="Straight Arrow Connector 114">
              <a:extLst>
                <a:ext uri="{FF2B5EF4-FFF2-40B4-BE49-F238E27FC236}">
                  <a16:creationId xmlns:a16="http://schemas.microsoft.com/office/drawing/2014/main" id="{981D17A2-26E4-D4D4-7B9F-E36EC50C92EF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7C8741D4-CF5C-EB0C-1061-3F6CFFD6408D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145677</xdr:colOff>
      <xdr:row>103</xdr:row>
      <xdr:rowOff>56030</xdr:rowOff>
    </xdr:from>
    <xdr:to>
      <xdr:col>18</xdr:col>
      <xdr:colOff>502025</xdr:colOff>
      <xdr:row>129</xdr:row>
      <xdr:rowOff>78441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E5783967-B35E-4794-91BC-6D526223C881}"/>
            </a:ext>
          </a:extLst>
        </xdr:cNvPr>
        <xdr:cNvGrpSpPr/>
      </xdr:nvGrpSpPr>
      <xdr:grpSpPr>
        <a:xfrm>
          <a:off x="20036118" y="21324795"/>
          <a:ext cx="1320054" cy="4975411"/>
          <a:chOff x="5941358" y="14287500"/>
          <a:chExt cx="1320054" cy="4975411"/>
        </a:xfrm>
      </xdr:grpSpPr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A07875E5-FF7B-31A9-3B0B-E1766036F31F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19" name="Straight Arrow Connector 118">
              <a:extLst>
                <a:ext uri="{FF2B5EF4-FFF2-40B4-BE49-F238E27FC236}">
                  <a16:creationId xmlns:a16="http://schemas.microsoft.com/office/drawing/2014/main" id="{07893C1C-8894-8FAD-D3EE-59A0F269D5BC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" name="Straight Arrow Connector 119">
              <a:extLst>
                <a:ext uri="{FF2B5EF4-FFF2-40B4-BE49-F238E27FC236}">
                  <a16:creationId xmlns:a16="http://schemas.microsoft.com/office/drawing/2014/main" id="{F64D091A-59F3-98BE-ABD6-67AC70AADF8F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" name="Straight Arrow Connector 120">
              <a:extLst>
                <a:ext uri="{FF2B5EF4-FFF2-40B4-BE49-F238E27FC236}">
                  <a16:creationId xmlns:a16="http://schemas.microsoft.com/office/drawing/2014/main" id="{AE6F56A6-45A2-DB13-E503-9E799F083894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" name="Straight Arrow Connector 121">
              <a:extLst>
                <a:ext uri="{FF2B5EF4-FFF2-40B4-BE49-F238E27FC236}">
                  <a16:creationId xmlns:a16="http://schemas.microsoft.com/office/drawing/2014/main" id="{156A7E67-2F74-AFEA-7DEF-D627464C6F72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" name="Straight Arrow Connector 122">
              <a:extLst>
                <a:ext uri="{FF2B5EF4-FFF2-40B4-BE49-F238E27FC236}">
                  <a16:creationId xmlns:a16="http://schemas.microsoft.com/office/drawing/2014/main" id="{70302D11-DBE3-FC19-1D71-F8E575110DA3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" name="Straight Arrow Connector 123">
              <a:extLst>
                <a:ext uri="{FF2B5EF4-FFF2-40B4-BE49-F238E27FC236}">
                  <a16:creationId xmlns:a16="http://schemas.microsoft.com/office/drawing/2014/main" id="{55CDF4D0-A5DC-FA3A-1C23-BA7A40161C95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Arrow Connector 117">
            <a:extLst>
              <a:ext uri="{FF2B5EF4-FFF2-40B4-BE49-F238E27FC236}">
                <a16:creationId xmlns:a16="http://schemas.microsoft.com/office/drawing/2014/main" id="{D6C88F03-6C09-80B5-2938-353C5188B67C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137</xdr:row>
      <xdr:rowOff>44824</xdr:rowOff>
    </xdr:from>
    <xdr:to>
      <xdr:col>4</xdr:col>
      <xdr:colOff>481853</xdr:colOff>
      <xdr:row>163</xdr:row>
      <xdr:rowOff>67235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A55BB7EF-B63A-4981-A51F-6DB5FB460657}"/>
            </a:ext>
          </a:extLst>
        </xdr:cNvPr>
        <xdr:cNvGrpSpPr/>
      </xdr:nvGrpSpPr>
      <xdr:grpSpPr>
        <a:xfrm>
          <a:off x="5941358" y="28339677"/>
          <a:ext cx="1320054" cy="4975411"/>
          <a:chOff x="5941358" y="14287500"/>
          <a:chExt cx="1320054" cy="4975411"/>
        </a:xfrm>
      </xdr:grpSpPr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DDA83D95-268D-F232-3FAD-B61F83ABC306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28" name="Straight Arrow Connector 127">
              <a:extLst>
                <a:ext uri="{FF2B5EF4-FFF2-40B4-BE49-F238E27FC236}">
                  <a16:creationId xmlns:a16="http://schemas.microsoft.com/office/drawing/2014/main" id="{637380A8-078E-4323-DDEA-CD9A421F22AB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" name="Straight Arrow Connector 128">
              <a:extLst>
                <a:ext uri="{FF2B5EF4-FFF2-40B4-BE49-F238E27FC236}">
                  <a16:creationId xmlns:a16="http://schemas.microsoft.com/office/drawing/2014/main" id="{1DB9671A-7ABF-FA12-B040-DD07BAF6394B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" name="Straight Arrow Connector 129">
              <a:extLst>
                <a:ext uri="{FF2B5EF4-FFF2-40B4-BE49-F238E27FC236}">
                  <a16:creationId xmlns:a16="http://schemas.microsoft.com/office/drawing/2014/main" id="{9079676A-7D88-65EE-5875-D5E93CDED18C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" name="Straight Arrow Connector 130">
              <a:extLst>
                <a:ext uri="{FF2B5EF4-FFF2-40B4-BE49-F238E27FC236}">
                  <a16:creationId xmlns:a16="http://schemas.microsoft.com/office/drawing/2014/main" id="{55ADFF8C-9F15-2DE1-F56A-8AA0F8558FB2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" name="Straight Arrow Connector 131">
              <a:extLst>
                <a:ext uri="{FF2B5EF4-FFF2-40B4-BE49-F238E27FC236}">
                  <a16:creationId xmlns:a16="http://schemas.microsoft.com/office/drawing/2014/main" id="{73EDC077-F047-6A85-49D8-76247794AD07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id="{913A1347-43E2-546B-95D3-DCDCAC265832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" name="Straight Arrow Connector 126">
            <a:extLst>
              <a:ext uri="{FF2B5EF4-FFF2-40B4-BE49-F238E27FC236}">
                <a16:creationId xmlns:a16="http://schemas.microsoft.com/office/drawing/2014/main" id="{BD9E211B-B20B-E39B-35CA-50D733C8C22E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199464</xdr:colOff>
      <xdr:row>137</xdr:row>
      <xdr:rowOff>62754</xdr:rowOff>
    </xdr:from>
    <xdr:to>
      <xdr:col>11</xdr:col>
      <xdr:colOff>555812</xdr:colOff>
      <xdr:row>163</xdr:row>
      <xdr:rowOff>85165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8FE40750-CEB6-4360-98A5-BAA2255CF1DF}"/>
            </a:ext>
          </a:extLst>
        </xdr:cNvPr>
        <xdr:cNvGrpSpPr/>
      </xdr:nvGrpSpPr>
      <xdr:grpSpPr>
        <a:xfrm>
          <a:off x="13052611" y="28357607"/>
          <a:ext cx="1320054" cy="4975411"/>
          <a:chOff x="5941358" y="14287500"/>
          <a:chExt cx="1320054" cy="4975411"/>
        </a:xfrm>
      </xdr:grpSpPr>
      <xdr:grpSp>
        <xdr:nvGrpSpPr>
          <xdr:cNvPr id="135" name="Group 134">
            <a:extLst>
              <a:ext uri="{FF2B5EF4-FFF2-40B4-BE49-F238E27FC236}">
                <a16:creationId xmlns:a16="http://schemas.microsoft.com/office/drawing/2014/main" id="{C82FF525-FC9A-C9DF-798D-DE6C1BCE3C9B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37" name="Straight Arrow Connector 136">
              <a:extLst>
                <a:ext uri="{FF2B5EF4-FFF2-40B4-BE49-F238E27FC236}">
                  <a16:creationId xmlns:a16="http://schemas.microsoft.com/office/drawing/2014/main" id="{49CB3A74-0D30-12E3-EA03-83B09EA2F7B6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" name="Straight Arrow Connector 137">
              <a:extLst>
                <a:ext uri="{FF2B5EF4-FFF2-40B4-BE49-F238E27FC236}">
                  <a16:creationId xmlns:a16="http://schemas.microsoft.com/office/drawing/2014/main" id="{AC6BB67D-7831-8A3C-4CBC-A6D7C2D82020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" name="Straight Arrow Connector 138">
              <a:extLst>
                <a:ext uri="{FF2B5EF4-FFF2-40B4-BE49-F238E27FC236}">
                  <a16:creationId xmlns:a16="http://schemas.microsoft.com/office/drawing/2014/main" id="{776CE268-9BB3-B11B-6B1B-71579AD2C969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" name="Straight Arrow Connector 139">
              <a:extLst>
                <a:ext uri="{FF2B5EF4-FFF2-40B4-BE49-F238E27FC236}">
                  <a16:creationId xmlns:a16="http://schemas.microsoft.com/office/drawing/2014/main" id="{5D84BEE1-65BF-37D4-426F-D2FAD32C8985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" name="Straight Arrow Connector 140">
              <a:extLst>
                <a:ext uri="{FF2B5EF4-FFF2-40B4-BE49-F238E27FC236}">
                  <a16:creationId xmlns:a16="http://schemas.microsoft.com/office/drawing/2014/main" id="{B92B5E3D-B0A9-1C17-6367-DC3966822DBD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" name="Straight Arrow Connector 141">
              <a:extLst>
                <a:ext uri="{FF2B5EF4-FFF2-40B4-BE49-F238E27FC236}">
                  <a16:creationId xmlns:a16="http://schemas.microsoft.com/office/drawing/2014/main" id="{441CEEB4-6DFE-7655-05D0-698F2A9A3B85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C5DAA4EF-7D62-A5B8-DD4A-3C93AC46D60E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145677</xdr:colOff>
      <xdr:row>137</xdr:row>
      <xdr:rowOff>56030</xdr:rowOff>
    </xdr:from>
    <xdr:to>
      <xdr:col>18</xdr:col>
      <xdr:colOff>502025</xdr:colOff>
      <xdr:row>163</xdr:row>
      <xdr:rowOff>78441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232A809A-8408-498A-8E43-3832D0713C6E}"/>
            </a:ext>
          </a:extLst>
        </xdr:cNvPr>
        <xdr:cNvGrpSpPr/>
      </xdr:nvGrpSpPr>
      <xdr:grpSpPr>
        <a:xfrm>
          <a:off x="20036118" y="28350883"/>
          <a:ext cx="1320054" cy="4975411"/>
          <a:chOff x="5941358" y="14287500"/>
          <a:chExt cx="1320054" cy="4975411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1A362CBA-6541-2DED-1AF2-E2DEAC8944AB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46" name="Straight Arrow Connector 145">
              <a:extLst>
                <a:ext uri="{FF2B5EF4-FFF2-40B4-BE49-F238E27FC236}">
                  <a16:creationId xmlns:a16="http://schemas.microsoft.com/office/drawing/2014/main" id="{0AE0F165-86C8-8CE3-FB95-C4CC8169FCF7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" name="Straight Arrow Connector 146">
              <a:extLst>
                <a:ext uri="{FF2B5EF4-FFF2-40B4-BE49-F238E27FC236}">
                  <a16:creationId xmlns:a16="http://schemas.microsoft.com/office/drawing/2014/main" id="{E2EC249D-DB4D-8237-282E-9CA3B66EF8A4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" name="Straight Arrow Connector 147">
              <a:extLst>
                <a:ext uri="{FF2B5EF4-FFF2-40B4-BE49-F238E27FC236}">
                  <a16:creationId xmlns:a16="http://schemas.microsoft.com/office/drawing/2014/main" id="{A8EA5CCB-0C71-C781-1C5F-41CD77BF15B4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" name="Straight Arrow Connector 148">
              <a:extLst>
                <a:ext uri="{FF2B5EF4-FFF2-40B4-BE49-F238E27FC236}">
                  <a16:creationId xmlns:a16="http://schemas.microsoft.com/office/drawing/2014/main" id="{86EF4A03-548F-6EFD-F52D-5F44285CD1C6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" name="Straight Arrow Connector 149">
              <a:extLst>
                <a:ext uri="{FF2B5EF4-FFF2-40B4-BE49-F238E27FC236}">
                  <a16:creationId xmlns:a16="http://schemas.microsoft.com/office/drawing/2014/main" id="{DB66D302-A09F-EBC7-4655-6DBF34FCB295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" name="Straight Arrow Connector 150">
              <a:extLst>
                <a:ext uri="{FF2B5EF4-FFF2-40B4-BE49-F238E27FC236}">
                  <a16:creationId xmlns:a16="http://schemas.microsoft.com/office/drawing/2014/main" id="{FF87384F-B981-D314-B55D-4E64D77A04FF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" name="Straight Arrow Connector 144">
            <a:extLst>
              <a:ext uri="{FF2B5EF4-FFF2-40B4-BE49-F238E27FC236}">
                <a16:creationId xmlns:a16="http://schemas.microsoft.com/office/drawing/2014/main" id="{04C692C1-42B4-FD95-DDCE-60310D070F25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125505</xdr:colOff>
      <xdr:row>137</xdr:row>
      <xdr:rowOff>44824</xdr:rowOff>
    </xdr:from>
    <xdr:to>
      <xdr:col>4</xdr:col>
      <xdr:colOff>481853</xdr:colOff>
      <xdr:row>163</xdr:row>
      <xdr:rowOff>67235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E5FE2CF5-EA4E-46DC-A8FF-8103FA30F354}"/>
            </a:ext>
          </a:extLst>
        </xdr:cNvPr>
        <xdr:cNvGrpSpPr/>
      </xdr:nvGrpSpPr>
      <xdr:grpSpPr>
        <a:xfrm>
          <a:off x="5941358" y="28339677"/>
          <a:ext cx="1320054" cy="4975411"/>
          <a:chOff x="5941358" y="14287500"/>
          <a:chExt cx="1320054" cy="4975411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39A91EC4-06C8-622A-D6E0-3CE90C631079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55" name="Straight Arrow Connector 154">
              <a:extLst>
                <a:ext uri="{FF2B5EF4-FFF2-40B4-BE49-F238E27FC236}">
                  <a16:creationId xmlns:a16="http://schemas.microsoft.com/office/drawing/2014/main" id="{0593B51C-4934-5FD0-91A9-3FD53EF4BDE7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" name="Straight Arrow Connector 155">
              <a:extLst>
                <a:ext uri="{FF2B5EF4-FFF2-40B4-BE49-F238E27FC236}">
                  <a16:creationId xmlns:a16="http://schemas.microsoft.com/office/drawing/2014/main" id="{C10F442E-B669-729C-7AF6-7AF1C77A8A1C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" name="Straight Arrow Connector 156">
              <a:extLst>
                <a:ext uri="{FF2B5EF4-FFF2-40B4-BE49-F238E27FC236}">
                  <a16:creationId xmlns:a16="http://schemas.microsoft.com/office/drawing/2014/main" id="{6A837FE7-D7C8-2D6F-745C-734C93DEB1F8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" name="Straight Arrow Connector 157">
              <a:extLst>
                <a:ext uri="{FF2B5EF4-FFF2-40B4-BE49-F238E27FC236}">
                  <a16:creationId xmlns:a16="http://schemas.microsoft.com/office/drawing/2014/main" id="{6F667AF1-8422-F4F2-A8D6-0340CD9B6EA4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" name="Straight Arrow Connector 158">
              <a:extLst>
                <a:ext uri="{FF2B5EF4-FFF2-40B4-BE49-F238E27FC236}">
                  <a16:creationId xmlns:a16="http://schemas.microsoft.com/office/drawing/2014/main" id="{1D482D81-8136-06EA-FE54-298FFCB8E328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" name="Straight Arrow Connector 159">
              <a:extLst>
                <a:ext uri="{FF2B5EF4-FFF2-40B4-BE49-F238E27FC236}">
                  <a16:creationId xmlns:a16="http://schemas.microsoft.com/office/drawing/2014/main" id="{85D1B01D-D1FC-FBE8-9B94-2FC5569CEBEB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" name="Straight Arrow Connector 153">
            <a:extLst>
              <a:ext uri="{FF2B5EF4-FFF2-40B4-BE49-F238E27FC236}">
                <a16:creationId xmlns:a16="http://schemas.microsoft.com/office/drawing/2014/main" id="{D90AF3E2-EA43-6D70-670F-80BDAFC7CF12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199464</xdr:colOff>
      <xdr:row>137</xdr:row>
      <xdr:rowOff>62754</xdr:rowOff>
    </xdr:from>
    <xdr:to>
      <xdr:col>11</xdr:col>
      <xdr:colOff>555812</xdr:colOff>
      <xdr:row>163</xdr:row>
      <xdr:rowOff>85165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FC509700-0FD1-49D7-8573-7FBACC7950A1}"/>
            </a:ext>
          </a:extLst>
        </xdr:cNvPr>
        <xdr:cNvGrpSpPr/>
      </xdr:nvGrpSpPr>
      <xdr:grpSpPr>
        <a:xfrm>
          <a:off x="13052611" y="28357607"/>
          <a:ext cx="1320054" cy="4975411"/>
          <a:chOff x="5941358" y="14287500"/>
          <a:chExt cx="1320054" cy="4975411"/>
        </a:xfrm>
      </xdr:grpSpPr>
      <xdr:grpSp>
        <xdr:nvGrpSpPr>
          <xdr:cNvPr id="162" name="Group 161">
            <a:extLst>
              <a:ext uri="{FF2B5EF4-FFF2-40B4-BE49-F238E27FC236}">
                <a16:creationId xmlns:a16="http://schemas.microsoft.com/office/drawing/2014/main" id="{F2D168AC-78CA-0EB0-7C59-ECC918E98AAC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64" name="Straight Arrow Connector 163">
              <a:extLst>
                <a:ext uri="{FF2B5EF4-FFF2-40B4-BE49-F238E27FC236}">
                  <a16:creationId xmlns:a16="http://schemas.microsoft.com/office/drawing/2014/main" id="{37015AF7-A663-C34D-F688-26E8B033932A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" name="Straight Arrow Connector 164">
              <a:extLst>
                <a:ext uri="{FF2B5EF4-FFF2-40B4-BE49-F238E27FC236}">
                  <a16:creationId xmlns:a16="http://schemas.microsoft.com/office/drawing/2014/main" id="{4A3150B1-0F42-E02B-71C5-2EA588DC4346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" name="Straight Arrow Connector 165">
              <a:extLst>
                <a:ext uri="{FF2B5EF4-FFF2-40B4-BE49-F238E27FC236}">
                  <a16:creationId xmlns:a16="http://schemas.microsoft.com/office/drawing/2014/main" id="{386284A6-3B21-D855-22F9-08D9DD62DC74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" name="Straight Arrow Connector 166">
              <a:extLst>
                <a:ext uri="{FF2B5EF4-FFF2-40B4-BE49-F238E27FC236}">
                  <a16:creationId xmlns:a16="http://schemas.microsoft.com/office/drawing/2014/main" id="{4A2D96DF-0858-3093-729D-200DA08853CA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" name="Straight Arrow Connector 167">
              <a:extLst>
                <a:ext uri="{FF2B5EF4-FFF2-40B4-BE49-F238E27FC236}">
                  <a16:creationId xmlns:a16="http://schemas.microsoft.com/office/drawing/2014/main" id="{2402278C-060E-93D3-AB07-514A807C0FAF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" name="Straight Arrow Connector 168">
              <a:extLst>
                <a:ext uri="{FF2B5EF4-FFF2-40B4-BE49-F238E27FC236}">
                  <a16:creationId xmlns:a16="http://schemas.microsoft.com/office/drawing/2014/main" id="{96223585-BFFA-673B-BC80-3DAD774A8F78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" name="Straight Arrow Connector 162">
            <a:extLst>
              <a:ext uri="{FF2B5EF4-FFF2-40B4-BE49-F238E27FC236}">
                <a16:creationId xmlns:a16="http://schemas.microsoft.com/office/drawing/2014/main" id="{004DD175-586E-2950-5498-0EF768A8354E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145677</xdr:colOff>
      <xdr:row>137</xdr:row>
      <xdr:rowOff>56030</xdr:rowOff>
    </xdr:from>
    <xdr:to>
      <xdr:col>18</xdr:col>
      <xdr:colOff>502025</xdr:colOff>
      <xdr:row>163</xdr:row>
      <xdr:rowOff>78441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F62DB958-E1D3-4FDB-9B51-BDF6C9583370}"/>
            </a:ext>
          </a:extLst>
        </xdr:cNvPr>
        <xdr:cNvGrpSpPr/>
      </xdr:nvGrpSpPr>
      <xdr:grpSpPr>
        <a:xfrm>
          <a:off x="20036118" y="28350883"/>
          <a:ext cx="1320054" cy="4975411"/>
          <a:chOff x="5941358" y="14287500"/>
          <a:chExt cx="1320054" cy="4975411"/>
        </a:xfrm>
      </xdr:grpSpPr>
      <xdr:grpSp>
        <xdr:nvGrpSpPr>
          <xdr:cNvPr id="171" name="Group 170">
            <a:extLst>
              <a:ext uri="{FF2B5EF4-FFF2-40B4-BE49-F238E27FC236}">
                <a16:creationId xmlns:a16="http://schemas.microsoft.com/office/drawing/2014/main" id="{A030A9D5-7B1F-CE41-0CD4-1F20127D0A3F}"/>
              </a:ext>
            </a:extLst>
          </xdr:cNvPr>
          <xdr:cNvGrpSpPr/>
        </xdr:nvGrpSpPr>
        <xdr:grpSpPr>
          <a:xfrm>
            <a:off x="5941358" y="14287500"/>
            <a:ext cx="1320054" cy="4975411"/>
            <a:chOff x="5941358" y="235324"/>
            <a:chExt cx="1320054" cy="4975411"/>
          </a:xfrm>
        </xdr:grpSpPr>
        <xdr:cxnSp macro="">
          <xdr:nvCxnSpPr>
            <xdr:cNvPr id="173" name="Straight Arrow Connector 172">
              <a:extLst>
                <a:ext uri="{FF2B5EF4-FFF2-40B4-BE49-F238E27FC236}">
                  <a16:creationId xmlns:a16="http://schemas.microsoft.com/office/drawing/2014/main" id="{61822FF6-38E1-3DCD-837C-A6B6EED8FA8C}"/>
                </a:ext>
              </a:extLst>
            </xdr:cNvPr>
            <xdr:cNvCxnSpPr/>
          </xdr:nvCxnSpPr>
          <xdr:spPr>
            <a:xfrm>
              <a:off x="5961529" y="481853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" name="Straight Arrow Connector 173">
              <a:extLst>
                <a:ext uri="{FF2B5EF4-FFF2-40B4-BE49-F238E27FC236}">
                  <a16:creationId xmlns:a16="http://schemas.microsoft.com/office/drawing/2014/main" id="{7E426ADC-68DE-B5C6-F75C-38131C64DE4F}"/>
                </a:ext>
              </a:extLst>
            </xdr:cNvPr>
            <xdr:cNvCxnSpPr/>
          </xdr:nvCxnSpPr>
          <xdr:spPr>
            <a:xfrm>
              <a:off x="5972735" y="1221441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" name="Straight Arrow Connector 174">
              <a:extLst>
                <a:ext uri="{FF2B5EF4-FFF2-40B4-BE49-F238E27FC236}">
                  <a16:creationId xmlns:a16="http://schemas.microsoft.com/office/drawing/2014/main" id="{18627DF9-F947-B6B3-4B75-80529F6D6BCC}"/>
                </a:ext>
              </a:extLst>
            </xdr:cNvPr>
            <xdr:cNvCxnSpPr/>
          </xdr:nvCxnSpPr>
          <xdr:spPr>
            <a:xfrm>
              <a:off x="5945841" y="199016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" name="Straight Arrow Connector 175">
              <a:extLst>
                <a:ext uri="{FF2B5EF4-FFF2-40B4-BE49-F238E27FC236}">
                  <a16:creationId xmlns:a16="http://schemas.microsoft.com/office/drawing/2014/main" id="{5B416B32-7631-70F0-0337-94BF2B76998F}"/>
                </a:ext>
              </a:extLst>
            </xdr:cNvPr>
            <xdr:cNvCxnSpPr/>
          </xdr:nvCxnSpPr>
          <xdr:spPr>
            <a:xfrm>
              <a:off x="5941358" y="5056095"/>
              <a:ext cx="113179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" name="Straight Arrow Connector 176">
              <a:extLst>
                <a:ext uri="{FF2B5EF4-FFF2-40B4-BE49-F238E27FC236}">
                  <a16:creationId xmlns:a16="http://schemas.microsoft.com/office/drawing/2014/main" id="{89BCB16D-F326-4D17-E3A8-26E0E2B61BA7}"/>
                </a:ext>
              </a:extLst>
            </xdr:cNvPr>
            <xdr:cNvCxnSpPr/>
          </xdr:nvCxnSpPr>
          <xdr:spPr>
            <a:xfrm>
              <a:off x="7261412" y="235324"/>
              <a:ext cx="0" cy="26894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" name="Straight Arrow Connector 177">
              <a:extLst>
                <a:ext uri="{FF2B5EF4-FFF2-40B4-BE49-F238E27FC236}">
                  <a16:creationId xmlns:a16="http://schemas.microsoft.com/office/drawing/2014/main" id="{2C20DA77-5034-3BC5-ED4D-9F92108BBEF3}"/>
                </a:ext>
              </a:extLst>
            </xdr:cNvPr>
            <xdr:cNvCxnSpPr/>
          </xdr:nvCxnSpPr>
          <xdr:spPr>
            <a:xfrm flipV="1">
              <a:off x="7205382" y="3384176"/>
              <a:ext cx="0" cy="182655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" name="Straight Arrow Connector 171">
            <a:extLst>
              <a:ext uri="{FF2B5EF4-FFF2-40B4-BE49-F238E27FC236}">
                <a16:creationId xmlns:a16="http://schemas.microsoft.com/office/drawing/2014/main" id="{1F38877F-EE60-262B-FBC8-E66821F0B595}"/>
              </a:ext>
            </a:extLst>
          </xdr:cNvPr>
          <xdr:cNvCxnSpPr/>
        </xdr:nvCxnSpPr>
        <xdr:spPr>
          <a:xfrm>
            <a:off x="5974976" y="16808823"/>
            <a:ext cx="113179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E0FE-EAF1-461F-9503-8A0AD922226D}">
  <dimension ref="A1:T31"/>
  <sheetViews>
    <sheetView workbookViewId="0">
      <selection sqref="A1:A1048576"/>
    </sheetView>
  </sheetViews>
  <sheetFormatPr defaultRowHeight="15" x14ac:dyDescent="0.25"/>
  <cols>
    <col min="1" max="1" width="27.42578125" style="13" customWidth="1"/>
    <col min="2" max="2" width="32.5703125" style="2" customWidth="1"/>
    <col min="3" max="3" width="27.140625" style="1" customWidth="1"/>
    <col min="4" max="4" width="14.42578125" customWidth="1"/>
    <col min="5" max="5" width="17" customWidth="1"/>
    <col min="6" max="6" width="11.7109375" style="4" bestFit="1" customWidth="1"/>
    <col min="7" max="7" width="21.140625" style="3" customWidth="1"/>
    <col min="8" max="8" width="20" style="1" customWidth="1"/>
    <col min="9" max="9" width="16.140625" style="3" customWidth="1"/>
    <col min="10" max="10" width="24.28515625" customWidth="1"/>
    <col min="11" max="11" width="10.85546875" style="10" customWidth="1"/>
    <col min="12" max="12" width="21.7109375" style="3" customWidth="1"/>
    <col min="13" max="13" width="20" style="1" customWidth="1"/>
    <col min="14" max="14" width="16.140625" style="3" customWidth="1"/>
    <col min="15" max="15" width="24.28515625" customWidth="1"/>
    <col min="17" max="17" width="21.7109375" style="3" customWidth="1"/>
    <col min="18" max="18" width="20" style="1" customWidth="1"/>
    <col min="19" max="19" width="16.140625" style="3" customWidth="1"/>
    <col min="20" max="20" width="24.28515625" customWidth="1"/>
  </cols>
  <sheetData>
    <row r="1" spans="1:18" x14ac:dyDescent="0.25">
      <c r="B1" s="3" t="s">
        <v>1</v>
      </c>
      <c r="C1" s="1">
        <f>VALUE(MID(B1,3,LEN(B1)-2))</f>
        <v>123</v>
      </c>
      <c r="G1" s="3" t="s">
        <v>1</v>
      </c>
      <c r="H1" s="1">
        <f>VALUE(IF(ISNUMBER(SEARCH("-",G1)),(--MID(G1,FIND("-",G1),LEN(G1))),VALUE(MID(G1,3,LEN(G1)-2))))</f>
        <v>123</v>
      </c>
      <c r="L1" s="3" t="s">
        <v>1</v>
      </c>
      <c r="M1" s="1">
        <f>VALUE(IF(ISNUMBER(SEARCH("-",L1)),(--MID(L1,FIND("-",L1),LEN(L1))),VALUE(MID(L1,3,LEN(L1)-2))))</f>
        <v>123</v>
      </c>
      <c r="Q1" s="3" t="s">
        <v>1</v>
      </c>
      <c r="R1" s="1">
        <f>VALUE(IF(ISNUMBER(SEARCH("-",Q1)),(--MID(Q1,FIND("-",Q1),LEN(Q1))),VALUE(MID(Q1,3,LEN(Q1)-2))))</f>
        <v>123</v>
      </c>
    </row>
    <row r="2" spans="1:18" x14ac:dyDescent="0.25">
      <c r="B2" s="3" t="s">
        <v>2</v>
      </c>
      <c r="C2" s="1">
        <f t="shared" ref="C2:C30" si="0">VALUE(MID(B2,3,LEN(B2)-2))</f>
        <v>1</v>
      </c>
      <c r="G2" s="3" t="s">
        <v>2</v>
      </c>
      <c r="H2" s="1">
        <f t="shared" ref="H2:H30" si="1">VALUE(IF(ISNUMBER(SEARCH("-",G2)),(--MID(G2,FIND("-",G2),LEN(G2))),VALUE(MID(G2,3,LEN(G2)-2))))</f>
        <v>1</v>
      </c>
      <c r="L2" s="3" t="s">
        <v>2</v>
      </c>
      <c r="M2" s="1">
        <f t="shared" ref="M2:M30" si="2">VALUE(IF(ISNUMBER(SEARCH("-",L2)),(--MID(L2,FIND("-",L2),LEN(L2))),VALUE(MID(L2,3,LEN(L2)-2))))</f>
        <v>1</v>
      </c>
      <c r="Q2" s="3" t="s">
        <v>2</v>
      </c>
      <c r="R2" s="1">
        <f t="shared" ref="R2:R30" si="3">VALUE(IF(ISNUMBER(SEARCH("-",Q2)),(--MID(Q2,FIND("-",Q2),LEN(Q2))),VALUE(MID(Q2,3,LEN(Q2)-2))))</f>
        <v>1</v>
      </c>
    </row>
    <row r="3" spans="1:18" x14ac:dyDescent="0.25">
      <c r="A3" s="13" t="s">
        <v>65</v>
      </c>
      <c r="B3" s="3" t="s">
        <v>3</v>
      </c>
      <c r="C3" s="7">
        <f t="shared" si="0"/>
        <v>482.14</v>
      </c>
      <c r="G3" s="3" t="s">
        <v>30</v>
      </c>
      <c r="H3" s="7">
        <f t="shared" si="1"/>
        <v>-482.14</v>
      </c>
      <c r="L3" s="3" t="s">
        <v>40</v>
      </c>
      <c r="M3" s="7">
        <f t="shared" si="2"/>
        <v>0</v>
      </c>
      <c r="Q3" s="3" t="s">
        <v>40</v>
      </c>
      <c r="R3" s="7">
        <f t="shared" si="3"/>
        <v>0</v>
      </c>
    </row>
    <row r="4" spans="1:18" x14ac:dyDescent="0.25">
      <c r="B4" s="3" t="s">
        <v>4</v>
      </c>
      <c r="C4" s="1">
        <f t="shared" si="0"/>
        <v>0</v>
      </c>
      <c r="G4" s="3" t="s">
        <v>4</v>
      </c>
      <c r="H4" s="1">
        <f t="shared" si="1"/>
        <v>0</v>
      </c>
      <c r="L4" s="3" t="s">
        <v>4</v>
      </c>
      <c r="M4" s="1">
        <f t="shared" si="2"/>
        <v>0</v>
      </c>
      <c r="Q4" s="3" t="s">
        <v>4</v>
      </c>
      <c r="R4" s="1">
        <f t="shared" si="3"/>
        <v>0</v>
      </c>
    </row>
    <row r="5" spans="1:18" x14ac:dyDescent="0.25">
      <c r="A5" s="13" t="s">
        <v>160</v>
      </c>
      <c r="B5" s="3" t="s">
        <v>5</v>
      </c>
      <c r="C5" s="1">
        <f t="shared" si="0"/>
        <v>0</v>
      </c>
      <c r="G5" s="3" t="s">
        <v>34</v>
      </c>
      <c r="H5" s="1">
        <f t="shared" si="1"/>
        <v>405</v>
      </c>
      <c r="L5" s="3" t="s">
        <v>5</v>
      </c>
      <c r="M5" s="1">
        <f t="shared" si="2"/>
        <v>0</v>
      </c>
      <c r="Q5" s="3" t="s">
        <v>5</v>
      </c>
      <c r="R5" s="1">
        <f t="shared" si="3"/>
        <v>0</v>
      </c>
    </row>
    <row r="6" spans="1:18" x14ac:dyDescent="0.25">
      <c r="A6" s="13" t="s">
        <v>161</v>
      </c>
      <c r="B6" s="3" t="s">
        <v>6</v>
      </c>
      <c r="C6" s="1">
        <f t="shared" si="0"/>
        <v>0</v>
      </c>
      <c r="G6" s="3" t="s">
        <v>35</v>
      </c>
      <c r="H6" s="1">
        <f t="shared" si="1"/>
        <v>1</v>
      </c>
      <c r="L6" s="3" t="s">
        <v>6</v>
      </c>
      <c r="M6" s="1">
        <f t="shared" si="2"/>
        <v>0</v>
      </c>
      <c r="Q6" s="3" t="s">
        <v>6</v>
      </c>
      <c r="R6" s="1">
        <f t="shared" si="3"/>
        <v>0</v>
      </c>
    </row>
    <row r="7" spans="1:18" x14ac:dyDescent="0.25">
      <c r="A7" s="13" t="s">
        <v>66</v>
      </c>
      <c r="B7" s="3" t="s">
        <v>25</v>
      </c>
      <c r="C7" s="7">
        <f t="shared" si="0"/>
        <v>0</v>
      </c>
      <c r="G7" s="3" t="s">
        <v>25</v>
      </c>
      <c r="H7" s="7">
        <f t="shared" si="1"/>
        <v>0</v>
      </c>
      <c r="L7" s="3" t="s">
        <v>25</v>
      </c>
      <c r="M7" s="7">
        <f t="shared" si="2"/>
        <v>0</v>
      </c>
      <c r="Q7" s="3" t="s">
        <v>25</v>
      </c>
      <c r="R7" s="7">
        <f t="shared" si="3"/>
        <v>0</v>
      </c>
    </row>
    <row r="8" spans="1:18" x14ac:dyDescent="0.25">
      <c r="B8" s="3" t="s">
        <v>7</v>
      </c>
      <c r="C8" s="1">
        <f t="shared" si="0"/>
        <v>0</v>
      </c>
      <c r="G8" s="3" t="s">
        <v>7</v>
      </c>
      <c r="H8" s="1">
        <f t="shared" si="1"/>
        <v>0</v>
      </c>
      <c r="L8" s="3" t="s">
        <v>7</v>
      </c>
      <c r="M8" s="1">
        <f t="shared" si="2"/>
        <v>0</v>
      </c>
      <c r="Q8" s="3" t="s">
        <v>7</v>
      </c>
      <c r="R8" s="1">
        <f t="shared" si="3"/>
        <v>0</v>
      </c>
    </row>
    <row r="9" spans="1:18" x14ac:dyDescent="0.25">
      <c r="B9" s="3" t="s">
        <v>8</v>
      </c>
      <c r="C9" s="1">
        <f t="shared" si="0"/>
        <v>0</v>
      </c>
      <c r="G9" s="3" t="s">
        <v>8</v>
      </c>
      <c r="H9" s="1">
        <f t="shared" si="1"/>
        <v>0</v>
      </c>
      <c r="L9" s="3" t="s">
        <v>8</v>
      </c>
      <c r="M9" s="1">
        <f t="shared" si="2"/>
        <v>0</v>
      </c>
      <c r="Q9" s="3" t="s">
        <v>8</v>
      </c>
      <c r="R9" s="1">
        <f t="shared" si="3"/>
        <v>0</v>
      </c>
    </row>
    <row r="10" spans="1:18" x14ac:dyDescent="0.25">
      <c r="B10" s="3" t="s">
        <v>9</v>
      </c>
      <c r="C10" s="1">
        <f t="shared" si="0"/>
        <v>0</v>
      </c>
      <c r="G10" s="3" t="s">
        <v>9</v>
      </c>
      <c r="H10" s="1">
        <f t="shared" si="1"/>
        <v>0</v>
      </c>
      <c r="L10" s="3" t="s">
        <v>9</v>
      </c>
      <c r="M10" s="1">
        <f t="shared" si="2"/>
        <v>0</v>
      </c>
      <c r="Q10" s="3" t="s">
        <v>9</v>
      </c>
      <c r="R10" s="1">
        <f t="shared" si="3"/>
        <v>0</v>
      </c>
    </row>
    <row r="11" spans="1:18" x14ac:dyDescent="0.25">
      <c r="A11" s="13" t="s">
        <v>162</v>
      </c>
      <c r="B11" s="3" t="s">
        <v>26</v>
      </c>
      <c r="C11" s="7">
        <f t="shared" si="0"/>
        <v>96.43</v>
      </c>
      <c r="G11" s="3" t="s">
        <v>31</v>
      </c>
      <c r="H11" s="7">
        <f t="shared" si="1"/>
        <v>-96.43</v>
      </c>
      <c r="L11" s="3" t="s">
        <v>41</v>
      </c>
      <c r="M11" s="7">
        <f t="shared" si="2"/>
        <v>0</v>
      </c>
      <c r="Q11" s="3" t="s">
        <v>41</v>
      </c>
      <c r="R11" s="7">
        <f t="shared" si="3"/>
        <v>0</v>
      </c>
    </row>
    <row r="12" spans="1:18" x14ac:dyDescent="0.25">
      <c r="A12" s="13" t="s">
        <v>163</v>
      </c>
      <c r="B12" s="3" t="s">
        <v>10</v>
      </c>
      <c r="C12" s="12">
        <f t="shared" si="0"/>
        <v>1</v>
      </c>
      <c r="E12" s="1"/>
      <c r="G12" s="3" t="s">
        <v>10</v>
      </c>
      <c r="H12" s="12">
        <f t="shared" si="1"/>
        <v>1</v>
      </c>
      <c r="L12" s="3" t="s">
        <v>42</v>
      </c>
      <c r="M12" s="12">
        <f t="shared" si="2"/>
        <v>0</v>
      </c>
      <c r="Q12" s="3" t="s">
        <v>42</v>
      </c>
      <c r="R12" s="12">
        <f t="shared" si="3"/>
        <v>0</v>
      </c>
    </row>
    <row r="13" spans="1:18" x14ac:dyDescent="0.25">
      <c r="A13" s="13" t="s">
        <v>68</v>
      </c>
      <c r="B13" s="3" t="s">
        <v>11</v>
      </c>
      <c r="C13" s="8">
        <f t="shared" si="0"/>
        <v>19.29</v>
      </c>
      <c r="G13" s="3" t="s">
        <v>32</v>
      </c>
      <c r="H13" s="8">
        <f t="shared" si="1"/>
        <v>-19.29</v>
      </c>
      <c r="J13" s="1"/>
      <c r="L13" s="3" t="s">
        <v>43</v>
      </c>
      <c r="M13" s="8">
        <f t="shared" si="2"/>
        <v>0</v>
      </c>
      <c r="Q13" s="3" t="s">
        <v>43</v>
      </c>
      <c r="R13" s="8">
        <f t="shared" si="3"/>
        <v>0</v>
      </c>
    </row>
    <row r="14" spans="1:18" x14ac:dyDescent="0.25">
      <c r="A14" s="13" t="s">
        <v>164</v>
      </c>
      <c r="B14" s="3" t="s">
        <v>12</v>
      </c>
      <c r="C14" s="1">
        <f t="shared" si="0"/>
        <v>174</v>
      </c>
      <c r="E14" s="1"/>
      <c r="G14" s="3" t="s">
        <v>36</v>
      </c>
      <c r="H14" s="1">
        <f t="shared" si="1"/>
        <v>175</v>
      </c>
      <c r="L14" s="3" t="s">
        <v>36</v>
      </c>
      <c r="M14" s="1">
        <f t="shared" si="2"/>
        <v>175</v>
      </c>
      <c r="Q14" s="3" t="s">
        <v>36</v>
      </c>
      <c r="R14" s="1">
        <f t="shared" si="3"/>
        <v>175</v>
      </c>
    </row>
    <row r="15" spans="1:18" x14ac:dyDescent="0.25">
      <c r="A15" s="13" t="s">
        <v>69</v>
      </c>
      <c r="B15" s="3" t="s">
        <v>27</v>
      </c>
      <c r="C15" s="5">
        <f t="shared" si="0"/>
        <v>7772297.3399999999</v>
      </c>
      <c r="G15" s="3" t="s">
        <v>37</v>
      </c>
      <c r="H15" s="5">
        <f t="shared" si="1"/>
        <v>7772663.7599999998</v>
      </c>
      <c r="J15" s="1"/>
      <c r="L15" s="3" t="s">
        <v>37</v>
      </c>
      <c r="M15" s="5">
        <f t="shared" si="2"/>
        <v>7772663.7599999998</v>
      </c>
      <c r="Q15" s="3" t="s">
        <v>37</v>
      </c>
      <c r="R15" s="5">
        <f t="shared" si="3"/>
        <v>7772663.7599999998</v>
      </c>
    </row>
    <row r="16" spans="1:18" x14ac:dyDescent="0.25">
      <c r="A16" s="13" t="s">
        <v>165</v>
      </c>
      <c r="B16" s="3" t="s">
        <v>13</v>
      </c>
      <c r="C16" s="1">
        <f t="shared" si="0"/>
        <v>175</v>
      </c>
      <c r="G16" s="3" t="s">
        <v>38</v>
      </c>
      <c r="H16" s="1">
        <f t="shared" si="1"/>
        <v>176</v>
      </c>
      <c r="L16" s="3" t="s">
        <v>38</v>
      </c>
      <c r="M16" s="1">
        <f t="shared" si="2"/>
        <v>176</v>
      </c>
      <c r="Q16" s="3" t="s">
        <v>38</v>
      </c>
      <c r="R16" s="1">
        <f t="shared" si="3"/>
        <v>176</v>
      </c>
    </row>
    <row r="17" spans="1:20" x14ac:dyDescent="0.25">
      <c r="A17" s="13" t="s">
        <v>70</v>
      </c>
      <c r="B17" s="3" t="s">
        <v>29</v>
      </c>
      <c r="C17" s="5">
        <f t="shared" si="0"/>
        <v>7772683.0499999998</v>
      </c>
      <c r="D17" s="6" t="str">
        <f>IF(C17=E17,"=","!=")</f>
        <v>=</v>
      </c>
      <c r="E17" s="9">
        <f>C3-C7-C11-C27+C15</f>
        <v>7772683.0499999998</v>
      </c>
      <c r="F17" s="5"/>
      <c r="G17" s="3" t="s">
        <v>39</v>
      </c>
      <c r="H17" s="5">
        <f t="shared" si="1"/>
        <v>7772278.0499999998</v>
      </c>
      <c r="I17" s="6" t="str">
        <f>IF(H17=J17,"=","!=")</f>
        <v>=</v>
      </c>
      <c r="J17" s="9">
        <f>H3-H7-H11-H27+H15</f>
        <v>7772278.0499999998</v>
      </c>
      <c r="L17" s="3" t="s">
        <v>39</v>
      </c>
      <c r="M17" s="5">
        <f t="shared" si="2"/>
        <v>7772278.0499999998</v>
      </c>
      <c r="N17" s="6" t="str">
        <f>IF(M17=O17,"=","!=")</f>
        <v>!=</v>
      </c>
      <c r="O17" s="9">
        <f>M3-M7-M11-M27+M15</f>
        <v>7772663.7599999998</v>
      </c>
      <c r="Q17" s="3" t="s">
        <v>39</v>
      </c>
      <c r="R17" s="5">
        <f t="shared" si="3"/>
        <v>7772278.0499999998</v>
      </c>
      <c r="S17" s="6" t="str">
        <f>IF(R17=T17,"=","!=")</f>
        <v>!=</v>
      </c>
      <c r="T17" s="9">
        <f>R3-R7-R11-R27+R15</f>
        <v>7772663.7599999998</v>
      </c>
    </row>
    <row r="18" spans="1:20" x14ac:dyDescent="0.25">
      <c r="B18" s="3" t="s">
        <v>0</v>
      </c>
      <c r="C18" s="1" t="str">
        <f>MID(B18,FIND("/",B18)-2,10)</f>
        <v>03/26/2025</v>
      </c>
      <c r="D18" s="11" t="str">
        <f>IF(D17="=","OK",(C17-E17))</f>
        <v>OK</v>
      </c>
      <c r="G18" s="3" t="s">
        <v>0</v>
      </c>
      <c r="H18" s="1" t="str">
        <f>MID(G18,FIND("/",G18)-2,10)</f>
        <v>03/26/2025</v>
      </c>
      <c r="I18" s="11" t="str">
        <f>IF(I17="=","OK",(H17-J17))</f>
        <v>OK</v>
      </c>
      <c r="L18" s="3" t="s">
        <v>0</v>
      </c>
      <c r="M18" s="1" t="str">
        <f>MID(L18,FIND("/",L18)-2,10)</f>
        <v>03/26/2025</v>
      </c>
      <c r="N18" s="11">
        <f>IF(N17="=","OK",(M17-O17))</f>
        <v>-385.70999999996275</v>
      </c>
      <c r="Q18" s="3" t="s">
        <v>0</v>
      </c>
      <c r="R18" s="1" t="str">
        <f>MID(Q18,FIND("/",Q18)-2,10)</f>
        <v>03/26/2025</v>
      </c>
      <c r="S18" s="11">
        <f>IF(S17="=","OK",(R17-T17))</f>
        <v>-385.70999999996275</v>
      </c>
    </row>
    <row r="19" spans="1:20" x14ac:dyDescent="0.25">
      <c r="B19" s="3" t="s">
        <v>14</v>
      </c>
      <c r="C19" s="1">
        <f t="shared" si="0"/>
        <v>0</v>
      </c>
      <c r="G19" s="3" t="s">
        <v>14</v>
      </c>
      <c r="H19" s="1">
        <f t="shared" si="1"/>
        <v>0</v>
      </c>
      <c r="L19" s="3" t="s">
        <v>14</v>
      </c>
      <c r="M19" s="1">
        <f t="shared" si="2"/>
        <v>0</v>
      </c>
      <c r="Q19" s="3" t="s">
        <v>14</v>
      </c>
      <c r="R19" s="1">
        <f t="shared" si="3"/>
        <v>0</v>
      </c>
    </row>
    <row r="20" spans="1:20" x14ac:dyDescent="0.25">
      <c r="B20" s="3" t="s">
        <v>15</v>
      </c>
      <c r="C20" s="1">
        <f t="shared" si="0"/>
        <v>0</v>
      </c>
      <c r="G20" s="3" t="s">
        <v>15</v>
      </c>
      <c r="H20" s="1">
        <f t="shared" si="1"/>
        <v>0</v>
      </c>
      <c r="L20" s="3" t="s">
        <v>15</v>
      </c>
      <c r="M20" s="1">
        <f t="shared" si="2"/>
        <v>0</v>
      </c>
      <c r="Q20" s="3" t="s">
        <v>15</v>
      </c>
      <c r="R20" s="1">
        <f t="shared" si="3"/>
        <v>0</v>
      </c>
    </row>
    <row r="21" spans="1:20" x14ac:dyDescent="0.25">
      <c r="B21" s="3" t="s">
        <v>16</v>
      </c>
      <c r="C21" s="1">
        <f t="shared" si="0"/>
        <v>0</v>
      </c>
      <c r="G21" s="3" t="s">
        <v>16</v>
      </c>
      <c r="H21" s="1">
        <f t="shared" si="1"/>
        <v>0</v>
      </c>
      <c r="L21" s="3" t="s">
        <v>16</v>
      </c>
      <c r="M21" s="1">
        <f t="shared" si="2"/>
        <v>0</v>
      </c>
      <c r="Q21" s="3" t="s">
        <v>16</v>
      </c>
      <c r="R21" s="1">
        <f t="shared" si="3"/>
        <v>0</v>
      </c>
    </row>
    <row r="22" spans="1:20" x14ac:dyDescent="0.25">
      <c r="B22" s="3" t="s">
        <v>17</v>
      </c>
      <c r="C22" s="1">
        <f t="shared" si="0"/>
        <v>0</v>
      </c>
      <c r="G22" s="3" t="s">
        <v>17</v>
      </c>
      <c r="H22" s="1">
        <f t="shared" si="1"/>
        <v>0</v>
      </c>
      <c r="L22" s="3" t="s">
        <v>17</v>
      </c>
      <c r="M22" s="1">
        <f t="shared" si="2"/>
        <v>0</v>
      </c>
      <c r="Q22" s="3" t="s">
        <v>17</v>
      </c>
      <c r="R22" s="1">
        <f t="shared" si="3"/>
        <v>0</v>
      </c>
    </row>
    <row r="23" spans="1:20" x14ac:dyDescent="0.25">
      <c r="B23" s="3" t="s">
        <v>18</v>
      </c>
      <c r="C23" s="1">
        <f t="shared" si="0"/>
        <v>0</v>
      </c>
      <c r="G23" s="3" t="s">
        <v>18</v>
      </c>
      <c r="H23" s="1">
        <f t="shared" si="1"/>
        <v>0</v>
      </c>
      <c r="L23" s="3" t="s">
        <v>18</v>
      </c>
      <c r="M23" s="1">
        <f t="shared" si="2"/>
        <v>0</v>
      </c>
      <c r="Q23" s="3" t="s">
        <v>18</v>
      </c>
      <c r="R23" s="1">
        <f t="shared" si="3"/>
        <v>0</v>
      </c>
    </row>
    <row r="24" spans="1:20" x14ac:dyDescent="0.25">
      <c r="A24" s="13" t="s">
        <v>166</v>
      </c>
      <c r="B24" s="3" t="s">
        <v>19</v>
      </c>
      <c r="C24" s="1">
        <f t="shared" si="0"/>
        <v>385.72</v>
      </c>
      <c r="G24" s="3" t="s">
        <v>33</v>
      </c>
      <c r="H24" s="8">
        <f t="shared" si="1"/>
        <v>-385.72</v>
      </c>
      <c r="L24" s="3" t="s">
        <v>44</v>
      </c>
      <c r="M24" s="8">
        <f t="shared" si="2"/>
        <v>0</v>
      </c>
      <c r="Q24" s="3" t="s">
        <v>44</v>
      </c>
      <c r="R24" s="8">
        <f t="shared" si="3"/>
        <v>0</v>
      </c>
    </row>
    <row r="25" spans="1:20" x14ac:dyDescent="0.25">
      <c r="B25" s="3" t="s">
        <v>20</v>
      </c>
      <c r="C25" s="1">
        <f t="shared" si="0"/>
        <v>0</v>
      </c>
      <c r="G25" s="3" t="s">
        <v>20</v>
      </c>
      <c r="H25" s="1">
        <f t="shared" si="1"/>
        <v>0</v>
      </c>
      <c r="L25" s="3" t="s">
        <v>20</v>
      </c>
      <c r="M25" s="1">
        <f t="shared" si="2"/>
        <v>0</v>
      </c>
      <c r="Q25" s="3" t="s">
        <v>20</v>
      </c>
      <c r="R25" s="1">
        <f t="shared" si="3"/>
        <v>0</v>
      </c>
    </row>
    <row r="26" spans="1:20" x14ac:dyDescent="0.25">
      <c r="B26" s="3" t="s">
        <v>21</v>
      </c>
      <c r="C26" s="1">
        <f t="shared" si="0"/>
        <v>0</v>
      </c>
      <c r="G26" s="3" t="s">
        <v>21</v>
      </c>
      <c r="H26" s="1">
        <f t="shared" si="1"/>
        <v>0</v>
      </c>
      <c r="L26" s="3" t="s">
        <v>21</v>
      </c>
      <c r="M26" s="1">
        <f t="shared" si="2"/>
        <v>0</v>
      </c>
      <c r="Q26" s="3" t="s">
        <v>21</v>
      </c>
      <c r="R26" s="1">
        <f t="shared" si="3"/>
        <v>0</v>
      </c>
    </row>
    <row r="27" spans="1:20" x14ac:dyDescent="0.25">
      <c r="A27" s="13" t="s">
        <v>67</v>
      </c>
      <c r="B27" s="3" t="s">
        <v>28</v>
      </c>
      <c r="C27" s="7">
        <f t="shared" si="0"/>
        <v>0</v>
      </c>
      <c r="G27" s="3" t="s">
        <v>28</v>
      </c>
      <c r="H27" s="7">
        <f t="shared" si="1"/>
        <v>0</v>
      </c>
      <c r="L27" s="3" t="s">
        <v>28</v>
      </c>
      <c r="M27" s="7">
        <f t="shared" si="2"/>
        <v>0</v>
      </c>
      <c r="Q27" s="3" t="s">
        <v>28</v>
      </c>
      <c r="R27" s="7">
        <f t="shared" si="3"/>
        <v>0</v>
      </c>
    </row>
    <row r="28" spans="1:20" x14ac:dyDescent="0.25">
      <c r="B28" s="3" t="s">
        <v>22</v>
      </c>
      <c r="C28" s="1">
        <f t="shared" si="0"/>
        <v>0</v>
      </c>
      <c r="G28" s="3" t="s">
        <v>22</v>
      </c>
      <c r="H28" s="1">
        <f t="shared" si="1"/>
        <v>0</v>
      </c>
      <c r="L28" s="3" t="s">
        <v>22</v>
      </c>
      <c r="M28" s="1">
        <f t="shared" si="2"/>
        <v>0</v>
      </c>
      <c r="Q28" s="3" t="s">
        <v>22</v>
      </c>
      <c r="R28" s="1">
        <f t="shared" si="3"/>
        <v>0</v>
      </c>
    </row>
    <row r="29" spans="1:20" x14ac:dyDescent="0.25">
      <c r="B29" s="3" t="s">
        <v>23</v>
      </c>
      <c r="C29" s="1">
        <f t="shared" si="0"/>
        <v>0</v>
      </c>
      <c r="G29" s="3" t="s">
        <v>23</v>
      </c>
      <c r="H29" s="1">
        <f t="shared" si="1"/>
        <v>0</v>
      </c>
      <c r="L29" s="3" t="s">
        <v>23</v>
      </c>
      <c r="M29" s="1">
        <f t="shared" si="2"/>
        <v>0</v>
      </c>
      <c r="Q29" s="3" t="s">
        <v>23</v>
      </c>
      <c r="R29" s="1">
        <f t="shared" si="3"/>
        <v>0</v>
      </c>
    </row>
    <row r="30" spans="1:20" x14ac:dyDescent="0.25">
      <c r="B30" s="3" t="s">
        <v>24</v>
      </c>
      <c r="C30" s="1">
        <f t="shared" si="0"/>
        <v>0</v>
      </c>
      <c r="G30" s="3" t="s">
        <v>24</v>
      </c>
      <c r="H30" s="1">
        <f t="shared" si="1"/>
        <v>0</v>
      </c>
      <c r="L30" s="3" t="s">
        <v>24</v>
      </c>
      <c r="M30" s="1">
        <f t="shared" si="2"/>
        <v>0</v>
      </c>
      <c r="Q30" s="3" t="s">
        <v>24</v>
      </c>
      <c r="R30" s="1">
        <f t="shared" si="3"/>
        <v>0</v>
      </c>
    </row>
    <row r="31" spans="1:20" ht="43.5" customHeight="1" x14ac:dyDescent="0.25">
      <c r="B31" s="20"/>
      <c r="C31" s="21"/>
      <c r="D31" s="21"/>
      <c r="E31" s="21"/>
    </row>
  </sheetData>
  <mergeCells count="1">
    <mergeCell ref="B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23C1-8F85-4B58-BFCE-B78E9FFA15A1}">
  <dimension ref="A1:AN31"/>
  <sheetViews>
    <sheetView workbookViewId="0">
      <pane xSplit="1" topLeftCell="AC1" activePane="topRight" state="frozen"/>
      <selection pane="topRight" sqref="A1:A1048576"/>
    </sheetView>
  </sheetViews>
  <sheetFormatPr defaultRowHeight="15" x14ac:dyDescent="0.25"/>
  <cols>
    <col min="1" max="1" width="27.42578125" style="13" customWidth="1"/>
    <col min="2" max="2" width="32.5703125" style="2" customWidth="1"/>
    <col min="3" max="3" width="27.140625" style="1" customWidth="1"/>
    <col min="4" max="4" width="14.42578125" customWidth="1"/>
    <col min="5" max="5" width="17" customWidth="1"/>
    <col min="6" max="6" width="11.7109375" style="4" bestFit="1" customWidth="1"/>
    <col min="7" max="7" width="21.140625" style="3" customWidth="1"/>
    <col min="8" max="8" width="20" style="1" customWidth="1"/>
    <col min="9" max="9" width="16.140625" style="3" customWidth="1"/>
    <col min="10" max="10" width="24.28515625" customWidth="1"/>
    <col min="11" max="11" width="10.85546875" style="10" customWidth="1"/>
    <col min="12" max="12" width="21.7109375" style="3" customWidth="1"/>
    <col min="13" max="13" width="20" style="1" customWidth="1"/>
    <col min="14" max="14" width="16.140625" style="3" customWidth="1"/>
    <col min="15" max="15" width="24.28515625" customWidth="1"/>
    <col min="17" max="17" width="21.7109375" style="3" customWidth="1"/>
    <col min="18" max="18" width="20" style="1" customWidth="1"/>
    <col min="19" max="19" width="16.140625" style="3" customWidth="1"/>
    <col min="20" max="20" width="24.28515625" customWidth="1"/>
    <col min="22" max="22" width="21.7109375" style="3" customWidth="1"/>
    <col min="23" max="23" width="20" style="1" customWidth="1"/>
    <col min="24" max="24" width="16.140625" style="3" customWidth="1"/>
    <col min="25" max="25" width="24.28515625" customWidth="1"/>
    <col min="27" max="27" width="21.7109375" style="3" customWidth="1"/>
    <col min="28" max="28" width="20" style="1" customWidth="1"/>
    <col min="29" max="29" width="16.140625" style="3" customWidth="1"/>
    <col min="30" max="30" width="24.28515625" customWidth="1"/>
    <col min="31" max="31" width="9.140625" style="10"/>
    <col min="32" max="32" width="21.7109375" style="3" customWidth="1"/>
    <col min="33" max="33" width="20" style="1" customWidth="1"/>
    <col min="34" max="34" width="16.140625" style="3" customWidth="1"/>
    <col min="35" max="35" width="24.28515625" customWidth="1"/>
    <col min="37" max="37" width="21.7109375" style="3" customWidth="1"/>
    <col min="38" max="38" width="20" style="1" customWidth="1"/>
    <col min="39" max="39" width="16.140625" style="3" customWidth="1"/>
    <col min="40" max="40" width="24.28515625" customWidth="1"/>
  </cols>
  <sheetData>
    <row r="1" spans="1:40" s="3" customFormat="1" x14ac:dyDescent="0.25">
      <c r="A1" s="13"/>
      <c r="B1" s="3" t="s">
        <v>1</v>
      </c>
      <c r="C1" s="1">
        <f>VALUE(MID(B1,3,LEN(B1)-2))</f>
        <v>123</v>
      </c>
      <c r="D1"/>
      <c r="E1"/>
      <c r="F1" s="4"/>
      <c r="G1" s="3" t="s">
        <v>1</v>
      </c>
      <c r="H1" s="1">
        <f>VALUE(IF(ISNUMBER(SEARCH("-",G1)),(--MID(G1,FIND("-",G1),LEN(G1))),VALUE(MID(G1,3,LEN(G1)-2))))</f>
        <v>123</v>
      </c>
      <c r="J1"/>
      <c r="K1" s="10"/>
      <c r="L1" s="3" t="s">
        <v>1</v>
      </c>
      <c r="M1" s="1">
        <f>VALUE(IF(ISNUMBER(SEARCH("-",L1)),(--MID(L1,FIND("-",L1),LEN(L1))),VALUE(MID(L1,3,LEN(L1)-2))))</f>
        <v>123</v>
      </c>
      <c r="O1"/>
      <c r="P1"/>
      <c r="Q1" s="3" t="s">
        <v>1</v>
      </c>
      <c r="R1" s="1">
        <f>VALUE(IF(ISNUMBER(SEARCH("-",Q1)),(--MID(Q1,FIND("-",Q1),LEN(Q1))),VALUE(MID(Q1,3,LEN(Q1)-2))))</f>
        <v>123</v>
      </c>
      <c r="T1"/>
      <c r="U1"/>
      <c r="V1" s="3" t="s">
        <v>1</v>
      </c>
      <c r="W1" s="1">
        <f>VALUE(IF(ISNUMBER(SEARCH("-",V1)),(--MID(V1,FIND("-",V1),LEN(V1))),VALUE(MID(V1,3,LEN(V1)-2))))</f>
        <v>123</v>
      </c>
      <c r="Y1"/>
      <c r="AA1" s="3" t="s">
        <v>1</v>
      </c>
      <c r="AB1" s="1">
        <f>VALUE(IF(ISNUMBER(SEARCH("-",AA1)),(--MID(AA1,FIND("-",AA1),LEN(AA1))),VALUE(MID(AA1,3,LEN(AA1)-2))))</f>
        <v>123</v>
      </c>
      <c r="AD1"/>
      <c r="AE1" s="14"/>
      <c r="AF1" s="3" t="s">
        <v>1</v>
      </c>
      <c r="AG1" s="1">
        <f>VALUE(IF(ISNUMBER(SEARCH("-",AF1)),(--MID(AF1,FIND("-",AF1),LEN(AF1))),VALUE(MID(AF1,3,LEN(AF1)-2))))</f>
        <v>123</v>
      </c>
      <c r="AI1"/>
      <c r="AK1" s="3" t="s">
        <v>1</v>
      </c>
      <c r="AL1" s="1">
        <f>VALUE(IF(ISNUMBER(SEARCH("-",AK1)),(--MID(AK1,FIND("-",AK1),LEN(AK1))),VALUE(MID(AK1,3,LEN(AK1)-2))))</f>
        <v>123</v>
      </c>
      <c r="AN1"/>
    </row>
    <row r="2" spans="1:40" s="3" customFormat="1" x14ac:dyDescent="0.25">
      <c r="A2" s="13"/>
      <c r="B2" s="3" t="s">
        <v>2</v>
      </c>
      <c r="C2" s="1">
        <f t="shared" ref="C2:C30" si="0">VALUE(MID(B2,3,LEN(B2)-2))</f>
        <v>1</v>
      </c>
      <c r="D2"/>
      <c r="E2"/>
      <c r="F2" s="4"/>
      <c r="G2" s="3" t="s">
        <v>2</v>
      </c>
      <c r="H2" s="1">
        <f t="shared" ref="H2:H30" si="1">VALUE(IF(ISNUMBER(SEARCH("-",G2)),(--MID(G2,FIND("-",G2),LEN(G2))),VALUE(MID(G2,3,LEN(G2)-2))))</f>
        <v>1</v>
      </c>
      <c r="J2"/>
      <c r="K2" s="10"/>
      <c r="L2" s="3" t="s">
        <v>2</v>
      </c>
      <c r="M2" s="1">
        <f t="shared" ref="M2:M30" si="2">VALUE(IF(ISNUMBER(SEARCH("-",L2)),(--MID(L2,FIND("-",L2),LEN(L2))),VALUE(MID(L2,3,LEN(L2)-2))))</f>
        <v>1</v>
      </c>
      <c r="O2"/>
      <c r="P2"/>
      <c r="Q2" s="3" t="s">
        <v>2</v>
      </c>
      <c r="R2" s="1">
        <f t="shared" ref="R2:R30" si="3">VALUE(IF(ISNUMBER(SEARCH("-",Q2)),(--MID(Q2,FIND("-",Q2),LEN(Q2))),VALUE(MID(Q2,3,LEN(Q2)-2))))</f>
        <v>1</v>
      </c>
      <c r="T2"/>
      <c r="U2"/>
      <c r="V2" s="3" t="s">
        <v>2</v>
      </c>
      <c r="W2" s="1">
        <f t="shared" ref="W2:W30" si="4">VALUE(IF(ISNUMBER(SEARCH("-",V2)),(--MID(V2,FIND("-",V2),LEN(V2))),VALUE(MID(V2,3,LEN(V2)-2))))</f>
        <v>1</v>
      </c>
      <c r="Y2"/>
      <c r="AA2" s="3" t="s">
        <v>2</v>
      </c>
      <c r="AB2" s="1">
        <f t="shared" ref="AB2:AB30" si="5">VALUE(IF(ISNUMBER(SEARCH("-",AA2)),(--MID(AA2,FIND("-",AA2),LEN(AA2))),VALUE(MID(AA2,3,LEN(AA2)-2))))</f>
        <v>1</v>
      </c>
      <c r="AD2"/>
      <c r="AE2" s="14"/>
      <c r="AF2" s="3" t="s">
        <v>2</v>
      </c>
      <c r="AG2" s="1">
        <f t="shared" ref="AG2:AG30" si="6">VALUE(IF(ISNUMBER(SEARCH("-",AF2)),(--MID(AF2,FIND("-",AF2),LEN(AF2))),VALUE(MID(AF2,3,LEN(AF2)-2))))</f>
        <v>1</v>
      </c>
      <c r="AI2"/>
      <c r="AK2" s="3" t="s">
        <v>2</v>
      </c>
      <c r="AL2" s="1">
        <f t="shared" ref="AL2:AL30" si="7">VALUE(IF(ISNUMBER(SEARCH("-",AK2)),(--MID(AK2,FIND("-",AK2),LEN(AK2))),VALUE(MID(AK2,3,LEN(AK2)-2))))</f>
        <v>1</v>
      </c>
      <c r="AN2"/>
    </row>
    <row r="3" spans="1:40" s="3" customFormat="1" x14ac:dyDescent="0.25">
      <c r="A3" s="13" t="s">
        <v>65</v>
      </c>
      <c r="B3" s="3" t="s">
        <v>3</v>
      </c>
      <c r="C3" s="7">
        <f t="shared" si="0"/>
        <v>482.14</v>
      </c>
      <c r="D3"/>
      <c r="E3"/>
      <c r="F3" s="4"/>
      <c r="G3" s="3" t="s">
        <v>30</v>
      </c>
      <c r="H3" s="7">
        <f t="shared" si="1"/>
        <v>-482.14</v>
      </c>
      <c r="J3"/>
      <c r="K3" s="10"/>
      <c r="L3" s="3" t="s">
        <v>50</v>
      </c>
      <c r="M3" s="7">
        <f t="shared" si="2"/>
        <v>125</v>
      </c>
      <c r="O3"/>
      <c r="P3"/>
      <c r="Q3" s="3" t="s">
        <v>50</v>
      </c>
      <c r="R3" s="7">
        <f t="shared" si="3"/>
        <v>125</v>
      </c>
      <c r="T3"/>
      <c r="U3"/>
      <c r="V3" s="3" t="s">
        <v>56</v>
      </c>
      <c r="W3" s="7">
        <f t="shared" si="4"/>
        <v>-125</v>
      </c>
      <c r="Y3"/>
      <c r="AA3" s="3" t="s">
        <v>56</v>
      </c>
      <c r="AB3" s="7">
        <f t="shared" si="5"/>
        <v>-125</v>
      </c>
      <c r="AD3"/>
      <c r="AE3" s="14"/>
      <c r="AF3" s="3" t="s">
        <v>3</v>
      </c>
      <c r="AG3" s="7">
        <f t="shared" si="6"/>
        <v>482.14</v>
      </c>
      <c r="AI3"/>
      <c r="AK3" s="3" t="s">
        <v>123</v>
      </c>
      <c r="AL3" s="7">
        <f t="shared" si="7"/>
        <v>-876.43</v>
      </c>
      <c r="AN3"/>
    </row>
    <row r="4" spans="1:40" s="3" customFormat="1" x14ac:dyDescent="0.25">
      <c r="A4" s="13"/>
      <c r="B4" s="3" t="s">
        <v>4</v>
      </c>
      <c r="C4" s="1">
        <f t="shared" si="0"/>
        <v>0</v>
      </c>
      <c r="D4"/>
      <c r="E4"/>
      <c r="F4" s="4"/>
      <c r="G4" s="3" t="s">
        <v>4</v>
      </c>
      <c r="H4" s="1">
        <f t="shared" si="1"/>
        <v>0</v>
      </c>
      <c r="J4"/>
      <c r="K4" s="10"/>
      <c r="L4" s="3" t="s">
        <v>4</v>
      </c>
      <c r="M4" s="1">
        <f t="shared" si="2"/>
        <v>0</v>
      </c>
      <c r="O4"/>
      <c r="P4"/>
      <c r="Q4" s="3" t="s">
        <v>4</v>
      </c>
      <c r="R4" s="1">
        <f t="shared" si="3"/>
        <v>0</v>
      </c>
      <c r="T4"/>
      <c r="U4"/>
      <c r="V4" s="3" t="s">
        <v>4</v>
      </c>
      <c r="W4" s="1">
        <f t="shared" si="4"/>
        <v>0</v>
      </c>
      <c r="Y4"/>
      <c r="AA4" s="3" t="s">
        <v>4</v>
      </c>
      <c r="AB4" s="1">
        <f t="shared" si="5"/>
        <v>0</v>
      </c>
      <c r="AD4"/>
      <c r="AE4" s="14"/>
      <c r="AF4" s="3" t="s">
        <v>4</v>
      </c>
      <c r="AG4" s="1">
        <f t="shared" si="6"/>
        <v>0</v>
      </c>
      <c r="AI4"/>
      <c r="AK4" s="3" t="s">
        <v>124</v>
      </c>
      <c r="AL4" s="1">
        <f t="shared" si="7"/>
        <v>-72.86</v>
      </c>
      <c r="AN4"/>
    </row>
    <row r="5" spans="1:40" s="3" customFormat="1" x14ac:dyDescent="0.25">
      <c r="A5" s="13" t="s">
        <v>160</v>
      </c>
      <c r="B5" s="3" t="s">
        <v>5</v>
      </c>
      <c r="C5" s="1">
        <f t="shared" si="0"/>
        <v>0</v>
      </c>
      <c r="D5"/>
      <c r="E5"/>
      <c r="F5" s="4"/>
      <c r="G5" s="3" t="s">
        <v>34</v>
      </c>
      <c r="H5" s="1">
        <f t="shared" si="1"/>
        <v>405</v>
      </c>
      <c r="J5"/>
      <c r="K5" s="10"/>
      <c r="L5" s="3" t="s">
        <v>5</v>
      </c>
      <c r="M5" s="1">
        <f t="shared" si="2"/>
        <v>0</v>
      </c>
      <c r="O5"/>
      <c r="P5"/>
      <c r="Q5" s="3" t="s">
        <v>5</v>
      </c>
      <c r="R5" s="1">
        <f t="shared" si="3"/>
        <v>0</v>
      </c>
      <c r="T5"/>
      <c r="U5"/>
      <c r="V5" s="3" t="s">
        <v>57</v>
      </c>
      <c r="W5" s="1">
        <f t="shared" si="4"/>
        <v>105</v>
      </c>
      <c r="Y5"/>
      <c r="AA5" s="3" t="s">
        <v>57</v>
      </c>
      <c r="AB5" s="1">
        <f t="shared" si="5"/>
        <v>105</v>
      </c>
      <c r="AD5"/>
      <c r="AE5" s="14"/>
      <c r="AF5" s="3" t="s">
        <v>5</v>
      </c>
      <c r="AG5" s="1">
        <f t="shared" si="6"/>
        <v>0</v>
      </c>
      <c r="AI5"/>
      <c r="AK5" s="3" t="s">
        <v>125</v>
      </c>
      <c r="AL5" s="1">
        <f t="shared" si="7"/>
        <v>875.36</v>
      </c>
      <c r="AN5"/>
    </row>
    <row r="6" spans="1:40" s="3" customFormat="1" x14ac:dyDescent="0.25">
      <c r="A6" s="13" t="s">
        <v>161</v>
      </c>
      <c r="B6" s="3" t="s">
        <v>6</v>
      </c>
      <c r="C6" s="1">
        <f t="shared" si="0"/>
        <v>0</v>
      </c>
      <c r="D6"/>
      <c r="E6"/>
      <c r="F6" s="4"/>
      <c r="G6" s="3" t="s">
        <v>35</v>
      </c>
      <c r="H6" s="1">
        <f t="shared" si="1"/>
        <v>1</v>
      </c>
      <c r="J6"/>
      <c r="K6" s="10"/>
      <c r="L6" s="3" t="s">
        <v>6</v>
      </c>
      <c r="M6" s="1">
        <f t="shared" si="2"/>
        <v>0</v>
      </c>
      <c r="O6"/>
      <c r="P6"/>
      <c r="Q6" s="3" t="s">
        <v>6</v>
      </c>
      <c r="R6" s="1">
        <f t="shared" si="3"/>
        <v>0</v>
      </c>
      <c r="T6"/>
      <c r="U6"/>
      <c r="V6" s="3" t="s">
        <v>35</v>
      </c>
      <c r="W6" s="1">
        <f t="shared" si="4"/>
        <v>1</v>
      </c>
      <c r="Y6"/>
      <c r="AA6" s="3" t="s">
        <v>35</v>
      </c>
      <c r="AB6" s="1">
        <f t="shared" si="5"/>
        <v>1</v>
      </c>
      <c r="AD6"/>
      <c r="AE6" s="14"/>
      <c r="AF6" s="3" t="s">
        <v>6</v>
      </c>
      <c r="AG6" s="1">
        <f t="shared" si="6"/>
        <v>0</v>
      </c>
      <c r="AI6"/>
      <c r="AK6" s="3" t="s">
        <v>126</v>
      </c>
      <c r="AL6" s="1">
        <f t="shared" si="7"/>
        <v>3</v>
      </c>
      <c r="AN6"/>
    </row>
    <row r="7" spans="1:40" s="3" customFormat="1" x14ac:dyDescent="0.25">
      <c r="A7" s="13" t="s">
        <v>66</v>
      </c>
      <c r="B7" s="3" t="s">
        <v>25</v>
      </c>
      <c r="C7" s="7">
        <f t="shared" si="0"/>
        <v>0</v>
      </c>
      <c r="D7"/>
      <c r="E7"/>
      <c r="F7" s="4"/>
      <c r="G7" s="3" t="s">
        <v>25</v>
      </c>
      <c r="H7" s="7">
        <f t="shared" si="1"/>
        <v>0</v>
      </c>
      <c r="J7"/>
      <c r="K7" s="10"/>
      <c r="L7" s="3" t="s">
        <v>25</v>
      </c>
      <c r="M7" s="7">
        <f t="shared" si="2"/>
        <v>0</v>
      </c>
      <c r="O7"/>
      <c r="P7"/>
      <c r="Q7" s="3" t="s">
        <v>25</v>
      </c>
      <c r="R7" s="7">
        <f t="shared" si="3"/>
        <v>0</v>
      </c>
      <c r="T7"/>
      <c r="U7"/>
      <c r="V7" s="3" t="s">
        <v>25</v>
      </c>
      <c r="W7" s="7">
        <f t="shared" si="4"/>
        <v>0</v>
      </c>
      <c r="Y7"/>
      <c r="AA7" s="3" t="s">
        <v>25</v>
      </c>
      <c r="AB7" s="7">
        <f t="shared" si="5"/>
        <v>0</v>
      </c>
      <c r="AD7"/>
      <c r="AE7" s="14"/>
      <c r="AF7" s="3" t="s">
        <v>25</v>
      </c>
      <c r="AG7" s="7">
        <f t="shared" si="6"/>
        <v>0</v>
      </c>
      <c r="AI7"/>
      <c r="AK7" s="3" t="s">
        <v>25</v>
      </c>
      <c r="AL7" s="7">
        <f t="shared" si="7"/>
        <v>0</v>
      </c>
      <c r="AN7"/>
    </row>
    <row r="8" spans="1:40" s="3" customFormat="1" x14ac:dyDescent="0.25">
      <c r="A8" s="13"/>
      <c r="B8" s="3" t="s">
        <v>7</v>
      </c>
      <c r="C8" s="1">
        <f t="shared" si="0"/>
        <v>0</v>
      </c>
      <c r="D8"/>
      <c r="E8"/>
      <c r="F8" s="4"/>
      <c r="G8" s="3" t="s">
        <v>7</v>
      </c>
      <c r="H8" s="1">
        <f t="shared" si="1"/>
        <v>0</v>
      </c>
      <c r="J8"/>
      <c r="K8" s="10"/>
      <c r="L8" s="3" t="s">
        <v>7</v>
      </c>
      <c r="M8" s="1">
        <f t="shared" si="2"/>
        <v>0</v>
      </c>
      <c r="O8"/>
      <c r="P8"/>
      <c r="Q8" s="3" t="s">
        <v>7</v>
      </c>
      <c r="R8" s="1">
        <f t="shared" si="3"/>
        <v>0</v>
      </c>
      <c r="T8"/>
      <c r="U8"/>
      <c r="V8" s="3" t="s">
        <v>7</v>
      </c>
      <c r="W8" s="1">
        <f t="shared" si="4"/>
        <v>0</v>
      </c>
      <c r="Y8"/>
      <c r="AA8" s="3" t="s">
        <v>7</v>
      </c>
      <c r="AB8" s="1">
        <f t="shared" si="5"/>
        <v>0</v>
      </c>
      <c r="AD8"/>
      <c r="AE8" s="14"/>
      <c r="AF8" s="3" t="s">
        <v>7</v>
      </c>
      <c r="AG8" s="1">
        <f t="shared" si="6"/>
        <v>0</v>
      </c>
      <c r="AI8"/>
      <c r="AK8" s="3" t="s">
        <v>7</v>
      </c>
      <c r="AL8" s="1">
        <f t="shared" si="7"/>
        <v>0</v>
      </c>
      <c r="AN8"/>
    </row>
    <row r="9" spans="1:40" s="3" customFormat="1" x14ac:dyDescent="0.25">
      <c r="A9" s="13"/>
      <c r="B9" s="3" t="s">
        <v>8</v>
      </c>
      <c r="C9" s="1">
        <f t="shared" si="0"/>
        <v>0</v>
      </c>
      <c r="D9"/>
      <c r="E9"/>
      <c r="F9" s="4"/>
      <c r="G9" s="3" t="s">
        <v>8</v>
      </c>
      <c r="H9" s="1">
        <f t="shared" si="1"/>
        <v>0</v>
      </c>
      <c r="J9"/>
      <c r="K9" s="10"/>
      <c r="L9" s="3" t="s">
        <v>8</v>
      </c>
      <c r="M9" s="1">
        <f t="shared" si="2"/>
        <v>0</v>
      </c>
      <c r="O9"/>
      <c r="P9"/>
      <c r="Q9" s="3" t="s">
        <v>8</v>
      </c>
      <c r="R9" s="1">
        <f t="shared" si="3"/>
        <v>0</v>
      </c>
      <c r="T9"/>
      <c r="U9"/>
      <c r="V9" s="3" t="s">
        <v>8</v>
      </c>
      <c r="W9" s="1">
        <f t="shared" si="4"/>
        <v>0</v>
      </c>
      <c r="Y9"/>
      <c r="AA9" s="3" t="s">
        <v>8</v>
      </c>
      <c r="AB9" s="1">
        <f t="shared" si="5"/>
        <v>0</v>
      </c>
      <c r="AD9"/>
      <c r="AE9" s="14"/>
      <c r="AF9" s="3" t="s">
        <v>8</v>
      </c>
      <c r="AG9" s="1">
        <f t="shared" si="6"/>
        <v>0</v>
      </c>
      <c r="AI9"/>
      <c r="AK9" s="3" t="s">
        <v>8</v>
      </c>
      <c r="AL9" s="1">
        <f t="shared" si="7"/>
        <v>0</v>
      </c>
      <c r="AN9"/>
    </row>
    <row r="10" spans="1:40" s="3" customFormat="1" x14ac:dyDescent="0.25">
      <c r="A10" s="13"/>
      <c r="B10" s="3" t="s">
        <v>9</v>
      </c>
      <c r="C10" s="1">
        <f t="shared" si="0"/>
        <v>0</v>
      </c>
      <c r="D10"/>
      <c r="E10"/>
      <c r="F10" s="4"/>
      <c r="G10" s="3" t="s">
        <v>9</v>
      </c>
      <c r="H10" s="1">
        <f t="shared" si="1"/>
        <v>0</v>
      </c>
      <c r="J10"/>
      <c r="K10" s="10"/>
      <c r="L10" s="3" t="s">
        <v>9</v>
      </c>
      <c r="M10" s="1">
        <f t="shared" si="2"/>
        <v>0</v>
      </c>
      <c r="O10"/>
      <c r="P10"/>
      <c r="Q10" s="3" t="s">
        <v>9</v>
      </c>
      <c r="R10" s="1">
        <f t="shared" si="3"/>
        <v>0</v>
      </c>
      <c r="T10"/>
      <c r="U10"/>
      <c r="V10" s="3" t="s">
        <v>9</v>
      </c>
      <c r="W10" s="1">
        <f t="shared" si="4"/>
        <v>0</v>
      </c>
      <c r="Y10"/>
      <c r="AA10" s="3" t="s">
        <v>9</v>
      </c>
      <c r="AB10" s="1">
        <f t="shared" si="5"/>
        <v>0</v>
      </c>
      <c r="AD10"/>
      <c r="AE10" s="14"/>
      <c r="AF10" s="3" t="s">
        <v>9</v>
      </c>
      <c r="AG10" s="1">
        <f t="shared" si="6"/>
        <v>0</v>
      </c>
      <c r="AI10"/>
      <c r="AK10" s="3" t="s">
        <v>9</v>
      </c>
      <c r="AL10" s="1">
        <f t="shared" si="7"/>
        <v>0</v>
      </c>
      <c r="AN10"/>
    </row>
    <row r="11" spans="1:40" s="3" customFormat="1" x14ac:dyDescent="0.25">
      <c r="A11" s="13" t="s">
        <v>162</v>
      </c>
      <c r="B11" s="3" t="s">
        <v>26</v>
      </c>
      <c r="C11" s="7">
        <f t="shared" si="0"/>
        <v>96.43</v>
      </c>
      <c r="D11"/>
      <c r="E11"/>
      <c r="F11" s="4"/>
      <c r="G11" s="3" t="s">
        <v>31</v>
      </c>
      <c r="H11" s="7">
        <f t="shared" si="1"/>
        <v>-96.43</v>
      </c>
      <c r="J11"/>
      <c r="K11" s="10"/>
      <c r="L11" s="3" t="s">
        <v>51</v>
      </c>
      <c r="M11" s="7">
        <f t="shared" si="2"/>
        <v>25</v>
      </c>
      <c r="O11"/>
      <c r="P11"/>
      <c r="Q11" s="3" t="s">
        <v>51</v>
      </c>
      <c r="R11" s="7">
        <f t="shared" si="3"/>
        <v>25</v>
      </c>
      <c r="T11"/>
      <c r="U11"/>
      <c r="V11" s="3" t="s">
        <v>58</v>
      </c>
      <c r="W11" s="7">
        <f t="shared" si="4"/>
        <v>-25</v>
      </c>
      <c r="Y11"/>
      <c r="AA11" s="3" t="s">
        <v>58</v>
      </c>
      <c r="AB11" s="7">
        <f t="shared" si="5"/>
        <v>-25</v>
      </c>
      <c r="AD11"/>
      <c r="AE11" s="14"/>
      <c r="AF11" s="3" t="s">
        <v>26</v>
      </c>
      <c r="AG11" s="7">
        <f t="shared" si="6"/>
        <v>96.43</v>
      </c>
      <c r="AI11"/>
      <c r="AK11" s="3" t="s">
        <v>127</v>
      </c>
      <c r="AL11" s="7">
        <f t="shared" si="7"/>
        <v>-39.29</v>
      </c>
      <c r="AN11"/>
    </row>
    <row r="12" spans="1:40" s="3" customFormat="1" x14ac:dyDescent="0.25">
      <c r="A12" s="13" t="s">
        <v>163</v>
      </c>
      <c r="B12" s="3" t="s">
        <v>10</v>
      </c>
      <c r="C12" s="12">
        <f t="shared" si="0"/>
        <v>1</v>
      </c>
      <c r="D12"/>
      <c r="E12" s="1"/>
      <c r="F12" s="4"/>
      <c r="G12" s="3" t="s">
        <v>10</v>
      </c>
      <c r="H12" s="12">
        <f t="shared" si="1"/>
        <v>1</v>
      </c>
      <c r="J12"/>
      <c r="K12" s="10"/>
      <c r="L12" s="3" t="s">
        <v>42</v>
      </c>
      <c r="M12" s="12">
        <f t="shared" si="2"/>
        <v>0</v>
      </c>
      <c r="O12"/>
      <c r="P12"/>
      <c r="Q12" s="3" t="s">
        <v>42</v>
      </c>
      <c r="R12" s="12">
        <f t="shared" si="3"/>
        <v>0</v>
      </c>
      <c r="T12"/>
      <c r="U12"/>
      <c r="V12" s="3" t="s">
        <v>42</v>
      </c>
      <c r="W12" s="12">
        <f t="shared" si="4"/>
        <v>0</v>
      </c>
      <c r="Y12"/>
      <c r="AA12" s="3" t="s">
        <v>42</v>
      </c>
      <c r="AB12" s="12">
        <f t="shared" si="5"/>
        <v>0</v>
      </c>
      <c r="AD12"/>
      <c r="AE12" s="14"/>
      <c r="AF12" s="3" t="s">
        <v>42</v>
      </c>
      <c r="AG12" s="12">
        <f t="shared" si="6"/>
        <v>0</v>
      </c>
      <c r="AI12"/>
      <c r="AK12" s="3" t="s">
        <v>42</v>
      </c>
      <c r="AL12" s="12">
        <f t="shared" si="7"/>
        <v>0</v>
      </c>
      <c r="AN12"/>
    </row>
    <row r="13" spans="1:40" s="3" customFormat="1" x14ac:dyDescent="0.25">
      <c r="A13" s="13" t="s">
        <v>68</v>
      </c>
      <c r="B13" s="3" t="s">
        <v>11</v>
      </c>
      <c r="C13" s="8">
        <f t="shared" si="0"/>
        <v>19.29</v>
      </c>
      <c r="D13"/>
      <c r="E13"/>
      <c r="F13" s="4"/>
      <c r="G13" s="3" t="s">
        <v>32</v>
      </c>
      <c r="H13" s="8">
        <f t="shared" si="1"/>
        <v>-19.29</v>
      </c>
      <c r="J13" s="1"/>
      <c r="K13" s="10"/>
      <c r="L13" s="3" t="s">
        <v>52</v>
      </c>
      <c r="M13" s="8">
        <f t="shared" si="2"/>
        <v>5</v>
      </c>
      <c r="O13"/>
      <c r="P13"/>
      <c r="Q13" s="3" t="s">
        <v>52</v>
      </c>
      <c r="R13" s="8">
        <f t="shared" si="3"/>
        <v>5</v>
      </c>
      <c r="T13"/>
      <c r="U13"/>
      <c r="V13" s="3" t="s">
        <v>59</v>
      </c>
      <c r="W13" s="1">
        <f t="shared" si="4"/>
        <v>-5</v>
      </c>
      <c r="Y13"/>
      <c r="AA13" s="3" t="s">
        <v>59</v>
      </c>
      <c r="AB13" s="1">
        <f t="shared" si="5"/>
        <v>-5</v>
      </c>
      <c r="AD13"/>
      <c r="AE13" s="14"/>
      <c r="AF13" s="3" t="s">
        <v>11</v>
      </c>
      <c r="AG13" s="1">
        <f t="shared" si="6"/>
        <v>19.29</v>
      </c>
      <c r="AI13"/>
      <c r="AK13" s="3" t="s">
        <v>129</v>
      </c>
      <c r="AL13" s="1">
        <f t="shared" si="7"/>
        <v>-38.22</v>
      </c>
      <c r="AN13"/>
    </row>
    <row r="14" spans="1:40" s="3" customFormat="1" x14ac:dyDescent="0.25">
      <c r="A14" s="13" t="s">
        <v>164</v>
      </c>
      <c r="B14" s="3" t="s">
        <v>12</v>
      </c>
      <c r="C14" s="1">
        <f t="shared" si="0"/>
        <v>174</v>
      </c>
      <c r="D14"/>
      <c r="E14" s="1">
        <f>C3-C11+C15</f>
        <v>7772683.0499999998</v>
      </c>
      <c r="F14" s="4"/>
      <c r="G14" s="3" t="s">
        <v>36</v>
      </c>
      <c r="H14" s="1">
        <f t="shared" si="1"/>
        <v>175</v>
      </c>
      <c r="J14"/>
      <c r="K14" s="10"/>
      <c r="L14" s="3" t="s">
        <v>47</v>
      </c>
      <c r="M14" s="1">
        <f t="shared" si="2"/>
        <v>176</v>
      </c>
      <c r="O14"/>
      <c r="P14"/>
      <c r="Q14" s="3" t="s">
        <v>47</v>
      </c>
      <c r="R14" s="1">
        <f t="shared" si="3"/>
        <v>176</v>
      </c>
      <c r="T14"/>
      <c r="U14"/>
      <c r="V14" s="3" t="s">
        <v>60</v>
      </c>
      <c r="W14" s="1">
        <f t="shared" si="4"/>
        <v>177</v>
      </c>
      <c r="Y14"/>
      <c r="AA14" s="3" t="s">
        <v>60</v>
      </c>
      <c r="AB14" s="1">
        <f t="shared" si="5"/>
        <v>177</v>
      </c>
      <c r="AD14"/>
      <c r="AE14" s="14"/>
      <c r="AF14" s="3" t="s">
        <v>73</v>
      </c>
      <c r="AG14" s="1">
        <f t="shared" si="6"/>
        <v>178</v>
      </c>
      <c r="AI14"/>
      <c r="AK14" s="3" t="s">
        <v>130</v>
      </c>
      <c r="AL14" s="1">
        <f t="shared" si="7"/>
        <v>189</v>
      </c>
      <c r="AN14"/>
    </row>
    <row r="15" spans="1:40" s="3" customFormat="1" x14ac:dyDescent="0.25">
      <c r="A15" s="13" t="s">
        <v>69</v>
      </c>
      <c r="B15" s="3" t="s">
        <v>27</v>
      </c>
      <c r="C15" s="5">
        <f t="shared" si="0"/>
        <v>7772297.3399999999</v>
      </c>
      <c r="D15"/>
      <c r="E15"/>
      <c r="F15" s="4"/>
      <c r="G15" s="3" t="s">
        <v>37</v>
      </c>
      <c r="H15" s="5">
        <f t="shared" si="1"/>
        <v>7772663.7599999998</v>
      </c>
      <c r="J15" s="1">
        <f>J17-H13</f>
        <v>7772297.3399999999</v>
      </c>
      <c r="K15" s="10"/>
      <c r="L15" s="3" t="s">
        <v>53</v>
      </c>
      <c r="M15" s="5">
        <f t="shared" si="2"/>
        <v>7772292.3399999999</v>
      </c>
      <c r="O15"/>
      <c r="P15"/>
      <c r="Q15" s="3" t="s">
        <v>53</v>
      </c>
      <c r="R15" s="5">
        <f t="shared" si="3"/>
        <v>7772292.3399999999</v>
      </c>
      <c r="T15"/>
      <c r="U15"/>
      <c r="V15" s="3" t="s">
        <v>61</v>
      </c>
      <c r="W15" s="5">
        <f t="shared" si="4"/>
        <v>7772397.3399999999</v>
      </c>
      <c r="Y15"/>
      <c r="AA15" s="3" t="s">
        <v>72</v>
      </c>
      <c r="AB15" s="5">
        <f t="shared" si="5"/>
        <v>8134106.04</v>
      </c>
      <c r="AD15"/>
      <c r="AE15" s="14"/>
      <c r="AF15" s="3" t="s">
        <v>74</v>
      </c>
      <c r="AG15" s="5">
        <f t="shared" si="6"/>
        <v>8134006.04</v>
      </c>
      <c r="AI15"/>
      <c r="AK15" s="3" t="s">
        <v>131</v>
      </c>
      <c r="AL15" s="5">
        <f t="shared" si="7"/>
        <v>8135396.04</v>
      </c>
      <c r="AN15"/>
    </row>
    <row r="16" spans="1:40" x14ac:dyDescent="0.25">
      <c r="A16" s="13" t="s">
        <v>165</v>
      </c>
      <c r="B16" s="3" t="s">
        <v>13</v>
      </c>
      <c r="C16" s="1">
        <f t="shared" si="0"/>
        <v>175</v>
      </c>
      <c r="G16" s="3" t="s">
        <v>38</v>
      </c>
      <c r="H16" s="1">
        <f t="shared" si="1"/>
        <v>176</v>
      </c>
      <c r="L16" s="3" t="s">
        <v>48</v>
      </c>
      <c r="M16" s="1">
        <f t="shared" si="2"/>
        <v>177</v>
      </c>
      <c r="Q16" s="3" t="s">
        <v>48</v>
      </c>
      <c r="R16" s="1">
        <f t="shared" si="3"/>
        <v>177</v>
      </c>
      <c r="V16" s="3" t="s">
        <v>62</v>
      </c>
      <c r="W16" s="1">
        <f t="shared" si="4"/>
        <v>178</v>
      </c>
      <c r="AA16" s="3" t="s">
        <v>62</v>
      </c>
      <c r="AB16" s="1">
        <f t="shared" si="5"/>
        <v>178</v>
      </c>
      <c r="AF16" s="3" t="s">
        <v>75</v>
      </c>
      <c r="AG16" s="1">
        <f t="shared" si="6"/>
        <v>179</v>
      </c>
      <c r="AK16" s="3" t="s">
        <v>132</v>
      </c>
      <c r="AL16" s="1">
        <f t="shared" si="7"/>
        <v>190</v>
      </c>
    </row>
    <row r="17" spans="1:40" x14ac:dyDescent="0.25">
      <c r="A17" s="13" t="s">
        <v>70</v>
      </c>
      <c r="B17" s="3" t="s">
        <v>29</v>
      </c>
      <c r="C17" s="5">
        <f t="shared" si="0"/>
        <v>7772683.0499999998</v>
      </c>
      <c r="D17" s="6" t="str">
        <f>IF(C17=E17,"=","!=")</f>
        <v>=</v>
      </c>
      <c r="E17" s="9">
        <f>C3-C7-C11-C27+C15</f>
        <v>7772683.0499999998</v>
      </c>
      <c r="F17" s="5"/>
      <c r="G17" s="3" t="s">
        <v>39</v>
      </c>
      <c r="H17" s="5">
        <f t="shared" si="1"/>
        <v>7772278.0499999998</v>
      </c>
      <c r="I17" s="6" t="str">
        <f>IF(H17=J17,"=","!=")</f>
        <v>=</v>
      </c>
      <c r="J17" s="9">
        <f>H3-H7-H11-H27+H15</f>
        <v>7772278.0499999998</v>
      </c>
      <c r="L17" s="3" t="s">
        <v>49</v>
      </c>
      <c r="M17" s="5">
        <f t="shared" si="2"/>
        <v>7772397.3399999999</v>
      </c>
      <c r="N17" s="6" t="str">
        <f>IF(M17=O17,"=","!=")</f>
        <v>!=</v>
      </c>
      <c r="O17" s="9">
        <f>M3-M7-M11-M27+M15</f>
        <v>7772392.3399999999</v>
      </c>
      <c r="Q17" s="3" t="s">
        <v>55</v>
      </c>
      <c r="R17" s="5">
        <f t="shared" si="3"/>
        <v>7772392.3399999999</v>
      </c>
      <c r="S17" s="6" t="str">
        <f>IF(R17=T17,"=","!=")</f>
        <v>=</v>
      </c>
      <c r="T17" s="9">
        <f>R3-R7-R11-R27+R15</f>
        <v>7772392.3399999999</v>
      </c>
      <c r="V17" s="3" t="s">
        <v>63</v>
      </c>
      <c r="W17" s="5">
        <f t="shared" si="4"/>
        <v>7772297.3399999999</v>
      </c>
      <c r="X17" s="6" t="str">
        <f>IF(W17=Y17,"=","!=")</f>
        <v>=</v>
      </c>
      <c r="Y17" s="9">
        <f>W3-W7-W11-W27+W15</f>
        <v>7772297.3399999999</v>
      </c>
      <c r="AA17" s="3" t="s">
        <v>46</v>
      </c>
      <c r="AB17" s="5">
        <f t="shared" si="5"/>
        <v>8134006.04</v>
      </c>
      <c r="AC17" s="6" t="str">
        <f>IF(AB17=AD17,"=","!=")</f>
        <v>=</v>
      </c>
      <c r="AD17" s="9">
        <f>AB3-AB7-AB11-AB27+AB15</f>
        <v>8134006.04</v>
      </c>
      <c r="AF17" s="3" t="s">
        <v>76</v>
      </c>
      <c r="AG17" s="5">
        <f t="shared" si="6"/>
        <v>8134391.75</v>
      </c>
      <c r="AH17" s="6" t="str">
        <f>IF(AG17=AI17,"=","!=")</f>
        <v>=</v>
      </c>
      <c r="AI17" s="9">
        <f>AG3-AG7-AG11-AG27+AG15</f>
        <v>8134391.75</v>
      </c>
      <c r="AK17" s="3" t="s">
        <v>133</v>
      </c>
      <c r="AL17" s="5">
        <f t="shared" si="7"/>
        <v>8134558.9000000004</v>
      </c>
      <c r="AM17" s="6" t="str">
        <f>IF(AL17=AN17,"=","!=")</f>
        <v>=</v>
      </c>
      <c r="AN17" s="9">
        <f>AL3-AL7-AL11-AL27+AL15</f>
        <v>8134558.9000000004</v>
      </c>
    </row>
    <row r="18" spans="1:40" x14ac:dyDescent="0.25">
      <c r="B18" s="3" t="s">
        <v>0</v>
      </c>
      <c r="C18" s="1" t="str">
        <f>MID(B18,FIND("/",B18)-2,10)</f>
        <v>03/26/2025</v>
      </c>
      <c r="D18" s="11" t="str">
        <f>IF(D17="=","OK",(C17-E17))</f>
        <v>OK</v>
      </c>
      <c r="G18" s="3" t="s">
        <v>0</v>
      </c>
      <c r="H18" s="1" t="str">
        <f>MID(G18,FIND("/",G18)-2,10)</f>
        <v>03/26/2025</v>
      </c>
      <c r="I18" s="11" t="str">
        <f>IF(I17="=","OK",(H17-J17))</f>
        <v>OK</v>
      </c>
      <c r="L18" s="3" t="s">
        <v>0</v>
      </c>
      <c r="M18" s="1" t="str">
        <f>MID(L18,FIND("/",L18)-2,10)</f>
        <v>03/26/2025</v>
      </c>
      <c r="N18" s="11">
        <f>IF(N17="=","OK",(M17-O17))</f>
        <v>5</v>
      </c>
      <c r="Q18" s="3" t="s">
        <v>0</v>
      </c>
      <c r="R18" s="1" t="str">
        <f>MID(Q18,FIND("/",Q18)-2,10)</f>
        <v>03/26/2025</v>
      </c>
      <c r="S18" s="11" t="str">
        <f>IF(S17="=","OK",(R17-T17))</f>
        <v>OK</v>
      </c>
      <c r="V18" s="3" t="s">
        <v>0</v>
      </c>
      <c r="W18" s="1" t="str">
        <f>MID(V18,FIND("/",V18)-2,10)</f>
        <v>03/26/2025</v>
      </c>
      <c r="X18" s="11" t="str">
        <f>IF(X17="=","OK",(W17-Y17))</f>
        <v>OK</v>
      </c>
      <c r="AA18" s="3" t="s">
        <v>0</v>
      </c>
      <c r="AB18" s="1" t="str">
        <f>MID(AA18,FIND("/",AA18)-2,10)</f>
        <v>03/26/2025</v>
      </c>
      <c r="AC18" s="11" t="str">
        <f>IF(AC17="=","OK",(AB17-AD17))</f>
        <v>OK</v>
      </c>
      <c r="AF18" s="3" t="s">
        <v>0</v>
      </c>
      <c r="AG18" s="1" t="str">
        <f>MID(AF18,FIND("/",AF18)-2,10)</f>
        <v>03/26/2025</v>
      </c>
      <c r="AH18" s="11" t="str">
        <f>IF(AH17="=","OK",(AG17-AI17))</f>
        <v>OK</v>
      </c>
      <c r="AK18" s="3" t="s">
        <v>0</v>
      </c>
      <c r="AL18" s="1" t="str">
        <f>MID(AK18,FIND("/",AK18)-2,10)</f>
        <v>03/26/2025</v>
      </c>
      <c r="AM18" s="11" t="str">
        <f>IF(AM17="=","OK",(AL17-AN17))</f>
        <v>OK</v>
      </c>
    </row>
    <row r="19" spans="1:40" x14ac:dyDescent="0.25">
      <c r="B19" s="3" t="s">
        <v>14</v>
      </c>
      <c r="C19" s="1">
        <f t="shared" si="0"/>
        <v>0</v>
      </c>
      <c r="G19" s="3" t="s">
        <v>14</v>
      </c>
      <c r="H19" s="1">
        <f t="shared" si="1"/>
        <v>0</v>
      </c>
      <c r="L19" s="3" t="s">
        <v>14</v>
      </c>
      <c r="M19" s="1">
        <f t="shared" si="2"/>
        <v>0</v>
      </c>
      <c r="Q19" s="3" t="s">
        <v>14</v>
      </c>
      <c r="R19" s="1">
        <f t="shared" si="3"/>
        <v>0</v>
      </c>
      <c r="V19" s="3" t="s">
        <v>14</v>
      </c>
      <c r="W19" s="1">
        <f t="shared" si="4"/>
        <v>0</v>
      </c>
      <c r="AA19" s="3" t="s">
        <v>14</v>
      </c>
      <c r="AB19" s="1">
        <f t="shared" si="5"/>
        <v>0</v>
      </c>
      <c r="AF19" s="3" t="s">
        <v>14</v>
      </c>
      <c r="AG19" s="1">
        <f t="shared" si="6"/>
        <v>0</v>
      </c>
      <c r="AK19" s="3" t="s">
        <v>14</v>
      </c>
      <c r="AL19" s="1">
        <f t="shared" si="7"/>
        <v>0</v>
      </c>
    </row>
    <row r="20" spans="1:40" x14ac:dyDescent="0.25">
      <c r="B20" s="3" t="s">
        <v>15</v>
      </c>
      <c r="C20" s="1">
        <f t="shared" si="0"/>
        <v>0</v>
      </c>
      <c r="G20" s="3" t="s">
        <v>15</v>
      </c>
      <c r="H20" s="1">
        <f t="shared" si="1"/>
        <v>0</v>
      </c>
      <c r="L20" s="3" t="s">
        <v>15</v>
      </c>
      <c r="M20" s="1">
        <f t="shared" si="2"/>
        <v>0</v>
      </c>
      <c r="Q20" s="3" t="s">
        <v>15</v>
      </c>
      <c r="R20" s="1">
        <f t="shared" si="3"/>
        <v>0</v>
      </c>
      <c r="V20" s="3" t="s">
        <v>15</v>
      </c>
      <c r="W20" s="1">
        <f t="shared" si="4"/>
        <v>0</v>
      </c>
      <c r="AA20" s="3" t="s">
        <v>15</v>
      </c>
      <c r="AB20" s="1">
        <f t="shared" si="5"/>
        <v>0</v>
      </c>
      <c r="AF20" s="3" t="s">
        <v>15</v>
      </c>
      <c r="AG20" s="1">
        <f t="shared" si="6"/>
        <v>0</v>
      </c>
      <c r="AK20" s="3" t="s">
        <v>15</v>
      </c>
      <c r="AL20" s="1">
        <f t="shared" si="7"/>
        <v>0</v>
      </c>
    </row>
    <row r="21" spans="1:40" x14ac:dyDescent="0.25">
      <c r="B21" s="3" t="s">
        <v>16</v>
      </c>
      <c r="C21" s="1">
        <f t="shared" si="0"/>
        <v>0</v>
      </c>
      <c r="G21" s="3" t="s">
        <v>16</v>
      </c>
      <c r="H21" s="1">
        <f t="shared" si="1"/>
        <v>0</v>
      </c>
      <c r="L21" s="3" t="s">
        <v>16</v>
      </c>
      <c r="M21" s="1">
        <f t="shared" si="2"/>
        <v>0</v>
      </c>
      <c r="Q21" s="3" t="s">
        <v>16</v>
      </c>
      <c r="R21" s="1">
        <f t="shared" si="3"/>
        <v>0</v>
      </c>
      <c r="V21" s="3" t="s">
        <v>16</v>
      </c>
      <c r="W21" s="1">
        <f t="shared" si="4"/>
        <v>0</v>
      </c>
      <c r="AA21" s="3" t="s">
        <v>16</v>
      </c>
      <c r="AB21" s="1">
        <f t="shared" si="5"/>
        <v>0</v>
      </c>
      <c r="AF21" s="3" t="s">
        <v>16</v>
      </c>
      <c r="AG21" s="1">
        <f t="shared" si="6"/>
        <v>0</v>
      </c>
      <c r="AK21" s="3" t="s">
        <v>16</v>
      </c>
      <c r="AL21" s="1">
        <f t="shared" si="7"/>
        <v>0</v>
      </c>
    </row>
    <row r="22" spans="1:40" x14ac:dyDescent="0.25">
      <c r="B22" s="3" t="s">
        <v>17</v>
      </c>
      <c r="C22" s="1">
        <f t="shared" si="0"/>
        <v>0</v>
      </c>
      <c r="G22" s="3" t="s">
        <v>17</v>
      </c>
      <c r="H22" s="1">
        <f t="shared" si="1"/>
        <v>0</v>
      </c>
      <c r="L22" s="3" t="s">
        <v>17</v>
      </c>
      <c r="M22" s="1">
        <f t="shared" si="2"/>
        <v>0</v>
      </c>
      <c r="Q22" s="3" t="s">
        <v>17</v>
      </c>
      <c r="R22" s="1">
        <f t="shared" si="3"/>
        <v>0</v>
      </c>
      <c r="V22" s="3" t="s">
        <v>17</v>
      </c>
      <c r="W22" s="1">
        <f t="shared" si="4"/>
        <v>0</v>
      </c>
      <c r="AA22" s="3" t="s">
        <v>17</v>
      </c>
      <c r="AB22" s="1">
        <f t="shared" si="5"/>
        <v>0</v>
      </c>
      <c r="AF22" s="3" t="s">
        <v>17</v>
      </c>
      <c r="AG22" s="1">
        <f t="shared" si="6"/>
        <v>0</v>
      </c>
      <c r="AK22" s="3" t="s">
        <v>17</v>
      </c>
      <c r="AL22" s="1">
        <f t="shared" si="7"/>
        <v>0</v>
      </c>
    </row>
    <row r="23" spans="1:40" x14ac:dyDescent="0.25">
      <c r="B23" s="3" t="s">
        <v>18</v>
      </c>
      <c r="C23" s="1">
        <f t="shared" si="0"/>
        <v>0</v>
      </c>
      <c r="G23" s="3" t="s">
        <v>18</v>
      </c>
      <c r="H23" s="1">
        <f t="shared" si="1"/>
        <v>0</v>
      </c>
      <c r="L23" s="3" t="s">
        <v>18</v>
      </c>
      <c r="M23" s="1">
        <f t="shared" si="2"/>
        <v>0</v>
      </c>
      <c r="Q23" s="3" t="s">
        <v>18</v>
      </c>
      <c r="R23" s="1">
        <f t="shared" si="3"/>
        <v>0</v>
      </c>
      <c r="V23" s="3" t="s">
        <v>18</v>
      </c>
      <c r="W23" s="1">
        <f t="shared" si="4"/>
        <v>0</v>
      </c>
      <c r="AA23" s="3" t="s">
        <v>18</v>
      </c>
      <c r="AB23" s="1">
        <f t="shared" si="5"/>
        <v>0</v>
      </c>
      <c r="AF23" s="3" t="s">
        <v>18</v>
      </c>
      <c r="AG23" s="1">
        <f t="shared" si="6"/>
        <v>0</v>
      </c>
      <c r="AK23" s="3" t="s">
        <v>18</v>
      </c>
      <c r="AL23" s="1">
        <f t="shared" si="7"/>
        <v>0</v>
      </c>
    </row>
    <row r="24" spans="1:40" x14ac:dyDescent="0.25">
      <c r="A24" s="13" t="s">
        <v>166</v>
      </c>
      <c r="B24" s="3" t="s">
        <v>19</v>
      </c>
      <c r="C24" s="1">
        <f t="shared" si="0"/>
        <v>385.72</v>
      </c>
      <c r="G24" s="3" t="s">
        <v>33</v>
      </c>
      <c r="H24" s="8">
        <f t="shared" si="1"/>
        <v>-385.72</v>
      </c>
      <c r="L24" s="3" t="s">
        <v>54</v>
      </c>
      <c r="M24" s="8">
        <f t="shared" si="2"/>
        <v>100</v>
      </c>
      <c r="Q24" s="3" t="s">
        <v>54</v>
      </c>
      <c r="R24" s="8">
        <f t="shared" si="3"/>
        <v>100</v>
      </c>
      <c r="V24" s="3" t="s">
        <v>64</v>
      </c>
      <c r="W24" s="8">
        <f t="shared" si="4"/>
        <v>-100</v>
      </c>
      <c r="AA24" s="3" t="s">
        <v>64</v>
      </c>
      <c r="AB24" s="8">
        <f t="shared" si="5"/>
        <v>-100</v>
      </c>
      <c r="AF24" s="3" t="s">
        <v>19</v>
      </c>
      <c r="AG24" s="8">
        <f t="shared" si="6"/>
        <v>385.72</v>
      </c>
      <c r="AK24" s="3" t="s">
        <v>134</v>
      </c>
      <c r="AL24" s="8">
        <f t="shared" si="7"/>
        <v>-157.16</v>
      </c>
    </row>
    <row r="25" spans="1:40" x14ac:dyDescent="0.25">
      <c r="B25" s="3" t="s">
        <v>20</v>
      </c>
      <c r="C25" s="1">
        <f t="shared" si="0"/>
        <v>0</v>
      </c>
      <c r="G25" s="3" t="s">
        <v>20</v>
      </c>
      <c r="H25" s="1">
        <f t="shared" si="1"/>
        <v>0</v>
      </c>
      <c r="L25" s="3" t="s">
        <v>20</v>
      </c>
      <c r="M25" s="1">
        <f t="shared" si="2"/>
        <v>0</v>
      </c>
      <c r="Q25" s="3" t="s">
        <v>20</v>
      </c>
      <c r="R25" s="1">
        <f t="shared" si="3"/>
        <v>0</v>
      </c>
      <c r="V25" s="3" t="s">
        <v>20</v>
      </c>
      <c r="W25" s="1">
        <f t="shared" si="4"/>
        <v>0</v>
      </c>
      <c r="AA25" s="3" t="s">
        <v>20</v>
      </c>
      <c r="AB25" s="1">
        <f t="shared" si="5"/>
        <v>0</v>
      </c>
      <c r="AF25" s="3" t="s">
        <v>20</v>
      </c>
      <c r="AG25" s="1">
        <f t="shared" si="6"/>
        <v>0</v>
      </c>
      <c r="AK25" s="3" t="s">
        <v>20</v>
      </c>
      <c r="AL25" s="1">
        <f t="shared" si="7"/>
        <v>0</v>
      </c>
    </row>
    <row r="26" spans="1:40" x14ac:dyDescent="0.25">
      <c r="B26" s="3" t="s">
        <v>21</v>
      </c>
      <c r="C26" s="1">
        <f t="shared" si="0"/>
        <v>0</v>
      </c>
      <c r="G26" s="3" t="s">
        <v>21</v>
      </c>
      <c r="H26" s="1">
        <f t="shared" si="1"/>
        <v>0</v>
      </c>
      <c r="L26" s="3" t="s">
        <v>21</v>
      </c>
      <c r="M26" s="1">
        <f t="shared" si="2"/>
        <v>0</v>
      </c>
      <c r="Q26" s="3" t="s">
        <v>21</v>
      </c>
      <c r="R26" s="1">
        <f t="shared" si="3"/>
        <v>0</v>
      </c>
      <c r="V26" s="3" t="s">
        <v>21</v>
      </c>
      <c r="W26" s="1">
        <f t="shared" si="4"/>
        <v>0</v>
      </c>
      <c r="AA26" s="3" t="s">
        <v>21</v>
      </c>
      <c r="AB26" s="1">
        <f t="shared" si="5"/>
        <v>0</v>
      </c>
      <c r="AF26" s="3" t="s">
        <v>21</v>
      </c>
      <c r="AG26" s="1">
        <f t="shared" si="6"/>
        <v>0</v>
      </c>
      <c r="AK26" s="3" t="s">
        <v>21</v>
      </c>
      <c r="AL26" s="1">
        <f t="shared" si="7"/>
        <v>0</v>
      </c>
    </row>
    <row r="27" spans="1:40" x14ac:dyDescent="0.25">
      <c r="A27" s="13" t="s">
        <v>67</v>
      </c>
      <c r="B27" s="3" t="s">
        <v>28</v>
      </c>
      <c r="C27" s="7">
        <f t="shared" si="0"/>
        <v>0</v>
      </c>
      <c r="G27" s="3" t="s">
        <v>28</v>
      </c>
      <c r="H27" s="7">
        <f t="shared" si="1"/>
        <v>0</v>
      </c>
      <c r="L27" s="3" t="s">
        <v>28</v>
      </c>
      <c r="M27" s="7">
        <f t="shared" si="2"/>
        <v>0</v>
      </c>
      <c r="Q27" s="3" t="s">
        <v>28</v>
      </c>
      <c r="R27" s="7">
        <f t="shared" si="3"/>
        <v>0</v>
      </c>
      <c r="V27" s="3" t="s">
        <v>28</v>
      </c>
      <c r="W27" s="7">
        <f t="shared" si="4"/>
        <v>0</v>
      </c>
      <c r="AA27" s="3" t="s">
        <v>28</v>
      </c>
      <c r="AB27" s="7">
        <f t="shared" si="5"/>
        <v>0</v>
      </c>
      <c r="AF27" s="3" t="s">
        <v>28</v>
      </c>
      <c r="AG27" s="7">
        <f t="shared" si="6"/>
        <v>0</v>
      </c>
      <c r="AK27" s="3" t="s">
        <v>28</v>
      </c>
      <c r="AL27" s="7">
        <f t="shared" si="7"/>
        <v>0</v>
      </c>
    </row>
    <row r="28" spans="1:40" x14ac:dyDescent="0.25">
      <c r="B28" s="3" t="s">
        <v>22</v>
      </c>
      <c r="C28" s="1">
        <f t="shared" si="0"/>
        <v>0</v>
      </c>
      <c r="G28" s="3" t="s">
        <v>22</v>
      </c>
      <c r="H28" s="1">
        <f t="shared" si="1"/>
        <v>0</v>
      </c>
      <c r="L28" s="3" t="s">
        <v>22</v>
      </c>
      <c r="M28" s="1">
        <f t="shared" si="2"/>
        <v>0</v>
      </c>
      <c r="Q28" s="3" t="s">
        <v>22</v>
      </c>
      <c r="R28" s="1">
        <f t="shared" si="3"/>
        <v>0</v>
      </c>
      <c r="V28" s="3" t="s">
        <v>22</v>
      </c>
      <c r="W28" s="1">
        <f t="shared" si="4"/>
        <v>0</v>
      </c>
      <c r="AA28" s="3" t="s">
        <v>22</v>
      </c>
      <c r="AB28" s="1">
        <f t="shared" si="5"/>
        <v>0</v>
      </c>
      <c r="AF28" s="3" t="s">
        <v>22</v>
      </c>
      <c r="AG28" s="1">
        <f t="shared" si="6"/>
        <v>0</v>
      </c>
      <c r="AK28" s="3" t="s">
        <v>22</v>
      </c>
      <c r="AL28" s="1">
        <f t="shared" si="7"/>
        <v>0</v>
      </c>
    </row>
    <row r="29" spans="1:40" x14ac:dyDescent="0.25">
      <c r="B29" s="3" t="s">
        <v>23</v>
      </c>
      <c r="C29" s="1">
        <f t="shared" si="0"/>
        <v>0</v>
      </c>
      <c r="G29" s="3" t="s">
        <v>23</v>
      </c>
      <c r="H29" s="1">
        <f t="shared" si="1"/>
        <v>0</v>
      </c>
      <c r="L29" s="3" t="s">
        <v>23</v>
      </c>
      <c r="M29" s="1">
        <f t="shared" si="2"/>
        <v>0</v>
      </c>
      <c r="Q29" s="3" t="s">
        <v>23</v>
      </c>
      <c r="R29" s="1">
        <f t="shared" si="3"/>
        <v>0</v>
      </c>
      <c r="V29" s="3" t="s">
        <v>23</v>
      </c>
      <c r="W29" s="1">
        <f t="shared" si="4"/>
        <v>0</v>
      </c>
      <c r="AA29" s="3" t="s">
        <v>23</v>
      </c>
      <c r="AB29" s="1">
        <f t="shared" si="5"/>
        <v>0</v>
      </c>
      <c r="AF29" s="3" t="s">
        <v>23</v>
      </c>
      <c r="AG29" s="1">
        <f t="shared" si="6"/>
        <v>0</v>
      </c>
      <c r="AK29" s="3" t="s">
        <v>23</v>
      </c>
      <c r="AL29" s="1">
        <f t="shared" si="7"/>
        <v>0</v>
      </c>
    </row>
    <row r="30" spans="1:40" x14ac:dyDescent="0.25">
      <c r="B30" s="3" t="s">
        <v>24</v>
      </c>
      <c r="C30" s="1">
        <f t="shared" si="0"/>
        <v>0</v>
      </c>
      <c r="G30" s="3" t="s">
        <v>24</v>
      </c>
      <c r="H30" s="1">
        <f t="shared" si="1"/>
        <v>0</v>
      </c>
      <c r="L30" s="3" t="s">
        <v>24</v>
      </c>
      <c r="M30" s="1">
        <f t="shared" si="2"/>
        <v>0</v>
      </c>
      <c r="Q30" s="3" t="s">
        <v>24</v>
      </c>
      <c r="R30" s="1">
        <f t="shared" si="3"/>
        <v>0</v>
      </c>
      <c r="V30" s="3" t="s">
        <v>24</v>
      </c>
      <c r="W30" s="1">
        <f t="shared" si="4"/>
        <v>0</v>
      </c>
      <c r="AA30" s="3" t="s">
        <v>24</v>
      </c>
      <c r="AB30" s="1">
        <f t="shared" si="5"/>
        <v>0</v>
      </c>
      <c r="AF30" s="3" t="s">
        <v>24</v>
      </c>
      <c r="AG30" s="1">
        <f t="shared" si="6"/>
        <v>0</v>
      </c>
      <c r="AK30" s="3" t="s">
        <v>24</v>
      </c>
      <c r="AL30" s="1">
        <f t="shared" si="7"/>
        <v>0</v>
      </c>
    </row>
    <row r="31" spans="1:40" x14ac:dyDescent="0.25">
      <c r="N31" s="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612-BAAA-4DC2-BA25-99F18FF2A0D3}">
  <dimension ref="A1:L201"/>
  <sheetViews>
    <sheetView zoomScale="85" zoomScaleNormal="85" workbookViewId="0">
      <pane xSplit="1" topLeftCell="B1" activePane="topRight" state="frozen"/>
      <selection activeCell="A34" sqref="A34"/>
      <selection pane="topRight" sqref="A1:A1048576"/>
    </sheetView>
  </sheetViews>
  <sheetFormatPr defaultRowHeight="15" x14ac:dyDescent="0.25"/>
  <cols>
    <col min="1" max="1" width="27.42578125" style="13" customWidth="1"/>
    <col min="2" max="2" width="32.5703125" style="2" customWidth="1"/>
    <col min="3" max="3" width="27.140625" style="1" customWidth="1"/>
    <col min="4" max="4" width="14.42578125" customWidth="1"/>
    <col min="5" max="5" width="17" customWidth="1"/>
    <col min="6" max="6" width="4.42578125" customWidth="1"/>
    <col min="7" max="7" width="5.5703125" style="15" customWidth="1"/>
    <col min="8" max="8" width="4.42578125" customWidth="1"/>
    <col min="9" max="9" width="32.5703125" style="2" customWidth="1"/>
    <col min="10" max="10" width="27.140625" style="1" customWidth="1"/>
    <col min="11" max="11" width="14.42578125" customWidth="1"/>
    <col min="12" max="12" width="17" customWidth="1"/>
  </cols>
  <sheetData>
    <row r="1" spans="1:12" x14ac:dyDescent="0.25">
      <c r="B1" s="3" t="s">
        <v>1</v>
      </c>
      <c r="C1" s="1">
        <f>VALUE(IF(ISNUMBER(SEARCH("-",B1)),(--MID(B1,FIND("-",B1),LEN(B1))),VALUE(MID(B1,3,LEN(B1)-2))))</f>
        <v>123</v>
      </c>
      <c r="D1" s="3"/>
      <c r="I1" s="3" t="s">
        <v>1</v>
      </c>
      <c r="J1" s="1">
        <f>VALUE(IF(ISNUMBER(SEARCH("-",I1)),(--MID(I1,FIND("-",I1),LEN(I1))),VALUE(MID(I1,3,LEN(I1)-2))))</f>
        <v>123</v>
      </c>
      <c r="K1" s="3"/>
    </row>
    <row r="2" spans="1:12" x14ac:dyDescent="0.25">
      <c r="B2" s="3" t="s">
        <v>2</v>
      </c>
      <c r="C2" s="1">
        <f t="shared" ref="C2:C30" si="0">VALUE(IF(ISNUMBER(SEARCH("-",B2)),(--MID(B2,FIND("-",B2),LEN(B2))),VALUE(MID(B2,3,LEN(B2)-2))))</f>
        <v>1</v>
      </c>
      <c r="D2" s="3"/>
      <c r="I2" s="3" t="s">
        <v>2</v>
      </c>
      <c r="J2" s="1">
        <f t="shared" ref="J2:J30" si="1">VALUE(IF(ISNUMBER(SEARCH("-",I2)),(--MID(I2,FIND("-",I2),LEN(I2))),VALUE(MID(I2,3,LEN(I2)-2))))</f>
        <v>1</v>
      </c>
      <c r="K2" s="3"/>
    </row>
    <row r="3" spans="1:12" x14ac:dyDescent="0.25">
      <c r="A3" s="13" t="s">
        <v>65</v>
      </c>
      <c r="B3" s="3" t="s">
        <v>78</v>
      </c>
      <c r="C3" s="7">
        <f t="shared" si="0"/>
        <v>622.14</v>
      </c>
      <c r="D3" s="3"/>
      <c r="I3" s="3" t="s">
        <v>84</v>
      </c>
      <c r="J3" s="7">
        <f t="shared" si="1"/>
        <v>-622.14</v>
      </c>
      <c r="K3" s="3"/>
    </row>
    <row r="4" spans="1:12" x14ac:dyDescent="0.25">
      <c r="B4" s="3" t="s">
        <v>79</v>
      </c>
      <c r="C4" s="1">
        <f t="shared" si="0"/>
        <v>15</v>
      </c>
      <c r="D4" s="3"/>
      <c r="I4" s="3" t="s">
        <v>85</v>
      </c>
      <c r="J4" s="1">
        <f t="shared" si="1"/>
        <v>-15</v>
      </c>
      <c r="K4" s="3"/>
    </row>
    <row r="5" spans="1:12" x14ac:dyDescent="0.25">
      <c r="A5" s="13" t="s">
        <v>160</v>
      </c>
      <c r="B5" s="3" t="s">
        <v>5</v>
      </c>
      <c r="C5" s="1">
        <f t="shared" si="0"/>
        <v>0</v>
      </c>
      <c r="D5" s="3"/>
      <c r="I5" s="3" t="s">
        <v>86</v>
      </c>
      <c r="J5" s="1">
        <f t="shared" si="1"/>
        <v>551.25</v>
      </c>
      <c r="K5" s="3"/>
    </row>
    <row r="6" spans="1:12" x14ac:dyDescent="0.25">
      <c r="A6" s="13" t="s">
        <v>161</v>
      </c>
      <c r="B6" s="3" t="s">
        <v>6</v>
      </c>
      <c r="C6" s="1">
        <f t="shared" si="0"/>
        <v>0</v>
      </c>
      <c r="D6" s="3"/>
      <c r="I6" s="3" t="s">
        <v>35</v>
      </c>
      <c r="J6" s="1">
        <f t="shared" si="1"/>
        <v>1</v>
      </c>
      <c r="K6" s="3"/>
    </row>
    <row r="7" spans="1:12" x14ac:dyDescent="0.25">
      <c r="A7" s="13" t="s">
        <v>66</v>
      </c>
      <c r="B7" s="3" t="s">
        <v>25</v>
      </c>
      <c r="C7" s="7">
        <f t="shared" si="0"/>
        <v>0</v>
      </c>
      <c r="D7" s="3"/>
      <c r="I7" s="3" t="s">
        <v>25</v>
      </c>
      <c r="J7" s="7">
        <f t="shared" si="1"/>
        <v>0</v>
      </c>
      <c r="K7" s="3"/>
    </row>
    <row r="8" spans="1:12" x14ac:dyDescent="0.25">
      <c r="B8" s="3" t="s">
        <v>7</v>
      </c>
      <c r="C8" s="1">
        <f t="shared" si="0"/>
        <v>0</v>
      </c>
      <c r="D8" s="3"/>
      <c r="I8" s="3" t="s">
        <v>7</v>
      </c>
      <c r="J8" s="1">
        <f t="shared" si="1"/>
        <v>0</v>
      </c>
      <c r="K8" s="3"/>
    </row>
    <row r="9" spans="1:12" x14ac:dyDescent="0.25">
      <c r="B9" s="3" t="s">
        <v>8</v>
      </c>
      <c r="C9" s="1">
        <f t="shared" si="0"/>
        <v>0</v>
      </c>
      <c r="D9" s="3"/>
      <c r="I9" s="3" t="s">
        <v>8</v>
      </c>
      <c r="J9" s="1">
        <f t="shared" si="1"/>
        <v>0</v>
      </c>
      <c r="K9" s="3"/>
    </row>
    <row r="10" spans="1:12" x14ac:dyDescent="0.25">
      <c r="B10" s="3" t="s">
        <v>9</v>
      </c>
      <c r="C10" s="1">
        <f t="shared" si="0"/>
        <v>0</v>
      </c>
      <c r="D10" s="3"/>
      <c r="I10" s="3" t="s">
        <v>9</v>
      </c>
      <c r="J10" s="1">
        <f t="shared" si="1"/>
        <v>0</v>
      </c>
      <c r="K10" s="3"/>
    </row>
    <row r="11" spans="1:12" x14ac:dyDescent="0.25">
      <c r="A11" s="13" t="s">
        <v>162</v>
      </c>
      <c r="B11" s="3" t="s">
        <v>26</v>
      </c>
      <c r="C11" s="7">
        <f t="shared" si="0"/>
        <v>96.43</v>
      </c>
      <c r="D11" s="3"/>
      <c r="I11" s="3" t="s">
        <v>31</v>
      </c>
      <c r="J11" s="7">
        <f t="shared" si="1"/>
        <v>-96.43</v>
      </c>
      <c r="K11" s="3"/>
    </row>
    <row r="12" spans="1:12" x14ac:dyDescent="0.25">
      <c r="A12" s="13" t="s">
        <v>163</v>
      </c>
      <c r="B12" s="3" t="s">
        <v>42</v>
      </c>
      <c r="C12" s="12">
        <f t="shared" si="0"/>
        <v>0</v>
      </c>
      <c r="D12" s="3"/>
      <c r="F12" s="1"/>
      <c r="H12" s="1"/>
      <c r="I12" s="3" t="s">
        <v>42</v>
      </c>
      <c r="J12" s="12">
        <f t="shared" si="1"/>
        <v>0</v>
      </c>
      <c r="K12" s="3"/>
    </row>
    <row r="13" spans="1:12" x14ac:dyDescent="0.25">
      <c r="A13" s="13" t="s">
        <v>68</v>
      </c>
      <c r="B13" s="3" t="s">
        <v>80</v>
      </c>
      <c r="C13" s="8">
        <f t="shared" si="0"/>
        <v>25.54</v>
      </c>
      <c r="D13" s="3"/>
      <c r="E13" s="1"/>
      <c r="I13" s="3" t="s">
        <v>87</v>
      </c>
      <c r="J13" s="8">
        <f t="shared" si="1"/>
        <v>-25.54</v>
      </c>
      <c r="K13" s="3"/>
      <c r="L13" s="1"/>
    </row>
    <row r="14" spans="1:12" x14ac:dyDescent="0.25">
      <c r="A14" s="13" t="s">
        <v>164</v>
      </c>
      <c r="B14" s="3" t="s">
        <v>81</v>
      </c>
      <c r="C14" s="1">
        <f t="shared" si="0"/>
        <v>180</v>
      </c>
      <c r="D14" s="3"/>
      <c r="F14" s="1"/>
      <c r="H14" s="1"/>
      <c r="I14" s="3" t="s">
        <v>88</v>
      </c>
      <c r="J14" s="1">
        <f t="shared" si="1"/>
        <v>181</v>
      </c>
      <c r="K14" s="3"/>
    </row>
    <row r="15" spans="1:12" x14ac:dyDescent="0.25">
      <c r="A15" s="13" t="s">
        <v>69</v>
      </c>
      <c r="B15" s="3" t="s">
        <v>74</v>
      </c>
      <c r="C15" s="5">
        <f t="shared" si="0"/>
        <v>8134006.04</v>
      </c>
      <c r="D15" s="3"/>
      <c r="E15" s="1"/>
      <c r="I15" s="3" t="s">
        <v>89</v>
      </c>
      <c r="J15" s="5">
        <f t="shared" si="1"/>
        <v>8134531.75</v>
      </c>
      <c r="K15" s="3"/>
      <c r="L15" s="1"/>
    </row>
    <row r="16" spans="1:12" x14ac:dyDescent="0.25">
      <c r="A16" s="13" t="s">
        <v>165</v>
      </c>
      <c r="B16" s="3" t="s">
        <v>82</v>
      </c>
      <c r="C16" s="1">
        <f t="shared" si="0"/>
        <v>181</v>
      </c>
      <c r="D16" s="3"/>
      <c r="I16" s="3" t="s">
        <v>90</v>
      </c>
      <c r="J16" s="1">
        <f t="shared" si="1"/>
        <v>182</v>
      </c>
      <c r="K16" s="3"/>
    </row>
    <row r="17" spans="1:12" x14ac:dyDescent="0.25">
      <c r="A17" s="13" t="s">
        <v>70</v>
      </c>
      <c r="B17" s="3" t="s">
        <v>83</v>
      </c>
      <c r="C17" s="5">
        <f t="shared" si="0"/>
        <v>8134531.75</v>
      </c>
      <c r="D17" s="6" t="str">
        <f>IF(C17=E17,"=","!=")</f>
        <v>=</v>
      </c>
      <c r="E17" s="9">
        <f>C3-C7-C11-C27+C15</f>
        <v>8134531.75</v>
      </c>
      <c r="F17" s="1"/>
      <c r="H17" s="1"/>
      <c r="I17" s="3" t="s">
        <v>46</v>
      </c>
      <c r="J17" s="5">
        <f t="shared" si="1"/>
        <v>8134006.04</v>
      </c>
      <c r="K17" s="6" t="str">
        <f>IF(J17=L17,"=","!=")</f>
        <v>=</v>
      </c>
      <c r="L17" s="9">
        <f>J3-J7-J11-J27+J15</f>
        <v>8134006.04</v>
      </c>
    </row>
    <row r="18" spans="1:12" x14ac:dyDescent="0.25">
      <c r="B18" s="3" t="s">
        <v>0</v>
      </c>
      <c r="C18" s="1" t="str">
        <f>MID(B18,FIND("/",B18)-2,10)</f>
        <v>03/26/2025</v>
      </c>
      <c r="D18" s="16" t="str">
        <f>IF(D17="=","OK",(C17-E17))</f>
        <v>OK</v>
      </c>
      <c r="I18" s="3" t="s">
        <v>0</v>
      </c>
      <c r="J18" s="1" t="str">
        <f>MID(I18,FIND("/",I18)-2,10)</f>
        <v>03/26/2025</v>
      </c>
      <c r="K18" s="16" t="str">
        <f>IF(K17="=","OK",(J17-L17))</f>
        <v>OK</v>
      </c>
    </row>
    <row r="19" spans="1:12" x14ac:dyDescent="0.25">
      <c r="B19" s="3" t="s">
        <v>14</v>
      </c>
      <c r="C19" s="1">
        <f t="shared" si="0"/>
        <v>0</v>
      </c>
      <c r="D19" s="3"/>
      <c r="I19" s="3" t="s">
        <v>14</v>
      </c>
      <c r="J19" s="1">
        <f t="shared" si="1"/>
        <v>0</v>
      </c>
      <c r="K19" s="3"/>
    </row>
    <row r="20" spans="1:12" x14ac:dyDescent="0.25">
      <c r="B20" s="3" t="s">
        <v>15</v>
      </c>
      <c r="C20" s="1">
        <f t="shared" si="0"/>
        <v>0</v>
      </c>
      <c r="D20" s="3"/>
      <c r="I20" s="3" t="s">
        <v>15</v>
      </c>
      <c r="J20" s="1">
        <f t="shared" si="1"/>
        <v>0</v>
      </c>
      <c r="K20" s="3"/>
    </row>
    <row r="21" spans="1:12" x14ac:dyDescent="0.25">
      <c r="B21" s="3" t="s">
        <v>16</v>
      </c>
      <c r="C21" s="1">
        <f t="shared" si="0"/>
        <v>0</v>
      </c>
      <c r="D21" s="3"/>
      <c r="I21" s="3" t="s">
        <v>16</v>
      </c>
      <c r="J21" s="1">
        <f t="shared" si="1"/>
        <v>0</v>
      </c>
      <c r="K21" s="3"/>
    </row>
    <row r="22" spans="1:12" x14ac:dyDescent="0.25">
      <c r="B22" s="3" t="s">
        <v>17</v>
      </c>
      <c r="C22" s="1">
        <f t="shared" si="0"/>
        <v>0</v>
      </c>
      <c r="D22" s="3"/>
      <c r="I22" s="3" t="s">
        <v>17</v>
      </c>
      <c r="J22" s="1">
        <f t="shared" si="1"/>
        <v>0</v>
      </c>
      <c r="K22" s="3"/>
    </row>
    <row r="23" spans="1:12" x14ac:dyDescent="0.25">
      <c r="B23" s="3" t="s">
        <v>18</v>
      </c>
      <c r="C23" s="1">
        <f t="shared" si="0"/>
        <v>0</v>
      </c>
      <c r="D23" s="3"/>
      <c r="I23" s="3" t="s">
        <v>18</v>
      </c>
      <c r="J23" s="1">
        <f t="shared" si="1"/>
        <v>0</v>
      </c>
      <c r="K23" s="3"/>
    </row>
    <row r="24" spans="1:12" x14ac:dyDescent="0.25">
      <c r="A24" s="13" t="s">
        <v>166</v>
      </c>
      <c r="B24" s="3" t="s">
        <v>19</v>
      </c>
      <c r="C24" s="8">
        <f t="shared" si="0"/>
        <v>385.72</v>
      </c>
      <c r="D24" s="3"/>
      <c r="I24" s="3" t="s">
        <v>33</v>
      </c>
      <c r="J24" s="8">
        <f t="shared" si="1"/>
        <v>-385.72</v>
      </c>
      <c r="K24" s="3"/>
    </row>
    <row r="25" spans="1:12" x14ac:dyDescent="0.25">
      <c r="B25" s="3" t="s">
        <v>20</v>
      </c>
      <c r="C25" s="1">
        <f t="shared" si="0"/>
        <v>0</v>
      </c>
      <c r="D25" s="3"/>
      <c r="I25" s="3" t="s">
        <v>20</v>
      </c>
      <c r="J25" s="1">
        <f t="shared" si="1"/>
        <v>0</v>
      </c>
      <c r="K25" s="3"/>
    </row>
    <row r="26" spans="1:12" x14ac:dyDescent="0.25">
      <c r="B26" s="3" t="s">
        <v>21</v>
      </c>
      <c r="C26" s="1">
        <f t="shared" si="0"/>
        <v>0</v>
      </c>
      <c r="D26" s="3"/>
      <c r="I26" s="3" t="s">
        <v>21</v>
      </c>
      <c r="J26" s="1">
        <f t="shared" si="1"/>
        <v>0</v>
      </c>
      <c r="K26" s="3"/>
    </row>
    <row r="27" spans="1:12" x14ac:dyDescent="0.25">
      <c r="A27" s="13" t="s">
        <v>67</v>
      </c>
      <c r="B27" s="3" t="s">
        <v>28</v>
      </c>
      <c r="C27" s="7">
        <f t="shared" si="0"/>
        <v>0</v>
      </c>
      <c r="D27" s="3"/>
      <c r="I27" s="3" t="s">
        <v>28</v>
      </c>
      <c r="J27" s="7">
        <f t="shared" si="1"/>
        <v>0</v>
      </c>
      <c r="K27" s="3"/>
    </row>
    <row r="28" spans="1:12" x14ac:dyDescent="0.25">
      <c r="B28" s="3" t="s">
        <v>22</v>
      </c>
      <c r="C28" s="1">
        <f t="shared" si="0"/>
        <v>0</v>
      </c>
      <c r="D28" s="3"/>
      <c r="I28" s="3" t="s">
        <v>22</v>
      </c>
      <c r="J28" s="1">
        <f t="shared" si="1"/>
        <v>0</v>
      </c>
      <c r="K28" s="3"/>
    </row>
    <row r="29" spans="1:12" x14ac:dyDescent="0.25">
      <c r="B29" s="3" t="s">
        <v>23</v>
      </c>
      <c r="C29" s="1">
        <f t="shared" si="0"/>
        <v>0</v>
      </c>
      <c r="D29" s="3"/>
      <c r="I29" s="3" t="s">
        <v>23</v>
      </c>
      <c r="J29" s="1">
        <f t="shared" si="1"/>
        <v>0</v>
      </c>
      <c r="K29" s="3"/>
    </row>
    <row r="30" spans="1:12" x14ac:dyDescent="0.25">
      <c r="B30" s="3" t="s">
        <v>24</v>
      </c>
      <c r="C30" s="1">
        <f t="shared" si="0"/>
        <v>0</v>
      </c>
      <c r="D30" s="3"/>
      <c r="I30" s="3" t="s">
        <v>24</v>
      </c>
      <c r="J30" s="1">
        <f t="shared" si="1"/>
        <v>0</v>
      </c>
      <c r="K30" s="3"/>
    </row>
    <row r="31" spans="1:12" ht="58.5" customHeight="1" x14ac:dyDescent="0.25">
      <c r="B31" s="22" t="s">
        <v>77</v>
      </c>
      <c r="C31" s="21"/>
      <c r="D31" s="21"/>
      <c r="E31" s="21"/>
      <c r="F31" s="2"/>
      <c r="H31" s="2"/>
      <c r="I31" s="22" t="s">
        <v>95</v>
      </c>
      <c r="J31" s="21"/>
      <c r="K31" s="21"/>
      <c r="L31" s="21"/>
    </row>
    <row r="35" spans="2:12" x14ac:dyDescent="0.25">
      <c r="B35" s="3" t="s">
        <v>1</v>
      </c>
      <c r="C35" s="1">
        <f>VALUE(IF(ISNUMBER(SEARCH("-",B35)),(--MID(B35,FIND("-",B35),LEN(B35))),VALUE(MID(B35,3,LEN(B35)-2))))</f>
        <v>123</v>
      </c>
      <c r="D35" s="3"/>
      <c r="I35" s="3" t="s">
        <v>1</v>
      </c>
      <c r="J35" s="1">
        <f>VALUE(IF(ISNUMBER(SEARCH("-",I35)),(--MID(I35,FIND("-",I35),LEN(I35))),VALUE(MID(I35,3,LEN(I35)-2))))</f>
        <v>123</v>
      </c>
      <c r="K35" s="3"/>
    </row>
    <row r="36" spans="2:12" x14ac:dyDescent="0.25">
      <c r="B36" s="3" t="s">
        <v>2</v>
      </c>
      <c r="C36" s="1">
        <f t="shared" ref="C36:C64" si="2">VALUE(IF(ISNUMBER(SEARCH("-",B36)),(--MID(B36,FIND("-",B36),LEN(B36))),VALUE(MID(B36,3,LEN(B36)-2))))</f>
        <v>1</v>
      </c>
      <c r="D36" s="3"/>
      <c r="I36" s="3" t="s">
        <v>2</v>
      </c>
      <c r="J36" s="1">
        <f t="shared" ref="J36:J64" si="3">VALUE(IF(ISNUMBER(SEARCH("-",I36)),(--MID(I36,FIND("-",I36),LEN(I36))),VALUE(MID(I36,3,LEN(I36)-2))))</f>
        <v>1</v>
      </c>
      <c r="K36" s="3"/>
    </row>
    <row r="37" spans="2:12" x14ac:dyDescent="0.25">
      <c r="B37" s="3" t="s">
        <v>3</v>
      </c>
      <c r="C37" s="7">
        <f t="shared" si="2"/>
        <v>482.14</v>
      </c>
      <c r="D37" s="3"/>
      <c r="I37" s="3" t="s">
        <v>30</v>
      </c>
      <c r="J37" s="7">
        <f t="shared" si="3"/>
        <v>-482.14</v>
      </c>
      <c r="K37" s="3"/>
    </row>
    <row r="38" spans="2:12" x14ac:dyDescent="0.25">
      <c r="B38" s="3" t="s">
        <v>4</v>
      </c>
      <c r="C38" s="1">
        <f t="shared" si="2"/>
        <v>0</v>
      </c>
      <c r="D38" s="3"/>
      <c r="I38" s="3" t="s">
        <v>4</v>
      </c>
      <c r="J38" s="1">
        <f t="shared" si="3"/>
        <v>0</v>
      </c>
      <c r="K38" s="3"/>
    </row>
    <row r="39" spans="2:12" x14ac:dyDescent="0.25">
      <c r="B39" s="3" t="s">
        <v>5</v>
      </c>
      <c r="C39" s="1">
        <f t="shared" si="2"/>
        <v>0</v>
      </c>
      <c r="D39" s="3"/>
      <c r="I39" s="3" t="s">
        <v>96</v>
      </c>
      <c r="J39" s="1">
        <f t="shared" si="3"/>
        <v>385.71</v>
      </c>
      <c r="K39" s="3"/>
    </row>
    <row r="40" spans="2:12" x14ac:dyDescent="0.25">
      <c r="B40" s="3" t="s">
        <v>6</v>
      </c>
      <c r="C40" s="1">
        <f t="shared" si="2"/>
        <v>0</v>
      </c>
      <c r="D40" s="3"/>
      <c r="I40" s="3" t="s">
        <v>35</v>
      </c>
      <c r="J40" s="1">
        <f t="shared" si="3"/>
        <v>1</v>
      </c>
      <c r="K40" s="3"/>
    </row>
    <row r="41" spans="2:12" x14ac:dyDescent="0.25">
      <c r="B41" s="3" t="s">
        <v>25</v>
      </c>
      <c r="C41" s="7">
        <f t="shared" si="2"/>
        <v>0</v>
      </c>
      <c r="D41" s="3"/>
      <c r="I41" s="3" t="s">
        <v>25</v>
      </c>
      <c r="J41" s="7">
        <f t="shared" si="3"/>
        <v>0</v>
      </c>
      <c r="K41" s="3"/>
    </row>
    <row r="42" spans="2:12" x14ac:dyDescent="0.25">
      <c r="B42" s="3" t="s">
        <v>7</v>
      </c>
      <c r="C42" s="1">
        <f t="shared" si="2"/>
        <v>0</v>
      </c>
      <c r="D42" s="3"/>
      <c r="I42" s="3" t="s">
        <v>7</v>
      </c>
      <c r="J42" s="1">
        <f t="shared" si="3"/>
        <v>0</v>
      </c>
      <c r="K42" s="3"/>
    </row>
    <row r="43" spans="2:12" x14ac:dyDescent="0.25">
      <c r="B43" s="3" t="s">
        <v>8</v>
      </c>
      <c r="C43" s="1">
        <f t="shared" si="2"/>
        <v>0</v>
      </c>
      <c r="D43" s="3"/>
      <c r="I43" s="3" t="s">
        <v>8</v>
      </c>
      <c r="J43" s="1">
        <f t="shared" si="3"/>
        <v>0</v>
      </c>
      <c r="K43" s="3"/>
    </row>
    <row r="44" spans="2:12" x14ac:dyDescent="0.25">
      <c r="B44" s="3" t="s">
        <v>9</v>
      </c>
      <c r="C44" s="1">
        <f t="shared" si="2"/>
        <v>0</v>
      </c>
      <c r="D44" s="3"/>
      <c r="I44" s="3" t="s">
        <v>9</v>
      </c>
      <c r="J44" s="1">
        <f t="shared" si="3"/>
        <v>0</v>
      </c>
      <c r="K44" s="3"/>
    </row>
    <row r="45" spans="2:12" x14ac:dyDescent="0.25">
      <c r="B45" s="3" t="s">
        <v>26</v>
      </c>
      <c r="C45" s="7">
        <f t="shared" si="2"/>
        <v>96.43</v>
      </c>
      <c r="D45" s="3"/>
      <c r="I45" s="3" t="s">
        <v>31</v>
      </c>
      <c r="J45" s="7">
        <f t="shared" si="3"/>
        <v>-96.43</v>
      </c>
      <c r="K45" s="3"/>
    </row>
    <row r="46" spans="2:12" x14ac:dyDescent="0.25">
      <c r="B46" s="3" t="s">
        <v>42</v>
      </c>
      <c r="C46" s="12">
        <f t="shared" si="2"/>
        <v>0</v>
      </c>
      <c r="D46" s="3"/>
      <c r="I46" s="3" t="s">
        <v>42</v>
      </c>
      <c r="J46" s="12">
        <f t="shared" si="3"/>
        <v>0</v>
      </c>
      <c r="K46" s="3"/>
    </row>
    <row r="47" spans="2:12" x14ac:dyDescent="0.25">
      <c r="B47" s="3" t="s">
        <v>43</v>
      </c>
      <c r="C47" s="8">
        <f t="shared" si="2"/>
        <v>0</v>
      </c>
      <c r="D47" s="3"/>
      <c r="E47" s="1"/>
      <c r="I47" s="3" t="s">
        <v>43</v>
      </c>
      <c r="J47" s="8">
        <f t="shared" si="3"/>
        <v>0</v>
      </c>
      <c r="K47" s="3"/>
      <c r="L47" s="1"/>
    </row>
    <row r="48" spans="2:12" x14ac:dyDescent="0.25">
      <c r="B48" s="3" t="s">
        <v>91</v>
      </c>
      <c r="C48" s="1">
        <f t="shared" si="2"/>
        <v>182</v>
      </c>
      <c r="D48" s="3"/>
      <c r="I48" s="3" t="s">
        <v>97</v>
      </c>
      <c r="J48" s="1">
        <f t="shared" si="3"/>
        <v>183</v>
      </c>
      <c r="K48" s="3"/>
    </row>
    <row r="49" spans="2:12" x14ac:dyDescent="0.25">
      <c r="B49" s="3" t="s">
        <v>74</v>
      </c>
      <c r="C49" s="5">
        <f t="shared" si="2"/>
        <v>8134006.04</v>
      </c>
      <c r="D49" s="3"/>
      <c r="E49" s="1"/>
      <c r="I49" s="3" t="s">
        <v>45</v>
      </c>
      <c r="J49" s="5">
        <f t="shared" si="3"/>
        <v>8134391.75</v>
      </c>
      <c r="K49" s="3"/>
      <c r="L49" s="1"/>
    </row>
    <row r="50" spans="2:12" x14ac:dyDescent="0.25">
      <c r="B50" s="3" t="s">
        <v>92</v>
      </c>
      <c r="C50" s="1">
        <f t="shared" si="2"/>
        <v>183</v>
      </c>
      <c r="D50" s="3"/>
      <c r="I50" s="3" t="s">
        <v>98</v>
      </c>
      <c r="J50" s="1">
        <f t="shared" si="3"/>
        <v>184</v>
      </c>
      <c r="K50" s="3"/>
    </row>
    <row r="51" spans="2:12" x14ac:dyDescent="0.25">
      <c r="B51" s="3" t="s">
        <v>76</v>
      </c>
      <c r="C51" s="5">
        <f t="shared" si="2"/>
        <v>8134391.75</v>
      </c>
      <c r="D51" s="6" t="str">
        <f>IF(C51=E51,"=","!=")</f>
        <v>=</v>
      </c>
      <c r="E51" s="9">
        <f>C37-C41-C45-C61+C49</f>
        <v>8134391.75</v>
      </c>
      <c r="I51" s="3" t="s">
        <v>46</v>
      </c>
      <c r="J51" s="5">
        <f t="shared" si="3"/>
        <v>8134006.04</v>
      </c>
      <c r="K51" s="6" t="str">
        <f>IF(J51=L51,"=","!=")</f>
        <v>=</v>
      </c>
      <c r="L51" s="9">
        <f>J37-J41-J45-J61+J49</f>
        <v>8134006.04</v>
      </c>
    </row>
    <row r="52" spans="2:12" x14ac:dyDescent="0.25">
      <c r="B52" s="3" t="s">
        <v>0</v>
      </c>
      <c r="C52" s="1" t="str">
        <f>MID(B52,FIND("/",B52)-2,10)</f>
        <v>03/26/2025</v>
      </c>
      <c r="D52" s="16" t="str">
        <f>IF(D51="=","OK",(C51-E51))</f>
        <v>OK</v>
      </c>
      <c r="I52" s="3" t="s">
        <v>0</v>
      </c>
      <c r="J52" s="1" t="str">
        <f>MID(I52,FIND("/",I52)-2,10)</f>
        <v>03/26/2025</v>
      </c>
      <c r="K52" s="16" t="str">
        <f>IF(K51="=","OK",(J51-L51))</f>
        <v>OK</v>
      </c>
    </row>
    <row r="53" spans="2:12" x14ac:dyDescent="0.25">
      <c r="B53" s="3" t="s">
        <v>14</v>
      </c>
      <c r="C53" s="1">
        <f t="shared" si="2"/>
        <v>0</v>
      </c>
      <c r="D53" s="3"/>
      <c r="I53" s="3" t="s">
        <v>14</v>
      </c>
      <c r="J53" s="1">
        <f t="shared" si="3"/>
        <v>0</v>
      </c>
      <c r="K53" s="3"/>
    </row>
    <row r="54" spans="2:12" x14ac:dyDescent="0.25">
      <c r="B54" s="3" t="s">
        <v>15</v>
      </c>
      <c r="C54" s="1">
        <f t="shared" si="2"/>
        <v>0</v>
      </c>
      <c r="D54" s="3"/>
      <c r="I54" s="3" t="s">
        <v>15</v>
      </c>
      <c r="J54" s="1">
        <f t="shared" si="3"/>
        <v>0</v>
      </c>
      <c r="K54" s="3"/>
    </row>
    <row r="55" spans="2:12" x14ac:dyDescent="0.25">
      <c r="B55" s="3" t="s">
        <v>16</v>
      </c>
      <c r="C55" s="1">
        <f t="shared" si="2"/>
        <v>0</v>
      </c>
      <c r="D55" s="3"/>
      <c r="I55" s="3" t="s">
        <v>16</v>
      </c>
      <c r="J55" s="1">
        <f t="shared" si="3"/>
        <v>0</v>
      </c>
      <c r="K55" s="3"/>
    </row>
    <row r="56" spans="2:12" x14ac:dyDescent="0.25">
      <c r="B56" s="3" t="s">
        <v>17</v>
      </c>
      <c r="C56" s="1">
        <f t="shared" si="2"/>
        <v>0</v>
      </c>
      <c r="D56" s="3"/>
      <c r="I56" s="3" t="s">
        <v>17</v>
      </c>
      <c r="J56" s="1">
        <f t="shared" si="3"/>
        <v>0</v>
      </c>
      <c r="K56" s="3"/>
    </row>
    <row r="57" spans="2:12" x14ac:dyDescent="0.25">
      <c r="B57" s="3" t="s">
        <v>18</v>
      </c>
      <c r="C57" s="1">
        <f t="shared" si="2"/>
        <v>0</v>
      </c>
      <c r="D57" s="3"/>
      <c r="I57" s="3" t="s">
        <v>18</v>
      </c>
      <c r="J57" s="1">
        <f t="shared" si="3"/>
        <v>0</v>
      </c>
      <c r="K57" s="3"/>
    </row>
    <row r="58" spans="2:12" x14ac:dyDescent="0.25">
      <c r="B58" s="3" t="s">
        <v>19</v>
      </c>
      <c r="C58" s="8">
        <f t="shared" si="2"/>
        <v>385.72</v>
      </c>
      <c r="D58" s="3"/>
      <c r="I58" s="3" t="s">
        <v>33</v>
      </c>
      <c r="J58" s="8">
        <f t="shared" si="3"/>
        <v>-385.72</v>
      </c>
      <c r="K58" s="3"/>
    </row>
    <row r="59" spans="2:12" x14ac:dyDescent="0.25">
      <c r="B59" s="3" t="s">
        <v>20</v>
      </c>
      <c r="C59" s="1">
        <f t="shared" si="2"/>
        <v>0</v>
      </c>
      <c r="D59" s="3"/>
      <c r="I59" s="3" t="s">
        <v>20</v>
      </c>
      <c r="J59" s="1">
        <f t="shared" si="3"/>
        <v>0</v>
      </c>
      <c r="K59" s="3"/>
    </row>
    <row r="60" spans="2:12" x14ac:dyDescent="0.25">
      <c r="B60" s="3" t="s">
        <v>21</v>
      </c>
      <c r="C60" s="1">
        <f t="shared" si="2"/>
        <v>0</v>
      </c>
      <c r="D60" s="3"/>
      <c r="I60" s="3" t="s">
        <v>21</v>
      </c>
      <c r="J60" s="1">
        <f t="shared" si="3"/>
        <v>0</v>
      </c>
      <c r="K60" s="3"/>
    </row>
    <row r="61" spans="2:12" x14ac:dyDescent="0.25">
      <c r="B61" s="3" t="s">
        <v>28</v>
      </c>
      <c r="C61" s="7">
        <f t="shared" si="2"/>
        <v>0</v>
      </c>
      <c r="D61" s="3"/>
      <c r="I61" s="3" t="s">
        <v>28</v>
      </c>
      <c r="J61" s="7">
        <f t="shared" si="3"/>
        <v>0</v>
      </c>
      <c r="K61" s="3"/>
    </row>
    <row r="62" spans="2:12" x14ac:dyDescent="0.25">
      <c r="B62" s="3" t="s">
        <v>22</v>
      </c>
      <c r="C62" s="1">
        <f t="shared" si="2"/>
        <v>0</v>
      </c>
      <c r="D62" s="3"/>
      <c r="I62" s="3" t="s">
        <v>22</v>
      </c>
      <c r="J62" s="1">
        <f t="shared" si="3"/>
        <v>0</v>
      </c>
      <c r="K62" s="3"/>
    </row>
    <row r="63" spans="2:12" x14ac:dyDescent="0.25">
      <c r="B63" s="3" t="s">
        <v>23</v>
      </c>
      <c r="C63" s="1">
        <f t="shared" si="2"/>
        <v>0</v>
      </c>
      <c r="D63" s="3"/>
      <c r="I63" s="3" t="s">
        <v>23</v>
      </c>
      <c r="J63" s="1">
        <f t="shared" si="3"/>
        <v>0</v>
      </c>
      <c r="K63" s="3"/>
    </row>
    <row r="64" spans="2:12" x14ac:dyDescent="0.25">
      <c r="B64" s="3" t="s">
        <v>24</v>
      </c>
      <c r="C64" s="1">
        <f t="shared" si="2"/>
        <v>0</v>
      </c>
      <c r="D64" s="3"/>
      <c r="I64" s="3" t="s">
        <v>24</v>
      </c>
      <c r="J64" s="1">
        <f t="shared" si="3"/>
        <v>0</v>
      </c>
      <c r="K64" s="3"/>
    </row>
    <row r="65" spans="2:12" ht="60.75" customHeight="1" x14ac:dyDescent="0.25">
      <c r="B65" s="22" t="s">
        <v>93</v>
      </c>
      <c r="C65" s="21"/>
      <c r="D65" s="21"/>
      <c r="E65" s="21"/>
      <c r="I65" s="22" t="s">
        <v>94</v>
      </c>
      <c r="J65" s="21"/>
      <c r="K65" s="21"/>
      <c r="L65" s="21"/>
    </row>
    <row r="69" spans="2:12" x14ac:dyDescent="0.25">
      <c r="B69" s="3" t="s">
        <v>1</v>
      </c>
      <c r="C69" s="1">
        <f>VALUE(IF(ISNUMBER(SEARCH("-",B69)),(--MID(B69,FIND("-",B69),LEN(B69))),VALUE(MID(B69,3,LEN(B69)-2))))</f>
        <v>123</v>
      </c>
      <c r="D69" s="3"/>
      <c r="I69" s="3" t="s">
        <v>1</v>
      </c>
      <c r="J69" s="1">
        <f>VALUE(IF(ISNUMBER(SEARCH("-",I69)),(--MID(I69,FIND("-",I69),LEN(I69))),VALUE(MID(I69,3,LEN(I69)-2))))</f>
        <v>123</v>
      </c>
      <c r="K69" s="3"/>
    </row>
    <row r="70" spans="2:12" x14ac:dyDescent="0.25">
      <c r="B70" s="3" t="s">
        <v>2</v>
      </c>
      <c r="C70" s="1">
        <f t="shared" ref="C70:C98" si="4">VALUE(IF(ISNUMBER(SEARCH("-",B70)),(--MID(B70,FIND("-",B70),LEN(B70))),VALUE(MID(B70,3,LEN(B70)-2))))</f>
        <v>1</v>
      </c>
      <c r="D70" s="3"/>
      <c r="I70" s="3" t="s">
        <v>2</v>
      </c>
      <c r="J70" s="1">
        <f t="shared" ref="J70:J98" si="5">VALUE(IF(ISNUMBER(SEARCH("-",I70)),(--MID(I70,FIND("-",I70),LEN(I70))),VALUE(MID(I70,3,LEN(I70)-2))))</f>
        <v>1</v>
      </c>
      <c r="K70" s="3"/>
    </row>
    <row r="71" spans="2:12" x14ac:dyDescent="0.25">
      <c r="B71" s="3" t="s">
        <v>99</v>
      </c>
      <c r="C71" s="7">
        <f t="shared" si="4"/>
        <v>540</v>
      </c>
      <c r="D71" s="3"/>
      <c r="I71" s="3" t="s">
        <v>107</v>
      </c>
      <c r="J71" s="7">
        <f t="shared" si="5"/>
        <v>-540</v>
      </c>
      <c r="K71" s="3"/>
    </row>
    <row r="72" spans="2:12" x14ac:dyDescent="0.25">
      <c r="B72" s="3" t="s">
        <v>100</v>
      </c>
      <c r="C72" s="1">
        <f t="shared" si="4"/>
        <v>57.86</v>
      </c>
      <c r="D72" s="3"/>
      <c r="I72" s="3" t="s">
        <v>108</v>
      </c>
      <c r="J72" s="1">
        <f t="shared" si="5"/>
        <v>-57.86</v>
      </c>
      <c r="K72" s="3"/>
    </row>
    <row r="73" spans="2:12" x14ac:dyDescent="0.25">
      <c r="B73" s="3" t="s">
        <v>5</v>
      </c>
      <c r="C73" s="1">
        <f t="shared" si="4"/>
        <v>0</v>
      </c>
      <c r="D73" s="3"/>
      <c r="I73" s="3" t="s">
        <v>109</v>
      </c>
      <c r="J73" s="1">
        <f t="shared" si="5"/>
        <v>564.11</v>
      </c>
      <c r="K73" s="3"/>
    </row>
    <row r="74" spans="2:12" x14ac:dyDescent="0.25">
      <c r="B74" s="3" t="s">
        <v>6</v>
      </c>
      <c r="C74" s="1">
        <f t="shared" si="4"/>
        <v>0</v>
      </c>
      <c r="D74" s="3"/>
      <c r="I74" s="3" t="s">
        <v>35</v>
      </c>
      <c r="J74" s="1">
        <f t="shared" si="5"/>
        <v>1</v>
      </c>
      <c r="K74" s="3"/>
    </row>
    <row r="75" spans="2:12" x14ac:dyDescent="0.25">
      <c r="B75" s="3" t="s">
        <v>25</v>
      </c>
      <c r="C75" s="7">
        <f t="shared" si="4"/>
        <v>0</v>
      </c>
      <c r="D75" s="3"/>
      <c r="I75" s="3" t="s">
        <v>25</v>
      </c>
      <c r="J75" s="7">
        <f t="shared" si="5"/>
        <v>0</v>
      </c>
      <c r="K75" s="3"/>
    </row>
    <row r="76" spans="2:12" x14ac:dyDescent="0.25">
      <c r="B76" s="3" t="s">
        <v>7</v>
      </c>
      <c r="C76" s="1">
        <f t="shared" si="4"/>
        <v>0</v>
      </c>
      <c r="D76" s="3"/>
      <c r="I76" s="3" t="s">
        <v>7</v>
      </c>
      <c r="J76" s="1">
        <f t="shared" si="5"/>
        <v>0</v>
      </c>
      <c r="K76" s="3"/>
    </row>
    <row r="77" spans="2:12" x14ac:dyDescent="0.25">
      <c r="B77" s="3" t="s">
        <v>8</v>
      </c>
      <c r="C77" s="1">
        <f t="shared" si="4"/>
        <v>0</v>
      </c>
      <c r="D77" s="3"/>
      <c r="I77" s="3" t="s">
        <v>8</v>
      </c>
      <c r="J77" s="1">
        <f t="shared" si="5"/>
        <v>0</v>
      </c>
      <c r="K77" s="3"/>
    </row>
    <row r="78" spans="2:12" x14ac:dyDescent="0.25">
      <c r="B78" s="3" t="s">
        <v>9</v>
      </c>
      <c r="C78" s="1">
        <f t="shared" si="4"/>
        <v>0</v>
      </c>
      <c r="D78" s="3"/>
      <c r="I78" s="3" t="s">
        <v>9</v>
      </c>
      <c r="J78" s="1">
        <f t="shared" si="5"/>
        <v>0</v>
      </c>
      <c r="K78" s="3"/>
    </row>
    <row r="79" spans="2:12" x14ac:dyDescent="0.25">
      <c r="B79" s="3" t="s">
        <v>41</v>
      </c>
      <c r="C79" s="7">
        <f t="shared" si="4"/>
        <v>0</v>
      </c>
      <c r="D79" s="3"/>
      <c r="I79" s="3" t="s">
        <v>41</v>
      </c>
      <c r="J79" s="7">
        <f t="shared" si="5"/>
        <v>0</v>
      </c>
      <c r="K79" s="3"/>
    </row>
    <row r="80" spans="2:12" x14ac:dyDescent="0.25">
      <c r="B80" s="3" t="s">
        <v>42</v>
      </c>
      <c r="C80" s="12">
        <f t="shared" si="4"/>
        <v>0</v>
      </c>
      <c r="D80" s="3"/>
      <c r="I80" s="3" t="s">
        <v>10</v>
      </c>
      <c r="J80" s="12">
        <f t="shared" si="5"/>
        <v>1</v>
      </c>
      <c r="K80" s="3"/>
    </row>
    <row r="81" spans="2:12" x14ac:dyDescent="0.25">
      <c r="B81" s="3" t="s">
        <v>101</v>
      </c>
      <c r="C81" s="8">
        <f t="shared" si="4"/>
        <v>24.11</v>
      </c>
      <c r="D81" s="3"/>
      <c r="E81" s="1"/>
      <c r="I81" s="3" t="s">
        <v>110</v>
      </c>
      <c r="J81" s="8">
        <f t="shared" si="5"/>
        <v>-24.11</v>
      </c>
      <c r="K81" s="3"/>
      <c r="L81" s="1"/>
    </row>
    <row r="82" spans="2:12" x14ac:dyDescent="0.25">
      <c r="B82" s="3" t="s">
        <v>102</v>
      </c>
      <c r="C82" s="1">
        <f t="shared" si="4"/>
        <v>184</v>
      </c>
      <c r="D82" s="3"/>
      <c r="I82" s="3" t="s">
        <v>111</v>
      </c>
      <c r="J82" s="1">
        <f t="shared" si="5"/>
        <v>185</v>
      </c>
      <c r="K82" s="3"/>
    </row>
    <row r="83" spans="2:12" x14ac:dyDescent="0.25">
      <c r="B83" s="3" t="s">
        <v>74</v>
      </c>
      <c r="C83" s="5">
        <f t="shared" si="4"/>
        <v>8134006.04</v>
      </c>
      <c r="D83" s="3"/>
      <c r="E83" s="1"/>
      <c r="I83" s="3" t="s">
        <v>112</v>
      </c>
      <c r="J83" s="5">
        <f t="shared" si="5"/>
        <v>8134546.04</v>
      </c>
      <c r="K83" s="3"/>
      <c r="L83" s="1"/>
    </row>
    <row r="84" spans="2:12" x14ac:dyDescent="0.25">
      <c r="B84" s="3" t="s">
        <v>103</v>
      </c>
      <c r="C84" s="1">
        <f t="shared" si="4"/>
        <v>185</v>
      </c>
      <c r="D84" s="3"/>
      <c r="I84" s="3" t="s">
        <v>113</v>
      </c>
      <c r="J84" s="1">
        <f t="shared" si="5"/>
        <v>186</v>
      </c>
      <c r="K84" s="3"/>
    </row>
    <row r="85" spans="2:12" x14ac:dyDescent="0.25">
      <c r="B85" s="3" t="s">
        <v>104</v>
      </c>
      <c r="C85" s="5">
        <f t="shared" si="4"/>
        <v>8134546.04</v>
      </c>
      <c r="D85" s="6" t="str">
        <f>IF(C85=E85,"=","!=")</f>
        <v>=</v>
      </c>
      <c r="E85" s="9">
        <f>C71-C75-C79-C95+C83</f>
        <v>8134546.04</v>
      </c>
      <c r="I85" s="3" t="s">
        <v>46</v>
      </c>
      <c r="J85" s="5">
        <f t="shared" si="5"/>
        <v>8134006.04</v>
      </c>
      <c r="K85" s="6" t="str">
        <f>IF(J85=L85,"=","!=")</f>
        <v>=</v>
      </c>
      <c r="L85" s="9">
        <f>J71-J75-J79-J95+J83</f>
        <v>8134006.04</v>
      </c>
    </row>
    <row r="86" spans="2:12" x14ac:dyDescent="0.25">
      <c r="B86" s="3" t="s">
        <v>0</v>
      </c>
      <c r="C86" s="1" t="str">
        <f>MID(B86,FIND("/",B86)-2,10)</f>
        <v>03/26/2025</v>
      </c>
      <c r="D86" s="16" t="str">
        <f>IF(D85="=","OK",(C85-E85))</f>
        <v>OK</v>
      </c>
      <c r="I86" s="3" t="s">
        <v>0</v>
      </c>
      <c r="J86" s="1" t="str">
        <f>MID(I86,FIND("/",I86)-2,10)</f>
        <v>03/26/2025</v>
      </c>
      <c r="K86" s="16" t="str">
        <f>IF(K85="=","OK",(J85-L85))</f>
        <v>OK</v>
      </c>
    </row>
    <row r="87" spans="2:12" x14ac:dyDescent="0.25">
      <c r="B87" s="3" t="s">
        <v>14</v>
      </c>
      <c r="C87" s="1">
        <f t="shared" si="4"/>
        <v>0</v>
      </c>
      <c r="D87" s="3"/>
      <c r="I87" s="3" t="s">
        <v>14</v>
      </c>
      <c r="J87" s="1">
        <f t="shared" si="5"/>
        <v>0</v>
      </c>
      <c r="K87" s="3"/>
    </row>
    <row r="88" spans="2:12" x14ac:dyDescent="0.25">
      <c r="B88" s="3" t="s">
        <v>15</v>
      </c>
      <c r="C88" s="1">
        <f t="shared" si="4"/>
        <v>0</v>
      </c>
      <c r="D88" s="3"/>
      <c r="I88" s="3" t="s">
        <v>15</v>
      </c>
      <c r="J88" s="1">
        <f t="shared" si="5"/>
        <v>0</v>
      </c>
      <c r="K88" s="3"/>
    </row>
    <row r="89" spans="2:12" x14ac:dyDescent="0.25">
      <c r="B89" s="3" t="s">
        <v>16</v>
      </c>
      <c r="C89" s="1">
        <f t="shared" si="4"/>
        <v>0</v>
      </c>
      <c r="D89" s="3"/>
      <c r="I89" s="3" t="s">
        <v>16</v>
      </c>
      <c r="J89" s="1">
        <f t="shared" si="5"/>
        <v>0</v>
      </c>
      <c r="K89" s="3"/>
    </row>
    <row r="90" spans="2:12" x14ac:dyDescent="0.25">
      <c r="B90" s="3" t="s">
        <v>17</v>
      </c>
      <c r="C90" s="1">
        <f t="shared" si="4"/>
        <v>0</v>
      </c>
      <c r="D90" s="3"/>
      <c r="I90" s="3" t="s">
        <v>17</v>
      </c>
      <c r="J90" s="1">
        <f t="shared" si="5"/>
        <v>0</v>
      </c>
      <c r="K90" s="3"/>
    </row>
    <row r="91" spans="2:12" x14ac:dyDescent="0.25">
      <c r="B91" s="3" t="s">
        <v>18</v>
      </c>
      <c r="C91" s="1">
        <f t="shared" si="4"/>
        <v>0</v>
      </c>
      <c r="D91" s="3"/>
      <c r="I91" s="3" t="s">
        <v>18</v>
      </c>
      <c r="J91" s="1">
        <f t="shared" si="5"/>
        <v>0</v>
      </c>
      <c r="K91" s="3"/>
    </row>
    <row r="92" spans="2:12" x14ac:dyDescent="0.25">
      <c r="B92" s="3" t="s">
        <v>44</v>
      </c>
      <c r="C92" s="8">
        <f t="shared" si="4"/>
        <v>0</v>
      </c>
      <c r="D92" s="3"/>
      <c r="I92" s="3" t="s">
        <v>44</v>
      </c>
      <c r="J92" s="8">
        <f t="shared" si="5"/>
        <v>0</v>
      </c>
      <c r="K92" s="3"/>
    </row>
    <row r="93" spans="2:12" x14ac:dyDescent="0.25">
      <c r="B93" s="3" t="s">
        <v>20</v>
      </c>
      <c r="C93" s="1">
        <f t="shared" si="4"/>
        <v>0</v>
      </c>
      <c r="D93" s="3"/>
      <c r="I93" s="3" t="s">
        <v>20</v>
      </c>
      <c r="J93" s="1">
        <f t="shared" si="5"/>
        <v>0</v>
      </c>
      <c r="K93" s="3"/>
    </row>
    <row r="94" spans="2:12" x14ac:dyDescent="0.25">
      <c r="B94" s="3" t="s">
        <v>21</v>
      </c>
      <c r="C94" s="1">
        <f t="shared" si="4"/>
        <v>0</v>
      </c>
      <c r="D94" s="3"/>
      <c r="I94" s="3" t="s">
        <v>21</v>
      </c>
      <c r="J94" s="1">
        <f t="shared" si="5"/>
        <v>0</v>
      </c>
      <c r="K94" s="3"/>
    </row>
    <row r="95" spans="2:12" x14ac:dyDescent="0.25">
      <c r="B95" s="3" t="s">
        <v>28</v>
      </c>
      <c r="C95" s="7">
        <f t="shared" si="4"/>
        <v>0</v>
      </c>
      <c r="D95" s="3"/>
      <c r="I95" s="3" t="s">
        <v>28</v>
      </c>
      <c r="J95" s="7">
        <f t="shared" si="5"/>
        <v>0</v>
      </c>
      <c r="K95" s="3"/>
    </row>
    <row r="96" spans="2:12" x14ac:dyDescent="0.25">
      <c r="B96" s="3" t="s">
        <v>22</v>
      </c>
      <c r="C96" s="1">
        <f t="shared" si="4"/>
        <v>0</v>
      </c>
      <c r="D96" s="3"/>
      <c r="I96" s="3" t="s">
        <v>22</v>
      </c>
      <c r="J96" s="1">
        <f t="shared" si="5"/>
        <v>0</v>
      </c>
      <c r="K96" s="3"/>
    </row>
    <row r="97" spans="2:12" x14ac:dyDescent="0.25">
      <c r="B97" s="3" t="s">
        <v>23</v>
      </c>
      <c r="C97" s="1">
        <f t="shared" si="4"/>
        <v>0</v>
      </c>
      <c r="D97" s="3"/>
      <c r="I97" s="3" t="s">
        <v>23</v>
      </c>
      <c r="J97" s="1">
        <f t="shared" si="5"/>
        <v>0</v>
      </c>
      <c r="K97" s="3"/>
    </row>
    <row r="98" spans="2:12" x14ac:dyDescent="0.25">
      <c r="B98" s="3" t="s">
        <v>24</v>
      </c>
      <c r="C98" s="1">
        <f t="shared" si="4"/>
        <v>0</v>
      </c>
      <c r="D98" s="3"/>
      <c r="I98" s="3" t="s">
        <v>24</v>
      </c>
      <c r="J98" s="1">
        <f t="shared" si="5"/>
        <v>0</v>
      </c>
      <c r="K98" s="3"/>
    </row>
    <row r="99" spans="2:12" ht="45.75" customHeight="1" x14ac:dyDescent="0.25">
      <c r="B99" s="22" t="s">
        <v>106</v>
      </c>
      <c r="C99" s="21"/>
      <c r="D99" s="21"/>
      <c r="E99" s="21"/>
      <c r="I99" s="22" t="s">
        <v>105</v>
      </c>
      <c r="J99" s="21"/>
      <c r="K99" s="21"/>
      <c r="L99" s="21"/>
    </row>
    <row r="103" spans="2:12" x14ac:dyDescent="0.25">
      <c r="B103" s="3" t="s">
        <v>1</v>
      </c>
      <c r="C103" s="1">
        <f>VALUE(IF(ISNUMBER(SEARCH("-",B103)),(--MID(B103,FIND("-",B103),LEN(B103))),VALUE(MID(B103,3,LEN(B103)-2))))</f>
        <v>123</v>
      </c>
      <c r="D103" s="3"/>
      <c r="I103" s="3" t="s">
        <v>1</v>
      </c>
      <c r="J103" s="1">
        <f>VALUE(IF(ISNUMBER(SEARCH("-",I103)),(--MID(I103,FIND("-",I103),LEN(I103))),VALUE(MID(I103,3,LEN(I103)-2))))</f>
        <v>123</v>
      </c>
      <c r="K103" s="3"/>
    </row>
    <row r="104" spans="2:12" x14ac:dyDescent="0.25">
      <c r="B104" s="3" t="s">
        <v>2</v>
      </c>
      <c r="C104" s="1">
        <f t="shared" ref="C104:C132" si="6">VALUE(IF(ISNUMBER(SEARCH("-",B104)),(--MID(B104,FIND("-",B104),LEN(B104))),VALUE(MID(B104,3,LEN(B104)-2))))</f>
        <v>1</v>
      </c>
      <c r="D104" s="3"/>
      <c r="I104" s="3" t="s">
        <v>2</v>
      </c>
      <c r="J104" s="1">
        <f t="shared" ref="J104:J132" si="7">VALUE(IF(ISNUMBER(SEARCH("-",I104)),(--MID(I104,FIND("-",I104),LEN(I104))),VALUE(MID(I104,3,LEN(I104)-2))))</f>
        <v>1</v>
      </c>
      <c r="K104" s="3"/>
    </row>
    <row r="105" spans="2:12" x14ac:dyDescent="0.25">
      <c r="B105" s="3" t="s">
        <v>114</v>
      </c>
      <c r="C105" s="7">
        <f t="shared" si="6"/>
        <v>876.43</v>
      </c>
      <c r="D105" s="3"/>
      <c r="I105" s="3" t="s">
        <v>123</v>
      </c>
      <c r="J105" s="7">
        <f t="shared" si="7"/>
        <v>-876.43</v>
      </c>
      <c r="K105" s="3"/>
    </row>
    <row r="106" spans="2:12" x14ac:dyDescent="0.25">
      <c r="B106" s="3" t="s">
        <v>115</v>
      </c>
      <c r="C106" s="1">
        <f t="shared" si="6"/>
        <v>72.86</v>
      </c>
      <c r="D106" s="3"/>
      <c r="I106" s="3" t="s">
        <v>124</v>
      </c>
      <c r="J106" s="1">
        <f t="shared" si="7"/>
        <v>-72.86</v>
      </c>
      <c r="K106" s="3"/>
    </row>
    <row r="107" spans="2:12" x14ac:dyDescent="0.25">
      <c r="B107" s="3" t="s">
        <v>5</v>
      </c>
      <c r="C107" s="1">
        <f t="shared" si="6"/>
        <v>0</v>
      </c>
      <c r="D107" s="3"/>
      <c r="I107" s="3" t="s">
        <v>125</v>
      </c>
      <c r="J107" s="1">
        <f t="shared" si="7"/>
        <v>875.36</v>
      </c>
      <c r="K107" s="3"/>
    </row>
    <row r="108" spans="2:12" x14ac:dyDescent="0.25">
      <c r="B108" s="3" t="s">
        <v>6</v>
      </c>
      <c r="C108" s="1">
        <f t="shared" si="6"/>
        <v>0</v>
      </c>
      <c r="D108" s="3"/>
      <c r="I108" s="3" t="s">
        <v>126</v>
      </c>
      <c r="J108" s="1">
        <f t="shared" si="7"/>
        <v>3</v>
      </c>
      <c r="K108" s="3"/>
    </row>
    <row r="109" spans="2:12" x14ac:dyDescent="0.25">
      <c r="B109" s="3" t="s">
        <v>25</v>
      </c>
      <c r="C109" s="7">
        <f t="shared" si="6"/>
        <v>0</v>
      </c>
      <c r="D109" s="3"/>
      <c r="I109" s="3" t="s">
        <v>25</v>
      </c>
      <c r="J109" s="7">
        <f t="shared" si="7"/>
        <v>0</v>
      </c>
      <c r="K109" s="3"/>
    </row>
    <row r="110" spans="2:12" x14ac:dyDescent="0.25">
      <c r="B110" s="3" t="s">
        <v>7</v>
      </c>
      <c r="C110" s="1">
        <f t="shared" si="6"/>
        <v>0</v>
      </c>
      <c r="D110" s="3"/>
      <c r="I110" s="3" t="s">
        <v>7</v>
      </c>
      <c r="J110" s="1">
        <f t="shared" si="7"/>
        <v>0</v>
      </c>
      <c r="K110" s="3"/>
    </row>
    <row r="111" spans="2:12" x14ac:dyDescent="0.25">
      <c r="B111" s="3" t="s">
        <v>8</v>
      </c>
      <c r="C111" s="1">
        <f t="shared" si="6"/>
        <v>0</v>
      </c>
      <c r="D111" s="3"/>
      <c r="I111" s="3" t="s">
        <v>8</v>
      </c>
      <c r="J111" s="1">
        <f t="shared" si="7"/>
        <v>0</v>
      </c>
      <c r="K111" s="3"/>
    </row>
    <row r="112" spans="2:12" x14ac:dyDescent="0.25">
      <c r="B112" s="3" t="s">
        <v>9</v>
      </c>
      <c r="C112" s="1">
        <f t="shared" si="6"/>
        <v>0</v>
      </c>
      <c r="D112" s="3"/>
      <c r="I112" s="3" t="s">
        <v>9</v>
      </c>
      <c r="J112" s="1">
        <f t="shared" si="7"/>
        <v>0</v>
      </c>
      <c r="K112" s="3"/>
    </row>
    <row r="113" spans="2:12" x14ac:dyDescent="0.25">
      <c r="B113" s="3" t="s">
        <v>116</v>
      </c>
      <c r="C113" s="7">
        <f t="shared" si="6"/>
        <v>39.29</v>
      </c>
      <c r="D113" s="3"/>
      <c r="I113" s="3" t="s">
        <v>127</v>
      </c>
      <c r="J113" s="7">
        <f t="shared" si="7"/>
        <v>-39.29</v>
      </c>
      <c r="K113" s="3"/>
    </row>
    <row r="114" spans="2:12" x14ac:dyDescent="0.25">
      <c r="B114" s="3" t="s">
        <v>42</v>
      </c>
      <c r="C114" s="12">
        <f t="shared" si="6"/>
        <v>0</v>
      </c>
      <c r="D114" s="3"/>
      <c r="I114" s="3" t="s">
        <v>128</v>
      </c>
      <c r="J114" s="12">
        <f t="shared" si="7"/>
        <v>2</v>
      </c>
      <c r="K114" s="3"/>
    </row>
    <row r="115" spans="2:12" x14ac:dyDescent="0.25">
      <c r="B115" s="3" t="s">
        <v>117</v>
      </c>
      <c r="C115" s="8">
        <f t="shared" si="6"/>
        <v>38.22</v>
      </c>
      <c r="D115" s="3"/>
      <c r="E115" s="1"/>
      <c r="I115" s="3" t="s">
        <v>129</v>
      </c>
      <c r="J115" s="8">
        <f t="shared" si="7"/>
        <v>-38.22</v>
      </c>
      <c r="K115" s="3"/>
      <c r="L115" s="1"/>
    </row>
    <row r="116" spans="2:12" x14ac:dyDescent="0.25">
      <c r="B116" s="3" t="s">
        <v>118</v>
      </c>
      <c r="C116" s="1">
        <f t="shared" si="6"/>
        <v>188</v>
      </c>
      <c r="D116" s="3"/>
      <c r="I116" s="3" t="s">
        <v>130</v>
      </c>
      <c r="J116" s="1">
        <f t="shared" si="7"/>
        <v>189</v>
      </c>
      <c r="K116" s="3"/>
    </row>
    <row r="117" spans="2:12" x14ac:dyDescent="0.25">
      <c r="B117" s="3" t="s">
        <v>119</v>
      </c>
      <c r="C117" s="5">
        <f t="shared" si="6"/>
        <v>8134558.9000000004</v>
      </c>
      <c r="D117" s="3"/>
      <c r="E117" s="1"/>
      <c r="I117" s="3" t="s">
        <v>131</v>
      </c>
      <c r="J117" s="5">
        <f t="shared" si="7"/>
        <v>8135396.04</v>
      </c>
      <c r="K117" s="3"/>
      <c r="L117" s="1"/>
    </row>
    <row r="118" spans="2:12" x14ac:dyDescent="0.25">
      <c r="B118" s="3" t="s">
        <v>120</v>
      </c>
      <c r="C118" s="1">
        <f t="shared" si="6"/>
        <v>189</v>
      </c>
      <c r="D118" s="3"/>
      <c r="I118" s="3" t="s">
        <v>132</v>
      </c>
      <c r="J118" s="1">
        <f t="shared" si="7"/>
        <v>190</v>
      </c>
      <c r="K118" s="3"/>
    </row>
    <row r="119" spans="2:12" x14ac:dyDescent="0.25">
      <c r="B119" s="3" t="s">
        <v>121</v>
      </c>
      <c r="C119" s="5">
        <f t="shared" si="6"/>
        <v>8135396.04</v>
      </c>
      <c r="D119" s="6" t="str">
        <f>IF(C119=E119,"=","!=")</f>
        <v>=</v>
      </c>
      <c r="E119" s="9">
        <f>C105-C109-C113-C129+C117</f>
        <v>8135396.04</v>
      </c>
      <c r="I119" s="3" t="s">
        <v>133</v>
      </c>
      <c r="J119" s="5">
        <f t="shared" si="7"/>
        <v>8134558.9000000004</v>
      </c>
      <c r="K119" s="6" t="str">
        <f>IF(J119=L119,"=","!=")</f>
        <v>=</v>
      </c>
      <c r="L119" s="9">
        <f>J105-J109-J113-J129+J117</f>
        <v>8134558.9000000004</v>
      </c>
    </row>
    <row r="120" spans="2:12" x14ac:dyDescent="0.25">
      <c r="B120" s="3" t="s">
        <v>0</v>
      </c>
      <c r="C120" s="1" t="str">
        <f>MID(B120,FIND("/",B120)-2,10)</f>
        <v>03/26/2025</v>
      </c>
      <c r="D120" s="16" t="str">
        <f>IF(D119="=","OK",(C119-E119))</f>
        <v>OK</v>
      </c>
      <c r="I120" s="3" t="s">
        <v>0</v>
      </c>
      <c r="J120" s="1" t="str">
        <f>MID(I120,FIND("/",I120)-2,10)</f>
        <v>03/26/2025</v>
      </c>
      <c r="K120" s="16" t="str">
        <f>IF(K119="=","OK",(J119-L119))</f>
        <v>OK</v>
      </c>
    </row>
    <row r="121" spans="2:12" x14ac:dyDescent="0.25">
      <c r="B121" s="3" t="s">
        <v>14</v>
      </c>
      <c r="C121" s="1">
        <f t="shared" si="6"/>
        <v>0</v>
      </c>
      <c r="D121" s="3"/>
      <c r="I121" s="3" t="s">
        <v>14</v>
      </c>
      <c r="J121" s="1">
        <f t="shared" si="7"/>
        <v>0</v>
      </c>
      <c r="K121" s="3"/>
    </row>
    <row r="122" spans="2:12" x14ac:dyDescent="0.25">
      <c r="B122" s="3" t="s">
        <v>15</v>
      </c>
      <c r="C122" s="1">
        <f t="shared" si="6"/>
        <v>0</v>
      </c>
      <c r="D122" s="3"/>
      <c r="I122" s="3" t="s">
        <v>15</v>
      </c>
      <c r="J122" s="1">
        <f t="shared" si="7"/>
        <v>0</v>
      </c>
      <c r="K122" s="3"/>
    </row>
    <row r="123" spans="2:12" x14ac:dyDescent="0.25">
      <c r="B123" s="3" t="s">
        <v>16</v>
      </c>
      <c r="C123" s="1">
        <f t="shared" si="6"/>
        <v>0</v>
      </c>
      <c r="D123" s="3"/>
      <c r="I123" s="3" t="s">
        <v>16</v>
      </c>
      <c r="J123" s="1">
        <f t="shared" si="7"/>
        <v>0</v>
      </c>
      <c r="K123" s="3"/>
    </row>
    <row r="124" spans="2:12" x14ac:dyDescent="0.25">
      <c r="B124" s="3" t="s">
        <v>17</v>
      </c>
      <c r="C124" s="1">
        <f t="shared" si="6"/>
        <v>0</v>
      </c>
      <c r="D124" s="3"/>
      <c r="I124" s="3" t="s">
        <v>17</v>
      </c>
      <c r="J124" s="1">
        <f t="shared" si="7"/>
        <v>0</v>
      </c>
      <c r="K124" s="3"/>
    </row>
    <row r="125" spans="2:12" x14ac:dyDescent="0.25">
      <c r="B125" s="3" t="s">
        <v>18</v>
      </c>
      <c r="C125" s="1">
        <f t="shared" si="6"/>
        <v>0</v>
      </c>
      <c r="D125" s="3"/>
      <c r="I125" s="3" t="s">
        <v>18</v>
      </c>
      <c r="J125" s="1">
        <f t="shared" si="7"/>
        <v>0</v>
      </c>
      <c r="K125" s="3"/>
    </row>
    <row r="126" spans="2:12" x14ac:dyDescent="0.25">
      <c r="B126" s="3" t="s">
        <v>122</v>
      </c>
      <c r="C126" s="8">
        <f t="shared" si="6"/>
        <v>157.16</v>
      </c>
      <c r="D126" s="3"/>
      <c r="I126" s="3" t="s">
        <v>134</v>
      </c>
      <c r="J126" s="8">
        <f t="shared" si="7"/>
        <v>-157.16</v>
      </c>
      <c r="K126" s="3"/>
    </row>
    <row r="127" spans="2:12" x14ac:dyDescent="0.25">
      <c r="B127" s="3" t="s">
        <v>20</v>
      </c>
      <c r="C127" s="1">
        <f t="shared" si="6"/>
        <v>0</v>
      </c>
      <c r="D127" s="3"/>
      <c r="I127" s="3" t="s">
        <v>20</v>
      </c>
      <c r="J127" s="1">
        <f t="shared" si="7"/>
        <v>0</v>
      </c>
      <c r="K127" s="3"/>
    </row>
    <row r="128" spans="2:12" x14ac:dyDescent="0.25">
      <c r="B128" s="3" t="s">
        <v>21</v>
      </c>
      <c r="C128" s="1">
        <f t="shared" si="6"/>
        <v>0</v>
      </c>
      <c r="D128" s="3"/>
      <c r="I128" s="3" t="s">
        <v>21</v>
      </c>
      <c r="J128" s="1">
        <f t="shared" si="7"/>
        <v>0</v>
      </c>
      <c r="K128" s="3"/>
    </row>
    <row r="129" spans="2:12" x14ac:dyDescent="0.25">
      <c r="B129" s="3" t="s">
        <v>28</v>
      </c>
      <c r="C129" s="7">
        <f t="shared" si="6"/>
        <v>0</v>
      </c>
      <c r="D129" s="3"/>
      <c r="I129" s="3" t="s">
        <v>28</v>
      </c>
      <c r="J129" s="7">
        <f t="shared" si="7"/>
        <v>0</v>
      </c>
      <c r="K129" s="3"/>
    </row>
    <row r="130" spans="2:12" x14ac:dyDescent="0.25">
      <c r="B130" s="3" t="s">
        <v>22</v>
      </c>
      <c r="C130" s="1">
        <f t="shared" si="6"/>
        <v>0</v>
      </c>
      <c r="D130" s="3"/>
      <c r="I130" s="3" t="s">
        <v>22</v>
      </c>
      <c r="J130" s="1">
        <f t="shared" si="7"/>
        <v>0</v>
      </c>
      <c r="K130" s="3"/>
    </row>
    <row r="131" spans="2:12" x14ac:dyDescent="0.25">
      <c r="B131" s="3" t="s">
        <v>23</v>
      </c>
      <c r="C131" s="1">
        <f t="shared" si="6"/>
        <v>0</v>
      </c>
      <c r="D131" s="3"/>
      <c r="I131" s="3" t="s">
        <v>23</v>
      </c>
      <c r="J131" s="1">
        <f t="shared" si="7"/>
        <v>0</v>
      </c>
      <c r="K131" s="3"/>
    </row>
    <row r="132" spans="2:12" x14ac:dyDescent="0.25">
      <c r="B132" s="3" t="s">
        <v>24</v>
      </c>
      <c r="C132" s="1">
        <f t="shared" si="6"/>
        <v>0</v>
      </c>
      <c r="D132" s="3"/>
      <c r="I132" s="3" t="s">
        <v>24</v>
      </c>
      <c r="J132" s="1">
        <f t="shared" si="7"/>
        <v>0</v>
      </c>
      <c r="K132" s="3"/>
    </row>
    <row r="133" spans="2:12" ht="45.75" customHeight="1" x14ac:dyDescent="0.25">
      <c r="B133" s="22" t="s">
        <v>136</v>
      </c>
      <c r="C133" s="21"/>
      <c r="D133" s="21"/>
      <c r="E133" s="21"/>
      <c r="I133" s="22" t="s">
        <v>135</v>
      </c>
      <c r="J133" s="21"/>
      <c r="K133" s="21"/>
      <c r="L133" s="21"/>
    </row>
    <row r="137" spans="2:12" x14ac:dyDescent="0.25">
      <c r="B137" s="3" t="s">
        <v>1</v>
      </c>
      <c r="C137" s="1">
        <f>VALUE(IF(ISNUMBER(SEARCH("-",B137)),(--MID(B137,FIND("-",B137),LEN(B137))),VALUE(MID(B137,3,LEN(B137)-2))))</f>
        <v>123</v>
      </c>
      <c r="D137" s="3"/>
      <c r="I137" s="3" t="s">
        <v>1</v>
      </c>
      <c r="J137" s="1">
        <f>VALUE(IF(ISNUMBER(SEARCH("-",I137)),(--MID(I137,FIND("-",I137),LEN(I137))),VALUE(MID(I137,3,LEN(I137)-2))))</f>
        <v>123</v>
      </c>
      <c r="K137" s="3"/>
    </row>
    <row r="138" spans="2:12" x14ac:dyDescent="0.25">
      <c r="B138" s="3" t="s">
        <v>2</v>
      </c>
      <c r="C138" s="1">
        <f t="shared" ref="C138:C166" si="8">VALUE(IF(ISNUMBER(SEARCH("-",B138)),(--MID(B138,FIND("-",B138),LEN(B138))),VALUE(MID(B138,3,LEN(B138)-2))))</f>
        <v>1</v>
      </c>
      <c r="D138" s="3"/>
      <c r="I138" s="3" t="s">
        <v>2</v>
      </c>
      <c r="J138" s="1">
        <f t="shared" ref="J138:J166" si="9">VALUE(IF(ISNUMBER(SEARCH("-",I138)),(--MID(I138,FIND("-",I138),LEN(I138))),VALUE(MID(I138,3,LEN(I138)-2))))</f>
        <v>1</v>
      </c>
      <c r="K138" s="3"/>
    </row>
    <row r="139" spans="2:12" x14ac:dyDescent="0.25">
      <c r="B139" s="3" t="s">
        <v>114</v>
      </c>
      <c r="C139" s="7">
        <f t="shared" si="8"/>
        <v>876.43</v>
      </c>
      <c r="D139" s="3"/>
      <c r="I139" s="3" t="s">
        <v>123</v>
      </c>
      <c r="J139" s="7">
        <f t="shared" si="9"/>
        <v>-876.43</v>
      </c>
      <c r="K139" s="3"/>
    </row>
    <row r="140" spans="2:12" x14ac:dyDescent="0.25">
      <c r="B140" s="3" t="s">
        <v>115</v>
      </c>
      <c r="C140" s="1">
        <f t="shared" si="8"/>
        <v>72.86</v>
      </c>
      <c r="D140" s="3"/>
      <c r="I140" s="3" t="s">
        <v>140</v>
      </c>
      <c r="J140" s="1">
        <f t="shared" si="9"/>
        <v>-72.849999999999994</v>
      </c>
      <c r="K140" s="3"/>
    </row>
    <row r="141" spans="2:12" x14ac:dyDescent="0.25">
      <c r="B141" s="3" t="s">
        <v>5</v>
      </c>
      <c r="C141" s="1">
        <f t="shared" si="8"/>
        <v>0</v>
      </c>
      <c r="D141" s="3"/>
      <c r="I141" s="3" t="s">
        <v>125</v>
      </c>
      <c r="J141" s="1">
        <f t="shared" si="9"/>
        <v>875.36</v>
      </c>
      <c r="K141" s="3"/>
    </row>
    <row r="142" spans="2:12" x14ac:dyDescent="0.25">
      <c r="B142" s="3" t="s">
        <v>6</v>
      </c>
      <c r="C142" s="1">
        <f t="shared" si="8"/>
        <v>0</v>
      </c>
      <c r="D142" s="3"/>
      <c r="I142" s="3" t="s">
        <v>126</v>
      </c>
      <c r="J142" s="1">
        <f t="shared" si="9"/>
        <v>3</v>
      </c>
      <c r="K142" s="3"/>
    </row>
    <row r="143" spans="2:12" x14ac:dyDescent="0.25">
      <c r="B143" s="3" t="s">
        <v>25</v>
      </c>
      <c r="C143" s="7">
        <f t="shared" si="8"/>
        <v>0</v>
      </c>
      <c r="D143" s="3"/>
      <c r="I143" s="3" t="s">
        <v>25</v>
      </c>
      <c r="J143" s="7">
        <f t="shared" si="9"/>
        <v>0</v>
      </c>
      <c r="K143" s="3"/>
    </row>
    <row r="144" spans="2:12" x14ac:dyDescent="0.25">
      <c r="B144" s="3" t="s">
        <v>7</v>
      </c>
      <c r="C144" s="1">
        <f t="shared" si="8"/>
        <v>0</v>
      </c>
      <c r="D144" s="3"/>
      <c r="I144" s="3" t="s">
        <v>7</v>
      </c>
      <c r="J144" s="1">
        <f t="shared" si="9"/>
        <v>0</v>
      </c>
      <c r="K144" s="3"/>
    </row>
    <row r="145" spans="2:12" x14ac:dyDescent="0.25">
      <c r="B145" s="3" t="s">
        <v>8</v>
      </c>
      <c r="C145" s="1">
        <f t="shared" si="8"/>
        <v>0</v>
      </c>
      <c r="D145" s="3"/>
      <c r="I145" s="3" t="s">
        <v>8</v>
      </c>
      <c r="J145" s="1">
        <f t="shared" si="9"/>
        <v>0</v>
      </c>
      <c r="K145" s="3"/>
    </row>
    <row r="146" spans="2:12" x14ac:dyDescent="0.25">
      <c r="B146" s="3" t="s">
        <v>9</v>
      </c>
      <c r="C146" s="1">
        <f t="shared" si="8"/>
        <v>0</v>
      </c>
      <c r="D146" s="3"/>
      <c r="I146" s="3" t="s">
        <v>9</v>
      </c>
      <c r="J146" s="1">
        <f t="shared" si="9"/>
        <v>0</v>
      </c>
      <c r="K146" s="3"/>
    </row>
    <row r="147" spans="2:12" x14ac:dyDescent="0.25">
      <c r="B147" s="3" t="s">
        <v>116</v>
      </c>
      <c r="C147" s="7">
        <f t="shared" si="8"/>
        <v>39.29</v>
      </c>
      <c r="D147" s="3"/>
      <c r="I147" s="3" t="s">
        <v>127</v>
      </c>
      <c r="J147" s="7">
        <f t="shared" si="9"/>
        <v>-39.29</v>
      </c>
      <c r="K147" s="3"/>
    </row>
    <row r="148" spans="2:12" x14ac:dyDescent="0.25">
      <c r="B148" s="3" t="s">
        <v>42</v>
      </c>
      <c r="C148" s="12">
        <f t="shared" si="8"/>
        <v>0</v>
      </c>
      <c r="D148" s="3"/>
      <c r="I148" s="3" t="s">
        <v>128</v>
      </c>
      <c r="J148" s="12">
        <f t="shared" si="9"/>
        <v>2</v>
      </c>
      <c r="K148" s="3"/>
    </row>
    <row r="149" spans="2:12" x14ac:dyDescent="0.25">
      <c r="B149" s="3" t="s">
        <v>117</v>
      </c>
      <c r="C149" s="8">
        <f t="shared" si="8"/>
        <v>38.22</v>
      </c>
      <c r="D149" s="3"/>
      <c r="E149" s="1"/>
      <c r="I149" s="3" t="s">
        <v>129</v>
      </c>
      <c r="J149" s="8">
        <f t="shared" si="9"/>
        <v>-38.22</v>
      </c>
      <c r="K149" s="3"/>
      <c r="L149" s="1"/>
    </row>
    <row r="150" spans="2:12" x14ac:dyDescent="0.25">
      <c r="B150" s="3" t="s">
        <v>137</v>
      </c>
      <c r="C150" s="1">
        <f t="shared" si="8"/>
        <v>190</v>
      </c>
      <c r="D150" s="3"/>
      <c r="I150" s="3" t="s">
        <v>141</v>
      </c>
      <c r="J150" s="1">
        <f t="shared" si="9"/>
        <v>191</v>
      </c>
      <c r="K150" s="3"/>
    </row>
    <row r="151" spans="2:12" x14ac:dyDescent="0.25">
      <c r="B151" s="3" t="s">
        <v>119</v>
      </c>
      <c r="C151" s="5">
        <f t="shared" si="8"/>
        <v>8134558.9000000004</v>
      </c>
      <c r="D151" s="3"/>
      <c r="E151" s="1"/>
      <c r="I151" s="3" t="s">
        <v>131</v>
      </c>
      <c r="J151" s="5">
        <f t="shared" si="9"/>
        <v>8135396.04</v>
      </c>
      <c r="K151" s="3"/>
      <c r="L151" s="1"/>
    </row>
    <row r="152" spans="2:12" x14ac:dyDescent="0.25">
      <c r="B152" s="3" t="s">
        <v>138</v>
      </c>
      <c r="C152" s="1">
        <f t="shared" si="8"/>
        <v>191</v>
      </c>
      <c r="D152" s="3"/>
      <c r="I152" s="3" t="s">
        <v>142</v>
      </c>
      <c r="J152" s="1">
        <f t="shared" si="9"/>
        <v>192</v>
      </c>
      <c r="K152" s="3"/>
    </row>
    <row r="153" spans="2:12" x14ac:dyDescent="0.25">
      <c r="B153" s="3" t="s">
        <v>121</v>
      </c>
      <c r="C153" s="5">
        <f t="shared" si="8"/>
        <v>8135396.04</v>
      </c>
      <c r="D153" s="6" t="str">
        <f>IF(C153=E153,"=","!=")</f>
        <v>=</v>
      </c>
      <c r="E153" s="9">
        <f>C139-C143-C147-C163+C151</f>
        <v>8135396.04</v>
      </c>
      <c r="I153" s="3" t="s">
        <v>133</v>
      </c>
      <c r="J153" s="5">
        <f t="shared" si="9"/>
        <v>8134558.9000000004</v>
      </c>
      <c r="K153" s="6" t="str">
        <f>IF(J153=L153,"=","!=")</f>
        <v>=</v>
      </c>
      <c r="L153" s="9">
        <f>J139-J143-J147-J163+J151</f>
        <v>8134558.9000000004</v>
      </c>
    </row>
    <row r="154" spans="2:12" x14ac:dyDescent="0.25">
      <c r="B154" s="3" t="s">
        <v>0</v>
      </c>
      <c r="C154" s="1" t="str">
        <f>MID(B154,FIND("/",B154)-2,10)</f>
        <v>03/26/2025</v>
      </c>
      <c r="D154" s="16" t="str">
        <f>IF(D153="=","OK",(C153-E153))</f>
        <v>OK</v>
      </c>
      <c r="I154" s="3" t="s">
        <v>0</v>
      </c>
      <c r="J154" s="1" t="str">
        <f>MID(I154,FIND("/",I154)-2,10)</f>
        <v>03/26/2025</v>
      </c>
      <c r="K154" s="16" t="str">
        <f>IF(K153="=","OK",(J153-L153))</f>
        <v>OK</v>
      </c>
    </row>
    <row r="155" spans="2:12" x14ac:dyDescent="0.25">
      <c r="B155" s="3" t="s">
        <v>14</v>
      </c>
      <c r="C155" s="1">
        <f t="shared" si="8"/>
        <v>0</v>
      </c>
      <c r="D155" s="3"/>
      <c r="I155" s="3" t="s">
        <v>14</v>
      </c>
      <c r="J155" s="1">
        <f t="shared" si="9"/>
        <v>0</v>
      </c>
      <c r="K155" s="3"/>
    </row>
    <row r="156" spans="2:12" x14ac:dyDescent="0.25">
      <c r="B156" s="3" t="s">
        <v>15</v>
      </c>
      <c r="C156" s="1">
        <f t="shared" si="8"/>
        <v>0</v>
      </c>
      <c r="D156" s="3"/>
      <c r="I156" s="3" t="s">
        <v>15</v>
      </c>
      <c r="J156" s="1">
        <f t="shared" si="9"/>
        <v>0</v>
      </c>
      <c r="K156" s="3"/>
    </row>
    <row r="157" spans="2:12" x14ac:dyDescent="0.25">
      <c r="B157" s="3" t="s">
        <v>16</v>
      </c>
      <c r="C157" s="1">
        <f t="shared" si="8"/>
        <v>0</v>
      </c>
      <c r="D157" s="3"/>
      <c r="I157" s="3" t="s">
        <v>16</v>
      </c>
      <c r="J157" s="1">
        <f t="shared" si="9"/>
        <v>0</v>
      </c>
      <c r="K157" s="3"/>
    </row>
    <row r="158" spans="2:12" x14ac:dyDescent="0.25">
      <c r="B158" s="3" t="s">
        <v>17</v>
      </c>
      <c r="C158" s="1">
        <f t="shared" si="8"/>
        <v>0</v>
      </c>
      <c r="D158" s="3"/>
      <c r="I158" s="3" t="s">
        <v>17</v>
      </c>
      <c r="J158" s="1">
        <f t="shared" si="9"/>
        <v>0</v>
      </c>
      <c r="K158" s="3"/>
    </row>
    <row r="159" spans="2:12" x14ac:dyDescent="0.25">
      <c r="B159" s="3" t="s">
        <v>18</v>
      </c>
      <c r="C159" s="1">
        <f t="shared" si="8"/>
        <v>0</v>
      </c>
      <c r="D159" s="3"/>
      <c r="I159" s="3" t="s">
        <v>18</v>
      </c>
      <c r="J159" s="1">
        <f t="shared" si="9"/>
        <v>0</v>
      </c>
      <c r="K159" s="3"/>
    </row>
    <row r="160" spans="2:12" x14ac:dyDescent="0.25">
      <c r="B160" s="3" t="s">
        <v>122</v>
      </c>
      <c r="C160" s="8">
        <f t="shared" si="8"/>
        <v>157.16</v>
      </c>
      <c r="D160" s="3"/>
      <c r="I160" s="3" t="s">
        <v>134</v>
      </c>
      <c r="J160" s="8">
        <f t="shared" si="9"/>
        <v>-157.16</v>
      </c>
      <c r="K160" s="3"/>
    </row>
    <row r="161" spans="2:12" x14ac:dyDescent="0.25">
      <c r="B161" s="3" t="s">
        <v>20</v>
      </c>
      <c r="C161" s="1">
        <f t="shared" si="8"/>
        <v>0</v>
      </c>
      <c r="D161" s="3"/>
      <c r="I161" s="3" t="s">
        <v>20</v>
      </c>
      <c r="J161" s="1">
        <f t="shared" si="9"/>
        <v>0</v>
      </c>
      <c r="K161" s="3"/>
    </row>
    <row r="162" spans="2:12" x14ac:dyDescent="0.25">
      <c r="B162" s="3" t="s">
        <v>21</v>
      </c>
      <c r="C162" s="1">
        <f t="shared" si="8"/>
        <v>0</v>
      </c>
      <c r="D162" s="3"/>
      <c r="I162" s="3" t="s">
        <v>21</v>
      </c>
      <c r="J162" s="1">
        <f t="shared" si="9"/>
        <v>0</v>
      </c>
      <c r="K162" s="3"/>
    </row>
    <row r="163" spans="2:12" x14ac:dyDescent="0.25">
      <c r="B163" s="3" t="s">
        <v>28</v>
      </c>
      <c r="C163" s="7">
        <f t="shared" si="8"/>
        <v>0</v>
      </c>
      <c r="D163" s="3"/>
      <c r="I163" s="3" t="s">
        <v>28</v>
      </c>
      <c r="J163" s="7">
        <f t="shared" si="9"/>
        <v>0</v>
      </c>
      <c r="K163" s="3"/>
    </row>
    <row r="164" spans="2:12" x14ac:dyDescent="0.25">
      <c r="B164" s="3" t="s">
        <v>22</v>
      </c>
      <c r="C164" s="1">
        <f t="shared" si="8"/>
        <v>0</v>
      </c>
      <c r="D164" s="3"/>
      <c r="I164" s="3" t="s">
        <v>22</v>
      </c>
      <c r="J164" s="1">
        <f t="shared" si="9"/>
        <v>0</v>
      </c>
      <c r="K164" s="3"/>
    </row>
    <row r="165" spans="2:12" x14ac:dyDescent="0.25">
      <c r="B165" s="3" t="s">
        <v>23</v>
      </c>
      <c r="C165" s="1">
        <f t="shared" si="8"/>
        <v>0</v>
      </c>
      <c r="D165" s="3"/>
      <c r="I165" s="3" t="s">
        <v>23</v>
      </c>
      <c r="J165" s="1">
        <f t="shared" si="9"/>
        <v>0</v>
      </c>
      <c r="K165" s="3"/>
    </row>
    <row r="166" spans="2:12" x14ac:dyDescent="0.25">
      <c r="B166" s="3" t="s">
        <v>24</v>
      </c>
      <c r="C166" s="1">
        <f t="shared" si="8"/>
        <v>0</v>
      </c>
      <c r="D166" s="3"/>
      <c r="I166" s="3" t="s">
        <v>24</v>
      </c>
      <c r="J166" s="1">
        <f t="shared" si="9"/>
        <v>0</v>
      </c>
      <c r="K166" s="3"/>
    </row>
    <row r="167" spans="2:12" ht="60.75" customHeight="1" x14ac:dyDescent="0.25">
      <c r="B167" s="22" t="s">
        <v>139</v>
      </c>
      <c r="C167" s="21"/>
      <c r="D167" s="21"/>
      <c r="E167" s="21"/>
      <c r="I167" s="22" t="s">
        <v>143</v>
      </c>
      <c r="J167" s="21"/>
      <c r="K167" s="21"/>
      <c r="L167" s="21"/>
    </row>
    <row r="171" spans="2:12" x14ac:dyDescent="0.25">
      <c r="B171" s="3" t="s">
        <v>1</v>
      </c>
      <c r="C171" s="1">
        <f>VALUE(IF(ISNUMBER(SEARCH("-",B171)),(--MID(B171,FIND("-",B171),LEN(B171))),VALUE(MID(B171,3,LEN(B171)-2))))</f>
        <v>123</v>
      </c>
      <c r="D171" s="3"/>
      <c r="I171" s="3" t="s">
        <v>1</v>
      </c>
      <c r="J171" s="1">
        <f>VALUE(IF(ISNUMBER(SEARCH("-",I171)),(--MID(I171,FIND("-",I171),LEN(I171))),VALUE(MID(I171,3,LEN(I171)-2))))</f>
        <v>123</v>
      </c>
      <c r="K171" s="3"/>
    </row>
    <row r="172" spans="2:12" x14ac:dyDescent="0.25">
      <c r="B172" s="3" t="s">
        <v>2</v>
      </c>
      <c r="C172" s="1">
        <f t="shared" ref="C172:C187" si="10">VALUE(IF(ISNUMBER(SEARCH("-",B172)),(--MID(B172,FIND("-",B172),LEN(B172))),VALUE(MID(B172,3,LEN(B172)-2))))</f>
        <v>1</v>
      </c>
      <c r="D172" s="3"/>
      <c r="I172" s="3" t="s">
        <v>2</v>
      </c>
      <c r="J172" s="1">
        <f t="shared" ref="J172:J187" si="11">VALUE(IF(ISNUMBER(SEARCH("-",I172)),(--MID(I172,FIND("-",I172),LEN(I172))),VALUE(MID(I172,3,LEN(I172)-2))))</f>
        <v>1</v>
      </c>
      <c r="K172" s="3"/>
    </row>
    <row r="173" spans="2:12" x14ac:dyDescent="0.25">
      <c r="B173" s="3" t="s">
        <v>144</v>
      </c>
      <c r="C173" s="7">
        <f t="shared" si="10"/>
        <v>360</v>
      </c>
      <c r="D173" s="3"/>
      <c r="I173" s="3" t="s">
        <v>40</v>
      </c>
      <c r="J173" s="7">
        <f t="shared" si="11"/>
        <v>0</v>
      </c>
      <c r="K173" s="3"/>
    </row>
    <row r="174" spans="2:12" x14ac:dyDescent="0.25">
      <c r="B174" s="3" t="s">
        <v>145</v>
      </c>
      <c r="C174" s="1">
        <f t="shared" si="10"/>
        <v>38.57</v>
      </c>
      <c r="D174" s="3"/>
      <c r="I174" s="3" t="s">
        <v>4</v>
      </c>
      <c r="J174" s="1">
        <f t="shared" si="11"/>
        <v>0</v>
      </c>
      <c r="K174" s="3"/>
    </row>
    <row r="175" spans="2:12" x14ac:dyDescent="0.25">
      <c r="B175" s="3" t="s">
        <v>34</v>
      </c>
      <c r="C175" s="1">
        <f t="shared" si="10"/>
        <v>405</v>
      </c>
      <c r="D175" s="3"/>
      <c r="I175" s="3" t="s">
        <v>152</v>
      </c>
      <c r="J175" s="1">
        <f t="shared" si="11"/>
        <v>716.25</v>
      </c>
      <c r="K175" s="3"/>
    </row>
    <row r="176" spans="2:12" x14ac:dyDescent="0.25">
      <c r="B176" s="3" t="s">
        <v>35</v>
      </c>
      <c r="C176" s="1">
        <f t="shared" si="10"/>
        <v>1</v>
      </c>
      <c r="D176" s="3"/>
      <c r="I176" s="3" t="s">
        <v>126</v>
      </c>
      <c r="J176" s="1">
        <f t="shared" si="11"/>
        <v>3</v>
      </c>
      <c r="K176" s="3"/>
    </row>
    <row r="177" spans="2:12" x14ac:dyDescent="0.25">
      <c r="B177" s="3" t="s">
        <v>25</v>
      </c>
      <c r="C177" s="7">
        <f t="shared" si="10"/>
        <v>0</v>
      </c>
      <c r="D177" s="3"/>
      <c r="I177" s="3" t="s">
        <v>25</v>
      </c>
      <c r="J177" s="7">
        <f t="shared" si="11"/>
        <v>0</v>
      </c>
      <c r="K177" s="3"/>
    </row>
    <row r="178" spans="2:12" x14ac:dyDescent="0.25">
      <c r="B178" s="3" t="s">
        <v>7</v>
      </c>
      <c r="C178" s="1">
        <f t="shared" si="10"/>
        <v>0</v>
      </c>
      <c r="D178" s="3"/>
      <c r="I178" s="3" t="s">
        <v>7</v>
      </c>
      <c r="J178" s="1">
        <f t="shared" si="11"/>
        <v>0</v>
      </c>
      <c r="K178" s="3"/>
    </row>
    <row r="179" spans="2:12" x14ac:dyDescent="0.25">
      <c r="B179" s="3" t="s">
        <v>8</v>
      </c>
      <c r="C179" s="1">
        <f t="shared" si="10"/>
        <v>0</v>
      </c>
      <c r="D179" s="3"/>
      <c r="I179" s="3" t="s">
        <v>8</v>
      </c>
      <c r="J179" s="1">
        <f t="shared" si="11"/>
        <v>0</v>
      </c>
      <c r="K179" s="3"/>
    </row>
    <row r="180" spans="2:12" x14ac:dyDescent="0.25">
      <c r="B180" s="3" t="s">
        <v>9</v>
      </c>
      <c r="C180" s="1">
        <f t="shared" si="10"/>
        <v>0</v>
      </c>
      <c r="D180" s="3"/>
      <c r="I180" s="3" t="s">
        <v>9</v>
      </c>
      <c r="J180" s="1">
        <f t="shared" si="11"/>
        <v>0</v>
      </c>
      <c r="K180" s="3"/>
    </row>
    <row r="181" spans="2:12" x14ac:dyDescent="0.25">
      <c r="B181" s="3" t="s">
        <v>41</v>
      </c>
      <c r="C181" s="7">
        <f t="shared" si="10"/>
        <v>0</v>
      </c>
      <c r="D181" s="3"/>
      <c r="I181" s="3" t="s">
        <v>41</v>
      </c>
      <c r="J181" s="7">
        <f t="shared" si="11"/>
        <v>0</v>
      </c>
      <c r="K181" s="3"/>
    </row>
    <row r="182" spans="2:12" x14ac:dyDescent="0.25">
      <c r="B182" s="3" t="s">
        <v>10</v>
      </c>
      <c r="C182" s="12">
        <f t="shared" si="10"/>
        <v>1</v>
      </c>
      <c r="D182" s="3"/>
      <c r="I182" s="3" t="s">
        <v>128</v>
      </c>
      <c r="J182" s="12">
        <f t="shared" si="11"/>
        <v>2</v>
      </c>
      <c r="K182" s="3"/>
    </row>
    <row r="183" spans="2:12" x14ac:dyDescent="0.25">
      <c r="B183" s="3" t="s">
        <v>146</v>
      </c>
      <c r="C183" s="8">
        <f t="shared" si="10"/>
        <v>16.07</v>
      </c>
      <c r="D183" s="3"/>
      <c r="E183" s="1"/>
      <c r="I183" s="3" t="s">
        <v>43</v>
      </c>
      <c r="J183" s="8">
        <f t="shared" si="11"/>
        <v>0</v>
      </c>
      <c r="K183" s="3"/>
      <c r="L183" s="1"/>
    </row>
    <row r="184" spans="2:12" x14ac:dyDescent="0.25">
      <c r="B184" s="3" t="s">
        <v>147</v>
      </c>
      <c r="C184" s="1">
        <f t="shared" si="10"/>
        <v>193</v>
      </c>
      <c r="D184" s="3"/>
      <c r="I184" s="3" t="s">
        <v>153</v>
      </c>
      <c r="J184" s="1">
        <f t="shared" si="11"/>
        <v>195</v>
      </c>
      <c r="K184" s="3"/>
    </row>
    <row r="185" spans="2:12" x14ac:dyDescent="0.25">
      <c r="B185" s="3" t="s">
        <v>119</v>
      </c>
      <c r="C185" s="5">
        <f t="shared" si="10"/>
        <v>8134558.9000000004</v>
      </c>
      <c r="D185" s="3"/>
      <c r="E185" s="1"/>
      <c r="I185" s="3" t="s">
        <v>151</v>
      </c>
      <c r="J185" s="5">
        <f t="shared" si="11"/>
        <v>8134918.9000000004</v>
      </c>
      <c r="K185" s="3"/>
      <c r="L185" s="1"/>
    </row>
    <row r="186" spans="2:12" x14ac:dyDescent="0.25">
      <c r="B186" s="3" t="s">
        <v>148</v>
      </c>
      <c r="C186" s="1">
        <f t="shared" si="10"/>
        <v>194</v>
      </c>
      <c r="D186" s="3"/>
      <c r="I186" s="3" t="s">
        <v>154</v>
      </c>
      <c r="J186" s="1">
        <f t="shared" si="11"/>
        <v>196</v>
      </c>
      <c r="K186" s="3"/>
    </row>
    <row r="187" spans="2:12" x14ac:dyDescent="0.25">
      <c r="B187" s="3" t="s">
        <v>149</v>
      </c>
      <c r="C187" s="5">
        <f t="shared" si="10"/>
        <v>8134918.9000000004</v>
      </c>
      <c r="D187" s="6" t="str">
        <f>IF(C187=E187,"=","!=")</f>
        <v>=</v>
      </c>
      <c r="E187" s="9">
        <f>C173-C177-C181-C197+C185</f>
        <v>8134918.9000000004</v>
      </c>
      <c r="I187" s="3" t="s">
        <v>149</v>
      </c>
      <c r="J187" s="5">
        <f t="shared" si="11"/>
        <v>8134918.9000000004</v>
      </c>
      <c r="K187" s="6" t="str">
        <f>IF(J187=L187,"=","!=")</f>
        <v>=</v>
      </c>
      <c r="L187" s="9">
        <f>J173-J177-J181-J197+J185</f>
        <v>8134918.9000000004</v>
      </c>
    </row>
    <row r="188" spans="2:12" x14ac:dyDescent="0.25">
      <c r="B188" s="3" t="s">
        <v>150</v>
      </c>
      <c r="C188" s="1" t="str">
        <f>MID(B188,FIND("/",B188)-2,10)</f>
        <v>03/27/2025</v>
      </c>
      <c r="D188" s="16" t="str">
        <f>IF(D187="=","OK",(C187-E187))</f>
        <v>OK</v>
      </c>
      <c r="I188" s="3" t="s">
        <v>150</v>
      </c>
      <c r="J188" s="1" t="str">
        <f>MID(I188,FIND("/",I188)-2,10)</f>
        <v>03/27/2025</v>
      </c>
      <c r="K188" s="16" t="str">
        <f>IF(K187="=","OK",(J187-L187))</f>
        <v>OK</v>
      </c>
    </row>
    <row r="189" spans="2:12" x14ac:dyDescent="0.25">
      <c r="B189" s="3" t="s">
        <v>14</v>
      </c>
      <c r="C189" s="1">
        <f t="shared" ref="C189:C200" si="12">VALUE(IF(ISNUMBER(SEARCH("-",B189)),(--MID(B189,FIND("-",B189),LEN(B189))),VALUE(MID(B189,3,LEN(B189)-2))))</f>
        <v>0</v>
      </c>
      <c r="D189" s="3"/>
      <c r="I189" s="3" t="s">
        <v>14</v>
      </c>
      <c r="J189" s="1">
        <f t="shared" ref="J189:J200" si="13">VALUE(IF(ISNUMBER(SEARCH("-",I189)),(--MID(I189,FIND("-",I189),LEN(I189))),VALUE(MID(I189,3,LEN(I189)-2))))</f>
        <v>0</v>
      </c>
      <c r="K189" s="3"/>
    </row>
    <row r="190" spans="2:12" x14ac:dyDescent="0.25">
      <c r="B190" s="3" t="s">
        <v>15</v>
      </c>
      <c r="C190" s="1">
        <f t="shared" si="12"/>
        <v>0</v>
      </c>
      <c r="D190" s="3"/>
      <c r="I190" s="3" t="s">
        <v>15</v>
      </c>
      <c r="J190" s="1">
        <f t="shared" si="13"/>
        <v>0</v>
      </c>
      <c r="K190" s="3"/>
    </row>
    <row r="191" spans="2:12" x14ac:dyDescent="0.25">
      <c r="B191" s="3" t="s">
        <v>16</v>
      </c>
      <c r="C191" s="1">
        <f t="shared" si="12"/>
        <v>0</v>
      </c>
      <c r="D191" s="3"/>
      <c r="I191" s="3" t="s">
        <v>16</v>
      </c>
      <c r="J191" s="1">
        <f t="shared" si="13"/>
        <v>0</v>
      </c>
      <c r="K191" s="3"/>
    </row>
    <row r="192" spans="2:12" x14ac:dyDescent="0.25">
      <c r="B192" s="3" t="s">
        <v>17</v>
      </c>
      <c r="C192" s="1">
        <f t="shared" si="12"/>
        <v>0</v>
      </c>
      <c r="D192" s="3"/>
      <c r="I192" s="3" t="s">
        <v>17</v>
      </c>
      <c r="J192" s="1">
        <f t="shared" si="13"/>
        <v>0</v>
      </c>
      <c r="K192" s="3"/>
    </row>
    <row r="193" spans="2:12" x14ac:dyDescent="0.25">
      <c r="B193" s="3" t="s">
        <v>18</v>
      </c>
      <c r="C193" s="1">
        <f t="shared" si="12"/>
        <v>0</v>
      </c>
      <c r="D193" s="3"/>
      <c r="I193" s="3" t="s">
        <v>18</v>
      </c>
      <c r="J193" s="1">
        <f t="shared" si="13"/>
        <v>0</v>
      </c>
      <c r="K193" s="3"/>
    </row>
    <row r="194" spans="2:12" x14ac:dyDescent="0.25">
      <c r="B194" s="3" t="s">
        <v>44</v>
      </c>
      <c r="C194" s="8">
        <f t="shared" si="12"/>
        <v>0</v>
      </c>
      <c r="D194" s="3"/>
      <c r="I194" s="3" t="s">
        <v>44</v>
      </c>
      <c r="J194" s="8">
        <f t="shared" si="13"/>
        <v>0</v>
      </c>
      <c r="K194" s="3"/>
    </row>
    <row r="195" spans="2:12" x14ac:dyDescent="0.25">
      <c r="B195" s="3" t="s">
        <v>20</v>
      </c>
      <c r="C195" s="1">
        <f t="shared" si="12"/>
        <v>0</v>
      </c>
      <c r="D195" s="3"/>
      <c r="I195" s="3" t="s">
        <v>20</v>
      </c>
      <c r="J195" s="1">
        <f t="shared" si="13"/>
        <v>0</v>
      </c>
      <c r="K195" s="3"/>
    </row>
    <row r="196" spans="2:12" x14ac:dyDescent="0.25">
      <c r="B196" s="3" t="s">
        <v>21</v>
      </c>
      <c r="C196" s="1">
        <f t="shared" si="12"/>
        <v>0</v>
      </c>
      <c r="D196" s="3"/>
      <c r="I196" s="3" t="s">
        <v>21</v>
      </c>
      <c r="J196" s="1">
        <f t="shared" si="13"/>
        <v>0</v>
      </c>
      <c r="K196" s="3"/>
    </row>
    <row r="197" spans="2:12" x14ac:dyDescent="0.25">
      <c r="B197" s="3" t="s">
        <v>28</v>
      </c>
      <c r="C197" s="7">
        <f t="shared" si="12"/>
        <v>0</v>
      </c>
      <c r="D197" s="3"/>
      <c r="I197" s="3" t="s">
        <v>28</v>
      </c>
      <c r="J197" s="7">
        <f t="shared" si="13"/>
        <v>0</v>
      </c>
      <c r="K197" s="3"/>
    </row>
    <row r="198" spans="2:12" x14ac:dyDescent="0.25">
      <c r="B198" s="3" t="s">
        <v>22</v>
      </c>
      <c r="C198" s="1">
        <f t="shared" si="12"/>
        <v>0</v>
      </c>
      <c r="D198" s="3"/>
      <c r="I198" s="3" t="s">
        <v>22</v>
      </c>
      <c r="J198" s="1">
        <f t="shared" si="13"/>
        <v>0</v>
      </c>
      <c r="K198" s="3"/>
    </row>
    <row r="199" spans="2:12" x14ac:dyDescent="0.25">
      <c r="B199" s="3" t="s">
        <v>23</v>
      </c>
      <c r="C199" s="1">
        <f t="shared" si="12"/>
        <v>0</v>
      </c>
      <c r="D199" s="3"/>
      <c r="I199" s="3" t="s">
        <v>23</v>
      </c>
      <c r="J199" s="1">
        <f t="shared" si="13"/>
        <v>0</v>
      </c>
      <c r="K199" s="3"/>
    </row>
    <row r="200" spans="2:12" x14ac:dyDescent="0.25">
      <c r="B200" s="3" t="s">
        <v>24</v>
      </c>
      <c r="C200" s="1">
        <f t="shared" si="12"/>
        <v>0</v>
      </c>
      <c r="D200" s="3"/>
      <c r="I200" s="3" t="s">
        <v>24</v>
      </c>
      <c r="J200" s="1">
        <f t="shared" si="13"/>
        <v>0</v>
      </c>
      <c r="K200" s="3"/>
    </row>
    <row r="201" spans="2:12" ht="60.75" customHeight="1" x14ac:dyDescent="0.25">
      <c r="B201" s="22"/>
      <c r="C201" s="21"/>
      <c r="D201" s="21"/>
      <c r="E201" s="21"/>
      <c r="I201" s="22"/>
      <c r="J201" s="21"/>
      <c r="K201" s="21"/>
      <c r="L201" s="21"/>
    </row>
  </sheetData>
  <mergeCells count="12">
    <mergeCell ref="B201:E201"/>
    <mergeCell ref="I201:L201"/>
    <mergeCell ref="B133:E133"/>
    <mergeCell ref="I133:L133"/>
    <mergeCell ref="B167:E167"/>
    <mergeCell ref="I167:L167"/>
    <mergeCell ref="B31:E31"/>
    <mergeCell ref="I31:L31"/>
    <mergeCell ref="B65:E65"/>
    <mergeCell ref="I65:L65"/>
    <mergeCell ref="B99:E99"/>
    <mergeCell ref="I99:L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F016-1B30-41C4-9375-396B5F1A4CD0}">
  <dimension ref="A1:S201"/>
  <sheetViews>
    <sheetView tabSelected="1" topLeftCell="A97" zoomScale="85" zoomScaleNormal="85" workbookViewId="0">
      <pane xSplit="1" topLeftCell="B1" activePane="topRight" state="frozen"/>
      <selection activeCell="A34" sqref="A34"/>
      <selection pane="topRight" activeCell="B103" sqref="B103:B132"/>
    </sheetView>
  </sheetViews>
  <sheetFormatPr defaultRowHeight="15" x14ac:dyDescent="0.25"/>
  <cols>
    <col min="1" max="1" width="27.42578125" style="13" customWidth="1"/>
    <col min="2" max="2" width="32.5703125" style="2" customWidth="1"/>
    <col min="3" max="3" width="27.140625" style="1" customWidth="1"/>
    <col min="4" max="4" width="14.42578125" customWidth="1"/>
    <col min="5" max="5" width="17" customWidth="1"/>
    <col min="6" max="6" width="4.42578125" customWidth="1"/>
    <col min="7" max="7" width="5.5703125" style="15" customWidth="1"/>
    <col min="8" max="8" width="4.42578125" customWidth="1"/>
    <col min="9" max="9" width="32.5703125" style="2" customWidth="1"/>
    <col min="10" max="10" width="27.140625" style="1" customWidth="1"/>
    <col min="11" max="11" width="14.42578125" customWidth="1"/>
    <col min="12" max="12" width="17" customWidth="1"/>
    <col min="13" max="13" width="4.42578125" customWidth="1"/>
    <col min="14" max="14" width="5.5703125" style="15" customWidth="1"/>
    <col min="15" max="15" width="4.42578125" customWidth="1"/>
    <col min="16" max="16" width="32.5703125" style="2" customWidth="1"/>
    <col min="17" max="17" width="27.140625" style="1" customWidth="1"/>
    <col min="18" max="18" width="14.42578125" customWidth="1"/>
    <col min="19" max="19" width="17" customWidth="1"/>
  </cols>
  <sheetData>
    <row r="1" spans="1:19" x14ac:dyDescent="0.25">
      <c r="B1" s="3" t="s">
        <v>1</v>
      </c>
      <c r="C1" s="1">
        <f>VALUE(IF(ISNUMBER(SEARCH("-",B1)),(--MID(B1,FIND("-",B1),LEN(B1))),VALUE(MID(B1,3,LEN(B1)-2))))</f>
        <v>123</v>
      </c>
      <c r="D1" s="3"/>
      <c r="I1" s="3" t="s">
        <v>1</v>
      </c>
      <c r="J1" s="1">
        <f>VALUE(IF(ISNUMBER(SEARCH("-",I1)),(--MID(I1,FIND("-",I1),LEN(I1))),VALUE(MID(I1,3,LEN(I1)-2))))</f>
        <v>123</v>
      </c>
      <c r="K1" s="3"/>
      <c r="P1" s="3" t="s">
        <v>1</v>
      </c>
      <c r="Q1" s="1">
        <f>VALUE(IF(ISNUMBER(SEARCH("-",P1)),(--MID(P1,FIND("-",P1),LEN(P1))),VALUE(MID(P1,3,LEN(P1)-2))))</f>
        <v>123</v>
      </c>
      <c r="R1" s="3"/>
    </row>
    <row r="2" spans="1:19" x14ac:dyDescent="0.25">
      <c r="B2" s="3" t="s">
        <v>2</v>
      </c>
      <c r="C2" s="1">
        <f t="shared" ref="C2:C30" si="0">VALUE(IF(ISNUMBER(SEARCH("-",B2)),(--MID(B2,FIND("-",B2),LEN(B2))),VALUE(MID(B2,3,LEN(B2)-2))))</f>
        <v>1</v>
      </c>
      <c r="D2" s="3"/>
      <c r="I2" s="3" t="s">
        <v>2</v>
      </c>
      <c r="J2" s="1">
        <f t="shared" ref="J2:J30" si="1">VALUE(IF(ISNUMBER(SEARCH("-",I2)),(--MID(I2,FIND("-",I2),LEN(I2))),VALUE(MID(I2,3,LEN(I2)-2))))</f>
        <v>1</v>
      </c>
      <c r="K2" s="3"/>
      <c r="P2" s="3" t="s">
        <v>2</v>
      </c>
      <c r="Q2" s="1">
        <f t="shared" ref="Q2:Q17" si="2">VALUE(IF(ISNUMBER(SEARCH("-",P2)),(--MID(P2,FIND("-",P2),LEN(P2))),VALUE(MID(P2,3,LEN(P2)-2))))</f>
        <v>1</v>
      </c>
      <c r="R2" s="3"/>
    </row>
    <row r="3" spans="1:19" x14ac:dyDescent="0.25">
      <c r="A3" s="13" t="s">
        <v>65</v>
      </c>
      <c r="B3" s="3" t="s">
        <v>40</v>
      </c>
      <c r="C3" s="7">
        <f t="shared" si="0"/>
        <v>0</v>
      </c>
      <c r="D3" s="3"/>
      <c r="I3" s="3" t="s">
        <v>40</v>
      </c>
      <c r="J3" s="7">
        <f t="shared" si="1"/>
        <v>0</v>
      </c>
      <c r="K3" s="3"/>
      <c r="P3" s="3" t="s">
        <v>40</v>
      </c>
      <c r="Q3" s="7">
        <f t="shared" si="2"/>
        <v>0</v>
      </c>
      <c r="R3" s="3"/>
    </row>
    <row r="4" spans="1:19" x14ac:dyDescent="0.25">
      <c r="B4" s="3" t="s">
        <v>4</v>
      </c>
      <c r="C4" s="1">
        <f t="shared" si="0"/>
        <v>0</v>
      </c>
      <c r="D4" s="3"/>
      <c r="I4" s="3" t="s">
        <v>4</v>
      </c>
      <c r="J4" s="1">
        <f t="shared" si="1"/>
        <v>0</v>
      </c>
      <c r="K4" s="3"/>
      <c r="P4" s="3" t="s">
        <v>4</v>
      </c>
      <c r="Q4" s="1">
        <f t="shared" si="2"/>
        <v>0</v>
      </c>
      <c r="R4" s="3"/>
    </row>
    <row r="5" spans="1:19" x14ac:dyDescent="0.25">
      <c r="A5" s="13" t="s">
        <v>160</v>
      </c>
      <c r="B5" s="3" t="s">
        <v>156</v>
      </c>
      <c r="C5" s="1">
        <f t="shared" si="0"/>
        <v>781.07</v>
      </c>
      <c r="D5" s="3"/>
      <c r="I5" s="3" t="s">
        <v>167</v>
      </c>
      <c r="J5" s="1">
        <f t="shared" si="1"/>
        <v>745.71</v>
      </c>
      <c r="K5" s="3"/>
      <c r="P5" s="3" t="s">
        <v>171</v>
      </c>
      <c r="Q5" s="1">
        <f t="shared" si="2"/>
        <v>1240.53</v>
      </c>
      <c r="R5" s="3"/>
    </row>
    <row r="6" spans="1:19" x14ac:dyDescent="0.25">
      <c r="A6" s="13" t="s">
        <v>161</v>
      </c>
      <c r="B6" s="3" t="s">
        <v>126</v>
      </c>
      <c r="C6" s="1">
        <f t="shared" si="0"/>
        <v>3</v>
      </c>
      <c r="D6" s="3"/>
      <c r="I6" s="3" t="s">
        <v>126</v>
      </c>
      <c r="J6" s="1">
        <f t="shared" si="1"/>
        <v>3</v>
      </c>
      <c r="K6" s="3"/>
      <c r="P6" s="3" t="s">
        <v>172</v>
      </c>
      <c r="Q6" s="1">
        <f t="shared" si="2"/>
        <v>4</v>
      </c>
      <c r="R6" s="3"/>
    </row>
    <row r="7" spans="1:19" x14ac:dyDescent="0.25">
      <c r="A7" s="13" t="s">
        <v>66</v>
      </c>
      <c r="B7" s="3" t="s">
        <v>25</v>
      </c>
      <c r="C7" s="7">
        <f t="shared" si="0"/>
        <v>0</v>
      </c>
      <c r="D7" s="3"/>
      <c r="I7" s="3" t="s">
        <v>25</v>
      </c>
      <c r="J7" s="7">
        <f t="shared" si="1"/>
        <v>0</v>
      </c>
      <c r="K7" s="3"/>
      <c r="P7" s="3" t="s">
        <v>25</v>
      </c>
      <c r="Q7" s="7">
        <f t="shared" si="2"/>
        <v>0</v>
      </c>
      <c r="R7" s="3"/>
    </row>
    <row r="8" spans="1:19" x14ac:dyDescent="0.25">
      <c r="B8" s="3" t="s">
        <v>7</v>
      </c>
      <c r="C8" s="1">
        <f t="shared" si="0"/>
        <v>0</v>
      </c>
      <c r="D8" s="3"/>
      <c r="I8" s="3" t="s">
        <v>7</v>
      </c>
      <c r="J8" s="1">
        <f t="shared" si="1"/>
        <v>0</v>
      </c>
      <c r="K8" s="3"/>
      <c r="P8" s="3" t="s">
        <v>7</v>
      </c>
      <c r="Q8" s="1">
        <f t="shared" si="2"/>
        <v>0</v>
      </c>
      <c r="R8" s="3"/>
    </row>
    <row r="9" spans="1:19" x14ac:dyDescent="0.25">
      <c r="B9" s="3" t="s">
        <v>8</v>
      </c>
      <c r="C9" s="1">
        <f t="shared" si="0"/>
        <v>0</v>
      </c>
      <c r="D9" s="3"/>
      <c r="I9" s="3" t="s">
        <v>8</v>
      </c>
      <c r="J9" s="1">
        <f t="shared" si="1"/>
        <v>0</v>
      </c>
      <c r="K9" s="3"/>
      <c r="P9" s="3" t="s">
        <v>8</v>
      </c>
      <c r="Q9" s="1">
        <f t="shared" si="2"/>
        <v>0</v>
      </c>
      <c r="R9" s="3"/>
    </row>
    <row r="10" spans="1:19" x14ac:dyDescent="0.25">
      <c r="B10" s="3" t="s">
        <v>9</v>
      </c>
      <c r="C10" s="1">
        <f t="shared" si="0"/>
        <v>0</v>
      </c>
      <c r="D10" s="3"/>
      <c r="I10" s="3" t="s">
        <v>9</v>
      </c>
      <c r="J10" s="1">
        <f t="shared" si="1"/>
        <v>0</v>
      </c>
      <c r="K10" s="3"/>
      <c r="P10" s="3" t="s">
        <v>9</v>
      </c>
      <c r="Q10" s="1">
        <f t="shared" si="2"/>
        <v>0</v>
      </c>
      <c r="R10" s="3"/>
    </row>
    <row r="11" spans="1:19" x14ac:dyDescent="0.25">
      <c r="A11" s="13" t="s">
        <v>162</v>
      </c>
      <c r="B11" s="3" t="s">
        <v>41</v>
      </c>
      <c r="C11" s="7">
        <f t="shared" si="0"/>
        <v>0</v>
      </c>
      <c r="D11" s="3"/>
      <c r="I11" s="3" t="s">
        <v>41</v>
      </c>
      <c r="J11" s="7">
        <f t="shared" si="1"/>
        <v>0</v>
      </c>
      <c r="K11" s="3"/>
      <c r="P11" s="3" t="s">
        <v>41</v>
      </c>
      <c r="Q11" s="7">
        <f t="shared" si="2"/>
        <v>0</v>
      </c>
      <c r="R11" s="3"/>
    </row>
    <row r="12" spans="1:19" x14ac:dyDescent="0.25">
      <c r="A12" s="13" t="s">
        <v>163</v>
      </c>
      <c r="B12" s="3" t="s">
        <v>10</v>
      </c>
      <c r="C12" s="12">
        <f t="shared" si="0"/>
        <v>1</v>
      </c>
      <c r="D12" s="3"/>
      <c r="F12" s="1"/>
      <c r="H12" s="1"/>
      <c r="I12" s="3" t="s">
        <v>10</v>
      </c>
      <c r="J12" s="12">
        <f t="shared" si="1"/>
        <v>1</v>
      </c>
      <c r="K12" s="3"/>
      <c r="M12" s="1"/>
      <c r="O12" s="1"/>
      <c r="P12" s="3" t="s">
        <v>128</v>
      </c>
      <c r="Q12" s="12">
        <f t="shared" si="2"/>
        <v>2</v>
      </c>
      <c r="R12" s="3"/>
    </row>
    <row r="13" spans="1:19" x14ac:dyDescent="0.25">
      <c r="A13" s="13" t="s">
        <v>68</v>
      </c>
      <c r="B13" s="3" t="s">
        <v>43</v>
      </c>
      <c r="C13" s="8">
        <f t="shared" si="0"/>
        <v>0</v>
      </c>
      <c r="D13" s="3"/>
      <c r="E13" s="1"/>
      <c r="I13" s="3" t="s">
        <v>43</v>
      </c>
      <c r="J13" s="8">
        <f t="shared" si="1"/>
        <v>0</v>
      </c>
      <c r="K13" s="3"/>
      <c r="L13" s="1"/>
      <c r="P13" s="3" t="s">
        <v>43</v>
      </c>
      <c r="Q13" s="8">
        <f t="shared" si="2"/>
        <v>0</v>
      </c>
      <c r="R13" s="3"/>
      <c r="S13" s="1"/>
    </row>
    <row r="14" spans="1:19" x14ac:dyDescent="0.25">
      <c r="A14" s="13" t="s">
        <v>164</v>
      </c>
      <c r="B14" s="3" t="s">
        <v>157</v>
      </c>
      <c r="C14" s="1">
        <f t="shared" si="0"/>
        <v>199</v>
      </c>
      <c r="D14" s="3"/>
      <c r="F14" s="1"/>
      <c r="H14" s="1"/>
      <c r="I14" s="3" t="s">
        <v>168</v>
      </c>
      <c r="J14" s="1">
        <f t="shared" si="1"/>
        <v>200</v>
      </c>
      <c r="K14" s="3"/>
      <c r="M14" s="1"/>
      <c r="O14" s="1"/>
      <c r="P14" s="3" t="s">
        <v>173</v>
      </c>
      <c r="Q14" s="1">
        <f t="shared" si="2"/>
        <v>201</v>
      </c>
      <c r="R14" s="3"/>
    </row>
    <row r="15" spans="1:19" x14ac:dyDescent="0.25">
      <c r="A15" s="13" t="s">
        <v>69</v>
      </c>
      <c r="B15" s="3" t="s">
        <v>151</v>
      </c>
      <c r="C15" s="5">
        <f t="shared" si="0"/>
        <v>8134918.9000000004</v>
      </c>
      <c r="D15" s="3"/>
      <c r="E15" s="1"/>
      <c r="I15" s="3" t="s">
        <v>151</v>
      </c>
      <c r="J15" s="5">
        <f t="shared" si="1"/>
        <v>8134918.9000000004</v>
      </c>
      <c r="K15" s="3"/>
      <c r="L15" s="1"/>
      <c r="P15" s="3" t="s">
        <v>151</v>
      </c>
      <c r="Q15" s="5">
        <f t="shared" si="2"/>
        <v>8134918.9000000004</v>
      </c>
      <c r="R15" s="3"/>
      <c r="S15" s="1"/>
    </row>
    <row r="16" spans="1:19" x14ac:dyDescent="0.25">
      <c r="A16" s="13" t="s">
        <v>165</v>
      </c>
      <c r="B16" s="3" t="s">
        <v>158</v>
      </c>
      <c r="C16" s="1">
        <f t="shared" si="0"/>
        <v>200</v>
      </c>
      <c r="D16" s="3"/>
      <c r="I16" s="3" t="s">
        <v>169</v>
      </c>
      <c r="J16" s="1">
        <f t="shared" si="1"/>
        <v>201</v>
      </c>
      <c r="K16" s="3"/>
      <c r="P16" s="3" t="s">
        <v>174</v>
      </c>
      <c r="Q16" s="1">
        <f t="shared" si="2"/>
        <v>202</v>
      </c>
      <c r="R16" s="3"/>
    </row>
    <row r="17" spans="1:19" x14ac:dyDescent="0.25">
      <c r="A17" s="13" t="s">
        <v>70</v>
      </c>
      <c r="B17" s="3" t="s">
        <v>149</v>
      </c>
      <c r="C17" s="5">
        <f t="shared" si="0"/>
        <v>8134918.9000000004</v>
      </c>
      <c r="D17" s="6" t="str">
        <f>IF(C17=E17,"=","!=")</f>
        <v>=</v>
      </c>
      <c r="E17" s="9">
        <f>C3-C7-C11-C27+C15</f>
        <v>8134918.9000000004</v>
      </c>
      <c r="F17" s="1"/>
      <c r="H17" s="1"/>
      <c r="I17" s="3" t="s">
        <v>149</v>
      </c>
      <c r="J17" s="5">
        <f t="shared" si="1"/>
        <v>8134918.9000000004</v>
      </c>
      <c r="K17" s="6" t="str">
        <f>IF(J17=L17,"=","!=")</f>
        <v>=</v>
      </c>
      <c r="L17" s="9">
        <f>J3-J7-J11-J27+J15</f>
        <v>8134918.9000000004</v>
      </c>
      <c r="M17" s="1"/>
      <c r="O17" s="1"/>
      <c r="P17" s="3" t="s">
        <v>149</v>
      </c>
      <c r="Q17" s="5">
        <f t="shared" si="2"/>
        <v>8134918.9000000004</v>
      </c>
      <c r="R17" s="6" t="str">
        <f>IF(Q17=S17,"=","!=")</f>
        <v>=</v>
      </c>
      <c r="S17" s="9">
        <f>Q3-Q7-Q11-Q27+Q15</f>
        <v>8134918.9000000004</v>
      </c>
    </row>
    <row r="18" spans="1:19" x14ac:dyDescent="0.25">
      <c r="B18" s="3" t="s">
        <v>159</v>
      </c>
      <c r="C18" s="1" t="str">
        <f>MID(B18,FIND("/",B18)-2,10)</f>
        <v>03/31/2025</v>
      </c>
      <c r="D18" s="16" t="str">
        <f>IF(D17="=","OK",(C17-E17))</f>
        <v>OK</v>
      </c>
      <c r="I18" s="3" t="s">
        <v>159</v>
      </c>
      <c r="J18" s="1" t="str">
        <f>MID(I18,FIND("/",I18)-2,10)</f>
        <v>03/31/2025</v>
      </c>
      <c r="K18" s="16" t="str">
        <f>IF(K17="=","OK",(J17-L17))</f>
        <v>OK</v>
      </c>
      <c r="P18" s="3" t="s">
        <v>159</v>
      </c>
      <c r="Q18" s="1" t="str">
        <f>MID(P18,FIND("/",P18)-2,10)</f>
        <v>03/31/2025</v>
      </c>
      <c r="R18" s="16" t="str">
        <f>IF(R17="=","OK",(Q17-S17))</f>
        <v>OK</v>
      </c>
    </row>
    <row r="19" spans="1:19" x14ac:dyDescent="0.25">
      <c r="B19" s="3" t="s">
        <v>14</v>
      </c>
      <c r="C19" s="1">
        <f t="shared" si="0"/>
        <v>0</v>
      </c>
      <c r="D19" s="3"/>
      <c r="I19" s="3" t="s">
        <v>14</v>
      </c>
      <c r="J19" s="1">
        <f t="shared" si="1"/>
        <v>0</v>
      </c>
      <c r="K19" s="3"/>
      <c r="P19" s="3" t="s">
        <v>14</v>
      </c>
      <c r="Q19" s="1">
        <f t="shared" ref="Q19:Q30" si="3">VALUE(IF(ISNUMBER(SEARCH("-",P19)),(--MID(P19,FIND("-",P19),LEN(P19))),VALUE(MID(P19,3,LEN(P19)-2))))</f>
        <v>0</v>
      </c>
      <c r="R19" s="3"/>
    </row>
    <row r="20" spans="1:19" x14ac:dyDescent="0.25">
      <c r="B20" s="3" t="s">
        <v>15</v>
      </c>
      <c r="C20" s="1">
        <f t="shared" si="0"/>
        <v>0</v>
      </c>
      <c r="D20" s="3"/>
      <c r="I20" s="3" t="s">
        <v>15</v>
      </c>
      <c r="J20" s="1">
        <f t="shared" si="1"/>
        <v>0</v>
      </c>
      <c r="K20" s="3"/>
      <c r="P20" s="3" t="s">
        <v>15</v>
      </c>
      <c r="Q20" s="1">
        <f t="shared" si="3"/>
        <v>0</v>
      </c>
      <c r="R20" s="3"/>
    </row>
    <row r="21" spans="1:19" x14ac:dyDescent="0.25">
      <c r="B21" s="3" t="s">
        <v>16</v>
      </c>
      <c r="C21" s="1">
        <f t="shared" si="0"/>
        <v>0</v>
      </c>
      <c r="D21" s="3"/>
      <c r="I21" s="3" t="s">
        <v>16</v>
      </c>
      <c r="J21" s="1">
        <f t="shared" si="1"/>
        <v>0</v>
      </c>
      <c r="K21" s="3"/>
      <c r="P21" s="3" t="s">
        <v>16</v>
      </c>
      <c r="Q21" s="1">
        <f t="shared" si="3"/>
        <v>0</v>
      </c>
      <c r="R21" s="3"/>
    </row>
    <row r="22" spans="1:19" x14ac:dyDescent="0.25">
      <c r="B22" s="3" t="s">
        <v>17</v>
      </c>
      <c r="C22" s="1">
        <f t="shared" si="0"/>
        <v>0</v>
      </c>
      <c r="D22" s="3"/>
      <c r="I22" s="3" t="s">
        <v>17</v>
      </c>
      <c r="J22" s="1">
        <f t="shared" si="1"/>
        <v>0</v>
      </c>
      <c r="K22" s="3"/>
      <c r="P22" s="3" t="s">
        <v>17</v>
      </c>
      <c r="Q22" s="1">
        <f t="shared" si="3"/>
        <v>0</v>
      </c>
      <c r="R22" s="3"/>
    </row>
    <row r="23" spans="1:19" x14ac:dyDescent="0.25">
      <c r="B23" s="3" t="s">
        <v>18</v>
      </c>
      <c r="C23" s="1">
        <f t="shared" si="0"/>
        <v>0</v>
      </c>
      <c r="D23" s="3"/>
      <c r="I23" s="3" t="s">
        <v>18</v>
      </c>
      <c r="J23" s="1">
        <f t="shared" si="1"/>
        <v>0</v>
      </c>
      <c r="K23" s="3"/>
      <c r="P23" s="3" t="s">
        <v>18</v>
      </c>
      <c r="Q23" s="1">
        <f t="shared" si="3"/>
        <v>0</v>
      </c>
      <c r="R23" s="3"/>
    </row>
    <row r="24" spans="1:19" x14ac:dyDescent="0.25">
      <c r="A24" s="13" t="s">
        <v>166</v>
      </c>
      <c r="B24" s="3" t="s">
        <v>44</v>
      </c>
      <c r="C24" s="8">
        <f t="shared" si="0"/>
        <v>0</v>
      </c>
      <c r="D24" s="3"/>
      <c r="I24" s="3" t="s">
        <v>44</v>
      </c>
      <c r="J24" s="8">
        <f t="shared" si="1"/>
        <v>0</v>
      </c>
      <c r="K24" s="3"/>
      <c r="P24" s="3" t="s">
        <v>44</v>
      </c>
      <c r="Q24" s="8">
        <f t="shared" si="3"/>
        <v>0</v>
      </c>
      <c r="R24" s="3"/>
    </row>
    <row r="25" spans="1:19" x14ac:dyDescent="0.25">
      <c r="B25" s="3" t="s">
        <v>20</v>
      </c>
      <c r="C25" s="1">
        <f t="shared" si="0"/>
        <v>0</v>
      </c>
      <c r="D25" s="3"/>
      <c r="I25" s="3" t="s">
        <v>20</v>
      </c>
      <c r="J25" s="1">
        <f t="shared" si="1"/>
        <v>0</v>
      </c>
      <c r="K25" s="3"/>
      <c r="P25" s="3" t="s">
        <v>20</v>
      </c>
      <c r="Q25" s="1">
        <f t="shared" si="3"/>
        <v>0</v>
      </c>
      <c r="R25" s="3"/>
    </row>
    <row r="26" spans="1:19" x14ac:dyDescent="0.25">
      <c r="B26" s="3" t="s">
        <v>21</v>
      </c>
      <c r="C26" s="1">
        <f t="shared" si="0"/>
        <v>0</v>
      </c>
      <c r="D26" s="3"/>
      <c r="I26" s="3" t="s">
        <v>21</v>
      </c>
      <c r="J26" s="1">
        <f t="shared" si="1"/>
        <v>0</v>
      </c>
      <c r="K26" s="3"/>
      <c r="P26" s="3" t="s">
        <v>21</v>
      </c>
      <c r="Q26" s="1">
        <f t="shared" si="3"/>
        <v>0</v>
      </c>
      <c r="R26" s="3"/>
    </row>
    <row r="27" spans="1:19" x14ac:dyDescent="0.25">
      <c r="A27" s="13" t="s">
        <v>67</v>
      </c>
      <c r="B27" s="3" t="s">
        <v>28</v>
      </c>
      <c r="C27" s="7">
        <f t="shared" si="0"/>
        <v>0</v>
      </c>
      <c r="D27" s="3"/>
      <c r="I27" s="3" t="s">
        <v>28</v>
      </c>
      <c r="J27" s="7">
        <f t="shared" si="1"/>
        <v>0</v>
      </c>
      <c r="K27" s="3"/>
      <c r="P27" s="3" t="s">
        <v>28</v>
      </c>
      <c r="Q27" s="7">
        <f t="shared" si="3"/>
        <v>0</v>
      </c>
      <c r="R27" s="3"/>
    </row>
    <row r="28" spans="1:19" x14ac:dyDescent="0.25">
      <c r="B28" s="3" t="s">
        <v>22</v>
      </c>
      <c r="C28" s="1">
        <f t="shared" si="0"/>
        <v>0</v>
      </c>
      <c r="D28" s="3"/>
      <c r="I28" s="3" t="s">
        <v>22</v>
      </c>
      <c r="J28" s="1">
        <f t="shared" si="1"/>
        <v>0</v>
      </c>
      <c r="K28" s="3"/>
      <c r="P28" s="3" t="s">
        <v>22</v>
      </c>
      <c r="Q28" s="1">
        <f t="shared" si="3"/>
        <v>0</v>
      </c>
      <c r="R28" s="3"/>
    </row>
    <row r="29" spans="1:19" x14ac:dyDescent="0.25">
      <c r="B29" s="3" t="s">
        <v>23</v>
      </c>
      <c r="C29" s="1">
        <f t="shared" si="0"/>
        <v>0</v>
      </c>
      <c r="D29" s="3"/>
      <c r="I29" s="3" t="s">
        <v>23</v>
      </c>
      <c r="J29" s="1">
        <f t="shared" si="1"/>
        <v>0</v>
      </c>
      <c r="K29" s="3"/>
      <c r="P29" s="3" t="s">
        <v>23</v>
      </c>
      <c r="Q29" s="1">
        <f t="shared" si="3"/>
        <v>0</v>
      </c>
      <c r="R29" s="3"/>
    </row>
    <row r="30" spans="1:19" x14ac:dyDescent="0.25">
      <c r="B30" s="3" t="s">
        <v>24</v>
      </c>
      <c r="C30" s="1">
        <f t="shared" si="0"/>
        <v>0</v>
      </c>
      <c r="D30" s="3"/>
      <c r="I30" s="3" t="s">
        <v>24</v>
      </c>
      <c r="J30" s="1">
        <f t="shared" si="1"/>
        <v>0</v>
      </c>
      <c r="K30" s="3"/>
      <c r="P30" s="3" t="s">
        <v>24</v>
      </c>
      <c r="Q30" s="1">
        <f t="shared" si="3"/>
        <v>0</v>
      </c>
      <c r="R30" s="3"/>
    </row>
    <row r="31" spans="1:19" ht="58.5" customHeight="1" x14ac:dyDescent="0.25">
      <c r="B31" s="22" t="s">
        <v>155</v>
      </c>
      <c r="C31" s="21"/>
      <c r="D31" s="21"/>
      <c r="E31" s="21"/>
      <c r="F31" s="2"/>
      <c r="H31" s="2"/>
      <c r="I31" s="22" t="s">
        <v>170</v>
      </c>
      <c r="J31" s="21"/>
      <c r="K31" s="21"/>
      <c r="L31" s="21"/>
      <c r="M31" s="2"/>
      <c r="O31" s="2"/>
      <c r="P31" s="22" t="s">
        <v>175</v>
      </c>
      <c r="Q31" s="21"/>
      <c r="R31" s="21"/>
      <c r="S31" s="21"/>
    </row>
    <row r="35" spans="1:19" x14ac:dyDescent="0.25">
      <c r="B35" s="3" t="s">
        <v>176</v>
      </c>
      <c r="C35" s="1">
        <f>VALUE(IF(ISNUMBER(SEARCH("-",B35)),(--MID(B35,FIND("-",B35),LEN(B35))),VALUE(MID(B35,3,LEN(B35)-2))))</f>
        <v>50044556</v>
      </c>
      <c r="D35" s="3"/>
      <c r="I35" s="3" t="s">
        <v>1</v>
      </c>
      <c r="J35" s="1">
        <f>VALUE(IF(ISNUMBER(SEARCH("-",I35)),(--MID(I35,FIND("-",I35),LEN(I35))),VALUE(MID(I35,3,LEN(I35)-2))))</f>
        <v>123</v>
      </c>
      <c r="K35" s="3"/>
      <c r="P35" s="3" t="s">
        <v>1</v>
      </c>
      <c r="Q35" s="1">
        <f>VALUE(IF(ISNUMBER(SEARCH("-",P35)),(--MID(P35,FIND("-",P35),LEN(P35))),VALUE(MID(P35,3,LEN(P35)-2))))</f>
        <v>123</v>
      </c>
      <c r="R35" s="3"/>
    </row>
    <row r="36" spans="1:19" x14ac:dyDescent="0.25">
      <c r="B36" s="3" t="s">
        <v>2</v>
      </c>
      <c r="C36" s="1">
        <f t="shared" ref="C36:C51" si="4">VALUE(IF(ISNUMBER(SEARCH("-",B36)),(--MID(B36,FIND("-",B36),LEN(B36))),VALUE(MID(B36,3,LEN(B36)-2))))</f>
        <v>1</v>
      </c>
      <c r="D36" s="3"/>
      <c r="I36" s="3" t="s">
        <v>2</v>
      </c>
      <c r="J36" s="1">
        <f t="shared" ref="J36:J51" si="5">VALUE(IF(ISNUMBER(SEARCH("-",I36)),(--MID(I36,FIND("-",I36),LEN(I36))),VALUE(MID(I36,3,LEN(I36)-2))))</f>
        <v>1</v>
      </c>
      <c r="K36" s="3"/>
      <c r="P36" s="3" t="s">
        <v>2</v>
      </c>
      <c r="Q36" s="1">
        <f t="shared" ref="Q36:Q51" si="6">VALUE(IF(ISNUMBER(SEARCH("-",P36)),(--MID(P36,FIND("-",P36),LEN(P36))),VALUE(MID(P36,3,LEN(P36)-2))))</f>
        <v>1</v>
      </c>
      <c r="R36" s="3"/>
    </row>
    <row r="37" spans="1:19" x14ac:dyDescent="0.25">
      <c r="A37" s="13" t="s">
        <v>65</v>
      </c>
      <c r="B37" s="3" t="s">
        <v>177</v>
      </c>
      <c r="C37" s="7">
        <f t="shared" si="4"/>
        <v>1457.93</v>
      </c>
      <c r="D37" s="3"/>
      <c r="I37" s="3" t="s">
        <v>99</v>
      </c>
      <c r="J37" s="7">
        <f t="shared" si="5"/>
        <v>540</v>
      </c>
      <c r="K37" s="3"/>
      <c r="P37" s="3" t="s">
        <v>99</v>
      </c>
      <c r="Q37" s="7">
        <f t="shared" si="6"/>
        <v>540</v>
      </c>
      <c r="R37" s="3"/>
    </row>
    <row r="38" spans="1:19" x14ac:dyDescent="0.25">
      <c r="B38" s="3" t="s">
        <v>178</v>
      </c>
      <c r="C38" s="1">
        <f t="shared" si="4"/>
        <v>32.04</v>
      </c>
      <c r="D38" s="3"/>
      <c r="I38" s="3" t="s">
        <v>100</v>
      </c>
      <c r="J38" s="1">
        <f t="shared" si="5"/>
        <v>57.86</v>
      </c>
      <c r="K38" s="3"/>
      <c r="P38" s="3" t="s">
        <v>100</v>
      </c>
      <c r="Q38" s="1">
        <f t="shared" si="6"/>
        <v>57.86</v>
      </c>
      <c r="R38" s="3"/>
    </row>
    <row r="39" spans="1:19" x14ac:dyDescent="0.25">
      <c r="A39" s="13" t="s">
        <v>160</v>
      </c>
      <c r="B39" s="3" t="s">
        <v>179</v>
      </c>
      <c r="C39" s="1">
        <f t="shared" si="4"/>
        <v>1081.6199999999999</v>
      </c>
      <c r="D39" s="3"/>
      <c r="I39" s="3" t="s">
        <v>190</v>
      </c>
      <c r="J39" s="1">
        <f t="shared" si="5"/>
        <v>1374.11</v>
      </c>
      <c r="K39" s="3"/>
      <c r="P39" s="3" t="s">
        <v>190</v>
      </c>
      <c r="Q39" s="1">
        <f t="shared" si="6"/>
        <v>1374.11</v>
      </c>
      <c r="R39" s="3"/>
    </row>
    <row r="40" spans="1:19" x14ac:dyDescent="0.25">
      <c r="A40" s="13" t="s">
        <v>161</v>
      </c>
      <c r="B40" s="3" t="s">
        <v>126</v>
      </c>
      <c r="C40" s="17">
        <f t="shared" si="4"/>
        <v>3</v>
      </c>
      <c r="D40" s="3"/>
      <c r="I40" s="3" t="s">
        <v>126</v>
      </c>
      <c r="J40" s="17">
        <f t="shared" si="5"/>
        <v>3</v>
      </c>
      <c r="K40" s="3"/>
      <c r="P40" s="3" t="s">
        <v>126</v>
      </c>
      <c r="Q40" s="1">
        <f t="shared" si="6"/>
        <v>3</v>
      </c>
      <c r="R40" s="3"/>
    </row>
    <row r="41" spans="1:19" x14ac:dyDescent="0.25">
      <c r="A41" s="13" t="s">
        <v>66</v>
      </c>
      <c r="B41" s="3" t="s">
        <v>25</v>
      </c>
      <c r="C41" s="7">
        <f t="shared" si="4"/>
        <v>0</v>
      </c>
      <c r="D41" s="3"/>
      <c r="I41" s="3" t="s">
        <v>25</v>
      </c>
      <c r="J41" s="7">
        <f t="shared" si="5"/>
        <v>0</v>
      </c>
      <c r="K41" s="3"/>
      <c r="P41" s="3" t="s">
        <v>25</v>
      </c>
      <c r="Q41" s="7">
        <f t="shared" si="6"/>
        <v>0</v>
      </c>
      <c r="R41" s="3"/>
    </row>
    <row r="42" spans="1:19" x14ac:dyDescent="0.25">
      <c r="B42" s="3" t="s">
        <v>7</v>
      </c>
      <c r="C42" s="1">
        <f t="shared" si="4"/>
        <v>0</v>
      </c>
      <c r="D42" s="3"/>
      <c r="I42" s="3" t="s">
        <v>7</v>
      </c>
      <c r="J42" s="1">
        <f t="shared" si="5"/>
        <v>0</v>
      </c>
      <c r="K42" s="3"/>
      <c r="P42" s="3" t="s">
        <v>7</v>
      </c>
      <c r="Q42" s="1">
        <f t="shared" si="6"/>
        <v>0</v>
      </c>
      <c r="R42" s="3"/>
    </row>
    <row r="43" spans="1:19" x14ac:dyDescent="0.25">
      <c r="B43" s="3" t="s">
        <v>8</v>
      </c>
      <c r="C43" s="1">
        <f t="shared" si="4"/>
        <v>0</v>
      </c>
      <c r="D43" s="3"/>
      <c r="I43" s="3" t="s">
        <v>8</v>
      </c>
      <c r="J43" s="1">
        <f t="shared" si="5"/>
        <v>0</v>
      </c>
      <c r="K43" s="3"/>
      <c r="P43" s="3" t="s">
        <v>8</v>
      </c>
      <c r="Q43" s="1">
        <f t="shared" si="6"/>
        <v>0</v>
      </c>
      <c r="R43" s="3"/>
    </row>
    <row r="44" spans="1:19" x14ac:dyDescent="0.25">
      <c r="B44" s="3" t="s">
        <v>9</v>
      </c>
      <c r="C44" s="1">
        <f t="shared" si="4"/>
        <v>0</v>
      </c>
      <c r="D44" s="3"/>
      <c r="I44" s="3" t="s">
        <v>9</v>
      </c>
      <c r="J44" s="1">
        <f t="shared" si="5"/>
        <v>0</v>
      </c>
      <c r="K44" s="3"/>
      <c r="P44" s="3" t="s">
        <v>9</v>
      </c>
      <c r="Q44" s="1">
        <f t="shared" si="6"/>
        <v>0</v>
      </c>
      <c r="R44" s="3"/>
    </row>
    <row r="45" spans="1:19" x14ac:dyDescent="0.25">
      <c r="A45" s="13" t="s">
        <v>162</v>
      </c>
      <c r="B45" s="3" t="s">
        <v>180</v>
      </c>
      <c r="C45" s="7">
        <f t="shared" si="4"/>
        <v>89.11</v>
      </c>
      <c r="D45" s="3"/>
      <c r="I45" s="3" t="s">
        <v>41</v>
      </c>
      <c r="J45" s="7">
        <f t="shared" si="5"/>
        <v>0</v>
      </c>
      <c r="K45" s="3"/>
      <c r="P45" s="3" t="s">
        <v>41</v>
      </c>
      <c r="Q45" s="7">
        <f t="shared" si="6"/>
        <v>0</v>
      </c>
      <c r="R45" s="3"/>
    </row>
    <row r="46" spans="1:19" x14ac:dyDescent="0.25">
      <c r="A46" s="13" t="s">
        <v>163</v>
      </c>
      <c r="B46" s="3" t="s">
        <v>181</v>
      </c>
      <c r="C46" s="12">
        <f t="shared" si="4"/>
        <v>3</v>
      </c>
      <c r="D46" s="3"/>
      <c r="F46" s="1"/>
      <c r="H46" s="1"/>
      <c r="I46" s="3" t="s">
        <v>10</v>
      </c>
      <c r="J46" s="12">
        <f t="shared" si="5"/>
        <v>1</v>
      </c>
      <c r="K46" s="3"/>
      <c r="M46" s="1"/>
      <c r="O46" s="1"/>
      <c r="P46" s="3" t="s">
        <v>10</v>
      </c>
      <c r="Q46" s="12">
        <f t="shared" si="6"/>
        <v>1</v>
      </c>
      <c r="R46" s="3"/>
    </row>
    <row r="47" spans="1:19" x14ac:dyDescent="0.25">
      <c r="A47" s="13" t="s">
        <v>68</v>
      </c>
      <c r="B47" s="3" t="s">
        <v>182</v>
      </c>
      <c r="C47" s="8">
        <f t="shared" si="4"/>
        <v>122.61</v>
      </c>
      <c r="D47" s="3"/>
      <c r="E47" s="1"/>
      <c r="I47" s="3" t="s">
        <v>101</v>
      </c>
      <c r="J47" s="8">
        <f t="shared" si="5"/>
        <v>24.11</v>
      </c>
      <c r="K47" s="3"/>
      <c r="L47" s="1"/>
      <c r="P47" s="3" t="s">
        <v>101</v>
      </c>
      <c r="Q47" s="8">
        <f t="shared" si="6"/>
        <v>24.11</v>
      </c>
      <c r="R47" s="3"/>
      <c r="S47" s="1"/>
    </row>
    <row r="48" spans="1:19" x14ac:dyDescent="0.25">
      <c r="A48" s="13" t="s">
        <v>164</v>
      </c>
      <c r="B48" s="3" t="s">
        <v>183</v>
      </c>
      <c r="C48" s="1">
        <f t="shared" si="4"/>
        <v>0</v>
      </c>
      <c r="D48" s="3"/>
      <c r="F48" s="1"/>
      <c r="H48" s="1"/>
      <c r="I48" s="3" t="s">
        <v>191</v>
      </c>
      <c r="J48" s="1">
        <f t="shared" si="5"/>
        <v>220</v>
      </c>
      <c r="K48" s="3"/>
      <c r="M48" s="1"/>
      <c r="O48" s="1"/>
      <c r="P48" s="3" t="s">
        <v>191</v>
      </c>
      <c r="Q48" s="1">
        <f t="shared" si="6"/>
        <v>220</v>
      </c>
      <c r="R48" s="3"/>
    </row>
    <row r="49" spans="1:19" x14ac:dyDescent="0.25">
      <c r="A49" s="13" t="s">
        <v>69</v>
      </c>
      <c r="B49" s="3" t="s">
        <v>184</v>
      </c>
      <c r="C49" s="5">
        <f t="shared" si="4"/>
        <v>0</v>
      </c>
      <c r="D49" s="3"/>
      <c r="E49" s="1"/>
      <c r="I49" s="3" t="s">
        <v>192</v>
      </c>
      <c r="J49" s="5">
        <f t="shared" si="5"/>
        <v>8136594.25</v>
      </c>
      <c r="K49" s="3"/>
      <c r="L49" s="1"/>
      <c r="P49" s="3" t="s">
        <v>196</v>
      </c>
      <c r="Q49" s="5">
        <f t="shared" si="6"/>
        <v>7774768.4000000004</v>
      </c>
      <c r="R49" s="3"/>
      <c r="S49" s="1"/>
    </row>
    <row r="50" spans="1:19" x14ac:dyDescent="0.25">
      <c r="A50" s="13" t="s">
        <v>165</v>
      </c>
      <c r="B50" s="3" t="s">
        <v>185</v>
      </c>
      <c r="C50" s="1">
        <f t="shared" si="4"/>
        <v>1</v>
      </c>
      <c r="D50" s="3"/>
      <c r="I50" s="3" t="s">
        <v>193</v>
      </c>
      <c r="J50" s="1">
        <f t="shared" si="5"/>
        <v>221</v>
      </c>
      <c r="K50" s="3"/>
      <c r="P50" s="3" t="s">
        <v>193</v>
      </c>
      <c r="Q50" s="1">
        <f t="shared" si="6"/>
        <v>221</v>
      </c>
      <c r="R50" s="3"/>
    </row>
    <row r="51" spans="1:19" x14ac:dyDescent="0.25">
      <c r="A51" s="13" t="s">
        <v>70</v>
      </c>
      <c r="B51" s="3" t="s">
        <v>186</v>
      </c>
      <c r="C51" s="5">
        <f t="shared" si="4"/>
        <v>1103.53</v>
      </c>
      <c r="D51" s="6" t="str">
        <f>IF(C51=E51,"=","!=")</f>
        <v>!=</v>
      </c>
      <c r="E51" s="9">
        <f>C37-C41-C45-C61+C49</f>
        <v>1226.1400000000001</v>
      </c>
      <c r="F51" s="1"/>
      <c r="H51" s="1"/>
      <c r="I51" s="3" t="s">
        <v>194</v>
      </c>
      <c r="J51" s="5">
        <f t="shared" si="5"/>
        <v>8137134.25</v>
      </c>
      <c r="K51" s="6" t="str">
        <f>IF(J51=L51,"=","!=")</f>
        <v>=</v>
      </c>
      <c r="L51" s="9">
        <f>J37-J41-J45-J61+J49</f>
        <v>8137134.25</v>
      </c>
      <c r="M51" s="1"/>
      <c r="O51" s="1"/>
      <c r="P51" s="3" t="s">
        <v>197</v>
      </c>
      <c r="Q51" s="5">
        <f t="shared" si="6"/>
        <v>7775284.29</v>
      </c>
      <c r="R51" s="6" t="str">
        <f>IF(Q51=S51,"=","!=")</f>
        <v>!=</v>
      </c>
      <c r="S51" s="9">
        <f>Q37-Q41-Q45-Q61+Q49</f>
        <v>7775308.4000000004</v>
      </c>
    </row>
    <row r="52" spans="1:19" x14ac:dyDescent="0.25">
      <c r="B52" s="3" t="s">
        <v>187</v>
      </c>
      <c r="C52" s="1" t="str">
        <f>MID(B52,FIND("/",B52)-2,10)</f>
        <v>03/01/2025</v>
      </c>
      <c r="D52" s="16">
        <f>IF(D51="=","OK",(C51-E51))</f>
        <v>-122.61000000000013</v>
      </c>
      <c r="I52" s="3" t="s">
        <v>195</v>
      </c>
      <c r="J52" s="1" t="str">
        <f>MID(I52,FIND("/",I52)-2,10)</f>
        <v>04/11/2025</v>
      </c>
      <c r="K52" s="16" t="str">
        <f>IF(K51="=","OK",(J51-L51))</f>
        <v>OK</v>
      </c>
      <c r="P52" s="3" t="s">
        <v>195</v>
      </c>
      <c r="Q52" s="1" t="str">
        <f>MID(P52,FIND("/",P52)-2,10)</f>
        <v>04/11/2025</v>
      </c>
      <c r="R52" s="16">
        <f>IF(R51="=","OK",(Q51-S51))</f>
        <v>-24.110000000335276</v>
      </c>
    </row>
    <row r="53" spans="1:19" x14ac:dyDescent="0.25">
      <c r="B53" s="3" t="s">
        <v>14</v>
      </c>
      <c r="C53" s="1">
        <f t="shared" ref="C53:C64" si="7">VALUE(IF(ISNUMBER(SEARCH("-",B53)),(--MID(B53,FIND("-",B53),LEN(B53))),VALUE(MID(B53,3,LEN(B53)-2))))</f>
        <v>0</v>
      </c>
      <c r="D53" s="3"/>
      <c r="I53" s="3" t="s">
        <v>14</v>
      </c>
      <c r="J53" s="1">
        <f t="shared" ref="J53:J64" si="8">VALUE(IF(ISNUMBER(SEARCH("-",I53)),(--MID(I53,FIND("-",I53),LEN(I53))),VALUE(MID(I53,3,LEN(I53)-2))))</f>
        <v>0</v>
      </c>
      <c r="K53" s="3"/>
      <c r="P53" s="3" t="s">
        <v>14</v>
      </c>
      <c r="Q53" s="1">
        <f t="shared" ref="Q53:Q64" si="9">VALUE(IF(ISNUMBER(SEARCH("-",P53)),(--MID(P53,FIND("-",P53),LEN(P53))),VALUE(MID(P53,3,LEN(P53)-2))))</f>
        <v>0</v>
      </c>
      <c r="R53" s="3"/>
    </row>
    <row r="54" spans="1:19" x14ac:dyDescent="0.25">
      <c r="B54" s="3" t="s">
        <v>15</v>
      </c>
      <c r="C54" s="1">
        <f t="shared" si="7"/>
        <v>0</v>
      </c>
      <c r="D54" s="3"/>
      <c r="I54" s="3" t="s">
        <v>15</v>
      </c>
      <c r="J54" s="1">
        <f t="shared" si="8"/>
        <v>0</v>
      </c>
      <c r="K54" s="3"/>
      <c r="P54" s="3" t="s">
        <v>15</v>
      </c>
      <c r="Q54" s="1">
        <f t="shared" si="9"/>
        <v>0</v>
      </c>
      <c r="R54" s="3"/>
    </row>
    <row r="55" spans="1:19" x14ac:dyDescent="0.25">
      <c r="B55" s="3" t="s">
        <v>16</v>
      </c>
      <c r="C55" s="1">
        <f t="shared" si="7"/>
        <v>0</v>
      </c>
      <c r="D55" s="3"/>
      <c r="I55" s="3" t="s">
        <v>16</v>
      </c>
      <c r="J55" s="1">
        <f t="shared" si="8"/>
        <v>0</v>
      </c>
      <c r="K55" s="3"/>
      <c r="P55" s="3" t="s">
        <v>16</v>
      </c>
      <c r="Q55" s="1">
        <f t="shared" si="9"/>
        <v>0</v>
      </c>
      <c r="R55" s="3"/>
    </row>
    <row r="56" spans="1:19" x14ac:dyDescent="0.25">
      <c r="B56" s="3" t="s">
        <v>17</v>
      </c>
      <c r="C56" s="1">
        <f t="shared" si="7"/>
        <v>0</v>
      </c>
      <c r="D56" s="3"/>
      <c r="I56" s="3" t="s">
        <v>17</v>
      </c>
      <c r="J56" s="1">
        <f t="shared" si="8"/>
        <v>0</v>
      </c>
      <c r="K56" s="3"/>
      <c r="P56" s="3" t="s">
        <v>17</v>
      </c>
      <c r="Q56" s="1">
        <f t="shared" si="9"/>
        <v>0</v>
      </c>
      <c r="R56" s="3"/>
    </row>
    <row r="57" spans="1:19" x14ac:dyDescent="0.25">
      <c r="B57" s="3" t="s">
        <v>18</v>
      </c>
      <c r="C57" s="1">
        <f t="shared" si="7"/>
        <v>0</v>
      </c>
      <c r="D57" s="3"/>
      <c r="I57" s="3" t="s">
        <v>18</v>
      </c>
      <c r="J57" s="1">
        <f t="shared" si="8"/>
        <v>0</v>
      </c>
      <c r="K57" s="3"/>
      <c r="P57" s="3" t="s">
        <v>18</v>
      </c>
      <c r="Q57" s="1">
        <f t="shared" si="9"/>
        <v>0</v>
      </c>
      <c r="R57" s="3"/>
    </row>
    <row r="58" spans="1:19" x14ac:dyDescent="0.25">
      <c r="A58" s="13" t="s">
        <v>166</v>
      </c>
      <c r="B58" s="3" t="s">
        <v>188</v>
      </c>
      <c r="C58" s="8">
        <f t="shared" si="7"/>
        <v>927.14</v>
      </c>
      <c r="D58" s="3"/>
      <c r="I58" s="3" t="s">
        <v>44</v>
      </c>
      <c r="J58" s="8">
        <f t="shared" si="8"/>
        <v>0</v>
      </c>
      <c r="K58" s="3"/>
      <c r="P58" s="3" t="s">
        <v>44</v>
      </c>
      <c r="Q58" s="8">
        <f t="shared" si="9"/>
        <v>0</v>
      </c>
      <c r="R58" s="3"/>
    </row>
    <row r="59" spans="1:19" x14ac:dyDescent="0.25">
      <c r="B59" s="3" t="s">
        <v>20</v>
      </c>
      <c r="C59" s="1">
        <f t="shared" si="7"/>
        <v>0</v>
      </c>
      <c r="D59" s="3"/>
      <c r="I59" s="3" t="s">
        <v>20</v>
      </c>
      <c r="J59" s="1">
        <f t="shared" si="8"/>
        <v>0</v>
      </c>
      <c r="K59" s="3"/>
      <c r="P59" s="3" t="s">
        <v>20</v>
      </c>
      <c r="Q59" s="1">
        <f t="shared" si="9"/>
        <v>0</v>
      </c>
      <c r="R59" s="3"/>
    </row>
    <row r="60" spans="1:19" x14ac:dyDescent="0.25">
      <c r="B60" s="3" t="s">
        <v>21</v>
      </c>
      <c r="C60" s="1">
        <f t="shared" si="7"/>
        <v>0</v>
      </c>
      <c r="D60" s="3"/>
      <c r="I60" s="3" t="s">
        <v>21</v>
      </c>
      <c r="J60" s="1">
        <f t="shared" si="8"/>
        <v>0</v>
      </c>
      <c r="K60" s="3"/>
      <c r="P60" s="3" t="s">
        <v>21</v>
      </c>
      <c r="Q60" s="1">
        <f t="shared" si="9"/>
        <v>0</v>
      </c>
      <c r="R60" s="3"/>
    </row>
    <row r="61" spans="1:19" x14ac:dyDescent="0.25">
      <c r="A61" s="13" t="s">
        <v>67</v>
      </c>
      <c r="B61" s="3" t="s">
        <v>189</v>
      </c>
      <c r="C61" s="7">
        <f t="shared" si="7"/>
        <v>142.68</v>
      </c>
      <c r="D61" s="3"/>
      <c r="I61" s="3" t="s">
        <v>28</v>
      </c>
      <c r="J61" s="7">
        <f t="shared" si="8"/>
        <v>0</v>
      </c>
      <c r="K61" s="3"/>
      <c r="P61" s="3" t="s">
        <v>28</v>
      </c>
      <c r="Q61" s="7">
        <f t="shared" si="9"/>
        <v>0</v>
      </c>
      <c r="R61" s="3"/>
    </row>
    <row r="62" spans="1:19" x14ac:dyDescent="0.25">
      <c r="B62" s="3" t="s">
        <v>22</v>
      </c>
      <c r="C62" s="1">
        <f t="shared" si="7"/>
        <v>0</v>
      </c>
      <c r="D62" s="3"/>
      <c r="I62" s="3" t="s">
        <v>22</v>
      </c>
      <c r="J62" s="1">
        <f t="shared" si="8"/>
        <v>0</v>
      </c>
      <c r="K62" s="3"/>
      <c r="P62" s="3" t="s">
        <v>22</v>
      </c>
      <c r="Q62" s="1">
        <f t="shared" si="9"/>
        <v>0</v>
      </c>
      <c r="R62" s="3"/>
    </row>
    <row r="63" spans="1:19" x14ac:dyDescent="0.25">
      <c r="B63" s="3" t="s">
        <v>23</v>
      </c>
      <c r="C63" s="1">
        <f t="shared" si="7"/>
        <v>0</v>
      </c>
      <c r="D63" s="3"/>
      <c r="I63" s="3" t="s">
        <v>23</v>
      </c>
      <c r="J63" s="1">
        <f t="shared" si="8"/>
        <v>0</v>
      </c>
      <c r="K63" s="3"/>
      <c r="P63" s="3" t="s">
        <v>23</v>
      </c>
      <c r="Q63" s="1">
        <f t="shared" si="9"/>
        <v>0</v>
      </c>
      <c r="R63" s="3"/>
    </row>
    <row r="64" spans="1:19" x14ac:dyDescent="0.25">
      <c r="B64" s="3" t="s">
        <v>24</v>
      </c>
      <c r="C64" s="1">
        <f t="shared" si="7"/>
        <v>0</v>
      </c>
      <c r="D64" s="3"/>
      <c r="I64" s="3" t="s">
        <v>24</v>
      </c>
      <c r="J64" s="1">
        <f t="shared" si="8"/>
        <v>0</v>
      </c>
      <c r="K64" s="3"/>
      <c r="P64" s="3" t="s">
        <v>24</v>
      </c>
      <c r="Q64" s="1">
        <f t="shared" si="9"/>
        <v>0</v>
      </c>
      <c r="R64" s="3"/>
    </row>
    <row r="65" spans="1:19" ht="58.5" customHeight="1" x14ac:dyDescent="0.25">
      <c r="B65" s="22"/>
      <c r="C65" s="21"/>
      <c r="D65" s="21"/>
      <c r="E65" s="21"/>
      <c r="F65" s="2"/>
      <c r="H65" s="2"/>
      <c r="I65" s="22"/>
      <c r="J65" s="21"/>
      <c r="K65" s="21"/>
      <c r="L65" s="21"/>
      <c r="M65" s="2"/>
      <c r="O65" s="2"/>
      <c r="P65" s="22"/>
      <c r="Q65" s="21"/>
      <c r="R65" s="21"/>
      <c r="S65" s="21"/>
    </row>
    <row r="69" spans="1:19" x14ac:dyDescent="0.25">
      <c r="B69" s="3" t="s">
        <v>1</v>
      </c>
      <c r="C69" s="1">
        <f>VALUE(IF(ISNUMBER(SEARCH("-",B69)),(--MID(B69,FIND("-",B69),LEN(B69))),VALUE(MID(B69,3,LEN(B69)-2))))</f>
        <v>123</v>
      </c>
      <c r="D69" s="3"/>
      <c r="I69" s="3" t="s">
        <v>1</v>
      </c>
      <c r="J69" s="1">
        <f>VALUE(IF(ISNUMBER(SEARCH("-",I69)),(--MID(I69,FIND("-",I69),LEN(I69))),VALUE(MID(I69,3,LEN(I69)-2))))</f>
        <v>123</v>
      </c>
      <c r="K69" s="3"/>
      <c r="P69" s="3" t="s">
        <v>1</v>
      </c>
      <c r="Q69" s="1">
        <f>VALUE(IF(ISNUMBER(SEARCH("-",P69)),(--MID(P69,FIND("-",P69),LEN(P69))),VALUE(MID(P69,3,LEN(P69)-2))))</f>
        <v>123</v>
      </c>
      <c r="R69" s="3"/>
    </row>
    <row r="70" spans="1:19" x14ac:dyDescent="0.25">
      <c r="B70" s="3" t="s">
        <v>2</v>
      </c>
      <c r="C70" s="1">
        <f t="shared" ref="C70:C85" si="10">VALUE(IF(ISNUMBER(SEARCH("-",B70)),(--MID(B70,FIND("-",B70),LEN(B70))),VALUE(MID(B70,3,LEN(B70)-2))))</f>
        <v>1</v>
      </c>
      <c r="D70" s="3"/>
      <c r="I70" s="3" t="s">
        <v>2</v>
      </c>
      <c r="J70" s="1">
        <f t="shared" ref="J70:J85" si="11">VALUE(IF(ISNUMBER(SEARCH("-",I70)),(--MID(I70,FIND("-",I70),LEN(I70))),VALUE(MID(I70,3,LEN(I70)-2))))</f>
        <v>1</v>
      </c>
      <c r="K70" s="3"/>
      <c r="P70" s="3" t="s">
        <v>2</v>
      </c>
      <c r="Q70" s="1">
        <f t="shared" ref="Q70:Q85" si="12">VALUE(IF(ISNUMBER(SEARCH("-",P70)),(--MID(P70,FIND("-",P70),LEN(P70))),VALUE(MID(P70,3,LEN(P70)-2))))</f>
        <v>1</v>
      </c>
      <c r="R70" s="3"/>
    </row>
    <row r="71" spans="1:19" x14ac:dyDescent="0.25">
      <c r="A71" s="13" t="s">
        <v>65</v>
      </c>
      <c r="B71" s="3" t="s">
        <v>198</v>
      </c>
      <c r="C71" s="7">
        <f t="shared" si="10"/>
        <v>1504.28</v>
      </c>
      <c r="D71" s="3"/>
      <c r="I71" s="3" t="s">
        <v>441</v>
      </c>
      <c r="J71" s="7">
        <f t="shared" si="11"/>
        <v>123877.65</v>
      </c>
      <c r="K71" s="3"/>
      <c r="P71" s="3" t="s">
        <v>198</v>
      </c>
      <c r="Q71" s="7">
        <f t="shared" si="12"/>
        <v>1504.28</v>
      </c>
      <c r="R71" s="3"/>
    </row>
    <row r="72" spans="1:19" x14ac:dyDescent="0.25">
      <c r="B72" s="3" t="s">
        <v>100</v>
      </c>
      <c r="C72" s="1">
        <f t="shared" si="10"/>
        <v>57.86</v>
      </c>
      <c r="D72" s="3"/>
      <c r="I72" s="3" t="s">
        <v>442</v>
      </c>
      <c r="J72" s="1">
        <f t="shared" si="11"/>
        <v>12642.82</v>
      </c>
      <c r="K72" s="3"/>
      <c r="P72" s="3" t="s">
        <v>100</v>
      </c>
      <c r="Q72" s="1">
        <f t="shared" si="12"/>
        <v>57.86</v>
      </c>
      <c r="R72" s="3"/>
    </row>
    <row r="73" spans="1:19" x14ac:dyDescent="0.25">
      <c r="A73" s="13" t="s">
        <v>160</v>
      </c>
      <c r="B73" s="3" t="s">
        <v>202</v>
      </c>
      <c r="C73" s="1">
        <f t="shared" si="10"/>
        <v>1779.11</v>
      </c>
      <c r="D73" s="3"/>
      <c r="I73" s="3" t="s">
        <v>443</v>
      </c>
      <c r="J73" s="1">
        <f t="shared" si="11"/>
        <v>66637.039999999994</v>
      </c>
      <c r="K73" s="3"/>
      <c r="P73" s="3" t="s">
        <v>190</v>
      </c>
      <c r="Q73" s="1">
        <f t="shared" si="12"/>
        <v>1374.11</v>
      </c>
      <c r="R73" s="3"/>
    </row>
    <row r="74" spans="1:19" x14ac:dyDescent="0.25">
      <c r="A74" s="13" t="s">
        <v>161</v>
      </c>
      <c r="B74" s="3" t="s">
        <v>172</v>
      </c>
      <c r="C74" s="17">
        <f t="shared" si="10"/>
        <v>4</v>
      </c>
      <c r="D74" s="3"/>
      <c r="I74" s="3" t="s">
        <v>444</v>
      </c>
      <c r="J74" s="17">
        <f t="shared" si="11"/>
        <v>6</v>
      </c>
      <c r="K74" s="3"/>
      <c r="P74" s="3" t="s">
        <v>126</v>
      </c>
      <c r="Q74" s="17">
        <f t="shared" si="12"/>
        <v>3</v>
      </c>
      <c r="R74" s="3"/>
    </row>
    <row r="75" spans="1:19" x14ac:dyDescent="0.25">
      <c r="A75" s="13" t="s">
        <v>66</v>
      </c>
      <c r="B75" s="3" t="s">
        <v>25</v>
      </c>
      <c r="C75" s="7">
        <f t="shared" si="10"/>
        <v>0</v>
      </c>
      <c r="D75" s="3"/>
      <c r="I75" s="3" t="s">
        <v>25</v>
      </c>
      <c r="J75" s="7">
        <f t="shared" si="11"/>
        <v>0</v>
      </c>
      <c r="K75" s="3"/>
      <c r="P75" s="3" t="s">
        <v>25</v>
      </c>
      <c r="Q75" s="7">
        <f t="shared" si="12"/>
        <v>0</v>
      </c>
      <c r="R75" s="3"/>
    </row>
    <row r="76" spans="1:19" x14ac:dyDescent="0.25">
      <c r="B76" s="3" t="s">
        <v>7</v>
      </c>
      <c r="C76" s="1">
        <f t="shared" si="10"/>
        <v>0</v>
      </c>
      <c r="D76" s="3"/>
      <c r="I76" s="3" t="s">
        <v>7</v>
      </c>
      <c r="J76" s="1">
        <f t="shared" si="11"/>
        <v>0</v>
      </c>
      <c r="K76" s="3"/>
      <c r="P76" s="3" t="s">
        <v>7</v>
      </c>
      <c r="Q76" s="1">
        <f t="shared" si="12"/>
        <v>0</v>
      </c>
      <c r="R76" s="3"/>
    </row>
    <row r="77" spans="1:19" x14ac:dyDescent="0.25">
      <c r="B77" s="3" t="s">
        <v>8</v>
      </c>
      <c r="C77" s="1">
        <f t="shared" si="10"/>
        <v>0</v>
      </c>
      <c r="D77" s="3"/>
      <c r="I77" s="3" t="s">
        <v>8</v>
      </c>
      <c r="J77" s="1">
        <f t="shared" si="11"/>
        <v>0</v>
      </c>
      <c r="K77" s="3"/>
      <c r="P77" s="3" t="s">
        <v>8</v>
      </c>
      <c r="Q77" s="1">
        <f t="shared" si="12"/>
        <v>0</v>
      </c>
      <c r="R77" s="3"/>
    </row>
    <row r="78" spans="1:19" x14ac:dyDescent="0.25">
      <c r="B78" s="3" t="s">
        <v>9</v>
      </c>
      <c r="C78" s="1">
        <f t="shared" si="10"/>
        <v>0</v>
      </c>
      <c r="D78" s="3"/>
      <c r="I78" s="3" t="s">
        <v>9</v>
      </c>
      <c r="J78" s="1">
        <f t="shared" si="11"/>
        <v>0</v>
      </c>
      <c r="K78" s="3"/>
      <c r="P78" s="3" t="s">
        <v>9</v>
      </c>
      <c r="Q78" s="1">
        <f t="shared" si="12"/>
        <v>0</v>
      </c>
      <c r="R78" s="3"/>
    </row>
    <row r="79" spans="1:19" x14ac:dyDescent="0.25">
      <c r="A79" s="13" t="s">
        <v>162</v>
      </c>
      <c r="B79" s="3" t="s">
        <v>26</v>
      </c>
      <c r="C79" s="7">
        <f t="shared" si="10"/>
        <v>96.43</v>
      </c>
      <c r="D79" s="3"/>
      <c r="I79" s="3" t="s">
        <v>445</v>
      </c>
      <c r="J79" s="7">
        <f t="shared" si="11"/>
        <v>982.74</v>
      </c>
      <c r="K79" s="3"/>
      <c r="P79" s="3" t="s">
        <v>26</v>
      </c>
      <c r="Q79" s="7">
        <f t="shared" si="12"/>
        <v>96.43</v>
      </c>
      <c r="R79" s="3"/>
    </row>
    <row r="80" spans="1:19" x14ac:dyDescent="0.25">
      <c r="A80" s="13" t="s">
        <v>163</v>
      </c>
      <c r="B80" s="3" t="s">
        <v>128</v>
      </c>
      <c r="C80" s="12">
        <f t="shared" si="10"/>
        <v>2</v>
      </c>
      <c r="D80" s="3"/>
      <c r="F80" s="1"/>
      <c r="H80" s="1"/>
      <c r="I80" s="3" t="s">
        <v>446</v>
      </c>
      <c r="J80" s="12">
        <f t="shared" si="11"/>
        <v>10</v>
      </c>
      <c r="K80" s="3"/>
      <c r="M80" s="1"/>
      <c r="O80" s="1"/>
      <c r="P80" s="3" t="s">
        <v>10</v>
      </c>
      <c r="Q80" s="12">
        <f t="shared" si="12"/>
        <v>1</v>
      </c>
      <c r="R80" s="3"/>
    </row>
    <row r="81" spans="1:19" x14ac:dyDescent="0.25">
      <c r="A81" s="13" t="s">
        <v>68</v>
      </c>
      <c r="B81" s="3" t="s">
        <v>199</v>
      </c>
      <c r="C81" s="8">
        <f t="shared" si="10"/>
        <v>62.69</v>
      </c>
      <c r="D81" s="3"/>
      <c r="E81" s="1"/>
      <c r="I81" s="3" t="s">
        <v>447</v>
      </c>
      <c r="J81" s="8">
        <f t="shared" si="11"/>
        <v>5405.22</v>
      </c>
      <c r="K81" s="3"/>
      <c r="L81" s="1"/>
      <c r="P81" s="3" t="s">
        <v>199</v>
      </c>
      <c r="Q81" s="8">
        <f t="shared" si="12"/>
        <v>62.69</v>
      </c>
      <c r="R81" s="3"/>
      <c r="S81" s="1"/>
    </row>
    <row r="82" spans="1:19" x14ac:dyDescent="0.25">
      <c r="A82" s="13" t="s">
        <v>164</v>
      </c>
      <c r="B82" s="3" t="s">
        <v>203</v>
      </c>
      <c r="C82" s="1">
        <f t="shared" si="10"/>
        <v>225</v>
      </c>
      <c r="D82" s="3"/>
      <c r="F82" s="1"/>
      <c r="H82" s="1"/>
      <c r="I82" s="3" t="s">
        <v>448</v>
      </c>
      <c r="J82" s="1">
        <f t="shared" si="11"/>
        <v>1</v>
      </c>
      <c r="K82" s="3"/>
      <c r="M82" s="1"/>
      <c r="O82" s="1"/>
      <c r="P82" s="3" t="s">
        <v>210</v>
      </c>
      <c r="Q82" s="1">
        <f t="shared" si="12"/>
        <v>226</v>
      </c>
      <c r="R82" s="3"/>
    </row>
    <row r="83" spans="1:19" x14ac:dyDescent="0.25">
      <c r="A83" s="13" t="s">
        <v>69</v>
      </c>
      <c r="B83" s="3" t="s">
        <v>204</v>
      </c>
      <c r="C83" s="5">
        <f t="shared" si="10"/>
        <v>8139279.7800000003</v>
      </c>
      <c r="D83" s="3"/>
      <c r="E83" s="1"/>
      <c r="I83" s="3" t="s">
        <v>449</v>
      </c>
      <c r="J83" s="5">
        <f t="shared" si="11"/>
        <v>90953.53</v>
      </c>
      <c r="K83" s="3"/>
      <c r="L83" s="1"/>
      <c r="P83" s="3" t="s">
        <v>211</v>
      </c>
      <c r="Q83" s="5">
        <f t="shared" si="12"/>
        <v>8140591.2000000002</v>
      </c>
      <c r="R83" s="3"/>
      <c r="S83" s="1"/>
    </row>
    <row r="84" spans="1:19" x14ac:dyDescent="0.25">
      <c r="A84" s="13" t="s">
        <v>165</v>
      </c>
      <c r="B84" s="3" t="s">
        <v>205</v>
      </c>
      <c r="C84" s="1">
        <f t="shared" si="10"/>
        <v>226</v>
      </c>
      <c r="D84" s="3"/>
      <c r="I84" s="3" t="s">
        <v>450</v>
      </c>
      <c r="J84" s="1">
        <f t="shared" si="11"/>
        <v>2</v>
      </c>
      <c r="K84" s="3"/>
      <c r="P84" s="3" t="s">
        <v>212</v>
      </c>
      <c r="Q84" s="1">
        <f t="shared" si="12"/>
        <v>227</v>
      </c>
      <c r="R84" s="3"/>
    </row>
    <row r="85" spans="1:19" x14ac:dyDescent="0.25">
      <c r="A85" s="13" t="s">
        <v>70</v>
      </c>
      <c r="B85" s="3" t="s">
        <v>206</v>
      </c>
      <c r="C85" s="5">
        <f t="shared" si="10"/>
        <v>8140591.2000000002</v>
      </c>
      <c r="D85" s="6" t="str">
        <f>IF(C85=E85,"=","!=")</f>
        <v>=</v>
      </c>
      <c r="E85" s="9">
        <f>C71-C75-C79-C95+C83</f>
        <v>8140591.2000000002</v>
      </c>
      <c r="F85" s="1"/>
      <c r="H85" s="1"/>
      <c r="I85" s="3" t="s">
        <v>456</v>
      </c>
      <c r="J85" s="5">
        <f t="shared" si="11"/>
        <v>213655.58</v>
      </c>
      <c r="K85" s="6" t="str">
        <f>IF(J85=L85,"=","!=")</f>
        <v>=</v>
      </c>
      <c r="L85" s="9">
        <f>J71-J75-J79-J95+J83</f>
        <v>213655.58</v>
      </c>
      <c r="M85" s="1"/>
      <c r="O85" s="1"/>
      <c r="P85" s="3" t="s">
        <v>213</v>
      </c>
      <c r="Q85" s="5">
        <f t="shared" si="12"/>
        <v>8141902.6200000001</v>
      </c>
      <c r="R85" s="6" t="str">
        <f>IF(Q85=S85,"=","!=")</f>
        <v>=</v>
      </c>
      <c r="S85" s="9">
        <f>Q71-Q75-Q79-Q95+Q83</f>
        <v>8141902.6200000001</v>
      </c>
    </row>
    <row r="86" spans="1:19" x14ac:dyDescent="0.25">
      <c r="B86" s="3" t="s">
        <v>207</v>
      </c>
      <c r="C86" s="1" t="str">
        <f>MID(B86,FIND("/",B86)-2,10)</f>
        <v>04/14/2025</v>
      </c>
      <c r="D86" s="16" t="str">
        <f>IF(D85="=","OK",(C85-E85))</f>
        <v>OK</v>
      </c>
      <c r="I86" s="3" t="s">
        <v>451</v>
      </c>
      <c r="J86" s="1" t="str">
        <f>MID(I86,FIND("/",I86)-2,10)</f>
        <v>10/05/2024</v>
      </c>
      <c r="K86" s="16" t="str">
        <f>IF(K85="=","OK",(J85-L85))</f>
        <v>OK</v>
      </c>
      <c r="P86" s="3" t="s">
        <v>207</v>
      </c>
      <c r="Q86" s="1" t="str">
        <f>MID(P86,FIND("/",P86)-2,10)</f>
        <v>04/14/2025</v>
      </c>
      <c r="R86" s="16" t="str">
        <f>IF(R85="=","OK",(Q85-S85))</f>
        <v>OK</v>
      </c>
    </row>
    <row r="87" spans="1:19" x14ac:dyDescent="0.25">
      <c r="B87" s="3" t="s">
        <v>14</v>
      </c>
      <c r="C87" s="1">
        <f t="shared" ref="C87:C98" si="13">VALUE(IF(ISNUMBER(SEARCH("-",B87)),(--MID(B87,FIND("-",B87),LEN(B87))),VALUE(MID(B87,3,LEN(B87)-2))))</f>
        <v>0</v>
      </c>
      <c r="D87" s="3"/>
      <c r="I87" s="3" t="s">
        <v>14</v>
      </c>
      <c r="J87" s="1">
        <f t="shared" ref="J87:J98" si="14">VALUE(IF(ISNUMBER(SEARCH("-",I87)),(--MID(I87,FIND("-",I87),LEN(I87))),VALUE(MID(I87,3,LEN(I87)-2))))</f>
        <v>0</v>
      </c>
      <c r="K87" s="3"/>
      <c r="P87" s="3" t="s">
        <v>14</v>
      </c>
      <c r="Q87" s="1">
        <f t="shared" ref="Q87:Q98" si="15">VALUE(IF(ISNUMBER(SEARCH("-",P87)),(--MID(P87,FIND("-",P87),LEN(P87))),VALUE(MID(P87,3,LEN(P87)-2))))</f>
        <v>0</v>
      </c>
      <c r="R87" s="3"/>
    </row>
    <row r="88" spans="1:19" x14ac:dyDescent="0.25">
      <c r="B88" s="3" t="s">
        <v>15</v>
      </c>
      <c r="C88" s="1">
        <f t="shared" si="13"/>
        <v>0</v>
      </c>
      <c r="D88" s="3"/>
      <c r="I88" s="3" t="s">
        <v>15</v>
      </c>
      <c r="J88" s="1">
        <f t="shared" si="14"/>
        <v>0</v>
      </c>
      <c r="K88" s="3"/>
      <c r="P88" s="3" t="s">
        <v>15</v>
      </c>
      <c r="Q88" s="1">
        <f t="shared" si="15"/>
        <v>0</v>
      </c>
      <c r="R88" s="3"/>
    </row>
    <row r="89" spans="1:19" x14ac:dyDescent="0.25">
      <c r="B89" s="3" t="s">
        <v>16</v>
      </c>
      <c r="C89" s="1">
        <f t="shared" si="13"/>
        <v>0</v>
      </c>
      <c r="D89" s="3"/>
      <c r="I89" s="3" t="s">
        <v>16</v>
      </c>
      <c r="J89" s="1">
        <f t="shared" si="14"/>
        <v>0</v>
      </c>
      <c r="K89" s="3"/>
      <c r="P89" s="3" t="s">
        <v>16</v>
      </c>
      <c r="Q89" s="1">
        <f t="shared" si="15"/>
        <v>0</v>
      </c>
      <c r="R89" s="3"/>
    </row>
    <row r="90" spans="1:19" x14ac:dyDescent="0.25">
      <c r="B90" s="3" t="s">
        <v>17</v>
      </c>
      <c r="C90" s="1">
        <f t="shared" si="13"/>
        <v>0</v>
      </c>
      <c r="D90" s="3"/>
      <c r="I90" s="3" t="s">
        <v>452</v>
      </c>
      <c r="J90" s="1">
        <f t="shared" si="14"/>
        <v>61816.07</v>
      </c>
      <c r="K90" s="3"/>
      <c r="P90" s="3" t="s">
        <v>17</v>
      </c>
      <c r="Q90" s="1">
        <f t="shared" si="15"/>
        <v>0</v>
      </c>
      <c r="R90" s="3"/>
    </row>
    <row r="91" spans="1:19" x14ac:dyDescent="0.25">
      <c r="B91" s="3" t="s">
        <v>18</v>
      </c>
      <c r="C91" s="1">
        <f t="shared" si="13"/>
        <v>0</v>
      </c>
      <c r="D91" s="3"/>
      <c r="I91" s="3" t="s">
        <v>453</v>
      </c>
      <c r="J91" s="1">
        <f t="shared" si="14"/>
        <v>6623.15</v>
      </c>
      <c r="K91" s="3"/>
      <c r="P91" s="3" t="s">
        <v>18</v>
      </c>
      <c r="Q91" s="1">
        <f t="shared" si="15"/>
        <v>0</v>
      </c>
      <c r="R91" s="3"/>
    </row>
    <row r="92" spans="1:19" x14ac:dyDescent="0.25">
      <c r="A92" s="13" t="s">
        <v>166</v>
      </c>
      <c r="B92" s="3" t="s">
        <v>208</v>
      </c>
      <c r="C92" s="8">
        <f t="shared" si="13"/>
        <v>771.43</v>
      </c>
      <c r="D92" s="3"/>
      <c r="I92" s="3" t="s">
        <v>454</v>
      </c>
      <c r="J92" s="8">
        <f t="shared" si="14"/>
        <v>4702.38</v>
      </c>
      <c r="K92" s="3"/>
      <c r="P92" s="3" t="s">
        <v>200</v>
      </c>
      <c r="Q92" s="8">
        <f t="shared" si="15"/>
        <v>771.44</v>
      </c>
      <c r="R92" s="3"/>
    </row>
    <row r="93" spans="1:19" x14ac:dyDescent="0.25">
      <c r="B93" s="3" t="s">
        <v>20</v>
      </c>
      <c r="C93" s="1">
        <f t="shared" si="13"/>
        <v>0</v>
      </c>
      <c r="D93" s="3"/>
      <c r="I93" s="3" t="s">
        <v>20</v>
      </c>
      <c r="J93" s="1">
        <f t="shared" si="14"/>
        <v>0</v>
      </c>
      <c r="K93" s="3"/>
      <c r="P93" s="3" t="s">
        <v>20</v>
      </c>
      <c r="Q93" s="1">
        <f t="shared" si="15"/>
        <v>0</v>
      </c>
      <c r="R93" s="3"/>
    </row>
    <row r="94" spans="1:19" x14ac:dyDescent="0.25">
      <c r="B94" s="3" t="s">
        <v>21</v>
      </c>
      <c r="C94" s="1">
        <f t="shared" si="13"/>
        <v>0</v>
      </c>
      <c r="D94" s="3"/>
      <c r="I94" s="3" t="s">
        <v>21</v>
      </c>
      <c r="J94" s="1">
        <f t="shared" si="14"/>
        <v>0</v>
      </c>
      <c r="K94" s="3"/>
      <c r="P94" s="3" t="s">
        <v>21</v>
      </c>
      <c r="Q94" s="1">
        <f t="shared" si="15"/>
        <v>0</v>
      </c>
      <c r="R94" s="3"/>
    </row>
    <row r="95" spans="1:19" x14ac:dyDescent="0.25">
      <c r="A95" s="13" t="s">
        <v>67</v>
      </c>
      <c r="B95" s="3" t="s">
        <v>201</v>
      </c>
      <c r="C95" s="7">
        <f t="shared" si="13"/>
        <v>96.43</v>
      </c>
      <c r="D95" s="3"/>
      <c r="I95" s="3" t="s">
        <v>455</v>
      </c>
      <c r="J95" s="7">
        <f t="shared" si="14"/>
        <v>192.86</v>
      </c>
      <c r="K95" s="3"/>
      <c r="P95" s="3" t="s">
        <v>201</v>
      </c>
      <c r="Q95" s="7">
        <f t="shared" si="15"/>
        <v>96.43</v>
      </c>
      <c r="R95" s="3"/>
    </row>
    <row r="96" spans="1:19" x14ac:dyDescent="0.25">
      <c r="B96" s="3" t="s">
        <v>22</v>
      </c>
      <c r="C96" s="1">
        <f t="shared" si="13"/>
        <v>0</v>
      </c>
      <c r="D96" s="3"/>
      <c r="I96" s="3" t="s">
        <v>22</v>
      </c>
      <c r="J96" s="1">
        <f t="shared" si="14"/>
        <v>0</v>
      </c>
      <c r="K96" s="3"/>
      <c r="P96" s="3" t="s">
        <v>22</v>
      </c>
      <c r="Q96" s="1">
        <f t="shared" si="15"/>
        <v>0</v>
      </c>
      <c r="R96" s="3"/>
    </row>
    <row r="97" spans="1:19" x14ac:dyDescent="0.25">
      <c r="B97" s="3" t="s">
        <v>23</v>
      </c>
      <c r="C97" s="1">
        <f t="shared" si="13"/>
        <v>0</v>
      </c>
      <c r="D97" s="3"/>
      <c r="I97" s="3" t="s">
        <v>23</v>
      </c>
      <c r="J97" s="1">
        <f t="shared" si="14"/>
        <v>0</v>
      </c>
      <c r="K97" s="3"/>
      <c r="P97" s="3" t="s">
        <v>23</v>
      </c>
      <c r="Q97" s="1">
        <f t="shared" si="15"/>
        <v>0</v>
      </c>
      <c r="R97" s="3"/>
    </row>
    <row r="98" spans="1:19" x14ac:dyDescent="0.25">
      <c r="B98" s="3" t="s">
        <v>24</v>
      </c>
      <c r="C98" s="1">
        <f t="shared" si="13"/>
        <v>0</v>
      </c>
      <c r="D98" s="3"/>
      <c r="I98" s="3" t="s">
        <v>24</v>
      </c>
      <c r="J98" s="1">
        <f t="shared" si="14"/>
        <v>0</v>
      </c>
      <c r="K98" s="3"/>
      <c r="P98" s="3" t="s">
        <v>24</v>
      </c>
      <c r="Q98" s="1">
        <f t="shared" si="15"/>
        <v>0</v>
      </c>
      <c r="R98" s="3"/>
    </row>
    <row r="99" spans="1:19" ht="58.5" customHeight="1" x14ac:dyDescent="0.25">
      <c r="B99" s="22" t="s">
        <v>209</v>
      </c>
      <c r="C99" s="21"/>
      <c r="D99" s="21"/>
      <c r="E99" s="21"/>
      <c r="F99" s="2"/>
      <c r="H99" s="2"/>
      <c r="I99" s="22"/>
      <c r="J99" s="21"/>
      <c r="K99" s="21"/>
      <c r="L99" s="21"/>
      <c r="M99" s="2"/>
      <c r="O99" s="2"/>
      <c r="P99" s="22" t="s">
        <v>224</v>
      </c>
      <c r="Q99" s="21"/>
      <c r="R99" s="21"/>
      <c r="S99" s="21"/>
    </row>
    <row r="103" spans="1:19" x14ac:dyDescent="0.25">
      <c r="B103" s="3" t="s">
        <v>1</v>
      </c>
      <c r="C103" s="1">
        <f>VALUE(IF(ISNUMBER(SEARCH("-",B103)),(--MID(B103,FIND("-",B103),LEN(B103))),VALUE(MID(B103,3,LEN(B103)-2))))</f>
        <v>123</v>
      </c>
      <c r="D103" s="3"/>
      <c r="I103" s="19" t="s">
        <v>1</v>
      </c>
      <c r="J103" s="1">
        <f>VALUE(IF(ISNUMBER(SEARCH("-",I103)),(--MID(I103,FIND("-",I103),LEN(I103))),VALUE(MID(I103,3,LEN(I103)-2))))</f>
        <v>123</v>
      </c>
      <c r="K103" s="3"/>
      <c r="P103" s="3" t="s">
        <v>1</v>
      </c>
      <c r="Q103" s="1">
        <f>VALUE(IF(ISNUMBER(SEARCH("-",P103)),(--MID(P103,FIND("-",P103),LEN(P103))),VALUE(MID(P103,3,LEN(P103)-2))))</f>
        <v>123</v>
      </c>
      <c r="R103" s="3"/>
    </row>
    <row r="104" spans="1:19" x14ac:dyDescent="0.25">
      <c r="B104" s="3" t="s">
        <v>2</v>
      </c>
      <c r="C104" s="1">
        <f t="shared" ref="C104:C119" si="16">VALUE(IF(ISNUMBER(SEARCH("-",B104)),(--MID(B104,FIND("-",B104),LEN(B104))),VALUE(MID(B104,3,LEN(B104)-2))))</f>
        <v>1</v>
      </c>
      <c r="D104" s="3"/>
      <c r="I104" s="19" t="s">
        <v>2</v>
      </c>
      <c r="J104" s="1">
        <f t="shared" ref="J104:J119" si="17">VALUE(IF(ISNUMBER(SEARCH("-",I104)),(--MID(I104,FIND("-",I104),LEN(I104))),VALUE(MID(I104,3,LEN(I104)-2))))</f>
        <v>1</v>
      </c>
      <c r="K104" s="3"/>
      <c r="P104" s="3" t="s">
        <v>2</v>
      </c>
      <c r="Q104" s="1">
        <f t="shared" ref="Q104:Q119" si="18">VALUE(IF(ISNUMBER(SEARCH("-",P104)),(--MID(P104,FIND("-",P104),LEN(P104))),VALUE(MID(P104,3,LEN(P104)-2))))</f>
        <v>1</v>
      </c>
      <c r="R104" s="3"/>
    </row>
    <row r="105" spans="1:19" x14ac:dyDescent="0.25">
      <c r="A105" s="13" t="s">
        <v>65</v>
      </c>
      <c r="B105" s="3" t="s">
        <v>441</v>
      </c>
      <c r="C105" s="7">
        <f t="shared" si="16"/>
        <v>123877.65</v>
      </c>
      <c r="D105" s="3"/>
      <c r="I105" s="19" t="s">
        <v>441</v>
      </c>
      <c r="J105" s="7">
        <f t="shared" si="17"/>
        <v>123877.65</v>
      </c>
      <c r="K105" s="3"/>
      <c r="P105" s="3" t="s">
        <v>466</v>
      </c>
      <c r="Q105" s="7">
        <f t="shared" si="18"/>
        <v>1022.14</v>
      </c>
      <c r="R105" s="3"/>
    </row>
    <row r="106" spans="1:19" x14ac:dyDescent="0.25">
      <c r="B106" s="3" t="s">
        <v>442</v>
      </c>
      <c r="C106" s="1">
        <f t="shared" si="16"/>
        <v>12642.82</v>
      </c>
      <c r="D106" s="3"/>
      <c r="I106" s="19" t="s">
        <v>442</v>
      </c>
      <c r="J106" s="1">
        <f t="shared" si="17"/>
        <v>12642.82</v>
      </c>
      <c r="K106" s="3"/>
      <c r="P106" s="3" t="s">
        <v>100</v>
      </c>
      <c r="Q106" s="1">
        <f t="shared" si="18"/>
        <v>57.86</v>
      </c>
      <c r="R106" s="3"/>
    </row>
    <row r="107" spans="1:19" x14ac:dyDescent="0.25">
      <c r="A107" s="13" t="s">
        <v>160</v>
      </c>
      <c r="B107" s="3" t="s">
        <v>443</v>
      </c>
      <c r="C107" s="1">
        <f t="shared" si="16"/>
        <v>66637.039999999994</v>
      </c>
      <c r="D107" s="3"/>
      <c r="I107" s="19" t="s">
        <v>443</v>
      </c>
      <c r="J107" s="1">
        <f t="shared" si="17"/>
        <v>66637.039999999994</v>
      </c>
      <c r="K107" s="3"/>
      <c r="P107" s="3" t="s">
        <v>467</v>
      </c>
      <c r="Q107" s="1">
        <f t="shared" si="18"/>
        <v>810</v>
      </c>
      <c r="R107" s="3"/>
    </row>
    <row r="108" spans="1:19" x14ac:dyDescent="0.25">
      <c r="A108" s="13" t="s">
        <v>161</v>
      </c>
      <c r="B108" s="3" t="s">
        <v>444</v>
      </c>
      <c r="C108" s="17">
        <f t="shared" si="16"/>
        <v>6</v>
      </c>
      <c r="D108" s="3"/>
      <c r="I108" s="19" t="s">
        <v>444</v>
      </c>
      <c r="J108" s="17">
        <f t="shared" si="17"/>
        <v>6</v>
      </c>
      <c r="K108" s="3"/>
      <c r="P108" s="3" t="s">
        <v>468</v>
      </c>
      <c r="Q108" s="17">
        <f t="shared" si="18"/>
        <v>2</v>
      </c>
      <c r="R108" s="3"/>
    </row>
    <row r="109" spans="1:19" x14ac:dyDescent="0.25">
      <c r="A109" s="13" t="s">
        <v>66</v>
      </c>
      <c r="B109" s="3" t="s">
        <v>25</v>
      </c>
      <c r="C109" s="7">
        <f t="shared" si="16"/>
        <v>0</v>
      </c>
      <c r="D109" s="3"/>
      <c r="I109" s="19" t="s">
        <v>25</v>
      </c>
      <c r="J109" s="7">
        <f t="shared" si="17"/>
        <v>0</v>
      </c>
      <c r="K109" s="3"/>
      <c r="P109" s="3" t="s">
        <v>25</v>
      </c>
      <c r="Q109" s="7">
        <f t="shared" si="18"/>
        <v>0</v>
      </c>
      <c r="R109" s="3"/>
    </row>
    <row r="110" spans="1:19" x14ac:dyDescent="0.25">
      <c r="B110" s="3" t="s">
        <v>7</v>
      </c>
      <c r="C110" s="1">
        <f t="shared" si="16"/>
        <v>0</v>
      </c>
      <c r="D110" s="3"/>
      <c r="I110" s="19" t="s">
        <v>7</v>
      </c>
      <c r="J110" s="1">
        <f t="shared" si="17"/>
        <v>0</v>
      </c>
      <c r="K110" s="3"/>
      <c r="P110" s="3" t="s">
        <v>7</v>
      </c>
      <c r="Q110" s="1">
        <f t="shared" si="18"/>
        <v>0</v>
      </c>
      <c r="R110" s="3"/>
    </row>
    <row r="111" spans="1:19" x14ac:dyDescent="0.25">
      <c r="B111" s="3" t="s">
        <v>8</v>
      </c>
      <c r="C111" s="1">
        <f t="shared" si="16"/>
        <v>0</v>
      </c>
      <c r="D111" s="3"/>
      <c r="I111" s="19" t="s">
        <v>8</v>
      </c>
      <c r="J111" s="1">
        <f t="shared" si="17"/>
        <v>0</v>
      </c>
      <c r="K111" s="3"/>
      <c r="P111" s="3" t="s">
        <v>8</v>
      </c>
      <c r="Q111" s="1">
        <f t="shared" si="18"/>
        <v>0</v>
      </c>
      <c r="R111" s="3"/>
    </row>
    <row r="112" spans="1:19" x14ac:dyDescent="0.25">
      <c r="B112" s="3" t="s">
        <v>9</v>
      </c>
      <c r="C112" s="1">
        <f t="shared" si="16"/>
        <v>0</v>
      </c>
      <c r="D112" s="3"/>
      <c r="I112" s="19" t="s">
        <v>9</v>
      </c>
      <c r="J112" s="1">
        <f t="shared" si="17"/>
        <v>0</v>
      </c>
      <c r="K112" s="3"/>
      <c r="P112" s="3" t="s">
        <v>9</v>
      </c>
      <c r="Q112" s="1">
        <f t="shared" si="18"/>
        <v>0</v>
      </c>
      <c r="R112" s="3"/>
    </row>
    <row r="113" spans="1:19" x14ac:dyDescent="0.25">
      <c r="A113" s="13" t="s">
        <v>162</v>
      </c>
      <c r="B113" s="3" t="s">
        <v>445</v>
      </c>
      <c r="C113" s="7">
        <f t="shared" si="16"/>
        <v>982.74</v>
      </c>
      <c r="D113" s="3"/>
      <c r="I113" s="19" t="s">
        <v>445</v>
      </c>
      <c r="J113" s="7">
        <f t="shared" si="17"/>
        <v>982.74</v>
      </c>
      <c r="K113" s="3"/>
      <c r="P113" s="3" t="s">
        <v>26</v>
      </c>
      <c r="Q113" s="7">
        <f t="shared" si="18"/>
        <v>96.43</v>
      </c>
      <c r="R113" s="3"/>
    </row>
    <row r="114" spans="1:19" x14ac:dyDescent="0.25">
      <c r="A114" s="13" t="s">
        <v>163</v>
      </c>
      <c r="B114" s="3" t="s">
        <v>446</v>
      </c>
      <c r="C114" s="12">
        <f t="shared" si="16"/>
        <v>10</v>
      </c>
      <c r="D114" s="3"/>
      <c r="F114" s="1"/>
      <c r="H114" s="1"/>
      <c r="I114" s="19" t="s">
        <v>446</v>
      </c>
      <c r="J114" s="12">
        <f t="shared" si="17"/>
        <v>10</v>
      </c>
      <c r="K114" s="3"/>
      <c r="M114" s="1"/>
      <c r="O114" s="1"/>
      <c r="P114" s="3" t="s">
        <v>10</v>
      </c>
      <c r="Q114" s="12">
        <f t="shared" si="18"/>
        <v>1</v>
      </c>
      <c r="R114" s="3"/>
    </row>
    <row r="115" spans="1:19" x14ac:dyDescent="0.25">
      <c r="A115" s="13" t="s">
        <v>68</v>
      </c>
      <c r="B115" s="3" t="s">
        <v>447</v>
      </c>
      <c r="C115" s="8">
        <f t="shared" si="16"/>
        <v>5405.22</v>
      </c>
      <c r="D115" s="3"/>
      <c r="E115" s="1"/>
      <c r="I115" s="19" t="s">
        <v>447</v>
      </c>
      <c r="J115" s="8">
        <f t="shared" si="17"/>
        <v>5405.22</v>
      </c>
      <c r="K115" s="3"/>
      <c r="L115" s="1"/>
      <c r="P115" s="3" t="s">
        <v>469</v>
      </c>
      <c r="Q115" s="8">
        <f t="shared" si="18"/>
        <v>43.4</v>
      </c>
      <c r="R115" s="3"/>
      <c r="S115" s="1"/>
    </row>
    <row r="116" spans="1:19" x14ac:dyDescent="0.25">
      <c r="A116" s="13" t="s">
        <v>164</v>
      </c>
      <c r="B116" s="3" t="s">
        <v>448</v>
      </c>
      <c r="C116" s="1">
        <f t="shared" si="16"/>
        <v>1</v>
      </c>
      <c r="D116" s="3"/>
      <c r="F116" s="1"/>
      <c r="H116" s="1"/>
      <c r="I116" s="19" t="s">
        <v>448</v>
      </c>
      <c r="J116" s="1">
        <f t="shared" si="17"/>
        <v>1</v>
      </c>
      <c r="K116" s="3"/>
      <c r="M116" s="1"/>
      <c r="O116" s="1"/>
      <c r="P116" s="3" t="s">
        <v>470</v>
      </c>
      <c r="Q116" s="1">
        <f t="shared" si="18"/>
        <v>203</v>
      </c>
      <c r="R116" s="3"/>
    </row>
    <row r="117" spans="1:19" x14ac:dyDescent="0.25">
      <c r="A117" s="13" t="s">
        <v>69</v>
      </c>
      <c r="B117" s="3" t="s">
        <v>449</v>
      </c>
      <c r="C117" s="5">
        <f t="shared" si="16"/>
        <v>90953.53</v>
      </c>
      <c r="D117" s="3"/>
      <c r="E117" s="1"/>
      <c r="I117" s="19" t="s">
        <v>449</v>
      </c>
      <c r="J117" s="5">
        <f t="shared" si="17"/>
        <v>90953.53</v>
      </c>
      <c r="K117" s="3"/>
      <c r="L117" s="1"/>
      <c r="P117" s="3" t="s">
        <v>471</v>
      </c>
      <c r="Q117" s="5">
        <f t="shared" si="18"/>
        <v>8137940.2999999998</v>
      </c>
      <c r="R117" s="3"/>
      <c r="S117" s="1"/>
    </row>
    <row r="118" spans="1:19" x14ac:dyDescent="0.25">
      <c r="A118" s="13" t="s">
        <v>165</v>
      </c>
      <c r="B118" s="3" t="s">
        <v>450</v>
      </c>
      <c r="C118" s="1">
        <f t="shared" si="16"/>
        <v>2</v>
      </c>
      <c r="D118" s="3"/>
      <c r="I118" s="19" t="s">
        <v>450</v>
      </c>
      <c r="J118" s="1">
        <f t="shared" si="17"/>
        <v>2</v>
      </c>
      <c r="K118" s="3"/>
      <c r="P118" s="3" t="s">
        <v>472</v>
      </c>
      <c r="Q118" s="1">
        <f t="shared" si="18"/>
        <v>204</v>
      </c>
      <c r="R118" s="3"/>
    </row>
    <row r="119" spans="1:19" x14ac:dyDescent="0.25">
      <c r="A119" s="13" t="s">
        <v>70</v>
      </c>
      <c r="B119" s="3" t="s">
        <v>456</v>
      </c>
      <c r="C119" s="5">
        <f t="shared" si="16"/>
        <v>213655.58</v>
      </c>
      <c r="D119" s="6" t="str">
        <f>IF(C119=E119,"=","!=")</f>
        <v>=</v>
      </c>
      <c r="E119" s="9">
        <f>C105-C109-C113-C129+C117</f>
        <v>213655.58</v>
      </c>
      <c r="F119" s="1"/>
      <c r="H119" s="1"/>
      <c r="I119" s="19" t="s">
        <v>456</v>
      </c>
      <c r="J119" s="5">
        <f t="shared" si="17"/>
        <v>213655.58</v>
      </c>
      <c r="K119" s="6" t="str">
        <f>IF(J119=L119,"=","!=")</f>
        <v>=</v>
      </c>
      <c r="L119" s="9">
        <f>J105-J109-J113-J129+J117</f>
        <v>213655.58</v>
      </c>
      <c r="M119" s="1"/>
      <c r="O119" s="1"/>
      <c r="P119" s="3" t="s">
        <v>474</v>
      </c>
      <c r="Q119" s="5">
        <f t="shared" si="18"/>
        <v>8138866.0099999998</v>
      </c>
      <c r="R119" s="6" t="str">
        <f>IF(Q119=S119,"=","!=")</f>
        <v>=</v>
      </c>
      <c r="S119" s="9">
        <f>Q105-Q109-Q113-Q129+Q117</f>
        <v>8138866.0099999998</v>
      </c>
    </row>
    <row r="120" spans="1:19" x14ac:dyDescent="0.25">
      <c r="B120" s="3" t="s">
        <v>451</v>
      </c>
      <c r="C120" s="1" t="str">
        <f>MID(B120,FIND("/",B120)-2,10)</f>
        <v>10/05/2024</v>
      </c>
      <c r="D120" s="16" t="str">
        <f>IF(D119="=","OK",(C119-E119))</f>
        <v>OK</v>
      </c>
      <c r="I120" s="19" t="s">
        <v>451</v>
      </c>
      <c r="J120" s="1" t="str">
        <f>MID(I120,FIND("/",I120)-2,10)</f>
        <v>10/05/2024</v>
      </c>
      <c r="K120" s="16" t="str">
        <f>IF(K119="=","OK",(J119-L119))</f>
        <v>OK</v>
      </c>
      <c r="P120" s="3" t="s">
        <v>473</v>
      </c>
      <c r="Q120" s="1" t="str">
        <f>MID(P120,FIND("/",P120)-2,10)</f>
        <v>04/22/2025</v>
      </c>
      <c r="R120" s="16" t="str">
        <f>IF(R119="=","OK",(Q119-S119))</f>
        <v>OK</v>
      </c>
    </row>
    <row r="121" spans="1:19" x14ac:dyDescent="0.25">
      <c r="B121" s="3" t="s">
        <v>14</v>
      </c>
      <c r="C121" s="1">
        <f t="shared" ref="C121:C132" si="19">VALUE(IF(ISNUMBER(SEARCH("-",B121)),(--MID(B121,FIND("-",B121),LEN(B121))),VALUE(MID(B121,3,LEN(B121)-2))))</f>
        <v>0</v>
      </c>
      <c r="D121" s="3"/>
      <c r="I121" s="19" t="s">
        <v>14</v>
      </c>
      <c r="J121" s="1">
        <f t="shared" ref="J121:J132" si="20">VALUE(IF(ISNUMBER(SEARCH("-",I121)),(--MID(I121,FIND("-",I121),LEN(I121))),VALUE(MID(I121,3,LEN(I121)-2))))</f>
        <v>0</v>
      </c>
      <c r="K121" s="3"/>
      <c r="P121" s="3" t="s">
        <v>14</v>
      </c>
      <c r="Q121" s="1">
        <f t="shared" ref="Q121:Q132" si="21">VALUE(IF(ISNUMBER(SEARCH("-",P121)),(--MID(P121,FIND("-",P121),LEN(P121))),VALUE(MID(P121,3,LEN(P121)-2))))</f>
        <v>0</v>
      </c>
      <c r="R121" s="3"/>
    </row>
    <row r="122" spans="1:19" x14ac:dyDescent="0.25">
      <c r="B122" s="3" t="s">
        <v>15</v>
      </c>
      <c r="C122" s="1">
        <f t="shared" si="19"/>
        <v>0</v>
      </c>
      <c r="D122" s="3"/>
      <c r="I122" s="19" t="s">
        <v>15</v>
      </c>
      <c r="J122" s="1">
        <f t="shared" si="20"/>
        <v>0</v>
      </c>
      <c r="K122" s="3"/>
      <c r="P122" s="3" t="s">
        <v>15</v>
      </c>
      <c r="Q122" s="1">
        <f t="shared" si="21"/>
        <v>0</v>
      </c>
      <c r="R122" s="3"/>
    </row>
    <row r="123" spans="1:19" x14ac:dyDescent="0.25">
      <c r="B123" s="3" t="s">
        <v>16</v>
      </c>
      <c r="C123" s="1">
        <f t="shared" si="19"/>
        <v>0</v>
      </c>
      <c r="D123" s="3"/>
      <c r="I123" s="19" t="s">
        <v>16</v>
      </c>
      <c r="J123" s="1">
        <f t="shared" si="20"/>
        <v>0</v>
      </c>
      <c r="K123" s="3"/>
      <c r="P123" s="3" t="s">
        <v>16</v>
      </c>
      <c r="Q123" s="1">
        <f t="shared" si="21"/>
        <v>0</v>
      </c>
      <c r="R123" s="3"/>
    </row>
    <row r="124" spans="1:19" x14ac:dyDescent="0.25">
      <c r="B124" s="3" t="s">
        <v>452</v>
      </c>
      <c r="C124" s="1">
        <f t="shared" si="19"/>
        <v>61816.07</v>
      </c>
      <c r="D124" s="3"/>
      <c r="I124" s="19" t="s">
        <v>452</v>
      </c>
      <c r="J124" s="1">
        <f t="shared" si="20"/>
        <v>61816.07</v>
      </c>
      <c r="K124" s="3"/>
      <c r="P124" s="3" t="s">
        <v>17</v>
      </c>
      <c r="Q124" s="1">
        <f t="shared" si="21"/>
        <v>0</v>
      </c>
      <c r="R124" s="3"/>
    </row>
    <row r="125" spans="1:19" x14ac:dyDescent="0.25">
      <c r="B125" s="3" t="s">
        <v>453</v>
      </c>
      <c r="C125" s="1">
        <f t="shared" si="19"/>
        <v>6623.15</v>
      </c>
      <c r="D125" s="3"/>
      <c r="I125" s="19" t="s">
        <v>453</v>
      </c>
      <c r="J125" s="1">
        <f t="shared" si="20"/>
        <v>6623.15</v>
      </c>
      <c r="K125" s="3"/>
      <c r="P125" s="3" t="s">
        <v>18</v>
      </c>
      <c r="Q125" s="1">
        <f t="shared" si="21"/>
        <v>0</v>
      </c>
      <c r="R125" s="3"/>
    </row>
    <row r="126" spans="1:19" x14ac:dyDescent="0.25">
      <c r="A126" s="13" t="s">
        <v>166</v>
      </c>
      <c r="B126" s="3" t="s">
        <v>454</v>
      </c>
      <c r="C126" s="8">
        <f t="shared" si="19"/>
        <v>4702.38</v>
      </c>
      <c r="D126" s="3"/>
      <c r="I126" s="19" t="s">
        <v>454</v>
      </c>
      <c r="J126" s="8">
        <f t="shared" si="20"/>
        <v>4702.38</v>
      </c>
      <c r="K126" s="3"/>
      <c r="P126" s="3" t="s">
        <v>19</v>
      </c>
      <c r="Q126" s="8">
        <f t="shared" si="21"/>
        <v>385.72</v>
      </c>
      <c r="R126" s="3"/>
    </row>
    <row r="127" spans="1:19" x14ac:dyDescent="0.25">
      <c r="B127" s="3" t="s">
        <v>20</v>
      </c>
      <c r="C127" s="1">
        <f t="shared" si="19"/>
        <v>0</v>
      </c>
      <c r="D127" s="3"/>
      <c r="I127" s="19" t="s">
        <v>20</v>
      </c>
      <c r="J127" s="1">
        <f t="shared" si="20"/>
        <v>0</v>
      </c>
      <c r="K127" s="3"/>
      <c r="P127" s="3" t="s">
        <v>20</v>
      </c>
      <c r="Q127" s="1">
        <f t="shared" si="21"/>
        <v>0</v>
      </c>
      <c r="R127" s="3"/>
    </row>
    <row r="128" spans="1:19" x14ac:dyDescent="0.25">
      <c r="B128" s="3" t="s">
        <v>21</v>
      </c>
      <c r="C128" s="1">
        <f t="shared" si="19"/>
        <v>0</v>
      </c>
      <c r="D128" s="3"/>
      <c r="I128" s="19" t="s">
        <v>21</v>
      </c>
      <c r="J128" s="1">
        <f t="shared" si="20"/>
        <v>0</v>
      </c>
      <c r="K128" s="3"/>
      <c r="P128" s="3" t="s">
        <v>21</v>
      </c>
      <c r="Q128" s="1">
        <f t="shared" si="21"/>
        <v>0</v>
      </c>
      <c r="R128" s="3"/>
    </row>
    <row r="129" spans="1:19" x14ac:dyDescent="0.25">
      <c r="A129" s="13" t="s">
        <v>67</v>
      </c>
      <c r="B129" s="3" t="s">
        <v>455</v>
      </c>
      <c r="C129" s="7">
        <f t="shared" si="19"/>
        <v>192.86</v>
      </c>
      <c r="D129" s="3"/>
      <c r="I129" s="19" t="s">
        <v>455</v>
      </c>
      <c r="J129" s="7">
        <f t="shared" si="20"/>
        <v>192.86</v>
      </c>
      <c r="K129" s="3"/>
      <c r="P129" s="3" t="s">
        <v>28</v>
      </c>
      <c r="Q129" s="7">
        <f t="shared" si="21"/>
        <v>0</v>
      </c>
      <c r="R129" s="3"/>
    </row>
    <row r="130" spans="1:19" x14ac:dyDescent="0.25">
      <c r="B130" s="3" t="s">
        <v>22</v>
      </c>
      <c r="C130" s="1">
        <f t="shared" si="19"/>
        <v>0</v>
      </c>
      <c r="D130" s="3"/>
      <c r="I130" s="19" t="s">
        <v>22</v>
      </c>
      <c r="J130" s="1">
        <f t="shared" si="20"/>
        <v>0</v>
      </c>
      <c r="K130" s="3"/>
      <c r="P130" s="3" t="s">
        <v>22</v>
      </c>
      <c r="Q130" s="1">
        <f t="shared" si="21"/>
        <v>0</v>
      </c>
      <c r="R130" s="3"/>
    </row>
    <row r="131" spans="1:19" x14ac:dyDescent="0.25">
      <c r="B131" s="3" t="s">
        <v>23</v>
      </c>
      <c r="C131" s="1">
        <f t="shared" si="19"/>
        <v>0</v>
      </c>
      <c r="D131" s="3"/>
      <c r="I131" s="19" t="s">
        <v>23</v>
      </c>
      <c r="J131" s="1">
        <f t="shared" si="20"/>
        <v>0</v>
      </c>
      <c r="K131" s="3"/>
      <c r="P131" s="3" t="s">
        <v>23</v>
      </c>
      <c r="Q131" s="1">
        <f t="shared" si="21"/>
        <v>0</v>
      </c>
      <c r="R131" s="3"/>
    </row>
    <row r="132" spans="1:19" x14ac:dyDescent="0.25">
      <c r="B132" s="3" t="s">
        <v>24</v>
      </c>
      <c r="C132" s="1">
        <f t="shared" si="19"/>
        <v>0</v>
      </c>
      <c r="D132" s="3"/>
      <c r="I132" s="19" t="s">
        <v>24</v>
      </c>
      <c r="J132" s="1">
        <f t="shared" si="20"/>
        <v>0</v>
      </c>
      <c r="K132" s="3"/>
      <c r="P132" s="3" t="s">
        <v>24</v>
      </c>
      <c r="Q132" s="1">
        <f t="shared" si="21"/>
        <v>0</v>
      </c>
      <c r="R132" s="3"/>
    </row>
    <row r="133" spans="1:19" ht="58.5" customHeight="1" x14ac:dyDescent="0.25">
      <c r="B133" s="23">
        <v>45570</v>
      </c>
      <c r="C133" s="21"/>
      <c r="D133" s="21"/>
      <c r="E133" s="21"/>
      <c r="F133" s="2"/>
      <c r="H133" s="2"/>
      <c r="I133" s="23">
        <v>45570</v>
      </c>
      <c r="J133" s="21"/>
      <c r="K133" s="21"/>
      <c r="L133" s="21"/>
      <c r="M133" s="2"/>
      <c r="O133" s="2"/>
      <c r="P133" s="22"/>
      <c r="Q133" s="21"/>
      <c r="R133" s="21"/>
      <c r="S133" s="21"/>
    </row>
    <row r="137" spans="1:19" x14ac:dyDescent="0.25">
      <c r="B137" s="3" t="s">
        <v>1</v>
      </c>
      <c r="C137" s="1">
        <f>VALUE(IF(ISNUMBER(SEARCH("-",B137)),(--MID(B137,FIND("-",B137),LEN(B137))),VALUE(MID(B137,3,LEN(B137)-2))))</f>
        <v>123</v>
      </c>
      <c r="D137" s="3"/>
      <c r="I137" s="3" t="s">
        <v>1</v>
      </c>
      <c r="J137" s="1">
        <f>VALUE(IF(ISNUMBER(SEARCH("-",I137)),(--MID(I137,FIND("-",I137),LEN(I137))),VALUE(MID(I137,3,LEN(I137)-2))))</f>
        <v>123</v>
      </c>
      <c r="K137" s="3"/>
      <c r="P137" s="3" t="s">
        <v>1</v>
      </c>
      <c r="Q137" s="1">
        <f>VALUE(IF(ISNUMBER(SEARCH("-",P137)),(--MID(P137,FIND("-",P137),LEN(P137))),VALUE(MID(P137,3,LEN(P137)-2))))</f>
        <v>123</v>
      </c>
      <c r="R137" s="3"/>
    </row>
    <row r="138" spans="1:19" x14ac:dyDescent="0.25">
      <c r="B138" s="3" t="s">
        <v>2</v>
      </c>
      <c r="C138" s="1">
        <f t="shared" ref="C138:C153" si="22">VALUE(IF(ISNUMBER(SEARCH("-",B138)),(--MID(B138,FIND("-",B138),LEN(B138))),VALUE(MID(B138,3,LEN(B138)-2))))</f>
        <v>1</v>
      </c>
      <c r="D138" s="3"/>
      <c r="I138" s="3" t="s">
        <v>2</v>
      </c>
      <c r="J138" s="1">
        <f t="shared" ref="J138:J153" si="23">VALUE(IF(ISNUMBER(SEARCH("-",I138)),(--MID(I138,FIND("-",I138),LEN(I138))),VALUE(MID(I138,3,LEN(I138)-2))))</f>
        <v>1</v>
      </c>
      <c r="K138" s="3"/>
      <c r="P138" s="3" t="s">
        <v>2</v>
      </c>
      <c r="Q138" s="1">
        <f t="shared" ref="Q138:Q153" si="24">VALUE(IF(ISNUMBER(SEARCH("-",P138)),(--MID(P138,FIND("-",P138),LEN(P138))),VALUE(MID(P138,3,LEN(P138)-2))))</f>
        <v>1</v>
      </c>
      <c r="R138" s="3"/>
    </row>
    <row r="139" spans="1:19" x14ac:dyDescent="0.25">
      <c r="A139" s="13" t="s">
        <v>65</v>
      </c>
      <c r="B139" s="3" t="s">
        <v>198</v>
      </c>
      <c r="C139" s="7">
        <f t="shared" si="22"/>
        <v>1504.28</v>
      </c>
      <c r="D139" s="3"/>
      <c r="I139" s="3" t="s">
        <v>198</v>
      </c>
      <c r="J139" s="7">
        <f t="shared" si="23"/>
        <v>1504.28</v>
      </c>
      <c r="K139" s="3"/>
      <c r="P139" s="3" t="s">
        <v>457</v>
      </c>
      <c r="Q139" s="7">
        <f t="shared" si="24"/>
        <v>964.28</v>
      </c>
      <c r="R139" s="3"/>
    </row>
    <row r="140" spans="1:19" x14ac:dyDescent="0.25">
      <c r="B140" s="3" t="s">
        <v>100</v>
      </c>
      <c r="C140" s="1">
        <f t="shared" si="22"/>
        <v>57.86</v>
      </c>
      <c r="D140" s="3"/>
      <c r="I140" s="3" t="s">
        <v>100</v>
      </c>
      <c r="J140" s="1">
        <f t="shared" si="23"/>
        <v>57.86</v>
      </c>
      <c r="K140" s="3"/>
      <c r="P140" s="3" t="s">
        <v>4</v>
      </c>
      <c r="Q140" s="1">
        <f t="shared" si="24"/>
        <v>0</v>
      </c>
      <c r="R140" s="3"/>
    </row>
    <row r="141" spans="1:19" x14ac:dyDescent="0.25">
      <c r="A141" s="13" t="s">
        <v>160</v>
      </c>
      <c r="B141" s="3" t="s">
        <v>432</v>
      </c>
      <c r="C141" s="1">
        <f t="shared" si="22"/>
        <v>2184.11</v>
      </c>
      <c r="D141" s="3"/>
      <c r="I141" s="3" t="s">
        <v>432</v>
      </c>
      <c r="J141" s="1">
        <f t="shared" si="23"/>
        <v>2184.11</v>
      </c>
      <c r="K141" s="3"/>
      <c r="P141" s="3" t="s">
        <v>458</v>
      </c>
      <c r="Q141" s="1">
        <f t="shared" si="24"/>
        <v>3399.1</v>
      </c>
      <c r="R141" s="3"/>
    </row>
    <row r="142" spans="1:19" x14ac:dyDescent="0.25">
      <c r="A142" s="13" t="s">
        <v>161</v>
      </c>
      <c r="B142" s="3" t="s">
        <v>433</v>
      </c>
      <c r="C142" s="17">
        <f t="shared" si="22"/>
        <v>5</v>
      </c>
      <c r="D142" s="3"/>
      <c r="I142" s="3" t="s">
        <v>433</v>
      </c>
      <c r="J142" s="17">
        <f t="shared" si="23"/>
        <v>5</v>
      </c>
      <c r="K142" s="3"/>
      <c r="P142" s="3" t="s">
        <v>459</v>
      </c>
      <c r="Q142" s="17">
        <f t="shared" si="24"/>
        <v>7</v>
      </c>
      <c r="R142" s="3"/>
    </row>
    <row r="143" spans="1:19" x14ac:dyDescent="0.25">
      <c r="A143" s="13" t="s">
        <v>66</v>
      </c>
      <c r="B143" s="3" t="s">
        <v>25</v>
      </c>
      <c r="C143" s="7">
        <f t="shared" si="22"/>
        <v>0</v>
      </c>
      <c r="D143" s="3"/>
      <c r="I143" s="3" t="s">
        <v>25</v>
      </c>
      <c r="J143" s="7">
        <f t="shared" si="23"/>
        <v>0</v>
      </c>
      <c r="K143" s="3"/>
      <c r="P143" s="3" t="s">
        <v>25</v>
      </c>
      <c r="Q143" s="7">
        <f t="shared" si="24"/>
        <v>0</v>
      </c>
      <c r="R143" s="3"/>
    </row>
    <row r="144" spans="1:19" x14ac:dyDescent="0.25">
      <c r="B144" s="3" t="s">
        <v>7</v>
      </c>
      <c r="C144" s="1">
        <f t="shared" si="22"/>
        <v>0</v>
      </c>
      <c r="D144" s="3"/>
      <c r="I144" s="3" t="s">
        <v>7</v>
      </c>
      <c r="J144" s="1">
        <f t="shared" si="23"/>
        <v>0</v>
      </c>
      <c r="K144" s="3"/>
      <c r="P144" s="3" t="s">
        <v>7</v>
      </c>
      <c r="Q144" s="1">
        <f t="shared" si="24"/>
        <v>0</v>
      </c>
      <c r="R144" s="3"/>
    </row>
    <row r="145" spans="1:19" x14ac:dyDescent="0.25">
      <c r="B145" s="3" t="s">
        <v>8</v>
      </c>
      <c r="C145" s="1">
        <f t="shared" si="22"/>
        <v>0</v>
      </c>
      <c r="D145" s="3"/>
      <c r="I145" s="3" t="s">
        <v>8</v>
      </c>
      <c r="J145" s="1">
        <f t="shared" si="23"/>
        <v>0</v>
      </c>
      <c r="K145" s="3"/>
      <c r="P145" s="3" t="s">
        <v>8</v>
      </c>
      <c r="Q145" s="1">
        <f t="shared" si="24"/>
        <v>0</v>
      </c>
      <c r="R145" s="3"/>
    </row>
    <row r="146" spans="1:19" x14ac:dyDescent="0.25">
      <c r="B146" s="3" t="s">
        <v>9</v>
      </c>
      <c r="C146" s="1">
        <f t="shared" si="22"/>
        <v>0</v>
      </c>
      <c r="D146" s="3"/>
      <c r="I146" s="3" t="s">
        <v>9</v>
      </c>
      <c r="J146" s="1">
        <f t="shared" si="23"/>
        <v>0</v>
      </c>
      <c r="K146" s="3"/>
      <c r="P146" s="3" t="s">
        <v>9</v>
      </c>
      <c r="Q146" s="1">
        <f t="shared" si="24"/>
        <v>0</v>
      </c>
      <c r="R146" s="3"/>
    </row>
    <row r="147" spans="1:19" x14ac:dyDescent="0.25">
      <c r="A147" s="13" t="s">
        <v>162</v>
      </c>
      <c r="B147" s="3" t="s">
        <v>26</v>
      </c>
      <c r="C147" s="7">
        <f t="shared" si="22"/>
        <v>96.43</v>
      </c>
      <c r="D147" s="3"/>
      <c r="I147" s="3" t="s">
        <v>26</v>
      </c>
      <c r="J147" s="7">
        <f t="shared" si="23"/>
        <v>96.43</v>
      </c>
      <c r="K147" s="3"/>
      <c r="P147" s="3" t="s">
        <v>26</v>
      </c>
      <c r="Q147" s="7">
        <f t="shared" si="24"/>
        <v>96.43</v>
      </c>
      <c r="R147" s="3"/>
    </row>
    <row r="148" spans="1:19" x14ac:dyDescent="0.25">
      <c r="A148" s="13" t="s">
        <v>163</v>
      </c>
      <c r="B148" s="3" t="s">
        <v>10</v>
      </c>
      <c r="C148" s="12">
        <f t="shared" si="22"/>
        <v>1</v>
      </c>
      <c r="D148" s="3"/>
      <c r="F148" s="1"/>
      <c r="H148" s="1"/>
      <c r="I148" s="3" t="s">
        <v>10</v>
      </c>
      <c r="J148" s="12">
        <f t="shared" si="23"/>
        <v>1</v>
      </c>
      <c r="K148" s="3"/>
      <c r="M148" s="1"/>
      <c r="O148" s="1"/>
      <c r="P148" s="3" t="s">
        <v>10</v>
      </c>
      <c r="Q148" s="12">
        <f t="shared" si="24"/>
        <v>1</v>
      </c>
      <c r="R148" s="3"/>
    </row>
    <row r="149" spans="1:19" x14ac:dyDescent="0.25">
      <c r="A149" s="13" t="s">
        <v>68</v>
      </c>
      <c r="B149" s="3" t="s">
        <v>199</v>
      </c>
      <c r="C149" s="8">
        <f t="shared" si="22"/>
        <v>62.69</v>
      </c>
      <c r="D149" s="3"/>
      <c r="E149" s="1"/>
      <c r="I149" s="3" t="s">
        <v>199</v>
      </c>
      <c r="J149" s="8">
        <f t="shared" si="23"/>
        <v>62.69</v>
      </c>
      <c r="K149" s="3"/>
      <c r="L149" s="1"/>
      <c r="P149" s="3" t="s">
        <v>460</v>
      </c>
      <c r="Q149" s="8">
        <f t="shared" si="24"/>
        <v>38.58</v>
      </c>
      <c r="R149" s="3"/>
      <c r="S149" s="1"/>
    </row>
    <row r="150" spans="1:19" x14ac:dyDescent="0.25">
      <c r="A150" s="13" t="s">
        <v>164</v>
      </c>
      <c r="B150" s="3" t="s">
        <v>437</v>
      </c>
      <c r="C150" s="1">
        <f t="shared" si="22"/>
        <v>198</v>
      </c>
      <c r="D150" s="3"/>
      <c r="F150" s="1"/>
      <c r="H150" s="1"/>
      <c r="I150" s="3" t="s">
        <v>437</v>
      </c>
      <c r="J150" s="1">
        <f t="shared" si="23"/>
        <v>198</v>
      </c>
      <c r="K150" s="3"/>
      <c r="M150" s="1"/>
      <c r="O150" s="1"/>
      <c r="P150" s="3" t="s">
        <v>461</v>
      </c>
      <c r="Q150" s="1">
        <f t="shared" si="24"/>
        <v>197</v>
      </c>
      <c r="R150" s="3"/>
    </row>
    <row r="151" spans="1:19" x14ac:dyDescent="0.25">
      <c r="A151" s="13" t="s">
        <v>69</v>
      </c>
      <c r="B151" s="3" t="s">
        <v>438</v>
      </c>
      <c r="C151" s="5">
        <f t="shared" si="22"/>
        <v>8136628.8799999999</v>
      </c>
      <c r="D151" s="3"/>
      <c r="E151" s="1"/>
      <c r="I151" s="3" t="s">
        <v>438</v>
      </c>
      <c r="J151" s="5">
        <f t="shared" si="23"/>
        <v>8136628.8799999999</v>
      </c>
      <c r="K151" s="3"/>
      <c r="L151" s="1"/>
      <c r="P151" s="3" t="s">
        <v>462</v>
      </c>
      <c r="Q151" s="5">
        <f t="shared" si="24"/>
        <v>8135857.46</v>
      </c>
      <c r="R151" s="3"/>
      <c r="S151" s="1"/>
    </row>
    <row r="152" spans="1:19" x14ac:dyDescent="0.25">
      <c r="A152" s="13" t="s">
        <v>165</v>
      </c>
      <c r="B152" s="3" t="s">
        <v>439</v>
      </c>
      <c r="C152" s="1">
        <f t="shared" si="22"/>
        <v>199</v>
      </c>
      <c r="D152" s="3"/>
      <c r="I152" s="3" t="s">
        <v>439</v>
      </c>
      <c r="J152" s="1">
        <f t="shared" si="23"/>
        <v>199</v>
      </c>
      <c r="K152" s="3"/>
      <c r="P152" s="3" t="s">
        <v>463</v>
      </c>
      <c r="Q152" s="1">
        <f t="shared" si="24"/>
        <v>198</v>
      </c>
      <c r="R152" s="3"/>
    </row>
    <row r="153" spans="1:19" x14ac:dyDescent="0.25">
      <c r="A153" s="13" t="s">
        <v>70</v>
      </c>
      <c r="B153" s="3" t="s">
        <v>440</v>
      </c>
      <c r="C153" s="5">
        <f t="shared" si="22"/>
        <v>8137940.2999999998</v>
      </c>
      <c r="D153" s="6" t="str">
        <f>IF(C153=E153,"=","!=")</f>
        <v>=</v>
      </c>
      <c r="E153" s="9">
        <f>C139-C143-C147-C163+C151</f>
        <v>8137940.2999999998</v>
      </c>
      <c r="F153" s="1"/>
      <c r="H153" s="1"/>
      <c r="I153" s="3" t="s">
        <v>440</v>
      </c>
      <c r="J153" s="5">
        <f t="shared" si="23"/>
        <v>8137940.2999999998</v>
      </c>
      <c r="K153" s="6" t="str">
        <f>IF(J153=L153,"=","!=")</f>
        <v>=</v>
      </c>
      <c r="L153" s="9">
        <f>J139-J143-J147-J163+J151</f>
        <v>8137940.2999999998</v>
      </c>
      <c r="M153" s="1"/>
      <c r="O153" s="1"/>
      <c r="P153" s="3" t="s">
        <v>464</v>
      </c>
      <c r="Q153" s="5">
        <f t="shared" si="24"/>
        <v>8136628.8799999999</v>
      </c>
      <c r="R153" s="6" t="str">
        <f>IF(Q153=S153,"=","!=")</f>
        <v>=</v>
      </c>
      <c r="S153" s="9">
        <f>Q139-Q143-Q147-Q163+Q151</f>
        <v>8136628.8799999999</v>
      </c>
    </row>
    <row r="154" spans="1:19" x14ac:dyDescent="0.25">
      <c r="B154" s="3" t="s">
        <v>436</v>
      </c>
      <c r="C154" s="1" t="str">
        <f>MID(B154,FIND("/",B154)-2,10)</f>
        <v>04/17/2025</v>
      </c>
      <c r="D154" s="16" t="str">
        <f>IF(D153="=","OK",(C153-E153))</f>
        <v>OK</v>
      </c>
      <c r="I154" s="3" t="s">
        <v>436</v>
      </c>
      <c r="J154" s="1" t="str">
        <f>MID(I154,FIND("/",I154)-2,10)</f>
        <v>04/17/2025</v>
      </c>
      <c r="K154" s="16" t="str">
        <f>IF(K153="=","OK",(J153-L153))</f>
        <v>OK</v>
      </c>
      <c r="P154" s="3" t="s">
        <v>436</v>
      </c>
      <c r="Q154" s="1" t="str">
        <f>MID(P154,FIND("/",P154)-2,10)</f>
        <v>04/17/2025</v>
      </c>
      <c r="R154" s="16" t="str">
        <f>IF(R153="=","OK",(Q153-S153))</f>
        <v>OK</v>
      </c>
    </row>
    <row r="155" spans="1:19" x14ac:dyDescent="0.25">
      <c r="B155" s="3" t="s">
        <v>14</v>
      </c>
      <c r="C155" s="1">
        <f t="shared" ref="C155:C166" si="25">VALUE(IF(ISNUMBER(SEARCH("-",B155)),(--MID(B155,FIND("-",B155),LEN(B155))),VALUE(MID(B155,3,LEN(B155)-2))))</f>
        <v>0</v>
      </c>
      <c r="D155" s="3"/>
      <c r="I155" s="3" t="s">
        <v>14</v>
      </c>
      <c r="J155" s="1">
        <f t="shared" ref="J155:J166" si="26">VALUE(IF(ISNUMBER(SEARCH("-",I155)),(--MID(I155,FIND("-",I155),LEN(I155))),VALUE(MID(I155,3,LEN(I155)-2))))</f>
        <v>0</v>
      </c>
      <c r="K155" s="3"/>
      <c r="P155" s="3" t="s">
        <v>14</v>
      </c>
      <c r="Q155" s="1">
        <f t="shared" ref="Q155:Q166" si="27">VALUE(IF(ISNUMBER(SEARCH("-",P155)),(--MID(P155,FIND("-",P155),LEN(P155))),VALUE(MID(P155,3,LEN(P155)-2))))</f>
        <v>0</v>
      </c>
      <c r="R155" s="3"/>
    </row>
    <row r="156" spans="1:19" x14ac:dyDescent="0.25">
      <c r="B156" s="3" t="s">
        <v>15</v>
      </c>
      <c r="C156" s="1">
        <f t="shared" si="25"/>
        <v>0</v>
      </c>
      <c r="D156" s="3"/>
      <c r="I156" s="3" t="s">
        <v>15</v>
      </c>
      <c r="J156" s="1">
        <f t="shared" si="26"/>
        <v>0</v>
      </c>
      <c r="K156" s="3"/>
      <c r="P156" s="3" t="s">
        <v>15</v>
      </c>
      <c r="Q156" s="1">
        <f t="shared" si="27"/>
        <v>0</v>
      </c>
      <c r="R156" s="3"/>
    </row>
    <row r="157" spans="1:19" x14ac:dyDescent="0.25">
      <c r="B157" s="3" t="s">
        <v>16</v>
      </c>
      <c r="C157" s="1">
        <f t="shared" si="25"/>
        <v>0</v>
      </c>
      <c r="D157" s="3"/>
      <c r="I157" s="3" t="s">
        <v>16</v>
      </c>
      <c r="J157" s="1">
        <f t="shared" si="26"/>
        <v>0</v>
      </c>
      <c r="K157" s="3"/>
      <c r="P157" s="3" t="s">
        <v>16</v>
      </c>
      <c r="Q157" s="1">
        <f t="shared" si="27"/>
        <v>0</v>
      </c>
      <c r="R157" s="3"/>
    </row>
    <row r="158" spans="1:19" x14ac:dyDescent="0.25">
      <c r="B158" s="3" t="s">
        <v>17</v>
      </c>
      <c r="C158" s="1">
        <f t="shared" si="25"/>
        <v>0</v>
      </c>
      <c r="D158" s="3"/>
      <c r="I158" s="3" t="s">
        <v>17</v>
      </c>
      <c r="J158" s="1">
        <f t="shared" si="26"/>
        <v>0</v>
      </c>
      <c r="K158" s="3"/>
      <c r="P158" s="3" t="s">
        <v>17</v>
      </c>
      <c r="Q158" s="1">
        <f t="shared" si="27"/>
        <v>0</v>
      </c>
      <c r="R158" s="3"/>
    </row>
    <row r="159" spans="1:19" x14ac:dyDescent="0.25">
      <c r="B159" s="3" t="s">
        <v>18</v>
      </c>
      <c r="C159" s="1">
        <f t="shared" si="25"/>
        <v>0</v>
      </c>
      <c r="D159" s="3"/>
      <c r="I159" s="3" t="s">
        <v>18</v>
      </c>
      <c r="J159" s="1">
        <f t="shared" si="26"/>
        <v>0</v>
      </c>
      <c r="K159" s="3"/>
      <c r="P159" s="3" t="s">
        <v>18</v>
      </c>
      <c r="Q159" s="1">
        <f t="shared" si="27"/>
        <v>0</v>
      </c>
      <c r="R159" s="3"/>
    </row>
    <row r="160" spans="1:19" x14ac:dyDescent="0.25">
      <c r="A160" s="13" t="s">
        <v>166</v>
      </c>
      <c r="B160" s="3" t="s">
        <v>200</v>
      </c>
      <c r="C160" s="8">
        <f t="shared" si="25"/>
        <v>771.44</v>
      </c>
      <c r="D160" s="3"/>
      <c r="I160" s="3" t="s">
        <v>200</v>
      </c>
      <c r="J160" s="8">
        <f t="shared" si="26"/>
        <v>771.44</v>
      </c>
      <c r="K160" s="3"/>
      <c r="P160" s="3" t="s">
        <v>200</v>
      </c>
      <c r="Q160" s="8">
        <f t="shared" si="27"/>
        <v>771.44</v>
      </c>
      <c r="R160" s="3"/>
    </row>
    <row r="161" spans="1:19" x14ac:dyDescent="0.25">
      <c r="B161" s="3" t="s">
        <v>20</v>
      </c>
      <c r="C161" s="1">
        <f t="shared" si="25"/>
        <v>0</v>
      </c>
      <c r="D161" s="3"/>
      <c r="I161" s="3" t="s">
        <v>20</v>
      </c>
      <c r="J161" s="1">
        <f t="shared" si="26"/>
        <v>0</v>
      </c>
      <c r="K161" s="3"/>
      <c r="P161" s="3" t="s">
        <v>20</v>
      </c>
      <c r="Q161" s="1">
        <f t="shared" si="27"/>
        <v>0</v>
      </c>
      <c r="R161" s="3"/>
    </row>
    <row r="162" spans="1:19" x14ac:dyDescent="0.25">
      <c r="B162" s="3" t="s">
        <v>21</v>
      </c>
      <c r="C162" s="1">
        <f t="shared" si="25"/>
        <v>0</v>
      </c>
      <c r="D162" s="3"/>
      <c r="I162" s="3" t="s">
        <v>21</v>
      </c>
      <c r="J162" s="1">
        <f t="shared" si="26"/>
        <v>0</v>
      </c>
      <c r="K162" s="3"/>
      <c r="P162" s="3" t="s">
        <v>21</v>
      </c>
      <c r="Q162" s="1">
        <f t="shared" si="27"/>
        <v>0</v>
      </c>
      <c r="R162" s="3"/>
    </row>
    <row r="163" spans="1:19" x14ac:dyDescent="0.25">
      <c r="A163" s="13" t="s">
        <v>67</v>
      </c>
      <c r="B163" s="3" t="s">
        <v>201</v>
      </c>
      <c r="C163" s="7">
        <f t="shared" si="25"/>
        <v>96.43</v>
      </c>
      <c r="D163" s="3"/>
      <c r="I163" s="3" t="s">
        <v>201</v>
      </c>
      <c r="J163" s="7">
        <f t="shared" si="26"/>
        <v>96.43</v>
      </c>
      <c r="K163" s="3"/>
      <c r="P163" s="3" t="s">
        <v>201</v>
      </c>
      <c r="Q163" s="7">
        <f t="shared" si="27"/>
        <v>96.43</v>
      </c>
      <c r="R163" s="3"/>
    </row>
    <row r="164" spans="1:19" x14ac:dyDescent="0.25">
      <c r="B164" s="3" t="s">
        <v>22</v>
      </c>
      <c r="C164" s="1">
        <f t="shared" si="25"/>
        <v>0</v>
      </c>
      <c r="D164" s="3"/>
      <c r="I164" s="3" t="s">
        <v>22</v>
      </c>
      <c r="J164" s="1">
        <f t="shared" si="26"/>
        <v>0</v>
      </c>
      <c r="K164" s="3"/>
      <c r="P164" s="3" t="s">
        <v>22</v>
      </c>
      <c r="Q164" s="1">
        <f t="shared" si="27"/>
        <v>0</v>
      </c>
      <c r="R164" s="3"/>
    </row>
    <row r="165" spans="1:19" x14ac:dyDescent="0.25">
      <c r="B165" s="3" t="s">
        <v>23</v>
      </c>
      <c r="C165" s="1">
        <f t="shared" si="25"/>
        <v>0</v>
      </c>
      <c r="D165" s="3"/>
      <c r="I165" s="3" t="s">
        <v>23</v>
      </c>
      <c r="J165" s="1">
        <f t="shared" si="26"/>
        <v>0</v>
      </c>
      <c r="K165" s="3"/>
      <c r="P165" s="3" t="s">
        <v>23</v>
      </c>
      <c r="Q165" s="1">
        <f t="shared" si="27"/>
        <v>0</v>
      </c>
      <c r="R165" s="3"/>
    </row>
    <row r="166" spans="1:19" x14ac:dyDescent="0.25">
      <c r="B166" s="3" t="s">
        <v>24</v>
      </c>
      <c r="C166" s="1">
        <f t="shared" si="25"/>
        <v>0</v>
      </c>
      <c r="D166" s="3"/>
      <c r="I166" s="3" t="s">
        <v>24</v>
      </c>
      <c r="J166" s="1">
        <f t="shared" si="26"/>
        <v>0</v>
      </c>
      <c r="K166" s="3"/>
      <c r="P166" s="3" t="s">
        <v>24</v>
      </c>
      <c r="Q166" s="1">
        <f t="shared" si="27"/>
        <v>0</v>
      </c>
      <c r="R166" s="3"/>
    </row>
    <row r="167" spans="1:19" ht="58.5" customHeight="1" x14ac:dyDescent="0.25">
      <c r="B167" s="23">
        <v>45764</v>
      </c>
      <c r="C167" s="21"/>
      <c r="D167" s="21"/>
      <c r="E167" s="21"/>
      <c r="F167" s="2"/>
      <c r="H167" s="2"/>
      <c r="I167" s="23">
        <v>45764</v>
      </c>
      <c r="J167" s="21"/>
      <c r="K167" s="21"/>
      <c r="L167" s="21"/>
      <c r="M167" s="2"/>
      <c r="O167" s="2"/>
      <c r="P167" s="22" t="s">
        <v>465</v>
      </c>
      <c r="Q167" s="21"/>
      <c r="R167" s="21"/>
      <c r="S167" s="21"/>
    </row>
    <row r="171" spans="1:19" x14ac:dyDescent="0.25">
      <c r="B171" s="3"/>
      <c r="D171" s="3"/>
      <c r="I171" s="3"/>
      <c r="K171" s="3"/>
      <c r="P171" s="3"/>
      <c r="R171" s="3"/>
    </row>
    <row r="172" spans="1:19" x14ac:dyDescent="0.25">
      <c r="B172" s="3"/>
      <c r="D172" s="3"/>
      <c r="I172" s="3"/>
      <c r="K172" s="3"/>
      <c r="P172" s="3"/>
      <c r="R172" s="3"/>
    </row>
    <row r="173" spans="1:19" x14ac:dyDescent="0.25">
      <c r="B173" s="3"/>
      <c r="C173" s="7"/>
      <c r="D173" s="3"/>
      <c r="I173" s="3"/>
      <c r="J173" s="7"/>
      <c r="K173" s="3"/>
      <c r="P173" s="3"/>
      <c r="Q173" s="7"/>
      <c r="R173" s="3"/>
    </row>
    <row r="174" spans="1:19" x14ac:dyDescent="0.25">
      <c r="B174" s="3"/>
      <c r="D174" s="3"/>
      <c r="I174" s="3"/>
      <c r="K174" s="3"/>
      <c r="P174" s="3"/>
      <c r="R174" s="3"/>
    </row>
    <row r="175" spans="1:19" x14ac:dyDescent="0.25">
      <c r="B175" s="3"/>
      <c r="D175" s="3"/>
      <c r="I175" s="3"/>
      <c r="K175" s="3"/>
      <c r="P175" s="3"/>
      <c r="R175" s="3"/>
    </row>
    <row r="176" spans="1:19" x14ac:dyDescent="0.25">
      <c r="B176" s="3"/>
      <c r="D176" s="3"/>
      <c r="I176" s="3"/>
      <c r="K176" s="3"/>
      <c r="P176" s="3"/>
      <c r="R176" s="3"/>
    </row>
    <row r="177" spans="2:19" x14ac:dyDescent="0.25">
      <c r="B177" s="3"/>
      <c r="C177" s="7"/>
      <c r="D177" s="3"/>
      <c r="I177" s="3"/>
      <c r="J177" s="7"/>
      <c r="K177" s="3"/>
      <c r="P177" s="3"/>
      <c r="Q177" s="7"/>
      <c r="R177" s="3"/>
    </row>
    <row r="178" spans="2:19" x14ac:dyDescent="0.25">
      <c r="B178" s="3"/>
      <c r="D178" s="3"/>
      <c r="I178" s="3"/>
      <c r="K178" s="3"/>
      <c r="P178" s="3"/>
      <c r="R178" s="3"/>
    </row>
    <row r="179" spans="2:19" x14ac:dyDescent="0.25">
      <c r="B179" s="3"/>
      <c r="D179" s="3"/>
      <c r="I179" s="3"/>
      <c r="K179" s="3"/>
      <c r="P179" s="3"/>
      <c r="R179" s="3"/>
    </row>
    <row r="180" spans="2:19" x14ac:dyDescent="0.25">
      <c r="B180" s="3"/>
      <c r="D180" s="3"/>
      <c r="I180" s="3"/>
      <c r="K180" s="3"/>
      <c r="P180" s="3"/>
      <c r="R180" s="3"/>
    </row>
    <row r="181" spans="2:19" x14ac:dyDescent="0.25">
      <c r="B181" s="3"/>
      <c r="C181" s="7"/>
      <c r="D181" s="3"/>
      <c r="I181" s="3"/>
      <c r="J181" s="7"/>
      <c r="K181" s="3"/>
      <c r="P181" s="3"/>
      <c r="Q181" s="7"/>
      <c r="R181" s="3"/>
    </row>
    <row r="182" spans="2:19" x14ac:dyDescent="0.25">
      <c r="B182" s="3"/>
      <c r="C182" s="12"/>
      <c r="D182" s="3"/>
      <c r="I182" s="3"/>
      <c r="J182" s="12"/>
      <c r="K182" s="3"/>
      <c r="P182" s="3"/>
      <c r="Q182" s="12"/>
      <c r="R182" s="3"/>
    </row>
    <row r="183" spans="2:19" x14ac:dyDescent="0.25">
      <c r="B183" s="3"/>
      <c r="C183" s="8"/>
      <c r="D183" s="3"/>
      <c r="E183" s="1"/>
      <c r="I183" s="3"/>
      <c r="J183" s="8"/>
      <c r="K183" s="3"/>
      <c r="L183" s="1"/>
      <c r="P183" s="3"/>
      <c r="Q183" s="8"/>
      <c r="R183" s="3"/>
      <c r="S183" s="1"/>
    </row>
    <row r="184" spans="2:19" x14ac:dyDescent="0.25">
      <c r="B184" s="3"/>
      <c r="D184" s="3"/>
      <c r="I184" s="3"/>
      <c r="K184" s="3"/>
      <c r="P184" s="3"/>
      <c r="R184" s="3"/>
    </row>
    <row r="185" spans="2:19" x14ac:dyDescent="0.25">
      <c r="B185" s="3"/>
      <c r="C185" s="5"/>
      <c r="D185" s="3"/>
      <c r="E185" s="1"/>
      <c r="I185" s="3"/>
      <c r="J185" s="5"/>
      <c r="K185" s="3"/>
      <c r="L185" s="1"/>
      <c r="P185" s="3"/>
      <c r="Q185" s="5"/>
      <c r="R185" s="3"/>
      <c r="S185" s="1"/>
    </row>
    <row r="186" spans="2:19" x14ac:dyDescent="0.25">
      <c r="B186" s="3"/>
      <c r="D186" s="3"/>
      <c r="I186" s="3"/>
      <c r="K186" s="3"/>
      <c r="P186" s="3"/>
      <c r="R186" s="3"/>
    </row>
    <row r="187" spans="2:19" x14ac:dyDescent="0.25">
      <c r="B187" s="3"/>
      <c r="C187" s="5"/>
      <c r="D187" s="6"/>
      <c r="E187" s="9"/>
      <c r="I187" s="3"/>
      <c r="J187" s="5"/>
      <c r="K187" s="6"/>
      <c r="L187" s="9"/>
      <c r="P187" s="3"/>
      <c r="Q187" s="5"/>
      <c r="R187" s="6"/>
      <c r="S187" s="9"/>
    </row>
    <row r="188" spans="2:19" x14ac:dyDescent="0.25">
      <c r="B188" s="3"/>
      <c r="D188" s="16"/>
      <c r="I188" s="3"/>
      <c r="K188" s="16"/>
      <c r="P188" s="3"/>
      <c r="R188" s="16"/>
    </row>
    <row r="189" spans="2:19" x14ac:dyDescent="0.25">
      <c r="B189" s="3"/>
      <c r="D189" s="3"/>
      <c r="I189" s="3"/>
      <c r="K189" s="3"/>
      <c r="P189" s="3"/>
      <c r="R189" s="3"/>
    </row>
    <row r="190" spans="2:19" x14ac:dyDescent="0.25">
      <c r="B190" s="3"/>
      <c r="D190" s="3"/>
      <c r="I190" s="3"/>
      <c r="K190" s="3"/>
      <c r="P190" s="3"/>
      <c r="R190" s="3"/>
    </row>
    <row r="191" spans="2:19" x14ac:dyDescent="0.25">
      <c r="B191" s="3"/>
      <c r="D191" s="3"/>
      <c r="I191" s="3"/>
      <c r="K191" s="3"/>
      <c r="P191" s="3"/>
      <c r="R191" s="3"/>
    </row>
    <row r="192" spans="2:19" x14ac:dyDescent="0.25">
      <c r="B192" s="3"/>
      <c r="D192" s="3"/>
      <c r="I192" s="3"/>
      <c r="K192" s="3"/>
      <c r="P192" s="3"/>
      <c r="R192" s="3"/>
    </row>
    <row r="193" spans="2:19" x14ac:dyDescent="0.25">
      <c r="B193" s="3"/>
      <c r="D193" s="3"/>
      <c r="I193" s="3"/>
      <c r="K193" s="3"/>
      <c r="P193" s="3"/>
      <c r="R193" s="3"/>
    </row>
    <row r="194" spans="2:19" x14ac:dyDescent="0.25">
      <c r="B194" s="3"/>
      <c r="C194" s="8"/>
      <c r="D194" s="3"/>
      <c r="I194" s="3"/>
      <c r="J194" s="8"/>
      <c r="K194" s="3"/>
      <c r="P194" s="3"/>
      <c r="Q194" s="8"/>
      <c r="R194" s="3"/>
    </row>
    <row r="195" spans="2:19" x14ac:dyDescent="0.25">
      <c r="B195" s="3"/>
      <c r="D195" s="3"/>
      <c r="I195" s="3"/>
      <c r="K195" s="3"/>
      <c r="P195" s="3"/>
      <c r="R195" s="3"/>
    </row>
    <row r="196" spans="2:19" x14ac:dyDescent="0.25">
      <c r="B196" s="3"/>
      <c r="D196" s="3"/>
      <c r="I196" s="3"/>
      <c r="K196" s="3"/>
      <c r="P196" s="3"/>
      <c r="R196" s="3"/>
    </row>
    <row r="197" spans="2:19" x14ac:dyDescent="0.25">
      <c r="B197" s="3"/>
      <c r="C197" s="7"/>
      <c r="D197" s="3"/>
      <c r="I197" s="3"/>
      <c r="J197" s="7"/>
      <c r="K197" s="3"/>
      <c r="P197" s="3"/>
      <c r="Q197" s="7"/>
      <c r="R197" s="3"/>
    </row>
    <row r="198" spans="2:19" x14ac:dyDescent="0.25">
      <c r="B198" s="3"/>
      <c r="D198" s="3"/>
      <c r="I198" s="3"/>
      <c r="K198" s="3"/>
      <c r="P198" s="3"/>
      <c r="R198" s="3"/>
    </row>
    <row r="199" spans="2:19" x14ac:dyDescent="0.25">
      <c r="B199" s="3"/>
      <c r="D199" s="3"/>
      <c r="I199" s="3"/>
      <c r="K199" s="3"/>
      <c r="P199" s="3"/>
      <c r="R199" s="3"/>
    </row>
    <row r="200" spans="2:19" x14ac:dyDescent="0.25">
      <c r="B200" s="3"/>
      <c r="D200" s="3"/>
      <c r="I200" s="3"/>
      <c r="K200" s="3"/>
      <c r="P200" s="3"/>
      <c r="R200" s="3"/>
    </row>
    <row r="201" spans="2:19" ht="60.75" customHeight="1" x14ac:dyDescent="0.25">
      <c r="B201" s="22"/>
      <c r="C201" s="21"/>
      <c r="D201" s="21"/>
      <c r="E201" s="21"/>
      <c r="I201" s="22"/>
      <c r="J201" s="21"/>
      <c r="K201" s="21"/>
      <c r="L201" s="21"/>
      <c r="P201" s="22"/>
      <c r="Q201" s="21"/>
      <c r="R201" s="21"/>
      <c r="S201" s="21"/>
    </row>
  </sheetData>
  <mergeCells count="18">
    <mergeCell ref="B31:E31"/>
    <mergeCell ref="I31:L31"/>
    <mergeCell ref="B65:E65"/>
    <mergeCell ref="I65:L65"/>
    <mergeCell ref="B99:E99"/>
    <mergeCell ref="I99:L99"/>
    <mergeCell ref="P201:S201"/>
    <mergeCell ref="B133:E133"/>
    <mergeCell ref="I133:L133"/>
    <mergeCell ref="B167:E167"/>
    <mergeCell ref="I167:L167"/>
    <mergeCell ref="B201:E201"/>
    <mergeCell ref="I201:L201"/>
    <mergeCell ref="P31:S31"/>
    <mergeCell ref="P65:S65"/>
    <mergeCell ref="P99:S99"/>
    <mergeCell ref="P133:S133"/>
    <mergeCell ref="P167:S1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8B34-A6A5-4A34-A080-94394ABCEEB8}">
  <dimension ref="A1:U40"/>
  <sheetViews>
    <sheetView topLeftCell="A13" workbookViewId="0">
      <selection activeCell="G42" sqref="G42"/>
    </sheetView>
  </sheetViews>
  <sheetFormatPr defaultRowHeight="15" x14ac:dyDescent="0.25"/>
  <cols>
    <col min="1" max="1" width="9.42578125" bestFit="1" customWidth="1"/>
    <col min="2" max="2" width="10.28515625" bestFit="1" customWidth="1"/>
    <col min="3" max="3" width="7.42578125" bestFit="1" customWidth="1"/>
    <col min="4" max="4" width="9.85546875" bestFit="1" customWidth="1"/>
    <col min="5" max="5" width="11.5703125" bestFit="1" customWidth="1"/>
    <col min="6" max="6" width="8" bestFit="1" customWidth="1"/>
    <col min="7" max="7" width="15" bestFit="1" customWidth="1"/>
    <col min="8" max="8" width="15.5703125" bestFit="1" customWidth="1"/>
    <col min="9" max="9" width="11" bestFit="1" customWidth="1"/>
    <col min="10" max="10" width="10.7109375" bestFit="1" customWidth="1"/>
    <col min="12" max="12" width="8" bestFit="1" customWidth="1"/>
    <col min="13" max="13" width="8.7109375" bestFit="1" customWidth="1"/>
    <col min="16" max="16" width="8" bestFit="1" customWidth="1"/>
    <col min="17" max="17" width="15" bestFit="1" customWidth="1"/>
    <col min="18" max="18" width="8.7109375" customWidth="1"/>
    <col min="20" max="20" width="11.85546875" bestFit="1" customWidth="1"/>
    <col min="21" max="21" width="11" bestFit="1" customWidth="1"/>
  </cols>
  <sheetData>
    <row r="1" spans="1:21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</row>
    <row r="2" spans="1:21" x14ac:dyDescent="0.25">
      <c r="A2">
        <v>226</v>
      </c>
      <c r="B2">
        <v>20250414</v>
      </c>
      <c r="C2">
        <v>8877</v>
      </c>
      <c r="D2">
        <v>0</v>
      </c>
      <c r="E2">
        <v>0</v>
      </c>
      <c r="F2">
        <v>564.11</v>
      </c>
      <c r="G2">
        <v>24.11</v>
      </c>
      <c r="H2">
        <v>0</v>
      </c>
      <c r="I2">
        <v>0</v>
      </c>
      <c r="J2">
        <v>0</v>
      </c>
      <c r="L2">
        <v>564.11</v>
      </c>
      <c r="P2" t="s">
        <v>434</v>
      </c>
      <c r="Q2" t="s">
        <v>220</v>
      </c>
      <c r="T2" t="s">
        <v>435</v>
      </c>
    </row>
    <row r="3" spans="1:21" x14ac:dyDescent="0.25">
      <c r="A3">
        <v>226</v>
      </c>
      <c r="B3">
        <v>20250414</v>
      </c>
      <c r="C3">
        <v>8878</v>
      </c>
      <c r="D3">
        <v>0</v>
      </c>
      <c r="E3">
        <v>1</v>
      </c>
      <c r="F3">
        <v>564.11</v>
      </c>
      <c r="G3">
        <v>24.11</v>
      </c>
      <c r="H3">
        <v>0</v>
      </c>
      <c r="I3">
        <v>0</v>
      </c>
      <c r="J3">
        <v>0</v>
      </c>
      <c r="L3">
        <v>564.11</v>
      </c>
      <c r="P3">
        <v>564.11</v>
      </c>
      <c r="Q3">
        <v>24.11</v>
      </c>
      <c r="T3">
        <v>8135317.46</v>
      </c>
      <c r="U3">
        <v>8134006.04</v>
      </c>
    </row>
    <row r="4" spans="1:21" x14ac:dyDescent="0.25">
      <c r="A4">
        <v>226</v>
      </c>
      <c r="B4">
        <v>20250414</v>
      </c>
      <c r="C4">
        <v>8880</v>
      </c>
      <c r="D4">
        <v>0</v>
      </c>
      <c r="E4">
        <v>1</v>
      </c>
      <c r="F4">
        <v>405</v>
      </c>
      <c r="G4">
        <v>19.29</v>
      </c>
      <c r="H4">
        <v>0</v>
      </c>
      <c r="I4">
        <v>0</v>
      </c>
      <c r="J4">
        <v>96.428571000000005</v>
      </c>
      <c r="L4">
        <v>405</v>
      </c>
      <c r="P4">
        <v>564.11</v>
      </c>
      <c r="Q4">
        <v>24.11</v>
      </c>
    </row>
    <row r="5" spans="1:21" x14ac:dyDescent="0.25">
      <c r="A5">
        <v>226</v>
      </c>
      <c r="B5">
        <v>20250414</v>
      </c>
      <c r="C5">
        <v>8881</v>
      </c>
      <c r="D5">
        <v>0</v>
      </c>
      <c r="E5">
        <v>0</v>
      </c>
      <c r="F5">
        <v>405</v>
      </c>
      <c r="G5">
        <v>19.29</v>
      </c>
      <c r="H5">
        <v>0</v>
      </c>
      <c r="I5">
        <v>96.428571000000005</v>
      </c>
      <c r="J5">
        <v>0</v>
      </c>
      <c r="L5">
        <v>405</v>
      </c>
      <c r="P5">
        <v>405</v>
      </c>
      <c r="Q5">
        <v>19.29</v>
      </c>
    </row>
    <row r="6" spans="1:21" x14ac:dyDescent="0.25">
      <c r="A6">
        <v>226</v>
      </c>
      <c r="B6">
        <v>20250414</v>
      </c>
      <c r="C6">
        <v>8882</v>
      </c>
      <c r="D6">
        <v>0</v>
      </c>
      <c r="E6">
        <v>1</v>
      </c>
      <c r="F6">
        <v>405</v>
      </c>
      <c r="G6">
        <v>19.29</v>
      </c>
      <c r="H6">
        <v>96.43</v>
      </c>
      <c r="I6">
        <v>0</v>
      </c>
      <c r="J6">
        <v>0</v>
      </c>
      <c r="L6">
        <v>405</v>
      </c>
      <c r="P6">
        <v>405</v>
      </c>
      <c r="Q6">
        <v>19.29</v>
      </c>
    </row>
    <row r="7" spans="1:21" x14ac:dyDescent="0.25">
      <c r="A7">
        <v>226</v>
      </c>
      <c r="B7">
        <v>20250414</v>
      </c>
      <c r="C7">
        <v>8883</v>
      </c>
      <c r="D7">
        <v>0</v>
      </c>
      <c r="E7">
        <v>1</v>
      </c>
      <c r="F7">
        <v>405</v>
      </c>
      <c r="G7">
        <v>19.29</v>
      </c>
      <c r="H7">
        <v>96.43</v>
      </c>
      <c r="I7">
        <v>0</v>
      </c>
      <c r="J7">
        <v>0</v>
      </c>
      <c r="L7">
        <v>405</v>
      </c>
      <c r="P7">
        <v>405</v>
      </c>
      <c r="Q7">
        <v>19.29</v>
      </c>
    </row>
    <row r="8" spans="1:21" x14ac:dyDescent="0.25">
      <c r="A8">
        <v>226</v>
      </c>
      <c r="B8">
        <v>20250414</v>
      </c>
      <c r="C8">
        <v>8879</v>
      </c>
      <c r="D8">
        <v>0</v>
      </c>
      <c r="E8">
        <v>0</v>
      </c>
      <c r="F8">
        <v>405</v>
      </c>
      <c r="G8">
        <v>19.29</v>
      </c>
      <c r="H8">
        <v>0</v>
      </c>
      <c r="I8">
        <v>0</v>
      </c>
      <c r="J8">
        <v>96.43</v>
      </c>
      <c r="P8">
        <v>405</v>
      </c>
      <c r="Q8">
        <v>19.29</v>
      </c>
    </row>
    <row r="9" spans="1:21" x14ac:dyDescent="0.25">
      <c r="A9">
        <v>226</v>
      </c>
      <c r="B9">
        <v>20250414</v>
      </c>
      <c r="C9">
        <v>8887</v>
      </c>
      <c r="D9">
        <v>0</v>
      </c>
      <c r="E9">
        <v>2</v>
      </c>
      <c r="F9">
        <v>-405</v>
      </c>
      <c r="G9">
        <v>-19.29</v>
      </c>
      <c r="H9">
        <v>-96.43</v>
      </c>
      <c r="I9">
        <v>0</v>
      </c>
      <c r="J9">
        <v>0</v>
      </c>
      <c r="L9">
        <v>-405</v>
      </c>
      <c r="P9">
        <v>405</v>
      </c>
      <c r="Q9">
        <v>19.29</v>
      </c>
    </row>
    <row r="10" spans="1:21" x14ac:dyDescent="0.25">
      <c r="A10">
        <v>226</v>
      </c>
      <c r="B10">
        <v>20250414</v>
      </c>
      <c r="C10">
        <v>8886</v>
      </c>
      <c r="D10">
        <v>0</v>
      </c>
      <c r="E10">
        <v>2</v>
      </c>
      <c r="F10">
        <v>-405</v>
      </c>
      <c r="G10">
        <v>-19.29</v>
      </c>
      <c r="H10">
        <v>-96.43</v>
      </c>
      <c r="I10">
        <v>0</v>
      </c>
      <c r="J10">
        <v>0</v>
      </c>
      <c r="L10">
        <v>-405</v>
      </c>
      <c r="P10">
        <v>405</v>
      </c>
      <c r="Q10">
        <v>19.29</v>
      </c>
    </row>
    <row r="11" spans="1:21" x14ac:dyDescent="0.25">
      <c r="A11">
        <v>226</v>
      </c>
      <c r="B11">
        <v>20250414</v>
      </c>
      <c r="C11">
        <v>8885</v>
      </c>
      <c r="D11">
        <v>0</v>
      </c>
      <c r="E11">
        <v>2</v>
      </c>
      <c r="F11">
        <v>-405</v>
      </c>
      <c r="G11">
        <v>-19.29</v>
      </c>
      <c r="H11">
        <v>0</v>
      </c>
      <c r="I11">
        <v>0</v>
      </c>
      <c r="J11">
        <v>-96.428571000000005</v>
      </c>
      <c r="P11">
        <v>-405</v>
      </c>
      <c r="Q11">
        <v>-19.29</v>
      </c>
    </row>
    <row r="12" spans="1:21" x14ac:dyDescent="0.25">
      <c r="A12">
        <v>226</v>
      </c>
      <c r="B12">
        <v>20250414</v>
      </c>
      <c r="C12">
        <v>8884</v>
      </c>
      <c r="D12">
        <v>0</v>
      </c>
      <c r="E12">
        <v>2</v>
      </c>
      <c r="F12">
        <v>-564.11</v>
      </c>
      <c r="G12">
        <v>-24.11</v>
      </c>
      <c r="H12">
        <v>0</v>
      </c>
      <c r="I12">
        <v>0</v>
      </c>
      <c r="J12">
        <v>0</v>
      </c>
      <c r="L12">
        <v>-564.11</v>
      </c>
      <c r="P12">
        <v>-405</v>
      </c>
      <c r="Q12">
        <v>-19.29</v>
      </c>
    </row>
    <row r="13" spans="1:21" x14ac:dyDescent="0.25">
      <c r="P13">
        <v>-405</v>
      </c>
      <c r="Q13">
        <v>-19.29</v>
      </c>
    </row>
    <row r="14" spans="1:21" x14ac:dyDescent="0.25">
      <c r="P14">
        <v>-405</v>
      </c>
      <c r="Q14">
        <v>-19.29</v>
      </c>
    </row>
    <row r="15" spans="1:21" x14ac:dyDescent="0.25">
      <c r="F15">
        <f>SUM(F2:F12)</f>
        <v>1374.1100000000001</v>
      </c>
      <c r="G15">
        <f>SUM(F9:F12)</f>
        <v>-1779.1100000000001</v>
      </c>
      <c r="L15">
        <f>SUM(L2:L12)</f>
        <v>1374.1100000000001</v>
      </c>
      <c r="M15">
        <f>SUM(L9:L12)</f>
        <v>-1374.1100000000001</v>
      </c>
      <c r="P15">
        <v>-564.11</v>
      </c>
      <c r="Q15">
        <v>-24.11</v>
      </c>
    </row>
    <row r="17" spans="1:20" x14ac:dyDescent="0.25">
      <c r="P17">
        <f>SUM(P3:P15)</f>
        <v>1374.1100000000001</v>
      </c>
      <c r="Q17">
        <f>SUM(Q3:Q15)</f>
        <v>62.689999999999984</v>
      </c>
      <c r="T17">
        <f>T3-U3</f>
        <v>1311.4199999999255</v>
      </c>
    </row>
    <row r="18" spans="1:20" x14ac:dyDescent="0.25">
      <c r="R18" s="24">
        <f>T17+Q17</f>
        <v>1374.1099999999255</v>
      </c>
      <c r="S18" s="24"/>
    </row>
    <row r="26" spans="1:20" x14ac:dyDescent="0.25">
      <c r="A26" t="s">
        <v>214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G26" t="s">
        <v>220</v>
      </c>
      <c r="H26" t="s">
        <v>221</v>
      </c>
      <c r="I26" t="s">
        <v>222</v>
      </c>
      <c r="J26" t="s">
        <v>223</v>
      </c>
    </row>
    <row r="27" spans="1:20" x14ac:dyDescent="0.25">
      <c r="A27">
        <v>198</v>
      </c>
      <c r="B27">
        <v>20250417</v>
      </c>
      <c r="C27">
        <v>8820</v>
      </c>
      <c r="D27">
        <v>0</v>
      </c>
      <c r="E27">
        <v>2</v>
      </c>
      <c r="F27">
        <v>-564.11</v>
      </c>
      <c r="G27">
        <v>-24.11</v>
      </c>
      <c r="H27">
        <v>0</v>
      </c>
      <c r="I27">
        <v>0</v>
      </c>
      <c r="J27">
        <v>0</v>
      </c>
    </row>
    <row r="28" spans="1:20" x14ac:dyDescent="0.25">
      <c r="A28">
        <v>198</v>
      </c>
      <c r="B28">
        <v>20250417</v>
      </c>
      <c r="C28">
        <v>8821</v>
      </c>
      <c r="D28">
        <v>0</v>
      </c>
      <c r="E28">
        <v>2</v>
      </c>
      <c r="F28">
        <v>-405</v>
      </c>
      <c r="G28">
        <v>-19.29</v>
      </c>
      <c r="H28">
        <v>-96.43</v>
      </c>
      <c r="I28">
        <v>0</v>
      </c>
      <c r="J28">
        <v>0</v>
      </c>
    </row>
    <row r="29" spans="1:20" x14ac:dyDescent="0.25">
      <c r="A29">
        <v>198</v>
      </c>
      <c r="B29">
        <v>20250417</v>
      </c>
      <c r="C29">
        <v>8824</v>
      </c>
      <c r="D29">
        <v>0</v>
      </c>
      <c r="E29">
        <v>2</v>
      </c>
      <c r="F29">
        <v>-405</v>
      </c>
      <c r="G29">
        <v>-19.29</v>
      </c>
      <c r="H29">
        <v>0</v>
      </c>
      <c r="I29">
        <v>0</v>
      </c>
      <c r="J29">
        <v>-96.43</v>
      </c>
    </row>
    <row r="30" spans="1:20" x14ac:dyDescent="0.25">
      <c r="A30">
        <v>198</v>
      </c>
      <c r="B30">
        <v>20250417</v>
      </c>
      <c r="C30">
        <v>8822</v>
      </c>
      <c r="D30">
        <v>0</v>
      </c>
      <c r="E30">
        <v>2</v>
      </c>
      <c r="F30">
        <v>-405</v>
      </c>
      <c r="G30">
        <v>-19.29</v>
      </c>
      <c r="H30">
        <v>-96.43</v>
      </c>
      <c r="I30">
        <v>0</v>
      </c>
      <c r="J30">
        <v>0</v>
      </c>
    </row>
    <row r="31" spans="1:20" x14ac:dyDescent="0.25">
      <c r="A31">
        <v>198</v>
      </c>
      <c r="B31">
        <v>20250417</v>
      </c>
      <c r="C31">
        <v>8823</v>
      </c>
      <c r="D31">
        <v>0</v>
      </c>
      <c r="E31">
        <v>2</v>
      </c>
      <c r="F31">
        <v>-405</v>
      </c>
      <c r="G31">
        <v>-19.29</v>
      </c>
      <c r="H31">
        <v>0</v>
      </c>
      <c r="I31">
        <v>0</v>
      </c>
      <c r="J31">
        <v>-96.43</v>
      </c>
    </row>
    <row r="32" spans="1:20" x14ac:dyDescent="0.25">
      <c r="A32">
        <v>198</v>
      </c>
      <c r="B32">
        <v>20250417</v>
      </c>
      <c r="C32">
        <v>8814</v>
      </c>
      <c r="D32">
        <v>0</v>
      </c>
      <c r="E32">
        <v>1</v>
      </c>
      <c r="F32">
        <v>405</v>
      </c>
      <c r="G32">
        <v>19.29</v>
      </c>
      <c r="H32">
        <v>96.43</v>
      </c>
      <c r="I32">
        <v>0</v>
      </c>
      <c r="J32">
        <v>0</v>
      </c>
    </row>
    <row r="33" spans="1:10" x14ac:dyDescent="0.25">
      <c r="A33">
        <v>198</v>
      </c>
      <c r="B33">
        <v>20250417</v>
      </c>
      <c r="C33">
        <v>8818</v>
      </c>
      <c r="D33">
        <v>0</v>
      </c>
      <c r="E33">
        <v>1</v>
      </c>
      <c r="F33">
        <v>405</v>
      </c>
      <c r="G33">
        <v>19.29</v>
      </c>
      <c r="H33">
        <v>0</v>
      </c>
      <c r="I33">
        <v>0</v>
      </c>
      <c r="J33">
        <v>96.43</v>
      </c>
    </row>
    <row r="34" spans="1:10" x14ac:dyDescent="0.25">
      <c r="A34">
        <v>198</v>
      </c>
      <c r="B34">
        <v>20250417</v>
      </c>
      <c r="C34">
        <v>8819</v>
      </c>
      <c r="D34">
        <v>1</v>
      </c>
      <c r="E34">
        <v>0</v>
      </c>
      <c r="F34">
        <v>0</v>
      </c>
      <c r="G34">
        <v>19.29</v>
      </c>
      <c r="H34">
        <v>0</v>
      </c>
      <c r="I34">
        <v>0</v>
      </c>
      <c r="J34">
        <v>96.43</v>
      </c>
    </row>
    <row r="35" spans="1:10" x14ac:dyDescent="0.25">
      <c r="A35">
        <v>198</v>
      </c>
      <c r="B35">
        <v>20250417</v>
      </c>
      <c r="C35">
        <v>8813</v>
      </c>
      <c r="D35">
        <v>0</v>
      </c>
      <c r="E35">
        <v>1</v>
      </c>
      <c r="F35">
        <v>405</v>
      </c>
      <c r="G35">
        <v>19.29</v>
      </c>
      <c r="H35">
        <v>96.43</v>
      </c>
      <c r="I35">
        <v>0</v>
      </c>
      <c r="J35">
        <v>0</v>
      </c>
    </row>
    <row r="36" spans="1:10" x14ac:dyDescent="0.25">
      <c r="A36">
        <v>198</v>
      </c>
      <c r="B36">
        <v>20250417</v>
      </c>
      <c r="C36">
        <v>8812</v>
      </c>
      <c r="D36">
        <v>0</v>
      </c>
      <c r="E36">
        <v>0</v>
      </c>
      <c r="F36">
        <v>405</v>
      </c>
      <c r="G36">
        <v>19.29</v>
      </c>
      <c r="H36">
        <v>96.43</v>
      </c>
      <c r="I36">
        <v>0</v>
      </c>
      <c r="J36">
        <v>0</v>
      </c>
    </row>
    <row r="37" spans="1:10" x14ac:dyDescent="0.25">
      <c r="A37">
        <v>198</v>
      </c>
      <c r="B37">
        <v>20250417</v>
      </c>
      <c r="C37">
        <v>8817</v>
      </c>
      <c r="D37">
        <v>0</v>
      </c>
      <c r="E37">
        <v>1</v>
      </c>
      <c r="F37">
        <v>405</v>
      </c>
      <c r="G37">
        <v>19.29</v>
      </c>
      <c r="H37">
        <v>0</v>
      </c>
      <c r="I37">
        <v>0</v>
      </c>
      <c r="J37">
        <v>96.43</v>
      </c>
    </row>
    <row r="38" spans="1:10" x14ac:dyDescent="0.25">
      <c r="A38">
        <v>198</v>
      </c>
      <c r="B38">
        <v>20250417</v>
      </c>
      <c r="C38">
        <v>8816</v>
      </c>
      <c r="D38">
        <v>0</v>
      </c>
      <c r="E38">
        <v>0</v>
      </c>
      <c r="F38">
        <v>405</v>
      </c>
      <c r="G38">
        <v>19.29</v>
      </c>
      <c r="H38">
        <v>0</v>
      </c>
      <c r="I38">
        <v>0</v>
      </c>
      <c r="J38">
        <v>96.43</v>
      </c>
    </row>
    <row r="39" spans="1:10" x14ac:dyDescent="0.25">
      <c r="A39">
        <v>198</v>
      </c>
      <c r="B39">
        <v>20250417</v>
      </c>
      <c r="C39">
        <v>8811</v>
      </c>
      <c r="D39">
        <v>0</v>
      </c>
      <c r="E39">
        <v>1</v>
      </c>
      <c r="F39">
        <v>564.11</v>
      </c>
      <c r="G39">
        <v>24.11</v>
      </c>
      <c r="H39">
        <v>0</v>
      </c>
      <c r="I39">
        <v>0</v>
      </c>
      <c r="J39">
        <v>0</v>
      </c>
    </row>
    <row r="40" spans="1:10" x14ac:dyDescent="0.25">
      <c r="A40">
        <v>198</v>
      </c>
      <c r="B40">
        <v>20250417</v>
      </c>
      <c r="C40">
        <v>8815</v>
      </c>
      <c r="D40">
        <v>1</v>
      </c>
      <c r="E40">
        <v>0</v>
      </c>
      <c r="F40">
        <v>0</v>
      </c>
      <c r="G40">
        <v>38.57</v>
      </c>
      <c r="H40">
        <v>192.86</v>
      </c>
      <c r="I40">
        <v>0</v>
      </c>
      <c r="J40">
        <v>0</v>
      </c>
    </row>
  </sheetData>
  <mergeCells count="1">
    <mergeCell ref="R18:S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0B92-1004-4ED7-B77E-9326E4137BBC}">
  <dimension ref="A1:L81"/>
  <sheetViews>
    <sheetView zoomScale="85" zoomScaleNormal="85" workbookViewId="0">
      <selection activeCell="A6" sqref="A6"/>
    </sheetView>
  </sheetViews>
  <sheetFormatPr defaultRowHeight="15" x14ac:dyDescent="0.25"/>
  <cols>
    <col min="1" max="1" width="36.42578125" customWidth="1"/>
    <col min="2" max="3" width="40.140625" bestFit="1" customWidth="1"/>
    <col min="4" max="5" width="40.140625" style="18" bestFit="1" customWidth="1"/>
    <col min="6" max="8" width="40.140625" bestFit="1" customWidth="1"/>
    <col min="9" max="9" width="40.140625" style="18" bestFit="1" customWidth="1"/>
    <col min="10" max="10" width="40.140625" bestFit="1" customWidth="1"/>
    <col min="11" max="11" width="33.85546875" bestFit="1" customWidth="1"/>
    <col min="12" max="12" width="33.42578125" bestFit="1" customWidth="1"/>
  </cols>
  <sheetData>
    <row r="1" spans="1:12" x14ac:dyDescent="0.25">
      <c r="B1" t="s">
        <v>225</v>
      </c>
      <c r="C1" t="s">
        <v>225</v>
      </c>
      <c r="D1" s="18" t="s">
        <v>225</v>
      </c>
      <c r="E1" s="18" t="s">
        <v>225</v>
      </c>
      <c r="F1" t="s">
        <v>225</v>
      </c>
      <c r="G1" t="s">
        <v>225</v>
      </c>
      <c r="H1" t="s">
        <v>225</v>
      </c>
      <c r="I1" s="18" t="s">
        <v>225</v>
      </c>
      <c r="J1" t="s">
        <v>225</v>
      </c>
      <c r="K1" t="s">
        <v>225</v>
      </c>
      <c r="L1" t="s">
        <v>427</v>
      </c>
    </row>
    <row r="3" spans="1:12" x14ac:dyDescent="0.25">
      <c r="B3" t="s">
        <v>226</v>
      </c>
      <c r="C3" t="s">
        <v>226</v>
      </c>
      <c r="D3" s="18" t="s">
        <v>226</v>
      </c>
      <c r="E3" s="18" t="s">
        <v>226</v>
      </c>
      <c r="F3" t="s">
        <v>226</v>
      </c>
      <c r="G3" t="s">
        <v>226</v>
      </c>
      <c r="H3" t="s">
        <v>226</v>
      </c>
      <c r="I3" s="18" t="s">
        <v>226</v>
      </c>
      <c r="J3" t="s">
        <v>226</v>
      </c>
      <c r="K3" t="s">
        <v>226</v>
      </c>
      <c r="L3" t="s">
        <v>226</v>
      </c>
    </row>
    <row r="4" spans="1:12" x14ac:dyDescent="0.25">
      <c r="B4" t="s">
        <v>227</v>
      </c>
      <c r="C4" t="s">
        <v>227</v>
      </c>
      <c r="D4" s="18" t="s">
        <v>227</v>
      </c>
      <c r="E4" s="18" t="s">
        <v>227</v>
      </c>
      <c r="F4" t="s">
        <v>227</v>
      </c>
      <c r="G4" t="s">
        <v>227</v>
      </c>
      <c r="H4" t="s">
        <v>227</v>
      </c>
      <c r="I4" s="18" t="s">
        <v>227</v>
      </c>
      <c r="J4" t="s">
        <v>227</v>
      </c>
      <c r="K4" t="s">
        <v>227</v>
      </c>
      <c r="L4" t="s">
        <v>227</v>
      </c>
    </row>
    <row r="5" spans="1:12" x14ac:dyDescent="0.25">
      <c r="A5" t="s">
        <v>431</v>
      </c>
    </row>
    <row r="6" spans="1:12" x14ac:dyDescent="0.25">
      <c r="B6" t="s">
        <v>228</v>
      </c>
      <c r="C6" t="s">
        <v>228</v>
      </c>
      <c r="D6" s="18" t="s">
        <v>264</v>
      </c>
      <c r="E6" s="18" t="s">
        <v>264</v>
      </c>
      <c r="F6" t="s">
        <v>264</v>
      </c>
      <c r="G6" t="s">
        <v>264</v>
      </c>
      <c r="H6" t="s">
        <v>320</v>
      </c>
      <c r="I6" s="18" t="s">
        <v>320</v>
      </c>
      <c r="J6" t="s">
        <v>320</v>
      </c>
      <c r="K6" t="s">
        <v>360</v>
      </c>
      <c r="L6" t="s">
        <v>360</v>
      </c>
    </row>
    <row r="7" spans="1:12" x14ac:dyDescent="0.25">
      <c r="B7" t="s">
        <v>229</v>
      </c>
      <c r="C7" t="s">
        <v>253</v>
      </c>
      <c r="D7" s="18" t="s">
        <v>265</v>
      </c>
      <c r="E7" s="18" t="s">
        <v>282</v>
      </c>
      <c r="F7" t="s">
        <v>294</v>
      </c>
      <c r="G7" t="s">
        <v>308</v>
      </c>
      <c r="H7" t="s">
        <v>321</v>
      </c>
      <c r="I7" s="18" t="s">
        <v>334</v>
      </c>
      <c r="J7" t="s">
        <v>347</v>
      </c>
    </row>
    <row r="8" spans="1:12" x14ac:dyDescent="0.25">
      <c r="K8" t="s">
        <v>361</v>
      </c>
      <c r="L8" t="s">
        <v>428</v>
      </c>
    </row>
    <row r="9" spans="1:12" x14ac:dyDescent="0.25">
      <c r="B9" t="s">
        <v>230</v>
      </c>
      <c r="C9" t="s">
        <v>254</v>
      </c>
      <c r="D9" s="18" t="s">
        <v>266</v>
      </c>
      <c r="E9" s="18" t="s">
        <v>283</v>
      </c>
      <c r="F9" t="s">
        <v>295</v>
      </c>
      <c r="G9" t="s">
        <v>309</v>
      </c>
      <c r="H9" t="s">
        <v>322</v>
      </c>
      <c r="I9" s="18" t="s">
        <v>322</v>
      </c>
      <c r="J9" t="s">
        <v>322</v>
      </c>
      <c r="K9" t="s">
        <v>362</v>
      </c>
      <c r="L9" t="s">
        <v>429</v>
      </c>
    </row>
    <row r="10" spans="1:12" x14ac:dyDescent="0.25">
      <c r="K10" t="s">
        <v>235</v>
      </c>
      <c r="L10" t="s">
        <v>235</v>
      </c>
    </row>
    <row r="11" spans="1:12" x14ac:dyDescent="0.25">
      <c r="B11" t="s">
        <v>231</v>
      </c>
      <c r="C11" t="s">
        <v>255</v>
      </c>
      <c r="D11" s="18" t="s">
        <v>267</v>
      </c>
      <c r="E11" s="18" t="s">
        <v>284</v>
      </c>
      <c r="F11" t="s">
        <v>296</v>
      </c>
      <c r="G11" t="s">
        <v>310</v>
      </c>
      <c r="H11" t="s">
        <v>323</v>
      </c>
      <c r="I11" s="18" t="s">
        <v>335</v>
      </c>
      <c r="J11" t="s">
        <v>348</v>
      </c>
      <c r="K11" t="s">
        <v>363</v>
      </c>
      <c r="L11" t="s">
        <v>363</v>
      </c>
    </row>
    <row r="12" spans="1:12" x14ac:dyDescent="0.25">
      <c r="B12" t="s">
        <v>232</v>
      </c>
      <c r="C12" t="s">
        <v>256</v>
      </c>
      <c r="D12" s="18" t="s">
        <v>268</v>
      </c>
      <c r="E12" s="18" t="s">
        <v>285</v>
      </c>
      <c r="F12" t="s">
        <v>297</v>
      </c>
      <c r="G12" t="s">
        <v>311</v>
      </c>
      <c r="H12" t="s">
        <v>324</v>
      </c>
      <c r="I12" s="18" t="s">
        <v>336</v>
      </c>
      <c r="J12" t="s">
        <v>349</v>
      </c>
      <c r="K12" t="s">
        <v>364</v>
      </c>
      <c r="L12" t="s">
        <v>364</v>
      </c>
    </row>
    <row r="13" spans="1:12" x14ac:dyDescent="0.25">
      <c r="B13" t="s">
        <v>233</v>
      </c>
      <c r="C13" t="s">
        <v>257</v>
      </c>
      <c r="D13" s="18" t="s">
        <v>269</v>
      </c>
      <c r="E13" s="18" t="s">
        <v>286</v>
      </c>
      <c r="F13" t="s">
        <v>298</v>
      </c>
      <c r="G13" t="s">
        <v>312</v>
      </c>
      <c r="K13" t="s">
        <v>365</v>
      </c>
      <c r="L13" t="s">
        <v>365</v>
      </c>
    </row>
    <row r="14" spans="1:12" x14ac:dyDescent="0.25">
      <c r="B14" t="s">
        <v>234</v>
      </c>
      <c r="C14" t="s">
        <v>258</v>
      </c>
      <c r="D14" s="18" t="s">
        <v>270</v>
      </c>
      <c r="E14" s="18" t="s">
        <v>287</v>
      </c>
      <c r="F14" t="s">
        <v>299</v>
      </c>
      <c r="G14" t="s">
        <v>313</v>
      </c>
      <c r="H14" t="s">
        <v>325</v>
      </c>
      <c r="I14" s="18" t="s">
        <v>337</v>
      </c>
      <c r="J14" t="s">
        <v>350</v>
      </c>
      <c r="K14" t="s">
        <v>366</v>
      </c>
      <c r="L14" t="s">
        <v>366</v>
      </c>
    </row>
    <row r="15" spans="1:12" x14ac:dyDescent="0.25">
      <c r="B15" t="s">
        <v>235</v>
      </c>
      <c r="C15" t="s">
        <v>235</v>
      </c>
      <c r="D15" s="18" t="s">
        <v>271</v>
      </c>
      <c r="E15" s="18" t="s">
        <v>288</v>
      </c>
      <c r="F15" t="s">
        <v>300</v>
      </c>
      <c r="G15" t="s">
        <v>314</v>
      </c>
      <c r="H15" t="s">
        <v>326</v>
      </c>
      <c r="I15" s="18" t="s">
        <v>338</v>
      </c>
      <c r="J15" t="s">
        <v>351</v>
      </c>
      <c r="K15" t="s">
        <v>367</v>
      </c>
      <c r="L15" t="s">
        <v>367</v>
      </c>
    </row>
    <row r="16" spans="1:12" x14ac:dyDescent="0.25">
      <c r="B16" t="s">
        <v>236</v>
      </c>
      <c r="C16" t="s">
        <v>259</v>
      </c>
      <c r="D16" s="18" t="s">
        <v>272</v>
      </c>
      <c r="E16" s="18" t="s">
        <v>289</v>
      </c>
      <c r="F16" t="s">
        <v>301</v>
      </c>
      <c r="G16" t="s">
        <v>315</v>
      </c>
      <c r="H16" t="s">
        <v>327</v>
      </c>
      <c r="I16" s="18" t="s">
        <v>339</v>
      </c>
      <c r="J16" t="s">
        <v>352</v>
      </c>
      <c r="K16" t="s">
        <v>368</v>
      </c>
      <c r="L16" t="s">
        <v>368</v>
      </c>
    </row>
    <row r="17" spans="2:12" x14ac:dyDescent="0.25">
      <c r="B17" t="s">
        <v>237</v>
      </c>
      <c r="C17" t="s">
        <v>237</v>
      </c>
      <c r="D17" s="18" t="s">
        <v>235</v>
      </c>
      <c r="E17" s="18" t="s">
        <v>235</v>
      </c>
      <c r="F17" t="s">
        <v>235</v>
      </c>
      <c r="G17" t="s">
        <v>235</v>
      </c>
      <c r="H17" t="s">
        <v>235</v>
      </c>
      <c r="I17" s="18" t="s">
        <v>340</v>
      </c>
      <c r="J17" t="s">
        <v>353</v>
      </c>
      <c r="K17" t="s">
        <v>369</v>
      </c>
      <c r="L17" t="s">
        <v>369</v>
      </c>
    </row>
    <row r="18" spans="2:12" x14ac:dyDescent="0.25">
      <c r="B18" t="s">
        <v>238</v>
      </c>
      <c r="C18" t="s">
        <v>238</v>
      </c>
      <c r="D18" s="18" t="s">
        <v>273</v>
      </c>
      <c r="E18" s="18" t="s">
        <v>273</v>
      </c>
      <c r="F18" t="s">
        <v>273</v>
      </c>
      <c r="G18" t="s">
        <v>273</v>
      </c>
      <c r="H18" t="s">
        <v>328</v>
      </c>
      <c r="I18" s="18" t="s">
        <v>341</v>
      </c>
      <c r="J18" t="s">
        <v>354</v>
      </c>
      <c r="K18" t="s">
        <v>370</v>
      </c>
      <c r="L18" t="s">
        <v>370</v>
      </c>
    </row>
    <row r="19" spans="2:12" x14ac:dyDescent="0.25">
      <c r="B19" t="s">
        <v>239</v>
      </c>
      <c r="C19" t="s">
        <v>239</v>
      </c>
      <c r="D19" s="18" t="s">
        <v>274</v>
      </c>
      <c r="E19" s="18" t="s">
        <v>290</v>
      </c>
      <c r="F19" t="s">
        <v>302</v>
      </c>
      <c r="G19" t="s">
        <v>316</v>
      </c>
      <c r="H19" t="s">
        <v>237</v>
      </c>
      <c r="I19" s="18" t="s">
        <v>235</v>
      </c>
      <c r="J19" t="s">
        <v>235</v>
      </c>
      <c r="K19" t="s">
        <v>371</v>
      </c>
      <c r="L19" t="s">
        <v>371</v>
      </c>
    </row>
    <row r="20" spans="2:12" x14ac:dyDescent="0.25">
      <c r="B20" t="s">
        <v>240</v>
      </c>
      <c r="C20" t="s">
        <v>260</v>
      </c>
      <c r="D20" s="18" t="s">
        <v>238</v>
      </c>
      <c r="E20" s="18" t="s">
        <v>238</v>
      </c>
      <c r="F20" t="s">
        <v>238</v>
      </c>
      <c r="G20" t="s">
        <v>238</v>
      </c>
      <c r="H20" t="s">
        <v>238</v>
      </c>
      <c r="I20" s="18" t="s">
        <v>273</v>
      </c>
      <c r="J20" t="s">
        <v>273</v>
      </c>
      <c r="K20" t="s">
        <v>372</v>
      </c>
      <c r="L20" t="s">
        <v>372</v>
      </c>
    </row>
    <row r="21" spans="2:12" x14ac:dyDescent="0.25">
      <c r="B21" t="s">
        <v>241</v>
      </c>
      <c r="C21" t="s">
        <v>261</v>
      </c>
      <c r="D21" s="18" t="s">
        <v>239</v>
      </c>
      <c r="E21" s="18" t="s">
        <v>239</v>
      </c>
      <c r="F21" t="s">
        <v>239</v>
      </c>
      <c r="G21" t="s">
        <v>239</v>
      </c>
      <c r="H21" t="s">
        <v>239</v>
      </c>
      <c r="I21" s="18" t="s">
        <v>342</v>
      </c>
      <c r="J21" t="s">
        <v>355</v>
      </c>
      <c r="K21" t="s">
        <v>373</v>
      </c>
      <c r="L21" t="s">
        <v>373</v>
      </c>
    </row>
    <row r="22" spans="2:12" x14ac:dyDescent="0.25">
      <c r="B22" t="s">
        <v>242</v>
      </c>
      <c r="C22" t="s">
        <v>262</v>
      </c>
      <c r="D22" s="18" t="s">
        <v>275</v>
      </c>
      <c r="E22" s="18" t="s">
        <v>275</v>
      </c>
      <c r="F22" t="s">
        <v>275</v>
      </c>
      <c r="G22" t="s">
        <v>275</v>
      </c>
      <c r="H22" t="s">
        <v>329</v>
      </c>
      <c r="I22" s="18" t="s">
        <v>238</v>
      </c>
      <c r="J22" t="s">
        <v>238</v>
      </c>
      <c r="K22" t="s">
        <v>374</v>
      </c>
      <c r="L22" t="s">
        <v>374</v>
      </c>
    </row>
    <row r="23" spans="2:12" x14ac:dyDescent="0.25">
      <c r="B23" t="s">
        <v>243</v>
      </c>
      <c r="C23" t="s">
        <v>263</v>
      </c>
      <c r="D23" s="18" t="s">
        <v>276</v>
      </c>
      <c r="E23" s="18" t="s">
        <v>291</v>
      </c>
      <c r="F23" t="s">
        <v>303</v>
      </c>
      <c r="G23" t="s">
        <v>317</v>
      </c>
      <c r="H23" t="s">
        <v>330</v>
      </c>
      <c r="I23" s="18" t="s">
        <v>239</v>
      </c>
      <c r="J23" t="s">
        <v>239</v>
      </c>
      <c r="K23" t="s">
        <v>375</v>
      </c>
      <c r="L23" t="s">
        <v>375</v>
      </c>
    </row>
    <row r="24" spans="2:12" x14ac:dyDescent="0.25">
      <c r="D24" s="18" t="s">
        <v>277</v>
      </c>
      <c r="E24" s="18" t="s">
        <v>292</v>
      </c>
      <c r="F24" t="s">
        <v>304</v>
      </c>
      <c r="G24" t="s">
        <v>318</v>
      </c>
      <c r="H24" t="s">
        <v>331</v>
      </c>
      <c r="I24" s="18" t="s">
        <v>275</v>
      </c>
      <c r="J24" t="s">
        <v>275</v>
      </c>
      <c r="K24" t="s">
        <v>376</v>
      </c>
      <c r="L24" t="s">
        <v>376</v>
      </c>
    </row>
    <row r="25" spans="2:12" x14ac:dyDescent="0.25">
      <c r="B25" t="s">
        <v>244</v>
      </c>
      <c r="C25" t="s">
        <v>244</v>
      </c>
      <c r="D25" s="18" t="s">
        <v>278</v>
      </c>
      <c r="E25" s="18" t="s">
        <v>293</v>
      </c>
      <c r="F25" t="s">
        <v>305</v>
      </c>
      <c r="G25" t="s">
        <v>319</v>
      </c>
      <c r="H25" t="s">
        <v>332</v>
      </c>
      <c r="I25" s="18" t="s">
        <v>343</v>
      </c>
      <c r="J25" t="s">
        <v>356</v>
      </c>
      <c r="K25" t="s">
        <v>377</v>
      </c>
      <c r="L25" t="s">
        <v>377</v>
      </c>
    </row>
    <row r="26" spans="2:12" x14ac:dyDescent="0.25">
      <c r="B26" t="s">
        <v>245</v>
      </c>
      <c r="C26" t="s">
        <v>245</v>
      </c>
      <c r="I26" s="18" t="s">
        <v>344</v>
      </c>
      <c r="J26" t="s">
        <v>357</v>
      </c>
      <c r="K26" t="s">
        <v>378</v>
      </c>
      <c r="L26" t="s">
        <v>378</v>
      </c>
    </row>
    <row r="27" spans="2:12" x14ac:dyDescent="0.25">
      <c r="B27" t="s">
        <v>235</v>
      </c>
      <c r="C27" t="s">
        <v>235</v>
      </c>
      <c r="D27" s="18" t="s">
        <v>244</v>
      </c>
      <c r="E27" s="18" t="s">
        <v>244</v>
      </c>
      <c r="F27" t="s">
        <v>244</v>
      </c>
      <c r="G27" t="s">
        <v>244</v>
      </c>
      <c r="H27" t="s">
        <v>333</v>
      </c>
      <c r="I27" s="18" t="s">
        <v>345</v>
      </c>
      <c r="J27" t="s">
        <v>358</v>
      </c>
      <c r="K27" t="s">
        <v>379</v>
      </c>
      <c r="L27" t="s">
        <v>379</v>
      </c>
    </row>
    <row r="28" spans="2:12" x14ac:dyDescent="0.25">
      <c r="B28" t="s">
        <v>246</v>
      </c>
      <c r="C28" t="s">
        <v>246</v>
      </c>
      <c r="D28" s="18" t="s">
        <v>279</v>
      </c>
      <c r="E28" s="18" t="s">
        <v>279</v>
      </c>
      <c r="F28" t="s">
        <v>306</v>
      </c>
      <c r="G28" t="s">
        <v>306</v>
      </c>
      <c r="H28" t="s">
        <v>245</v>
      </c>
      <c r="K28" t="s">
        <v>380</v>
      </c>
      <c r="L28" t="s">
        <v>380</v>
      </c>
    </row>
    <row r="29" spans="2:12" x14ac:dyDescent="0.25">
      <c r="B29" t="s">
        <v>247</v>
      </c>
      <c r="C29" t="s">
        <v>247</v>
      </c>
      <c r="D29" s="18" t="s">
        <v>245</v>
      </c>
      <c r="E29" s="18" t="s">
        <v>245</v>
      </c>
      <c r="F29" t="s">
        <v>245</v>
      </c>
      <c r="G29" t="s">
        <v>245</v>
      </c>
      <c r="H29" t="s">
        <v>235</v>
      </c>
      <c r="I29" s="18" t="s">
        <v>333</v>
      </c>
      <c r="J29" t="s">
        <v>333</v>
      </c>
      <c r="K29" t="s">
        <v>381</v>
      </c>
      <c r="L29" t="s">
        <v>381</v>
      </c>
    </row>
    <row r="30" spans="2:12" x14ac:dyDescent="0.25">
      <c r="B30" t="s">
        <v>248</v>
      </c>
      <c r="C30" t="s">
        <v>248</v>
      </c>
      <c r="D30" s="18" t="s">
        <v>235</v>
      </c>
      <c r="E30" s="18" t="s">
        <v>235</v>
      </c>
      <c r="F30" t="s">
        <v>235</v>
      </c>
      <c r="G30" t="s">
        <v>235</v>
      </c>
      <c r="H30" t="s">
        <v>246</v>
      </c>
      <c r="I30" s="18" t="s">
        <v>346</v>
      </c>
      <c r="J30" t="s">
        <v>359</v>
      </c>
      <c r="K30" t="s">
        <v>382</v>
      </c>
      <c r="L30" t="s">
        <v>382</v>
      </c>
    </row>
    <row r="31" spans="2:12" x14ac:dyDescent="0.25">
      <c r="B31" t="s">
        <v>249</v>
      </c>
      <c r="C31" t="s">
        <v>249</v>
      </c>
      <c r="D31" s="18" t="s">
        <v>246</v>
      </c>
      <c r="E31" s="18" t="s">
        <v>246</v>
      </c>
      <c r="F31" t="s">
        <v>246</v>
      </c>
      <c r="G31" t="s">
        <v>246</v>
      </c>
      <c r="H31" t="s">
        <v>247</v>
      </c>
      <c r="I31" s="18" t="s">
        <v>245</v>
      </c>
      <c r="J31" t="s">
        <v>245</v>
      </c>
      <c r="K31" t="s">
        <v>383</v>
      </c>
      <c r="L31" t="s">
        <v>383</v>
      </c>
    </row>
    <row r="32" spans="2:12" x14ac:dyDescent="0.25">
      <c r="B32" t="s">
        <v>250</v>
      </c>
      <c r="C32" t="s">
        <v>250</v>
      </c>
      <c r="D32" s="18" t="s">
        <v>247</v>
      </c>
      <c r="E32" s="18" t="s">
        <v>247</v>
      </c>
      <c r="F32" t="s">
        <v>247</v>
      </c>
      <c r="G32" t="s">
        <v>247</v>
      </c>
      <c r="H32" t="s">
        <v>248</v>
      </c>
      <c r="I32" s="18" t="s">
        <v>235</v>
      </c>
      <c r="J32" t="s">
        <v>235</v>
      </c>
      <c r="K32" t="s">
        <v>384</v>
      </c>
      <c r="L32" t="s">
        <v>384</v>
      </c>
    </row>
    <row r="33" spans="2:12" x14ac:dyDescent="0.25">
      <c r="D33" s="18" t="s">
        <v>248</v>
      </c>
      <c r="E33" s="18" t="s">
        <v>248</v>
      </c>
      <c r="F33" t="s">
        <v>248</v>
      </c>
      <c r="G33" t="s">
        <v>248</v>
      </c>
      <c r="H33" t="s">
        <v>249</v>
      </c>
      <c r="I33" s="18" t="s">
        <v>246</v>
      </c>
      <c r="J33" t="s">
        <v>246</v>
      </c>
      <c r="K33" t="s">
        <v>385</v>
      </c>
      <c r="L33" t="s">
        <v>385</v>
      </c>
    </row>
    <row r="34" spans="2:12" x14ac:dyDescent="0.25">
      <c r="B34" t="s">
        <v>251</v>
      </c>
      <c r="C34" t="s">
        <v>251</v>
      </c>
      <c r="D34" s="18" t="s">
        <v>249</v>
      </c>
      <c r="E34" s="18" t="s">
        <v>249</v>
      </c>
      <c r="F34" t="s">
        <v>249</v>
      </c>
      <c r="G34" t="s">
        <v>249</v>
      </c>
      <c r="H34" t="s">
        <v>250</v>
      </c>
      <c r="I34" s="18" t="s">
        <v>247</v>
      </c>
      <c r="J34" t="s">
        <v>247</v>
      </c>
    </row>
    <row r="35" spans="2:12" x14ac:dyDescent="0.25">
      <c r="D35" s="18" t="s">
        <v>250</v>
      </c>
      <c r="E35" s="18" t="s">
        <v>250</v>
      </c>
      <c r="F35" t="s">
        <v>250</v>
      </c>
      <c r="G35" t="s">
        <v>250</v>
      </c>
      <c r="I35" s="18" t="s">
        <v>248</v>
      </c>
      <c r="J35" t="s">
        <v>248</v>
      </c>
      <c r="K35" t="s">
        <v>386</v>
      </c>
      <c r="L35" t="s">
        <v>417</v>
      </c>
    </row>
    <row r="36" spans="2:12" x14ac:dyDescent="0.25">
      <c r="H36" t="s">
        <v>251</v>
      </c>
      <c r="I36" s="18" t="s">
        <v>249</v>
      </c>
      <c r="J36" t="s">
        <v>249</v>
      </c>
      <c r="K36" t="s">
        <v>235</v>
      </c>
      <c r="L36" t="s">
        <v>430</v>
      </c>
    </row>
    <row r="37" spans="2:12" x14ac:dyDescent="0.25">
      <c r="B37" t="s">
        <v>252</v>
      </c>
      <c r="C37" t="s">
        <v>252</v>
      </c>
      <c r="D37" s="18" t="s">
        <v>280</v>
      </c>
      <c r="E37" s="18" t="s">
        <v>280</v>
      </c>
      <c r="F37" t="s">
        <v>307</v>
      </c>
      <c r="G37" t="s">
        <v>307</v>
      </c>
      <c r="I37" s="18" t="s">
        <v>250</v>
      </c>
      <c r="J37" t="s">
        <v>250</v>
      </c>
      <c r="K37" t="s">
        <v>387</v>
      </c>
      <c r="L37" t="s">
        <v>419</v>
      </c>
    </row>
    <row r="38" spans="2:12" x14ac:dyDescent="0.25">
      <c r="D38" s="18" t="s">
        <v>248</v>
      </c>
      <c r="E38" s="18" t="s">
        <v>248</v>
      </c>
      <c r="F38" t="s">
        <v>248</v>
      </c>
      <c r="G38" t="s">
        <v>248</v>
      </c>
      <c r="K38" t="s">
        <v>388</v>
      </c>
    </row>
    <row r="39" spans="2:12" x14ac:dyDescent="0.25">
      <c r="D39" s="18" t="s">
        <v>281</v>
      </c>
      <c r="E39" s="18" t="s">
        <v>281</v>
      </c>
      <c r="F39" t="s">
        <v>281</v>
      </c>
      <c r="G39" t="s">
        <v>281</v>
      </c>
      <c r="H39" t="s">
        <v>252</v>
      </c>
      <c r="I39" s="18" t="s">
        <v>280</v>
      </c>
      <c r="J39" t="s">
        <v>307</v>
      </c>
      <c r="K39" t="s">
        <v>389</v>
      </c>
      <c r="L39" t="s">
        <v>420</v>
      </c>
    </row>
    <row r="40" spans="2:12" x14ac:dyDescent="0.25">
      <c r="D40" s="18" t="s">
        <v>249</v>
      </c>
      <c r="E40" s="18" t="s">
        <v>249</v>
      </c>
      <c r="F40" t="s">
        <v>249</v>
      </c>
      <c r="G40" t="s">
        <v>249</v>
      </c>
      <c r="I40" s="18" t="s">
        <v>248</v>
      </c>
      <c r="J40" t="s">
        <v>248</v>
      </c>
      <c r="K40" t="s">
        <v>366</v>
      </c>
      <c r="L40" t="s">
        <v>421</v>
      </c>
    </row>
    <row r="41" spans="2:12" x14ac:dyDescent="0.25">
      <c r="D41" s="18" t="s">
        <v>250</v>
      </c>
      <c r="E41" s="18" t="s">
        <v>250</v>
      </c>
      <c r="F41" t="s">
        <v>250</v>
      </c>
      <c r="G41" t="s">
        <v>250</v>
      </c>
      <c r="I41" s="18" t="s">
        <v>281</v>
      </c>
      <c r="J41" t="s">
        <v>281</v>
      </c>
      <c r="K41" t="s">
        <v>390</v>
      </c>
    </row>
    <row r="42" spans="2:12" x14ac:dyDescent="0.25">
      <c r="I42" s="18" t="s">
        <v>249</v>
      </c>
      <c r="J42" t="s">
        <v>249</v>
      </c>
      <c r="K42" t="s">
        <v>391</v>
      </c>
    </row>
    <row r="43" spans="2:12" x14ac:dyDescent="0.25">
      <c r="D43" s="18" t="s">
        <v>251</v>
      </c>
      <c r="E43" s="18" t="s">
        <v>251</v>
      </c>
      <c r="F43" t="s">
        <v>251</v>
      </c>
      <c r="G43" t="s">
        <v>251</v>
      </c>
      <c r="I43" s="18" t="s">
        <v>250</v>
      </c>
      <c r="J43" t="s">
        <v>250</v>
      </c>
      <c r="K43" t="s">
        <v>392</v>
      </c>
    </row>
    <row r="44" spans="2:12" x14ac:dyDescent="0.25">
      <c r="K44" t="s">
        <v>393</v>
      </c>
      <c r="L44" t="s">
        <v>252</v>
      </c>
    </row>
    <row r="45" spans="2:12" x14ac:dyDescent="0.25">
      <c r="I45" s="18" t="s">
        <v>251</v>
      </c>
      <c r="J45" t="s">
        <v>251</v>
      </c>
      <c r="K45" t="s">
        <v>394</v>
      </c>
    </row>
    <row r="46" spans="2:12" x14ac:dyDescent="0.25">
      <c r="D46" s="18" t="s">
        <v>252</v>
      </c>
      <c r="E46" s="18" t="s">
        <v>252</v>
      </c>
      <c r="F46" t="s">
        <v>252</v>
      </c>
      <c r="G46" t="s">
        <v>252</v>
      </c>
      <c r="K46" t="s">
        <v>395</v>
      </c>
    </row>
    <row r="47" spans="2:12" x14ac:dyDescent="0.25">
      <c r="K47" t="s">
        <v>396</v>
      </c>
    </row>
    <row r="48" spans="2:12" x14ac:dyDescent="0.25">
      <c r="I48" s="18" t="s">
        <v>252</v>
      </c>
      <c r="J48" t="s">
        <v>252</v>
      </c>
      <c r="K48" t="s">
        <v>397</v>
      </c>
    </row>
    <row r="49" spans="11:11" x14ac:dyDescent="0.25">
      <c r="K49" t="s">
        <v>398</v>
      </c>
    </row>
    <row r="50" spans="11:11" x14ac:dyDescent="0.25">
      <c r="K50" t="s">
        <v>399</v>
      </c>
    </row>
    <row r="51" spans="11:11" x14ac:dyDescent="0.25">
      <c r="K51" t="s">
        <v>400</v>
      </c>
    </row>
    <row r="52" spans="11:11" x14ac:dyDescent="0.25">
      <c r="K52" t="s">
        <v>401</v>
      </c>
    </row>
    <row r="53" spans="11:11" x14ac:dyDescent="0.25">
      <c r="K53" t="s">
        <v>402</v>
      </c>
    </row>
    <row r="54" spans="11:11" x14ac:dyDescent="0.25">
      <c r="K54" t="s">
        <v>403</v>
      </c>
    </row>
    <row r="55" spans="11:11" x14ac:dyDescent="0.25">
      <c r="K55" t="s">
        <v>404</v>
      </c>
    </row>
    <row r="56" spans="11:11" x14ac:dyDescent="0.25">
      <c r="K56" t="s">
        <v>405</v>
      </c>
    </row>
    <row r="57" spans="11:11" x14ac:dyDescent="0.25">
      <c r="K57" t="s">
        <v>406</v>
      </c>
    </row>
    <row r="58" spans="11:11" x14ac:dyDescent="0.25">
      <c r="K58" t="s">
        <v>407</v>
      </c>
    </row>
    <row r="59" spans="11:11" x14ac:dyDescent="0.25">
      <c r="K59" t="s">
        <v>408</v>
      </c>
    </row>
    <row r="60" spans="11:11" x14ac:dyDescent="0.25">
      <c r="K60" t="s">
        <v>409</v>
      </c>
    </row>
    <row r="61" spans="11:11" x14ac:dyDescent="0.25">
      <c r="K61" t="s">
        <v>410</v>
      </c>
    </row>
    <row r="62" spans="11:11" x14ac:dyDescent="0.25">
      <c r="K62" t="s">
        <v>411</v>
      </c>
    </row>
    <row r="63" spans="11:11" x14ac:dyDescent="0.25">
      <c r="K63" t="s">
        <v>412</v>
      </c>
    </row>
    <row r="64" spans="11:11" x14ac:dyDescent="0.25">
      <c r="K64" t="s">
        <v>413</v>
      </c>
    </row>
    <row r="65" spans="11:11" x14ac:dyDescent="0.25">
      <c r="K65" t="s">
        <v>414</v>
      </c>
    </row>
    <row r="66" spans="11:11" x14ac:dyDescent="0.25">
      <c r="K66" t="s">
        <v>415</v>
      </c>
    </row>
    <row r="67" spans="11:11" x14ac:dyDescent="0.25">
      <c r="K67" t="s">
        <v>416</v>
      </c>
    </row>
    <row r="70" spans="11:11" x14ac:dyDescent="0.25">
      <c r="K70" t="s">
        <v>417</v>
      </c>
    </row>
    <row r="71" spans="11:11" x14ac:dyDescent="0.25">
      <c r="K71" t="s">
        <v>418</v>
      </c>
    </row>
    <row r="72" spans="11:11" x14ac:dyDescent="0.25">
      <c r="K72" t="s">
        <v>419</v>
      </c>
    </row>
    <row r="74" spans="11:11" x14ac:dyDescent="0.25">
      <c r="K74" t="s">
        <v>420</v>
      </c>
    </row>
    <row r="75" spans="11:11" x14ac:dyDescent="0.25">
      <c r="K75" t="s">
        <v>421</v>
      </c>
    </row>
    <row r="77" spans="11:11" x14ac:dyDescent="0.25">
      <c r="K77" t="s">
        <v>422</v>
      </c>
    </row>
    <row r="78" spans="11:11" x14ac:dyDescent="0.25">
      <c r="K78" t="s">
        <v>423</v>
      </c>
    </row>
    <row r="79" spans="11:11" x14ac:dyDescent="0.25">
      <c r="K79" t="s">
        <v>424</v>
      </c>
    </row>
    <row r="80" spans="11:11" x14ac:dyDescent="0.25">
      <c r="K80" t="s">
        <v>425</v>
      </c>
    </row>
    <row r="81" spans="11:11" x14ac:dyDescent="0.25">
      <c r="K81" t="s">
        <v>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17</vt:lpstr>
      <vt:lpstr>test1</vt:lpstr>
      <vt:lpstr>Test2</vt:lpstr>
      <vt:lpstr>Test3</vt:lpstr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Lucmong</dc:creator>
  <cp:lastModifiedBy>Roger Lucmong</cp:lastModifiedBy>
  <dcterms:created xsi:type="dcterms:W3CDTF">2025-03-26T01:07:31Z</dcterms:created>
  <dcterms:modified xsi:type="dcterms:W3CDTF">2025-04-24T01:17:55Z</dcterms:modified>
</cp:coreProperties>
</file>