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ww\MyProjects\Documents\Sample\"/>
    </mc:Choice>
  </mc:AlternateContent>
  <xr:revisionPtr revIDLastSave="0" documentId="13_ncr:1_{3EF470DA-3C0F-4D63-9288-49B88450E289}" xr6:coauthVersionLast="47" xr6:coauthVersionMax="47" xr10:uidLastSave="{00000000-0000-0000-0000-000000000000}"/>
  <bookViews>
    <workbookView xWindow="-120" yWindow="-120" windowWidth="29040" windowHeight="15720" tabRatio="500" activeTab="4" xr2:uid="{00000000-000D-0000-FFFF-FFFF00000000}"/>
  </bookViews>
  <sheets>
    <sheet name="Profile" sheetId="6" r:id="rId1"/>
    <sheet name="Cover" sheetId="1" r:id="rId2"/>
    <sheet name="Revision History" sheetId="2" r:id="rId3"/>
    <sheet name="Chart1" sheetId="3" state="hidden" r:id="rId4"/>
    <sheet name="Release Checklist_v1.00" sheetId="4" r:id="rId5"/>
    <sheet name="Post-Release Checklist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8" i="4" l="1"/>
  <c r="J9" i="2"/>
  <c r="J13" i="2"/>
  <c r="J12" i="2"/>
  <c r="J11" i="2"/>
  <c r="J10" i="2"/>
  <c r="D13" i="2"/>
  <c r="D12" i="2"/>
  <c r="D11" i="2"/>
  <c r="D10" i="2"/>
  <c r="D9" i="2"/>
  <c r="V29" i="1"/>
  <c r="J19" i="1"/>
  <c r="J9" i="1"/>
  <c r="A1" i="1" s="1"/>
  <c r="V55" i="4"/>
  <c r="O13" i="2"/>
  <c r="O12" i="2"/>
  <c r="O11" i="2"/>
  <c r="O10" i="2"/>
  <c r="O9" i="2"/>
  <c r="D34" i="4"/>
  <c r="V68" i="4"/>
  <c r="V66" i="4"/>
  <c r="V64" i="4"/>
  <c r="V63" i="4"/>
  <c r="V62" i="4"/>
  <c r="V48" i="4"/>
  <c r="V47" i="4"/>
  <c r="V45" i="4"/>
  <c r="V44" i="4"/>
  <c r="V60" i="4"/>
  <c r="V59" i="4"/>
  <c r="V54" i="4"/>
  <c r="V53" i="4"/>
  <c r="V51" i="4"/>
  <c r="V50" i="4"/>
  <c r="A10" i="2"/>
  <c r="A13" i="2"/>
  <c r="A12" i="2"/>
  <c r="A11" i="2"/>
  <c r="A9" i="2"/>
  <c r="A14" i="2"/>
  <c r="V28" i="1"/>
  <c r="A14" i="4"/>
  <c r="A1" i="2" l="1"/>
  <c r="A1" i="5"/>
  <c r="A1" i="4"/>
  <c r="Q9" i="4"/>
</calcChain>
</file>

<file path=xl/sharedStrings.xml><?xml version="1.0" encoding="utf-8"?>
<sst xmlns="http://schemas.openxmlformats.org/spreadsheetml/2006/main" count="164" uniqueCount="131">
  <si>
    <t>Template Version:</t>
  </si>
  <si>
    <t>V1.01 – 2017/05/18</t>
  </si>
  <si>
    <t>Release Checklist</t>
  </si>
  <si>
    <t>Release No. :</t>
  </si>
  <si>
    <t>Modified By – Date :</t>
  </si>
  <si>
    <t>Approved By – Date :</t>
  </si>
  <si>
    <t>Revision History</t>
  </si>
  <si>
    <t>V1.01 - 2017/05/18</t>
  </si>
  <si>
    <t>REV NO.</t>
  </si>
  <si>
    <t>MODIFIED BY</t>
  </si>
  <si>
    <t>MODIFIED 
DATE</t>
  </si>
  <si>
    <t>REMARKS</t>
  </si>
  <si>
    <t>APPROVED BY</t>
  </si>
  <si>
    <t>DATE APPROVED</t>
  </si>
  <si>
    <t>EMAIL REFERENCE</t>
  </si>
  <si>
    <t>RELEASE CHECKLIST</t>
  </si>
  <si>
    <t>V1.02 – 2017/05/18</t>
  </si>
  <si>
    <t>TRC</t>
  </si>
  <si>
    <t>RELEASE DATE</t>
  </si>
  <si>
    <t>RELEASE DOC SCOPE</t>
  </si>
  <si>
    <t>CHANGE TYPE</t>
  </si>
  <si>
    <t>PLANNED</t>
  </si>
  <si>
    <t>ACTUAL</t>
  </si>
  <si>
    <t>PREPARED BY</t>
  </si>
  <si>
    <t>Ticket Number</t>
  </si>
  <si>
    <t>CHANGE SCOPE</t>
  </si>
  <si>
    <t>RELEASE DETAILS</t>
  </si>
  <si>
    <t>RELEASE INSTRUCTIONS</t>
  </si>
  <si>
    <t>Release Procedure</t>
  </si>
  <si>
    <r>
      <rPr>
        <b/>
        <sz val="12"/>
        <color rgb="FFFFFFFF"/>
        <rFont val="Trebuchet MS"/>
        <family val="2"/>
        <charset val="1"/>
      </rPr>
      <t>RELEASE ENVIRONMENT</t>
    </r>
    <r>
      <rPr>
        <b/>
        <sz val="8"/>
        <color rgb="FFFFFFFF"/>
        <rFont val="Calibri"/>
        <family val="2"/>
        <charset val="1"/>
      </rPr>
      <t>(TO BE FILLED IN BY THE PERSON RESPONSIBLE FOR THE RELEASE e.g. SysAd/TL)</t>
    </r>
  </si>
  <si>
    <t>OTHER NOTES / SPECIAL INSTRUCTIONS FOR THIS SPECIFIC RELEASE</t>
  </si>
  <si>
    <t>HQ Link:</t>
  </si>
  <si>
    <t>REMINDERS</t>
  </si>
  <si>
    <t>1. All releases must go through this checklist</t>
  </si>
  <si>
    <t>2. Provide explanation in Remarks column if answer is No/NA</t>
  </si>
  <si>
    <t>#</t>
  </si>
  <si>
    <t>Checkpoint</t>
  </si>
  <si>
    <t>Y / N or NA</t>
  </si>
  <si>
    <t>Remarks</t>
  </si>
  <si>
    <t>Project Planning</t>
  </si>
  <si>
    <t xml:space="preserve">Was the project estimated? </t>
  </si>
  <si>
    <t>No</t>
  </si>
  <si>
    <t>Was the project schedule defined before the actual implementation?</t>
  </si>
  <si>
    <t xml:space="preserve">Project Design </t>
  </si>
  <si>
    <t>Was a design document created?</t>
  </si>
  <si>
    <t xml:space="preserve">Did this go through Internal Design Review? </t>
  </si>
  <si>
    <t>Investigation Analysis</t>
  </si>
  <si>
    <t>Was a Root Cause Analysis created for this ticket?</t>
  </si>
  <si>
    <t>Yes</t>
  </si>
  <si>
    <t>Did this go through RCA Review?</t>
  </si>
  <si>
    <t>Development and Testing</t>
  </si>
  <si>
    <t>Did this go through Code Review?</t>
  </si>
  <si>
    <t>Was this release tested already by the development team or internal QA?</t>
  </si>
  <si>
    <t>Was the POT/Test Results approved?</t>
  </si>
  <si>
    <t>Release</t>
  </si>
  <si>
    <t>Release Tracker</t>
  </si>
  <si>
    <t>Was a task card created for the release?</t>
  </si>
  <si>
    <t>Are there other tickets/cases included in this release?</t>
  </si>
  <si>
    <t>N/A</t>
  </si>
  <si>
    <t>Release Versioning</t>
  </si>
  <si>
    <t>Does the release involve version upgrade?</t>
  </si>
  <si>
    <t xml:space="preserve">Are the release notes updated? </t>
  </si>
  <si>
    <t xml:space="preserve">Are the changes deployed to GIT? </t>
  </si>
  <si>
    <t>Release Preparation</t>
  </si>
  <si>
    <t xml:space="preserve">Are the release builds deployed to GIT? </t>
  </si>
  <si>
    <t>Pre release</t>
  </si>
  <si>
    <t>Is there a need to upgrade the server's PHP version?</t>
  </si>
  <si>
    <t>Actual release</t>
  </si>
  <si>
    <t>Virus checking already done? Please provide a screenshot in the Virus Checking section below.</t>
  </si>
  <si>
    <t>Was the cache purged? Applies to those with Cloudflare.</t>
  </si>
  <si>
    <t>Post release</t>
  </si>
  <si>
    <t>Is the Post-release checklist accomplished? (refer to Post-Release Checklist sheet)</t>
  </si>
  <si>
    <t>Is the WebPOS Client Inventory updated with the latest version?</t>
  </si>
  <si>
    <t xml:space="preserve">Was a walkthrough document created? </t>
  </si>
  <si>
    <t>VIRUS SCAN SCREENSHOT</t>
  </si>
  <si>
    <t>POST CONFIRMATION (to be filled up if DEV will do the release)</t>
  </si>
  <si>
    <t>This is to confirm that the updates were deployed correctly.</t>
  </si>
  <si>
    <t xml:space="preserve">
</t>
  </si>
  <si>
    <t>CONFIRMED BY</t>
  </si>
  <si>
    <t>DATE CONFIRMED</t>
  </si>
  <si>
    <t>Screenshots:</t>
  </si>
  <si>
    <t>Post-Release Checklist</t>
  </si>
  <si>
    <t>3. Please refer to the Release Procedure Document for instructions related to Post-Release checking.</t>
  </si>
  <si>
    <t>Status</t>
  </si>
  <si>
    <t>System Administration</t>
  </si>
  <si>
    <t>Register Custom Event on the System Settings.</t>
  </si>
  <si>
    <t>Check and confirm necessary activiated background tasks.</t>
  </si>
  <si>
    <t>BTQ / F&amp;B / HQ</t>
  </si>
  <si>
    <t>Download latest BTQ / FB application.</t>
  </si>
  <si>
    <t>Get a Terminal Registration Key from Server (Release Destination) and Install Terminal.</t>
  </si>
  <si>
    <t>Create Sales Transaction.</t>
  </si>
  <si>
    <t>Perform Z-Reading.</t>
  </si>
  <si>
    <t>Make sure Sales and Reading info are uploaded to Server. Check via HQ.</t>
  </si>
  <si>
    <t>Perform CRUD of Product.</t>
  </si>
  <si>
    <t>Perform CRUD of Account.</t>
  </si>
  <si>
    <t>Download PDF/Excel for any report.</t>
  </si>
  <si>
    <t>NOTES</t>
  </si>
  <si>
    <t>Code Changes</t>
  </si>
  <si>
    <t>Lucmong, Roger Klyn M.</t>
  </si>
  <si>
    <t xml:space="preserve">General instructions are found in the Release Procedure Document in Confluence.
</t>
  </si>
  <si>
    <t>The instructions are based on a release done in the environment defined below.
If the server environment is not the same as the one defined, some instructions may not be applicable.</t>
  </si>
  <si>
    <t>PHP Version:
Apache Version:
Windows Server:
Database Version:</t>
  </si>
  <si>
    <t>PHP 7.4.26
Apache/2.4.51
CentOS Linux release 7.9.2009
10.6.5-MariaDB</t>
  </si>
  <si>
    <t>Staging Release</t>
  </si>
  <si>
    <t>Refer below : VIRUS SCAN SCREENSHOT</t>
  </si>
  <si>
    <t>Prod Issue Fix</t>
  </si>
  <si>
    <t>http://apptest-replica.alliancewebpos.net/ipposmgr.html#</t>
  </si>
  <si>
    <t>http://10.0.0.174:7990/projects/WEB/repos/yara2022/pull-requests/671/overview</t>
  </si>
  <si>
    <t>https://tfs.alliancewebpos.com/tfs/WebPOSCollection/_git/WebPOS/pullrequest/2248?_a=overview</t>
  </si>
  <si>
    <t>http://10.0.0.174:7990/projects/WEB/repos/yara2022/commits/928c9d86064db4f97bd483eab67bcbc217209f2c</t>
  </si>
  <si>
    <t>https://tfs.alliancewebpos.com/tfs/WebPOSCollection/_git/WebPOS?path=%2F6.0%20WebPOS%20Yara%20Documents%2F6.2%20Maintenance%2FTFS%20-%2017222%2FPOT%2FLocal_POT%20v1%20-%20TFS-17222%20-%20%5BPet%20District%20Ent.%5D%5BUnable%20to%20search%20product%20with%20Apostrophe%20(Both%20Backoffice%20and%20POS)s%5D.pdf&amp;version=GBmaster</t>
  </si>
  <si>
    <t>https://tfs.alliancewebpos.com/tfs/WebPOSCollection/WebPOS/_workitems/edit/18308/</t>
  </si>
  <si>
    <t>11111</t>
  </si>
  <si>
    <t>&lt;Ticket Title&gt;</t>
  </si>
  <si>
    <t>Release No.:</t>
  </si>
  <si>
    <t>a</t>
  </si>
  <si>
    <t>Other Tickets:</t>
  </si>
  <si>
    <t>Data Fix Only?</t>
  </si>
  <si>
    <t>Ticket No.:</t>
  </si>
  <si>
    <t>Ticket Title:</t>
  </si>
  <si>
    <t>Date:</t>
  </si>
  <si>
    <t>HQ URL:</t>
  </si>
  <si>
    <t>Approved POT URL:</t>
  </si>
  <si>
    <t>POT PR URL:</t>
  </si>
  <si>
    <t>Task Card URL:</t>
  </si>
  <si>
    <t>Last Commit URL:</t>
  </si>
  <si>
    <t>Previous Version:</t>
  </si>
  <si>
    <t>Version Up:</t>
  </si>
  <si>
    <t>Code/Script review URL:</t>
  </si>
  <si>
    <t>Name: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</si>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</sst>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\-yy"/>
    <numFmt numFmtId="165" formatCode="[$-409]m/d/yyyy"/>
    <numFmt numFmtId="166" formatCode="yyyy\-mm\-dd;@"/>
  </numFmts>
  <fonts count="48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b/>
      <sz val="9"/>
      <color rgb="FFFFFFFF"/>
      <name val="Arial"/>
      <family val="2"/>
      <charset val="1"/>
    </font>
    <font>
      <b/>
      <sz val="18"/>
      <color rgb="FFFFFFFF"/>
      <name val="Arial"/>
      <family val="2"/>
      <charset val="1"/>
    </font>
    <font>
      <b/>
      <sz val="7"/>
      <color rgb="FFFFFFFF"/>
      <name val="Arial"/>
      <family val="2"/>
      <charset val="1"/>
    </font>
    <font>
      <sz val="8"/>
      <color rgb="FF000000"/>
      <name val="MS PGothic"/>
      <family val="3"/>
      <charset val="128"/>
    </font>
    <font>
      <sz val="8"/>
      <color rgb="FF000000"/>
      <name val="Arial"/>
      <family val="2"/>
      <charset val="1"/>
    </font>
    <font>
      <sz val="10"/>
      <color rgb="FF000000"/>
      <name val="MS PGothic"/>
      <family val="3"/>
      <charset val="128"/>
    </font>
    <font>
      <b/>
      <sz val="24"/>
      <color rgb="FF000000"/>
      <name val="Arial"/>
      <family val="2"/>
      <charset val="1"/>
    </font>
    <font>
      <b/>
      <sz val="14"/>
      <color rgb="FFFFFFFF"/>
      <name val="Arial"/>
      <family val="2"/>
      <charset val="1"/>
    </font>
    <font>
      <b/>
      <sz val="8"/>
      <color rgb="FF000000"/>
      <name val="Arial"/>
      <family val="2"/>
      <charset val="1"/>
    </font>
    <font>
      <b/>
      <sz val="20"/>
      <color rgb="FFFFFFFF"/>
      <name val="Arial"/>
      <family val="2"/>
      <charset val="1"/>
    </font>
    <font>
      <b/>
      <sz val="16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b/>
      <sz val="14"/>
      <color rgb="FF000000"/>
      <name val="Trebuchet MS"/>
      <family val="2"/>
      <charset val="1"/>
    </font>
    <font>
      <b/>
      <sz val="18"/>
      <color rgb="FF000000"/>
      <name val="Trebuchet MS"/>
      <family val="2"/>
      <charset val="1"/>
    </font>
    <font>
      <b/>
      <sz val="11"/>
      <color rgb="FFFFFFFF"/>
      <name val="Trebuchet MS"/>
      <family val="2"/>
      <charset val="1"/>
    </font>
    <font>
      <sz val="10"/>
      <color rgb="FF000000"/>
      <name val="Arial"/>
      <family val="2"/>
      <charset val="1"/>
    </font>
    <font>
      <b/>
      <sz val="12"/>
      <color rgb="FFFFFFFF"/>
      <name val="Trebuchet MS"/>
      <family val="2"/>
      <charset val="1"/>
    </font>
    <font>
      <b/>
      <sz val="10"/>
      <color rgb="FFFFFFFF"/>
      <name val="Trebuchet MS"/>
      <family val="2"/>
      <charset val="1"/>
    </font>
    <font>
      <u/>
      <sz val="11"/>
      <color rgb="FF0563C1"/>
      <name val="Calibri"/>
      <family val="2"/>
      <charset val="1"/>
    </font>
    <font>
      <i/>
      <sz val="12"/>
      <color rgb="FF808080"/>
      <name val="Trebuchet MS"/>
      <family val="2"/>
      <charset val="1"/>
    </font>
    <font>
      <i/>
      <sz val="10"/>
      <color rgb="FF808080"/>
      <name val="Trebuchet MS"/>
      <family val="2"/>
      <charset val="1"/>
    </font>
    <font>
      <sz val="10"/>
      <color rgb="FFFF0000"/>
      <name val="Arial"/>
      <family val="2"/>
      <charset val="1"/>
    </font>
    <font>
      <u/>
      <sz val="11"/>
      <color rgb="FF0000FF"/>
      <name val="Calibri"/>
      <family val="2"/>
      <charset val="1"/>
    </font>
    <font>
      <b/>
      <sz val="8"/>
      <color rgb="FFFFFFFF"/>
      <name val="Calibri"/>
      <family val="2"/>
      <charset val="1"/>
    </font>
    <font>
      <sz val="10"/>
      <color rgb="FF002060"/>
      <name val="Trebuchet MS"/>
      <family val="2"/>
      <charset val="1"/>
    </font>
    <font>
      <sz val="10"/>
      <color rgb="FFFF0000"/>
      <name val="Trebuchet MS"/>
      <family val="2"/>
      <charset val="1"/>
    </font>
    <font>
      <i/>
      <sz val="10"/>
      <color rgb="FF000000"/>
      <name val="Trebuchet MS"/>
      <family val="2"/>
      <charset val="1"/>
    </font>
    <font>
      <i/>
      <sz val="10"/>
      <name val="Trebuchet MS"/>
      <family val="2"/>
      <charset val="1"/>
    </font>
    <font>
      <sz val="11"/>
      <color rgb="FF000000"/>
      <name val="Trebuchet MS"/>
      <family val="2"/>
      <charset val="1"/>
    </font>
    <font>
      <b/>
      <sz val="12"/>
      <color rgb="FF000000"/>
      <name val="Trebuchet MS"/>
      <family val="2"/>
      <charset val="1"/>
    </font>
    <font>
      <sz val="10"/>
      <color rgb="FF000000"/>
      <name val="Calibri"/>
      <family val="2"/>
      <charset val="1"/>
    </font>
    <font>
      <i/>
      <sz val="11"/>
      <color rgb="FF000000"/>
      <name val="Trebuchet MS"/>
      <family val="2"/>
      <charset val="1"/>
    </font>
    <font>
      <sz val="12"/>
      <color rgb="FFFFFFFF"/>
      <name val="Trebuchet MS"/>
      <family val="2"/>
      <charset val="1"/>
    </font>
    <font>
      <sz val="12"/>
      <color rgb="FFFFFFFF"/>
      <name val="Arial"/>
      <family val="2"/>
      <charset val="1"/>
    </font>
    <font>
      <sz val="11"/>
      <color rgb="FF000000"/>
      <name val="MS PGothic"/>
      <family val="3"/>
      <charset val="128"/>
    </font>
    <font>
      <sz val="11"/>
      <color rgb="FF000000"/>
      <name val="Calibri"/>
      <family val="2"/>
    </font>
    <font>
      <sz val="10"/>
      <color theme="0"/>
      <name val="MS PGothic"/>
      <family val="3"/>
      <charset val="128"/>
    </font>
    <font>
      <sz val="10"/>
      <color rgb="FF000000"/>
      <name val="Trebuchet MS"/>
      <family val="2"/>
    </font>
    <font>
      <i/>
      <sz val="11"/>
      <color rgb="FF000000"/>
      <name val="Calibri"/>
      <family val="2"/>
    </font>
    <font>
      <i/>
      <sz val="11"/>
      <color theme="1"/>
      <name val="Calibri"/>
      <family val="2"/>
    </font>
    <font>
      <i/>
      <sz val="11"/>
      <name val="Calibri"/>
      <family val="2"/>
    </font>
    <font>
      <i/>
      <u/>
      <sz val="11"/>
      <color rgb="FF0563C1"/>
      <name val="Calibri"/>
      <family val="2"/>
    </font>
    <font>
      <i/>
      <u/>
      <sz val="11"/>
      <color rgb="FF0563C1"/>
      <name val="Calibri"/>
      <family val="2"/>
      <charset val="1"/>
    </font>
    <font>
      <i/>
      <sz val="10"/>
      <color rgb="FF000000"/>
      <name val="Trebuchet MS"/>
      <family val="2"/>
    </font>
    <font>
      <i/>
      <u/>
      <sz val="11"/>
      <color rgb="FF0000FF"/>
      <name val="Calibri"/>
      <family val="2"/>
    </font>
    <font>
      <sz val="11"/>
      <color rgb="FF0070C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800000"/>
        <bgColor rgb="FF800000"/>
      </patternFill>
    </fill>
    <fill>
      <patternFill patternType="solid">
        <fgColor rgb="FF333333"/>
        <bgColor rgb="FF262626"/>
      </patternFill>
    </fill>
    <fill>
      <patternFill patternType="solid">
        <fgColor rgb="FF99CCFF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262626"/>
      </patternFill>
    </fill>
    <fill>
      <patternFill patternType="solid">
        <fgColor rgb="FFC0C0C0"/>
        <bgColor rgb="FFBFBFBF"/>
      </patternFill>
    </fill>
    <fill>
      <patternFill patternType="solid">
        <fgColor rgb="FF262626"/>
        <bgColor rgb="FF333333"/>
      </patternFill>
    </fill>
    <fill>
      <patternFill patternType="solid">
        <fgColor rgb="FFD9D9D9"/>
        <bgColor rgb="FFC0C0C0"/>
      </patternFill>
    </fill>
    <fill>
      <patternFill patternType="solid">
        <fgColor rgb="FFBFBFBF"/>
        <bgColor rgb="FFC0C0C0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800000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20" fillId="0" borderId="0" applyBorder="0" applyProtection="0"/>
    <xf numFmtId="0" fontId="1" fillId="0" borderId="0"/>
    <xf numFmtId="0" fontId="1" fillId="0" borderId="0"/>
    <xf numFmtId="0" fontId="37" fillId="0" borderId="0"/>
  </cellStyleXfs>
  <cellXfs count="190"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17" fillId="0" borderId="0" xfId="0" applyFont="1"/>
    <xf numFmtId="0" fontId="13" fillId="0" borderId="0" xfId="0" applyFont="1"/>
    <xf numFmtId="0" fontId="18" fillId="3" borderId="15" xfId="0" applyFont="1" applyFill="1" applyBorder="1" applyAlignment="1">
      <alignment horizontal="left"/>
    </xf>
    <xf numFmtId="0" fontId="19" fillId="3" borderId="16" xfId="0" applyFont="1" applyFill="1" applyBorder="1" applyAlignment="1">
      <alignment horizontal="left"/>
    </xf>
    <xf numFmtId="0" fontId="17" fillId="3" borderId="16" xfId="0" applyFont="1" applyFill="1" applyBorder="1"/>
    <xf numFmtId="0" fontId="13" fillId="3" borderId="16" xfId="0" applyFont="1" applyFill="1" applyBorder="1"/>
    <xf numFmtId="0" fontId="13" fillId="3" borderId="17" xfId="0" applyFont="1" applyFill="1" applyBorder="1"/>
    <xf numFmtId="0" fontId="20" fillId="0" borderId="0" xfId="1" applyBorder="1" applyProtection="1"/>
    <xf numFmtId="0" fontId="21" fillId="0" borderId="0" xfId="0" applyFont="1" applyAlignment="1">
      <alignment vertical="top"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0" fontId="21" fillId="0" borderId="0" xfId="0" applyFont="1" applyAlignment="1">
      <alignment vertical="top"/>
    </xf>
    <xf numFmtId="0" fontId="24" fillId="0" borderId="0" xfId="0" applyFont="1"/>
    <xf numFmtId="0" fontId="27" fillId="0" borderId="0" xfId="0" applyFont="1"/>
    <xf numFmtId="0" fontId="22" fillId="0" borderId="0" xfId="0" applyFont="1" applyAlignment="1">
      <alignment vertical="center" wrapText="1"/>
    </xf>
    <xf numFmtId="0" fontId="19" fillId="3" borderId="15" xfId="0" applyFont="1" applyFill="1" applyBorder="1" applyAlignment="1">
      <alignment horizontal="left"/>
    </xf>
    <xf numFmtId="0" fontId="13" fillId="0" borderId="18" xfId="0" applyFont="1" applyBorder="1" applyAlignment="1">
      <alignment horizontal="left"/>
    </xf>
    <xf numFmtId="0" fontId="13" fillId="0" borderId="13" xfId="0" applyFont="1" applyBorder="1" applyAlignment="1">
      <alignment horizontal="left"/>
    </xf>
    <xf numFmtId="0" fontId="13" fillId="0" borderId="20" xfId="0" applyFont="1" applyBorder="1" applyAlignment="1">
      <alignment horizontal="left"/>
    </xf>
    <xf numFmtId="0" fontId="17" fillId="0" borderId="20" xfId="0" applyFont="1" applyBorder="1"/>
    <xf numFmtId="0" fontId="13" fillId="0" borderId="20" xfId="0" applyFont="1" applyBorder="1"/>
    <xf numFmtId="0" fontId="19" fillId="8" borderId="12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center" vertical="center" wrapText="1"/>
    </xf>
    <xf numFmtId="0" fontId="13" fillId="10" borderId="11" xfId="0" applyFont="1" applyFill="1" applyBorder="1" applyAlignment="1">
      <alignment horizontal="left" vertical="center"/>
    </xf>
    <xf numFmtId="0" fontId="13" fillId="10" borderId="8" xfId="0" applyFont="1" applyFill="1" applyBorder="1" applyAlignment="1">
      <alignment horizontal="left" vertical="center"/>
    </xf>
    <xf numFmtId="0" fontId="27" fillId="10" borderId="8" xfId="0" applyFont="1" applyFill="1" applyBorder="1" applyAlignment="1">
      <alignment horizontal="left"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30" fillId="0" borderId="0" xfId="0" applyFont="1" applyAlignment="1">
      <alignment horizontal="left" vertical="center"/>
    </xf>
    <xf numFmtId="0" fontId="22" fillId="0" borderId="0" xfId="0" applyFont="1" applyAlignment="1">
      <alignment vertical="center"/>
    </xf>
    <xf numFmtId="0" fontId="13" fillId="0" borderId="20" xfId="0" applyFont="1" applyBorder="1" applyAlignment="1">
      <alignment horizontal="center" vertical="center"/>
    </xf>
    <xf numFmtId="0" fontId="13" fillId="0" borderId="20" xfId="0" applyFont="1" applyBorder="1" applyAlignment="1">
      <alignment vertical="center"/>
    </xf>
    <xf numFmtId="0" fontId="31" fillId="0" borderId="0" xfId="0" applyFont="1" applyAlignment="1">
      <alignment horizontal="left" vertical="center"/>
    </xf>
    <xf numFmtId="0" fontId="13" fillId="0" borderId="15" xfId="0" applyFont="1" applyBorder="1" applyAlignment="1">
      <alignment horizontal="left"/>
    </xf>
    <xf numFmtId="0" fontId="13" fillId="0" borderId="16" xfId="0" applyFont="1" applyBorder="1" applyAlignment="1">
      <alignment horizontal="left"/>
    </xf>
    <xf numFmtId="0" fontId="17" fillId="0" borderId="16" xfId="0" applyFont="1" applyBorder="1"/>
    <xf numFmtId="0" fontId="13" fillId="0" borderId="16" xfId="0" applyFont="1" applyBorder="1"/>
    <xf numFmtId="0" fontId="32" fillId="0" borderId="0" xfId="0" applyFont="1"/>
    <xf numFmtId="0" fontId="30" fillId="0" borderId="12" xfId="0" applyFont="1" applyBorder="1" applyAlignment="1">
      <alignment horizontal="center"/>
    </xf>
    <xf numFmtId="0" fontId="30" fillId="0" borderId="18" xfId="0" applyFont="1" applyBorder="1" applyAlignment="1">
      <alignment horizontal="center"/>
    </xf>
    <xf numFmtId="0" fontId="30" fillId="0" borderId="22" xfId="0" applyFont="1" applyBorder="1" applyAlignment="1">
      <alignment horizontal="center"/>
    </xf>
    <xf numFmtId="0" fontId="30" fillId="0" borderId="15" xfId="0" applyFont="1" applyBorder="1" applyAlignment="1">
      <alignment horizontal="center"/>
    </xf>
    <xf numFmtId="0" fontId="28" fillId="0" borderId="0" xfId="0" applyFont="1" applyAlignment="1">
      <alignment horizontal="left" vertical="center" wrapText="1"/>
    </xf>
    <xf numFmtId="0" fontId="18" fillId="6" borderId="20" xfId="0" applyFont="1" applyFill="1" applyBorder="1" applyAlignment="1">
      <alignment horizontal="left"/>
    </xf>
    <xf numFmtId="0" fontId="34" fillId="6" borderId="0" xfId="0" applyFont="1" applyFill="1" applyAlignment="1">
      <alignment horizontal="center"/>
    </xf>
    <xf numFmtId="0" fontId="35" fillId="6" borderId="0" xfId="0" applyFont="1" applyFill="1"/>
    <xf numFmtId="0" fontId="34" fillId="0" borderId="20" xfId="0" applyFont="1" applyBorder="1"/>
    <xf numFmtId="0" fontId="30" fillId="0" borderId="20" xfId="0" applyFont="1" applyBorder="1"/>
    <xf numFmtId="0" fontId="36" fillId="0" borderId="0" xfId="0" applyFont="1"/>
    <xf numFmtId="0" fontId="33" fillId="0" borderId="0" xfId="0" applyFont="1"/>
    <xf numFmtId="0" fontId="33" fillId="0" borderId="0" xfId="0" applyFont="1" applyAlignment="1">
      <alignment horizontal="center"/>
    </xf>
    <xf numFmtId="0" fontId="0" fillId="0" borderId="24" xfId="0" applyBorder="1"/>
    <xf numFmtId="166" fontId="5" fillId="0" borderId="0" xfId="0" applyNumberFormat="1" applyFont="1" applyAlignment="1">
      <alignment vertical="center"/>
    </xf>
    <xf numFmtId="166" fontId="0" fillId="0" borderId="0" xfId="0" applyNumberFormat="1"/>
    <xf numFmtId="166" fontId="6" fillId="0" borderId="0" xfId="0" applyNumberFormat="1" applyFont="1" applyAlignment="1">
      <alignment vertical="center"/>
    </xf>
    <xf numFmtId="166" fontId="6" fillId="0" borderId="0" xfId="0" applyNumberFormat="1" applyFont="1" applyAlignment="1">
      <alignment horizontal="center" vertical="center"/>
    </xf>
    <xf numFmtId="0" fontId="37" fillId="0" borderId="0" xfId="0" applyFont="1"/>
    <xf numFmtId="0" fontId="13" fillId="10" borderId="8" xfId="0" applyFont="1" applyFill="1" applyBorder="1" applyAlignment="1">
      <alignment horizontal="left" vertical="center" wrapText="1"/>
    </xf>
    <xf numFmtId="0" fontId="13" fillId="10" borderId="23" xfId="0" applyFont="1" applyFill="1" applyBorder="1" applyAlignment="1">
      <alignment horizontal="left" vertical="center" wrapText="1"/>
    </xf>
    <xf numFmtId="0" fontId="27" fillId="10" borderId="8" xfId="0" applyFont="1" applyFill="1" applyBorder="1" applyAlignment="1">
      <alignment horizontal="left" vertical="center" wrapText="1"/>
    </xf>
    <xf numFmtId="0" fontId="27" fillId="10" borderId="23" xfId="0" applyFont="1" applyFill="1" applyBorder="1" applyAlignment="1">
      <alignment horizontal="left" vertical="center" wrapText="1"/>
    </xf>
    <xf numFmtId="0" fontId="19" fillId="3" borderId="16" xfId="0" applyFont="1" applyFill="1" applyBorder="1" applyAlignment="1">
      <alignment horizontal="left" vertical="center" wrapText="1"/>
    </xf>
    <xf numFmtId="0" fontId="13" fillId="0" borderId="20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3" fillId="3" borderId="16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13" fillId="3" borderId="17" xfId="0" applyFont="1" applyFill="1" applyBorder="1" applyAlignment="1">
      <alignment horizontal="left" vertical="center" wrapText="1"/>
    </xf>
    <xf numFmtId="0" fontId="13" fillId="0" borderId="19" xfId="0" applyFont="1" applyBorder="1" applyAlignment="1">
      <alignment horizontal="left" vertical="center" wrapText="1"/>
    </xf>
    <xf numFmtId="0" fontId="13" fillId="0" borderId="2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49" fontId="37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49" fontId="37" fillId="0" borderId="0" xfId="0" applyNumberFormat="1" applyFont="1" applyAlignment="1">
      <alignment vertical="center"/>
    </xf>
    <xf numFmtId="2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0" fontId="20" fillId="0" borderId="0" xfId="1"/>
    <xf numFmtId="166" fontId="0" fillId="0" borderId="0" xfId="0" applyNumberFormat="1" applyAlignment="1">
      <alignment horizontal="left" vertical="center"/>
    </xf>
    <xf numFmtId="49" fontId="20" fillId="0" borderId="0" xfId="1" applyNumberFormat="1" applyAlignment="1">
      <alignment vertical="center" wrapText="1"/>
    </xf>
    <xf numFmtId="0" fontId="10" fillId="0" borderId="10" xfId="0" applyFont="1" applyBorder="1" applyAlignment="1">
      <alignment horizontal="right" vertical="center"/>
    </xf>
    <xf numFmtId="164" fontId="8" fillId="0" borderId="3" xfId="0" applyNumberFormat="1" applyFont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right" vertical="center"/>
    </xf>
    <xf numFmtId="2" fontId="6" fillId="0" borderId="6" xfId="0" applyNumberFormat="1" applyFont="1" applyBorder="1" applyAlignment="1">
      <alignment horizontal="left" vertical="center"/>
    </xf>
    <xf numFmtId="0" fontId="10" fillId="0" borderId="7" xfId="0" applyFont="1" applyBorder="1" applyAlignment="1">
      <alignment horizontal="right" vertical="center"/>
    </xf>
    <xf numFmtId="0" fontId="6" fillId="0" borderId="11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38" fillId="0" borderId="24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2" fontId="6" fillId="5" borderId="12" xfId="0" applyNumberFormat="1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left" vertical="center" wrapText="1"/>
    </xf>
    <xf numFmtId="166" fontId="6" fillId="5" borderId="12" xfId="0" applyNumberFormat="1" applyFont="1" applyFill="1" applyBorder="1" applyAlignment="1">
      <alignment horizontal="center" vertical="center"/>
    </xf>
    <xf numFmtId="165" fontId="6" fillId="5" borderId="12" xfId="0" applyNumberFormat="1" applyFont="1" applyFill="1" applyBorder="1" applyAlignment="1">
      <alignment horizontal="center" vertical="center"/>
    </xf>
    <xf numFmtId="2" fontId="6" fillId="0" borderId="12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166" fontId="6" fillId="0" borderId="12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49" fontId="6" fillId="0" borderId="12" xfId="0" applyNumberFormat="1" applyFon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0" fillId="4" borderId="12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/>
    </xf>
    <xf numFmtId="166" fontId="10" fillId="4" borderId="12" xfId="0" applyNumberFormat="1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left" wrapText="1"/>
    </xf>
    <xf numFmtId="0" fontId="13" fillId="0" borderId="12" xfId="0" applyFont="1" applyBorder="1" applyAlignment="1">
      <alignment horizontal="center" vertical="center" wrapText="1"/>
    </xf>
    <xf numFmtId="0" fontId="45" fillId="5" borderId="12" xfId="0" applyFont="1" applyFill="1" applyBorder="1" applyAlignment="1">
      <alignment horizontal="left" vertical="center" wrapText="1"/>
    </xf>
    <xf numFmtId="0" fontId="13" fillId="0" borderId="20" xfId="0" applyFont="1" applyBorder="1" applyAlignment="1">
      <alignment horizontal="center" wrapText="1"/>
    </xf>
    <xf numFmtId="49" fontId="13" fillId="0" borderId="20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2" xfId="0" applyFont="1" applyBorder="1" applyAlignment="1">
      <alignment horizontal="left" vertical="center" wrapText="1"/>
    </xf>
    <xf numFmtId="0" fontId="46" fillId="0" borderId="12" xfId="0" applyFont="1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45" fillId="0" borderId="12" xfId="0" applyFont="1" applyBorder="1" applyAlignment="1">
      <alignment horizontal="left" vertical="center" wrapText="1"/>
    </xf>
    <xf numFmtId="0" fontId="40" fillId="0" borderId="12" xfId="0" applyFont="1" applyBorder="1" applyAlignment="1">
      <alignment horizontal="left" vertical="center" wrapText="1"/>
    </xf>
    <xf numFmtId="0" fontId="41" fillId="0" borderId="11" xfId="1" applyFont="1" applyBorder="1" applyAlignment="1" applyProtection="1">
      <alignment horizontal="left" vertical="center" wrapText="1"/>
    </xf>
    <xf numFmtId="0" fontId="41" fillId="0" borderId="8" xfId="1" applyFont="1" applyBorder="1" applyAlignment="1" applyProtection="1">
      <alignment horizontal="left" vertical="center" wrapText="1"/>
    </xf>
    <xf numFmtId="0" fontId="41" fillId="0" borderId="23" xfId="1" applyFont="1" applyBorder="1" applyAlignment="1" applyProtection="1">
      <alignment horizontal="left" vertical="center" wrapText="1"/>
    </xf>
    <xf numFmtId="0" fontId="13" fillId="9" borderId="12" xfId="0" applyFont="1" applyFill="1" applyBorder="1" applyAlignment="1">
      <alignment horizontal="left" vertical="center"/>
    </xf>
    <xf numFmtId="0" fontId="47" fillId="0" borderId="11" xfId="0" applyFont="1" applyBorder="1"/>
    <xf numFmtId="0" fontId="47" fillId="0" borderId="8" xfId="0" applyFont="1" applyBorder="1"/>
    <xf numFmtId="0" fontId="47" fillId="0" borderId="23" xfId="0" applyFont="1" applyBorder="1"/>
    <xf numFmtId="3" fontId="42" fillId="0" borderId="12" xfId="1" applyNumberFormat="1" applyFont="1" applyBorder="1" applyAlignment="1" applyProtection="1">
      <alignment horizontal="left" vertical="center" wrapText="1"/>
    </xf>
    <xf numFmtId="0" fontId="43" fillId="0" borderId="12" xfId="1" applyFont="1" applyBorder="1" applyAlignment="1">
      <alignment horizontal="left" vertical="center" wrapText="1"/>
    </xf>
    <xf numFmtId="0" fontId="13" fillId="0" borderId="11" xfId="0" applyFont="1" applyBorder="1" applyAlignment="1">
      <alignment horizontal="center" vertical="center" wrapText="1"/>
    </xf>
    <xf numFmtId="0" fontId="44" fillId="0" borderId="12" xfId="1" applyFont="1" applyBorder="1" applyAlignment="1">
      <alignment horizontal="left" vertical="center" wrapText="1"/>
    </xf>
    <xf numFmtId="0" fontId="29" fillId="0" borderId="12" xfId="0" applyFont="1" applyBorder="1" applyAlignment="1">
      <alignment horizontal="left" vertical="center" wrapText="1"/>
    </xf>
    <xf numFmtId="0" fontId="39" fillId="0" borderId="12" xfId="0" applyFont="1" applyBorder="1" applyAlignment="1">
      <alignment horizontal="center" vertical="center" wrapText="1"/>
    </xf>
    <xf numFmtId="0" fontId="19" fillId="8" borderId="12" xfId="0" applyFont="1" applyFill="1" applyBorder="1" applyAlignment="1">
      <alignment horizontal="left" vertical="center"/>
    </xf>
    <xf numFmtId="0" fontId="19" fillId="8" borderId="12" xfId="0" applyFont="1" applyFill="1" applyBorder="1" applyAlignment="1">
      <alignment horizontal="center" vertical="center"/>
    </xf>
    <xf numFmtId="0" fontId="19" fillId="8" borderId="12" xfId="0" applyFont="1" applyFill="1" applyBorder="1" applyAlignment="1">
      <alignment horizontal="left" vertical="center" wrapText="1"/>
    </xf>
    <xf numFmtId="0" fontId="16" fillId="6" borderId="15" xfId="0" applyFont="1" applyFill="1" applyBorder="1" applyAlignment="1">
      <alignment horizontal="center" vertical="center"/>
    </xf>
    <xf numFmtId="0" fontId="16" fillId="6" borderId="12" xfId="0" applyFont="1" applyFill="1" applyBorder="1" applyAlignment="1">
      <alignment horizontal="center" vertical="center"/>
    </xf>
    <xf numFmtId="0" fontId="16" fillId="6" borderId="12" xfId="0" applyFont="1" applyFill="1" applyBorder="1" applyAlignment="1">
      <alignment horizontal="left" vertical="center" wrapText="1"/>
    </xf>
    <xf numFmtId="0" fontId="20" fillId="0" borderId="0" xfId="1" applyAlignment="1">
      <alignment vertical="center"/>
    </xf>
    <xf numFmtId="0" fontId="0" fillId="0" borderId="0" xfId="0" applyAlignment="1">
      <alignment vertical="center"/>
    </xf>
    <xf numFmtId="0" fontId="13" fillId="0" borderId="0" xfId="0" applyFont="1" applyAlignment="1">
      <alignment horizontal="left" indent="1"/>
    </xf>
    <xf numFmtId="0" fontId="24" fillId="0" borderId="0" xfId="0" applyFont="1" applyAlignment="1">
      <alignment horizontal="left" vertical="center" indent="1"/>
    </xf>
    <xf numFmtId="0" fontId="24" fillId="0" borderId="20" xfId="0" applyFont="1" applyBorder="1" applyAlignment="1">
      <alignment horizontal="left" vertical="center" indent="1"/>
    </xf>
    <xf numFmtId="0" fontId="13" fillId="0" borderId="0" xfId="0" applyFont="1" applyAlignment="1">
      <alignment horizontal="left" vertical="center" wrapText="1" indent="1"/>
    </xf>
    <xf numFmtId="0" fontId="1" fillId="0" borderId="0" xfId="0" applyFont="1" applyAlignment="1">
      <alignment wrapText="1"/>
    </xf>
    <xf numFmtId="0" fontId="26" fillId="0" borderId="0" xfId="0" applyFont="1"/>
    <xf numFmtId="0" fontId="21" fillId="0" borderId="0" xfId="0" applyFont="1" applyAlignment="1">
      <alignment horizontal="left" vertical="center" wrapText="1"/>
    </xf>
    <xf numFmtId="0" fontId="20" fillId="0" borderId="0" xfId="1" applyBorder="1" applyProtection="1"/>
    <xf numFmtId="0" fontId="12" fillId="6" borderId="12" xfId="0" applyFont="1" applyFill="1" applyBorder="1" applyAlignment="1">
      <alignment horizontal="center"/>
    </xf>
    <xf numFmtId="0" fontId="12" fillId="6" borderId="13" xfId="0" applyFont="1" applyFill="1" applyBorder="1" applyAlignment="1">
      <alignment horizontal="left" vertical="center" wrapText="1"/>
    </xf>
    <xf numFmtId="0" fontId="14" fillId="7" borderId="14" xfId="0" applyFont="1" applyFill="1" applyBorder="1" applyAlignment="1">
      <alignment horizontal="center" vertical="center"/>
    </xf>
    <xf numFmtId="0" fontId="15" fillId="0" borderId="12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left" vertical="center" wrapText="1"/>
    </xf>
    <xf numFmtId="49" fontId="14" fillId="0" borderId="12" xfId="0" applyNumberFormat="1" applyFont="1" applyBorder="1" applyAlignment="1">
      <alignment horizontal="center" vertical="center"/>
    </xf>
    <xf numFmtId="166" fontId="14" fillId="0" borderId="12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28" fillId="0" borderId="0" xfId="0" applyFont="1" applyAlignment="1">
      <alignment horizontal="left" vertical="center" wrapText="1"/>
    </xf>
    <xf numFmtId="0" fontId="30" fillId="0" borderId="12" xfId="0" applyFont="1" applyBorder="1" applyAlignment="1">
      <alignment horizontal="left"/>
    </xf>
    <xf numFmtId="0" fontId="33" fillId="0" borderId="23" xfId="0" applyFont="1" applyBorder="1" applyAlignment="1">
      <alignment horizontal="center"/>
    </xf>
    <xf numFmtId="0" fontId="28" fillId="0" borderId="12" xfId="0" applyFont="1" applyBorder="1" applyAlignment="1">
      <alignment horizontal="left" vertical="center" wrapText="1"/>
    </xf>
    <xf numFmtId="0" fontId="33" fillId="0" borderId="12" xfId="0" applyFont="1" applyBorder="1" applyAlignment="1">
      <alignment horizontal="center"/>
    </xf>
    <xf numFmtId="0" fontId="30" fillId="0" borderId="17" xfId="0" applyFont="1" applyBorder="1" applyAlignment="1">
      <alignment horizontal="left"/>
    </xf>
    <xf numFmtId="0" fontId="33" fillId="0" borderId="17" xfId="0" applyFont="1" applyBorder="1" applyAlignment="1">
      <alignment horizontal="center"/>
    </xf>
    <xf numFmtId="0" fontId="30" fillId="9" borderId="12" xfId="0" applyFont="1" applyFill="1" applyBorder="1" applyAlignment="1">
      <alignment horizontal="left"/>
    </xf>
    <xf numFmtId="0" fontId="30" fillId="0" borderId="14" xfId="0" applyFont="1" applyBorder="1" applyAlignment="1">
      <alignment horizontal="left"/>
    </xf>
    <xf numFmtId="0" fontId="28" fillId="0" borderId="12" xfId="0" applyFont="1" applyBorder="1" applyAlignment="1">
      <alignment horizontal="center" vertical="center" wrapText="1"/>
    </xf>
    <xf numFmtId="0" fontId="40" fillId="0" borderId="0" xfId="0" applyFont="1"/>
  </cellXfs>
  <cellStyles count="5">
    <cellStyle name="Hyperlink" xfId="1" builtinId="8"/>
    <cellStyle name="Normal" xfId="0" builtinId="0"/>
    <cellStyle name="Normal 2" xfId="2" xr:uid="{00000000-0005-0000-0000-000006000000}"/>
    <cellStyle name="Normal 3" xfId="3" xr:uid="{00000000-0005-0000-0000-000007000000}"/>
    <cellStyle name="Normal 4" xfId="4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FBFB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26262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57151</xdr:colOff>
      <xdr:row>63</xdr:row>
      <xdr:rowOff>104775</xdr:rowOff>
    </xdr:from>
    <xdr:to>
      <xdr:col>32</xdr:col>
      <xdr:colOff>2190751</xdr:colOff>
      <xdr:row>63</xdr:row>
      <xdr:rowOff>1649163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4A48B4E-33E1-3C4B-6E4C-CB2119076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00901" y="16764000"/>
          <a:ext cx="4133850" cy="1544388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78</xdr:row>
      <xdr:rowOff>180975</xdr:rowOff>
    </xdr:from>
    <xdr:to>
      <xdr:col>28</xdr:col>
      <xdr:colOff>47625</xdr:colOff>
      <xdr:row>99</xdr:row>
      <xdr:rowOff>121056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ED151F3-82A6-7892-57A1-DF86D5220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21155025"/>
          <a:ext cx="7772400" cy="3940581"/>
        </a:xfrm>
        <a:prstGeom prst="rect">
          <a:avLst/>
        </a:prstGeom>
      </xdr:spPr>
    </xdr:pic>
    <xdr:clientData/>
  </xdr:twoCellAnchor>
  <xdr:twoCellAnchor editAs="oneCell">
    <xdr:from>
      <xdr:col>24</xdr:col>
      <xdr:colOff>133350</xdr:colOff>
      <xdr:row>62</xdr:row>
      <xdr:rowOff>266700</xdr:rowOff>
    </xdr:from>
    <xdr:to>
      <xdr:col>35</xdr:col>
      <xdr:colOff>86737</xdr:colOff>
      <xdr:row>62</xdr:row>
      <xdr:rowOff>1514649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9AC25B-198A-DA10-ED4C-5258CFD56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91350" y="15020925"/>
          <a:ext cx="7249537" cy="1247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ptest-replica.alliancewebpos.net/ipposmgr.html" TargetMode="External"/><Relationship Id="rId1" Type="http://schemas.openxmlformats.org/officeDocument/2006/relationships/hyperlink" Target="https://tfs.alliancewebpos.com/tfs/WebPOSCollection/_git/WebPOS?path=%2F6.0%20WebPOS%20Yara%20Documents%2F6.2%20Maintenance%2FTFS%20-%2017222%2FPOT%2FLocal_POT%20v1%20-%20TFS-17222%20-%20%5BPet%20District%20Ent.%5D%5BUnable%20to%20search%20product%20with%20Apostrophe%20(Both%20Backoffice%20and%20POS)s%5D.pdf&amp;version=GBmaste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apptest-replica.alliancewebpos.net/ipposmgr.html" TargetMode="External"/><Relationship Id="rId1" Type="http://schemas.openxmlformats.org/officeDocument/2006/relationships/hyperlink" Target="http://dev.alliancewebpos.com:8090/display/WebPOS/Release+Proced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007E-C1BA-4DF4-B738-7483B6021E5C}">
  <sheetPr codeName="Sheet1"/>
  <dimension ref="A1:C22"/>
  <sheetViews>
    <sheetView workbookViewId="0">
      <selection activeCell="B19" sqref="B19"/>
    </sheetView>
  </sheetViews>
  <sheetFormatPr defaultRowHeight="15" x14ac:dyDescent="0.25"/>
  <cols>
    <col min="1" max="1" width="23.28515625" customWidth="1"/>
    <col min="2" max="2" width="25.7109375" style="91" customWidth="1"/>
    <col min="3" max="3" width="173.7109375" style="87" customWidth="1"/>
  </cols>
  <sheetData>
    <row r="1" spans="1:3" x14ac:dyDescent="0.25">
      <c r="A1" s="72" t="s">
        <v>129</v>
      </c>
      <c r="B1" s="92" t="s">
        <v>98</v>
      </c>
    </row>
    <row r="3" spans="1:3" ht="24.95" customHeight="1" x14ac:dyDescent="0.25">
      <c r="A3" s="72" t="s">
        <v>118</v>
      </c>
      <c r="B3" s="88" t="s">
        <v>112</v>
      </c>
    </row>
    <row r="4" spans="1:3" ht="24.95" customHeight="1" x14ac:dyDescent="0.25">
      <c r="A4" s="72" t="s">
        <v>119</v>
      </c>
      <c r="B4" s="89" t="s">
        <v>113</v>
      </c>
    </row>
    <row r="5" spans="1:3" ht="24.95" customHeight="1" x14ac:dyDescent="0.25">
      <c r="A5" s="72" t="s">
        <v>120</v>
      </c>
      <c r="B5" s="90">
        <v>45658</v>
      </c>
    </row>
    <row r="6" spans="1:3" ht="24.95" customHeight="1" x14ac:dyDescent="0.25">
      <c r="A6" s="72" t="s">
        <v>121</v>
      </c>
      <c r="B6" s="95" t="s">
        <v>106</v>
      </c>
      <c r="C6" s="96"/>
    </row>
    <row r="8" spans="1:3" ht="24.95" customHeight="1" x14ac:dyDescent="0.25">
      <c r="A8" s="72" t="s">
        <v>128</v>
      </c>
      <c r="B8" s="94" t="s">
        <v>107</v>
      </c>
      <c r="C8" s="94"/>
    </row>
    <row r="9" spans="1:3" ht="24.95" customHeight="1" x14ac:dyDescent="0.25">
      <c r="A9" s="72" t="s">
        <v>123</v>
      </c>
      <c r="B9" s="94" t="s">
        <v>108</v>
      </c>
      <c r="C9" s="94"/>
    </row>
    <row r="10" spans="1:3" ht="50.1" customHeight="1" x14ac:dyDescent="0.25">
      <c r="A10" s="72" t="s">
        <v>122</v>
      </c>
      <c r="B10" s="97" t="s">
        <v>110</v>
      </c>
      <c r="C10" s="97"/>
    </row>
    <row r="12" spans="1:3" ht="24.95" customHeight="1" x14ac:dyDescent="0.25">
      <c r="A12" s="72" t="s">
        <v>124</v>
      </c>
      <c r="B12" s="94" t="s">
        <v>111</v>
      </c>
      <c r="C12" s="94"/>
    </row>
    <row r="13" spans="1:3" ht="24.95" customHeight="1" x14ac:dyDescent="0.25">
      <c r="A13" s="72" t="s">
        <v>125</v>
      </c>
      <c r="B13" s="94" t="s">
        <v>109</v>
      </c>
      <c r="C13" s="94"/>
    </row>
    <row r="15" spans="1:3" ht="24.95" customHeight="1" x14ac:dyDescent="0.25">
      <c r="A15" s="72" t="s">
        <v>126</v>
      </c>
      <c r="B15" s="92"/>
    </row>
    <row r="16" spans="1:3" ht="24.95" customHeight="1" x14ac:dyDescent="0.25">
      <c r="A16" s="72" t="s">
        <v>127</v>
      </c>
      <c r="B16" s="92"/>
    </row>
    <row r="18" spans="1:2" ht="24.95" customHeight="1" x14ac:dyDescent="0.25">
      <c r="A18" s="72" t="s">
        <v>114</v>
      </c>
      <c r="B18" s="93">
        <v>5</v>
      </c>
    </row>
    <row r="20" spans="1:2" ht="24.95" customHeight="1" x14ac:dyDescent="0.25">
      <c r="A20" s="72" t="s">
        <v>116</v>
      </c>
      <c r="B20" s="92" t="s">
        <v>115</v>
      </c>
    </row>
    <row r="22" spans="1:2" ht="24.95" customHeight="1" x14ac:dyDescent="0.25">
      <c r="A22" s="72" t="s">
        <v>117</v>
      </c>
      <c r="B22" s="91" t="s">
        <v>48</v>
      </c>
    </row>
  </sheetData>
  <mergeCells count="6">
    <mergeCell ref="B13:C13"/>
    <mergeCell ref="B6:C6"/>
    <mergeCell ref="B8:C8"/>
    <mergeCell ref="B10:C10"/>
    <mergeCell ref="B9:C9"/>
    <mergeCell ref="B12:C12"/>
  </mergeCells>
  <dataValidations count="1">
    <dataValidation type="list" allowBlank="1" showInputMessage="1" showErrorMessage="1" sqref="B22" xr:uid="{6EF3B8AB-794E-447B-9437-96060888CCA9}">
      <formula1>"Yes, No"</formula1>
    </dataValidation>
  </dataValidations>
  <hyperlinks>
    <hyperlink ref="B10" r:id="rId1" display="https://tfs.alliancewebpos.com/tfs/WebPOSCollection/_git/WebPOS?path=%2F6.0%20WebPOS%20Yara%20Documents%2F6.2%20Maintenance%2FTFS%20-%2017222%2FPOT%2FLocal_POT%20v1%20-%20TFS-17222%20-%20%5BPet%20District%20Ent.%5D%5BUnable%20to%20search%20product%20with%20Apostrophe%20(Both%20Backoffice%20and%20POS)s%5D.pdf&amp;version=GBmaster" xr:uid="{91A8C4BB-90EF-4510-BF2C-B5A4F527F61A}"/>
    <hyperlink ref="B6" r:id="rId2" xr:uid="{BB43B1ED-7FF9-4949-8DA4-9740452028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P1002"/>
  <sheetViews>
    <sheetView showGridLines="0" topLeftCell="A19" zoomScale="160" zoomScaleNormal="160" workbookViewId="0">
      <selection activeCell="V30" sqref="V30:AO30"/>
    </sheetView>
  </sheetViews>
  <sheetFormatPr defaultColWidth="14.5703125" defaultRowHeight="15" x14ac:dyDescent="0.25"/>
  <cols>
    <col min="1" max="42" width="2.85546875" customWidth="1"/>
  </cols>
  <sheetData>
    <row r="1" spans="1:42" ht="15" customHeight="1" x14ac:dyDescent="0.25">
      <c r="A1" s="111" t="str">
        <f>J9</f>
        <v>WebPOS - Ticket #11111</v>
      </c>
      <c r="B1" s="111"/>
      <c r="C1" s="111"/>
      <c r="D1" s="111"/>
      <c r="E1" s="111"/>
      <c r="F1" s="111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</row>
    <row r="2" spans="1:42" ht="19.5" customHeight="1" x14ac:dyDescent="0.25">
      <c r="A2" s="111"/>
      <c r="B2" s="111"/>
      <c r="C2" s="111"/>
      <c r="D2" s="111"/>
      <c r="E2" s="111"/>
      <c r="F2" s="111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</row>
    <row r="3" spans="1:42" ht="15" customHeight="1" x14ac:dyDescent="0.25">
      <c r="A3" s="113" t="s">
        <v>0</v>
      </c>
      <c r="B3" s="113"/>
      <c r="C3" s="113"/>
      <c r="D3" s="113"/>
      <c r="E3" s="113"/>
      <c r="F3" s="113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</row>
    <row r="4" spans="1:42" ht="15.75" customHeight="1" x14ac:dyDescent="0.25">
      <c r="A4" s="114" t="s">
        <v>1</v>
      </c>
      <c r="B4" s="114"/>
      <c r="C4" s="114"/>
      <c r="D4" s="114"/>
      <c r="E4" s="114"/>
      <c r="F4" s="114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12"/>
    </row>
    <row r="5" spans="1:4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2"/>
      <c r="M5" s="2"/>
      <c r="N5" s="2"/>
      <c r="O5" s="1"/>
      <c r="P5" s="1"/>
      <c r="Q5" s="1"/>
      <c r="R5" s="2"/>
      <c r="S5" s="2"/>
      <c r="T5" s="2"/>
      <c r="U5" s="1"/>
    </row>
    <row r="6" spans="1:42" x14ac:dyDescent="0.25">
      <c r="A6" s="3"/>
      <c r="B6" s="1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42" x14ac:dyDescent="0.25">
      <c r="A7" s="3"/>
      <c r="B7" s="1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42" x14ac:dyDescent="0.25">
      <c r="A8" s="3"/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42" ht="15" customHeight="1" x14ac:dyDescent="0.25">
      <c r="A9" s="3"/>
      <c r="B9" s="1"/>
      <c r="C9" s="3"/>
      <c r="D9" s="3"/>
      <c r="E9" s="3"/>
      <c r="F9" s="3"/>
      <c r="G9" s="3"/>
      <c r="H9" s="3"/>
      <c r="I9" s="3"/>
      <c r="J9" s="115" t="str">
        <f>"WebPOS - Ticket #"
&amp;Profile!B3</f>
        <v>WebPOS - Ticket #11111</v>
      </c>
      <c r="K9" s="115"/>
      <c r="L9" s="115"/>
      <c r="M9" s="115"/>
      <c r="N9" s="115"/>
      <c r="O9" s="115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15"/>
      <c r="AN9" s="115"/>
      <c r="AO9" s="115"/>
    </row>
    <row r="10" spans="1:42" x14ac:dyDescent="0.25">
      <c r="A10" s="3"/>
      <c r="B10" s="1"/>
      <c r="C10" s="3"/>
      <c r="D10" s="3"/>
      <c r="E10" s="3"/>
      <c r="F10" s="3"/>
      <c r="G10" s="3"/>
      <c r="H10" s="3"/>
      <c r="I10" s="3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5"/>
      <c r="AN10" s="115"/>
      <c r="AO10" s="115"/>
    </row>
    <row r="11" spans="1:42" x14ac:dyDescent="0.25">
      <c r="A11" s="3"/>
      <c r="B11" s="1"/>
      <c r="C11" s="3"/>
      <c r="D11" s="3"/>
      <c r="E11" s="3"/>
      <c r="F11" s="3"/>
      <c r="G11" s="3"/>
      <c r="H11" s="3"/>
      <c r="I11" s="3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  <c r="AD11" s="115"/>
      <c r="AE11" s="115"/>
      <c r="AF11" s="115"/>
      <c r="AG11" s="115"/>
      <c r="AH11" s="115"/>
      <c r="AI11" s="115"/>
      <c r="AJ11" s="115"/>
      <c r="AK11" s="115"/>
      <c r="AL11" s="115"/>
      <c r="AM11" s="115"/>
      <c r="AN11" s="115"/>
      <c r="AO11" s="115"/>
    </row>
    <row r="12" spans="1:42" x14ac:dyDescent="0.25">
      <c r="A12" s="3"/>
      <c r="B12" s="1"/>
      <c r="C12" s="3"/>
      <c r="D12" s="3"/>
      <c r="E12" s="3"/>
      <c r="F12" s="3"/>
      <c r="G12" s="3"/>
      <c r="H12" s="3"/>
      <c r="I12" s="3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</row>
    <row r="13" spans="1:42" x14ac:dyDescent="0.25">
      <c r="A13" s="3"/>
      <c r="B13" s="1"/>
      <c r="C13" s="3"/>
      <c r="D13" s="3"/>
      <c r="E13" s="3"/>
      <c r="F13" s="3"/>
      <c r="G13" s="3"/>
      <c r="H13" s="3"/>
      <c r="I13" s="3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</row>
    <row r="14" spans="1:42" x14ac:dyDescent="0.25">
      <c r="A14" s="3"/>
      <c r="B14" s="1"/>
      <c r="C14" s="3"/>
      <c r="D14" s="3"/>
      <c r="E14" s="3"/>
      <c r="F14" s="3"/>
      <c r="G14" s="3"/>
      <c r="H14" s="3"/>
      <c r="I14" s="3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  <c r="AH14" s="115"/>
      <c r="AI14" s="115"/>
      <c r="AJ14" s="115"/>
      <c r="AK14" s="115"/>
      <c r="AL14" s="115"/>
      <c r="AM14" s="115"/>
      <c r="AN14" s="115"/>
      <c r="AO14" s="115"/>
    </row>
    <row r="15" spans="1:42" x14ac:dyDescent="0.25">
      <c r="A15" s="3"/>
      <c r="B15" s="1"/>
      <c r="C15" s="3"/>
      <c r="D15" s="3"/>
      <c r="E15" s="3"/>
      <c r="F15" s="3"/>
      <c r="G15" s="3"/>
      <c r="H15" s="3"/>
      <c r="I15" s="3"/>
      <c r="J15" s="99" t="s">
        <v>2</v>
      </c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</row>
    <row r="16" spans="1:42" x14ac:dyDescent="0.25">
      <c r="A16" s="3"/>
      <c r="B16" s="1"/>
      <c r="C16" s="3"/>
      <c r="D16" s="3"/>
      <c r="E16" s="3"/>
      <c r="F16" s="3"/>
      <c r="G16" s="3"/>
      <c r="H16" s="3"/>
      <c r="I16" s="3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</row>
    <row r="17" spans="1:42" x14ac:dyDescent="0.25">
      <c r="A17" s="3"/>
      <c r="B17" s="1"/>
      <c r="C17" s="3"/>
      <c r="D17" s="3"/>
      <c r="E17" s="3"/>
      <c r="F17" s="3"/>
      <c r="G17" s="3"/>
      <c r="H17" s="3"/>
      <c r="I17" s="3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</row>
    <row r="18" spans="1:42" x14ac:dyDescent="0.25">
      <c r="A18" s="3"/>
      <c r="B18" s="1"/>
      <c r="C18" s="3"/>
      <c r="D18" s="3"/>
      <c r="E18" s="3"/>
      <c r="F18" s="3"/>
      <c r="G18" s="3"/>
      <c r="H18" s="3"/>
      <c r="I18" s="3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</row>
    <row r="19" spans="1:42" ht="13.9" customHeight="1" x14ac:dyDescent="0.25">
      <c r="A19" s="3"/>
      <c r="B19" s="1"/>
      <c r="C19" s="3"/>
      <c r="D19" s="3"/>
      <c r="E19" s="3"/>
      <c r="F19" s="3"/>
      <c r="G19" s="3"/>
      <c r="H19" s="3"/>
      <c r="I19" s="3"/>
      <c r="J19" s="100" t="str">
        <f>"TFS - "
&amp; MID(J9,SEARCH("#",J9)+1,LEN(J9))
&amp; CHAR(10)
&amp; Profile!B4</f>
        <v>TFS - 11111
&lt;Ticket Title&gt;</v>
      </c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</row>
    <row r="20" spans="1:42" x14ac:dyDescent="0.25">
      <c r="A20" s="3"/>
      <c r="B20" s="1"/>
      <c r="C20" s="3"/>
      <c r="D20" s="3"/>
      <c r="E20" s="3"/>
      <c r="F20" s="3"/>
      <c r="G20" s="3"/>
      <c r="H20" s="3"/>
      <c r="I20" s="3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</row>
    <row r="21" spans="1:42" x14ac:dyDescent="0.25">
      <c r="A21" s="3"/>
      <c r="B21" s="1"/>
      <c r="C21" s="3"/>
      <c r="D21" s="3"/>
      <c r="E21" s="3"/>
      <c r="F21" s="3"/>
      <c r="G21" s="3"/>
      <c r="H21" s="3"/>
      <c r="I21" s="3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</row>
    <row r="22" spans="1:42" ht="16.5" thickTop="1" thickBot="1" x14ac:dyDescent="0.3">
      <c r="A22" s="3"/>
      <c r="B22" s="1"/>
      <c r="C22" s="3"/>
      <c r="D22" s="3"/>
      <c r="E22" s="3"/>
      <c r="F22" s="3"/>
      <c r="G22" s="3"/>
      <c r="H22" s="3"/>
      <c r="I22" s="3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</row>
    <row r="23" spans="1:42" ht="15.75" customHeight="1" thickTop="1" x14ac:dyDescent="0.25">
      <c r="A23" s="3"/>
      <c r="B23" s="1"/>
      <c r="C23" s="3"/>
      <c r="D23" s="3"/>
      <c r="E23" s="3"/>
      <c r="F23" s="3"/>
      <c r="G23" s="3"/>
      <c r="H23" s="3"/>
      <c r="I23" s="3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</row>
    <row r="24" spans="1:42" ht="15.75" customHeight="1" x14ac:dyDescent="0.25">
      <c r="A24" s="3"/>
      <c r="B24" s="1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42" ht="15.75" customHeight="1" x14ac:dyDescent="0.25">
      <c r="A25" s="3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42" ht="15.75" customHeight="1" x14ac:dyDescent="0.25">
      <c r="A26" s="3"/>
      <c r="B26" s="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42" ht="15.75" customHeight="1" x14ac:dyDescent="0.25">
      <c r="A27" s="3"/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1:42" ht="15.75" customHeight="1" x14ac:dyDescent="0.25">
      <c r="A28" s="3"/>
      <c r="B28" s="1"/>
      <c r="C28" s="3"/>
      <c r="D28" s="3"/>
      <c r="E28" s="3"/>
      <c r="F28" s="3"/>
      <c r="G28" s="3"/>
      <c r="H28" s="3"/>
      <c r="I28" s="3"/>
      <c r="J28" s="101" t="s">
        <v>3</v>
      </c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2">
        <f>Profile!B18</f>
        <v>5</v>
      </c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3"/>
    </row>
    <row r="29" spans="1:42" ht="15.75" customHeight="1" x14ac:dyDescent="0.25">
      <c r="A29" s="3"/>
      <c r="B29" s="1"/>
      <c r="C29" s="3"/>
      <c r="D29" s="3"/>
      <c r="E29" s="3"/>
      <c r="F29" s="3"/>
      <c r="G29" s="3"/>
      <c r="H29" s="3"/>
      <c r="I29" s="3"/>
      <c r="J29" s="103" t="s">
        <v>4</v>
      </c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4" t="str">
        <f>Profile!B1
&amp; " – "
&amp; TEXT(Profile!B5, "yyyy-mm-dd")</f>
        <v>Lucmong, Roger Klyn M. – 2025-01-01</v>
      </c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06"/>
      <c r="AP29" s="3"/>
    </row>
    <row r="30" spans="1:42" ht="15.75" customHeight="1" thickBot="1" x14ac:dyDescent="0.3">
      <c r="A30" s="3"/>
      <c r="B30" s="1"/>
      <c r="C30" s="3"/>
      <c r="D30" s="3"/>
      <c r="E30" s="3"/>
      <c r="F30" s="3"/>
      <c r="G30" s="3"/>
      <c r="H30" s="3"/>
      <c r="I30" s="3"/>
      <c r="J30" s="98" t="s">
        <v>5</v>
      </c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107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  <c r="AI30" s="108"/>
      <c r="AJ30" s="108"/>
      <c r="AK30" s="108"/>
      <c r="AL30" s="108"/>
      <c r="AM30" s="108"/>
      <c r="AN30" s="108"/>
      <c r="AO30" s="109"/>
      <c r="AP30" s="3"/>
    </row>
    <row r="31" spans="1:42" ht="15.75" customHeight="1" thickTop="1" x14ac:dyDescent="0.25"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</row>
    <row r="32" spans="1:4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14">
    <mergeCell ref="A1:F2"/>
    <mergeCell ref="G1:AP4"/>
    <mergeCell ref="A3:F3"/>
    <mergeCell ref="A4:F4"/>
    <mergeCell ref="J9:AO14"/>
    <mergeCell ref="J30:U30"/>
    <mergeCell ref="J15:AO18"/>
    <mergeCell ref="J19:AO22"/>
    <mergeCell ref="J28:U28"/>
    <mergeCell ref="V28:AO28"/>
    <mergeCell ref="J29:U29"/>
    <mergeCell ref="V29:AO29"/>
    <mergeCell ref="V30:AO30"/>
    <mergeCell ref="J23:AO23"/>
  </mergeCells>
  <pageMargins left="0.7" right="0.7" top="0.75" bottom="0.75" header="0.51180555555555496" footer="0.51180555555555496"/>
  <pageSetup scale="62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Y1000"/>
  <sheetViews>
    <sheetView showGridLines="0" topLeftCell="A4" zoomScaleNormal="100" workbookViewId="0">
      <selection activeCell="BD11" sqref="BD11"/>
    </sheetView>
  </sheetViews>
  <sheetFormatPr defaultColWidth="14.5703125" defaultRowHeight="15" x14ac:dyDescent="0.25"/>
  <cols>
    <col min="1" max="8" width="2.85546875" customWidth="1"/>
    <col min="9" max="9" width="4" customWidth="1"/>
    <col min="10" max="14" width="2.85546875" style="69" customWidth="1"/>
    <col min="15" max="28" width="2.85546875" customWidth="1"/>
    <col min="29" max="29" width="13.7109375" customWidth="1"/>
    <col min="30" max="50" width="2.85546875" customWidth="1"/>
    <col min="51" max="51" width="12.42578125" customWidth="1"/>
  </cols>
  <sheetData>
    <row r="1" spans="1:51" ht="15" customHeight="1" x14ac:dyDescent="0.25">
      <c r="A1" s="111" t="str">
        <f>Cover!$J$9</f>
        <v>WebPOS - Ticket #11111</v>
      </c>
      <c r="B1" s="111"/>
      <c r="C1" s="111"/>
      <c r="D1" s="111"/>
      <c r="E1" s="111"/>
      <c r="F1" s="111"/>
      <c r="G1" s="111"/>
      <c r="H1" s="127" t="s">
        <v>6</v>
      </c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127"/>
      <c r="AL1" s="127"/>
      <c r="AM1" s="127"/>
      <c r="AN1" s="127"/>
      <c r="AO1" s="127"/>
      <c r="AP1" s="127"/>
      <c r="AQ1" s="127"/>
      <c r="AR1" s="127"/>
      <c r="AS1" s="127"/>
      <c r="AT1" s="127"/>
      <c r="AU1" s="127"/>
      <c r="AV1" s="127"/>
      <c r="AW1" s="127"/>
      <c r="AX1" s="127"/>
      <c r="AY1" s="127"/>
    </row>
    <row r="2" spans="1:51" ht="15" customHeight="1" x14ac:dyDescent="0.25">
      <c r="A2" s="111"/>
      <c r="B2" s="111"/>
      <c r="C2" s="111"/>
      <c r="D2" s="111"/>
      <c r="E2" s="111"/>
      <c r="F2" s="111"/>
      <c r="G2" s="111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/>
      <c r="AY2" s="127"/>
    </row>
    <row r="3" spans="1:51" ht="15" customHeight="1" x14ac:dyDescent="0.25">
      <c r="A3" s="113" t="s">
        <v>0</v>
      </c>
      <c r="B3" s="113"/>
      <c r="C3" s="113"/>
      <c r="D3" s="113"/>
      <c r="E3" s="113"/>
      <c r="F3" s="113"/>
      <c r="G3" s="113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7"/>
      <c r="AW3" s="127"/>
      <c r="AX3" s="127"/>
      <c r="AY3" s="127"/>
    </row>
    <row r="4" spans="1:51" ht="15.75" customHeight="1" x14ac:dyDescent="0.25">
      <c r="A4" s="114" t="s">
        <v>7</v>
      </c>
      <c r="B4" s="114"/>
      <c r="C4" s="114"/>
      <c r="D4" s="114"/>
      <c r="E4" s="114"/>
      <c r="F4" s="114"/>
      <c r="G4" s="114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/>
      <c r="AM4" s="127"/>
      <c r="AN4" s="127"/>
      <c r="AO4" s="127"/>
      <c r="AP4" s="127"/>
      <c r="AQ4" s="127"/>
      <c r="AR4" s="127"/>
      <c r="AS4" s="127"/>
      <c r="AT4" s="127"/>
      <c r="AU4" s="127"/>
      <c r="AV4" s="127"/>
      <c r="AW4" s="127"/>
      <c r="AX4" s="127"/>
      <c r="AY4" s="127"/>
    </row>
    <row r="5" spans="1:51" x14ac:dyDescent="0.25">
      <c r="A5" s="4"/>
      <c r="B5" s="4"/>
      <c r="C5" s="4"/>
      <c r="D5" s="4"/>
      <c r="E5" s="5"/>
      <c r="F5" s="5"/>
      <c r="G5" s="5"/>
      <c r="H5" s="5"/>
      <c r="I5" s="5"/>
      <c r="J5" s="68"/>
      <c r="K5" s="68"/>
      <c r="L5" s="68"/>
      <c r="M5" s="70"/>
      <c r="N5" s="71"/>
      <c r="O5" s="6"/>
      <c r="P5" s="5"/>
      <c r="Q5" s="5"/>
      <c r="R5" s="5"/>
      <c r="S5" s="2"/>
      <c r="T5" s="6"/>
      <c r="U5" s="5"/>
      <c r="V5" s="5"/>
      <c r="W5" s="5"/>
      <c r="X5" s="6"/>
      <c r="Y5" s="2"/>
      <c r="Z5" s="6"/>
      <c r="AA5" s="5"/>
      <c r="AB5" s="6"/>
      <c r="AC5" s="2"/>
      <c r="AD5" s="6"/>
      <c r="AE5" s="5"/>
      <c r="AF5" s="5"/>
      <c r="AG5" s="5"/>
      <c r="AH5" s="6"/>
      <c r="AI5" s="2"/>
      <c r="AJ5" s="6"/>
      <c r="AK5" s="5"/>
      <c r="AL5" s="5"/>
      <c r="AM5" s="5"/>
      <c r="AN5" s="5"/>
      <c r="AO5" s="6"/>
      <c r="AP5" s="2"/>
      <c r="AQ5" s="6"/>
      <c r="AR5" s="5"/>
      <c r="AS5" s="5"/>
      <c r="AT5" s="5"/>
      <c r="AU5" s="6"/>
      <c r="AV5" s="2"/>
      <c r="AW5" s="6"/>
      <c r="AY5" s="2"/>
    </row>
    <row r="6" spans="1:51" ht="15" customHeight="1" x14ac:dyDescent="0.25">
      <c r="A6" s="128" t="s">
        <v>8</v>
      </c>
      <c r="B6" s="128"/>
      <c r="C6" s="128"/>
      <c r="D6" s="129" t="s">
        <v>9</v>
      </c>
      <c r="E6" s="129"/>
      <c r="F6" s="129"/>
      <c r="G6" s="129"/>
      <c r="H6" s="129"/>
      <c r="I6" s="129"/>
      <c r="J6" s="130" t="s">
        <v>10</v>
      </c>
      <c r="K6" s="130"/>
      <c r="L6" s="130"/>
      <c r="M6" s="130"/>
      <c r="N6" s="130"/>
      <c r="O6" s="129" t="s">
        <v>11</v>
      </c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8" t="s">
        <v>12</v>
      </c>
      <c r="AE6" s="128"/>
      <c r="AF6" s="128"/>
      <c r="AG6" s="128"/>
      <c r="AH6" s="128"/>
      <c r="AI6" s="128"/>
      <c r="AJ6" s="128" t="s">
        <v>13</v>
      </c>
      <c r="AK6" s="128"/>
      <c r="AL6" s="128"/>
      <c r="AM6" s="128"/>
      <c r="AN6" s="128"/>
      <c r="AO6" s="128" t="s">
        <v>14</v>
      </c>
      <c r="AP6" s="128"/>
      <c r="AQ6" s="128"/>
      <c r="AR6" s="128"/>
      <c r="AS6" s="128"/>
      <c r="AT6" s="128"/>
      <c r="AU6" s="128"/>
      <c r="AV6" s="128"/>
      <c r="AW6" s="128"/>
      <c r="AX6" s="128"/>
      <c r="AY6" s="128"/>
    </row>
    <row r="7" spans="1:51" x14ac:dyDescent="0.25">
      <c r="A7" s="128"/>
      <c r="B7" s="128"/>
      <c r="C7" s="128"/>
      <c r="D7" s="129"/>
      <c r="E7" s="129"/>
      <c r="F7" s="129"/>
      <c r="G7" s="129"/>
      <c r="H7" s="129"/>
      <c r="I7" s="129"/>
      <c r="J7" s="130"/>
      <c r="K7" s="130"/>
      <c r="L7" s="130"/>
      <c r="M7" s="130"/>
      <c r="N7" s="130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8"/>
      <c r="AQ7" s="128"/>
      <c r="AR7" s="128"/>
      <c r="AS7" s="128"/>
      <c r="AT7" s="128"/>
      <c r="AU7" s="128"/>
      <c r="AV7" s="128"/>
      <c r="AW7" s="128"/>
      <c r="AX7" s="128"/>
      <c r="AY7" s="128"/>
    </row>
    <row r="8" spans="1:51" x14ac:dyDescent="0.25">
      <c r="A8" s="128"/>
      <c r="B8" s="128"/>
      <c r="C8" s="128"/>
      <c r="D8" s="129"/>
      <c r="E8" s="129"/>
      <c r="F8" s="129"/>
      <c r="G8" s="129"/>
      <c r="H8" s="129"/>
      <c r="I8" s="129"/>
      <c r="J8" s="130"/>
      <c r="K8" s="130"/>
      <c r="L8" s="130"/>
      <c r="M8" s="130"/>
      <c r="N8" s="130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8"/>
      <c r="AQ8" s="128"/>
      <c r="AR8" s="128"/>
      <c r="AS8" s="128"/>
      <c r="AT8" s="128"/>
      <c r="AU8" s="128"/>
      <c r="AV8" s="128"/>
      <c r="AW8" s="128"/>
      <c r="AX8" s="128"/>
      <c r="AY8" s="128"/>
    </row>
    <row r="9" spans="1:51" ht="69" customHeight="1" x14ac:dyDescent="0.25">
      <c r="A9" s="120">
        <f>IF(Profile!$B$18 &gt;= 1, 1, "")</f>
        <v>1</v>
      </c>
      <c r="B9" s="120"/>
      <c r="C9" s="120"/>
      <c r="D9" s="121" t="str">
        <f>IF(Profile!$B$18 &gt;= 1, Profile!B1, "")</f>
        <v>Lucmong, Roger Klyn M.</v>
      </c>
      <c r="E9" s="121"/>
      <c r="F9" s="121"/>
      <c r="G9" s="121"/>
      <c r="H9" s="121"/>
      <c r="I9" s="121"/>
      <c r="J9" s="122">
        <f>IF(Profile!$B$18 = 1,
Profile!$B$5,
'Release Checklist_v1.00'!G8)</f>
        <v>45658</v>
      </c>
      <c r="K9" s="122"/>
      <c r="L9" s="122"/>
      <c r="M9" s="122"/>
      <c r="N9" s="122"/>
      <c r="O9" s="121" t="str">
        <f>IF(Profile!$B$18 &gt;= 1, Profile!$B$4, "")</f>
        <v>&lt;Ticket Title&gt;</v>
      </c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6"/>
      <c r="AK9" s="126"/>
      <c r="AL9" s="126"/>
      <c r="AM9" s="126"/>
      <c r="AN9" s="126"/>
      <c r="AO9" s="121"/>
      <c r="AP9" s="121"/>
      <c r="AQ9" s="121"/>
      <c r="AR9" s="121"/>
      <c r="AS9" s="121"/>
      <c r="AT9" s="121"/>
      <c r="AU9" s="121"/>
      <c r="AV9" s="121"/>
      <c r="AW9" s="121"/>
      <c r="AX9" s="121"/>
      <c r="AY9" s="121"/>
    </row>
    <row r="10" spans="1:51" ht="69" customHeight="1" x14ac:dyDescent="0.25">
      <c r="A10" s="120">
        <f>IF(Profile!$B$18 &gt;= 2, 2, "")</f>
        <v>2</v>
      </c>
      <c r="B10" s="120"/>
      <c r="C10" s="120"/>
      <c r="D10" s="123" t="str">
        <f>IF(Profile!$B$18 &gt;= 2, Profile!B1, "")</f>
        <v>Lucmong, Roger Klyn M.</v>
      </c>
      <c r="E10" s="124"/>
      <c r="F10" s="124"/>
      <c r="G10" s="124"/>
      <c r="H10" s="124"/>
      <c r="I10" s="125"/>
      <c r="J10" s="122" t="e">
        <f>IF(Profile!$B$18 = 2,
Profile!$B$5,
IF(Profile!$B$18 &gt; 2,#REF!, ""))</f>
        <v>#REF!</v>
      </c>
      <c r="K10" s="122"/>
      <c r="L10" s="122"/>
      <c r="M10" s="122"/>
      <c r="N10" s="122"/>
      <c r="O10" s="121" t="str">
        <f>IF(Profile!$B$18 &gt;= 2, Profile!$B$4, "")</f>
        <v>&lt;Ticket Title&gt;</v>
      </c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1"/>
      <c r="AC10" s="121"/>
      <c r="AD10" s="121"/>
      <c r="AE10" s="121"/>
      <c r="AF10" s="121"/>
      <c r="AG10" s="121"/>
      <c r="AH10" s="121"/>
      <c r="AI10" s="121"/>
      <c r="AJ10" s="126"/>
      <c r="AK10" s="126"/>
      <c r="AL10" s="126"/>
      <c r="AM10" s="126"/>
      <c r="AN10" s="126"/>
      <c r="AO10" s="121"/>
      <c r="AP10" s="121"/>
      <c r="AQ10" s="121"/>
      <c r="AR10" s="121"/>
      <c r="AS10" s="121"/>
      <c r="AT10" s="121"/>
      <c r="AU10" s="121"/>
      <c r="AV10" s="121"/>
      <c r="AW10" s="121"/>
      <c r="AX10" s="121"/>
      <c r="AY10" s="121"/>
    </row>
    <row r="11" spans="1:51" ht="69" customHeight="1" x14ac:dyDescent="0.25">
      <c r="A11" s="120">
        <f>IF(Profile!$B$18 &gt;= 3, 3, "")</f>
        <v>3</v>
      </c>
      <c r="B11" s="120"/>
      <c r="C11" s="120"/>
      <c r="D11" s="121" t="str">
        <f>IF(Profile!$B$18 &gt;= 3, Profile!B1, "")</f>
        <v>Lucmong, Roger Klyn M.</v>
      </c>
      <c r="E11" s="121"/>
      <c r="F11" s="121"/>
      <c r="G11" s="121"/>
      <c r="H11" s="121"/>
      <c r="I11" s="121"/>
      <c r="J11" s="122" t="e">
        <f>IF(Profile!$B$18 = 3,
Profile!$B$5,
IF(Profile!$B$18 &gt; 3,#REF!, ""))</f>
        <v>#REF!</v>
      </c>
      <c r="K11" s="122"/>
      <c r="L11" s="122"/>
      <c r="M11" s="122"/>
      <c r="N11" s="122"/>
      <c r="O11" s="121" t="str">
        <f>IF(Profile!$B$18 &gt;= 3, Profile!$B$4, "")</f>
        <v>&lt;Ticket Title&gt;</v>
      </c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117"/>
      <c r="AE11" s="117"/>
      <c r="AF11" s="117"/>
      <c r="AG11" s="117"/>
      <c r="AH11" s="117"/>
      <c r="AI11" s="117"/>
      <c r="AJ11" s="119"/>
      <c r="AK11" s="119"/>
      <c r="AL11" s="119"/>
      <c r="AM11" s="119"/>
      <c r="AN11" s="119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</row>
    <row r="12" spans="1:51" ht="69" customHeight="1" x14ac:dyDescent="0.25">
      <c r="A12" s="120">
        <f>IF(Profile!$B$18 &gt;= 4, 4, "")</f>
        <v>4</v>
      </c>
      <c r="B12" s="120"/>
      <c r="C12" s="120"/>
      <c r="D12" s="123" t="str">
        <f>IF(Profile!$B$18 &gt;= 4, Profile!B1, "")</f>
        <v>Lucmong, Roger Klyn M.</v>
      </c>
      <c r="E12" s="124"/>
      <c r="F12" s="124"/>
      <c r="G12" s="124"/>
      <c r="H12" s="124"/>
      <c r="I12" s="125"/>
      <c r="J12" s="122" t="e">
        <f>IF(Profile!$B$18 = 4,
Profile!$B$5,
IF(Profile!$B$18 &gt; 4,#REF!, ""))</f>
        <v>#REF!</v>
      </c>
      <c r="K12" s="122"/>
      <c r="L12" s="122"/>
      <c r="M12" s="122"/>
      <c r="N12" s="122"/>
      <c r="O12" s="121" t="str">
        <f>IF(Profile!$B$18 &gt;= 4, Profile!$B$4, "")</f>
        <v>&lt;Ticket Title&gt;</v>
      </c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  <c r="AA12" s="121"/>
      <c r="AB12" s="121"/>
      <c r="AC12" s="121"/>
      <c r="AD12" s="117"/>
      <c r="AE12" s="117"/>
      <c r="AF12" s="117"/>
      <c r="AG12" s="117"/>
      <c r="AH12" s="117"/>
      <c r="AI12" s="117"/>
      <c r="AJ12" s="119"/>
      <c r="AK12" s="119"/>
      <c r="AL12" s="119"/>
      <c r="AM12" s="119"/>
      <c r="AN12" s="119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</row>
    <row r="13" spans="1:51" ht="69" customHeight="1" x14ac:dyDescent="0.25">
      <c r="A13" s="120">
        <f>IF(Profile!$B$18 &gt;= 5, 5, "")</f>
        <v>5</v>
      </c>
      <c r="B13" s="120"/>
      <c r="C13" s="120"/>
      <c r="D13" s="121" t="str">
        <f>IF(Profile!$B$18 &gt;= 5, Profile!B1, "")</f>
        <v>Lucmong, Roger Klyn M.</v>
      </c>
      <c r="E13" s="121"/>
      <c r="F13" s="121"/>
      <c r="G13" s="121"/>
      <c r="H13" s="121"/>
      <c r="I13" s="121"/>
      <c r="J13" s="122">
        <f>IF(Profile!$B$18 = 5,
Profile!$B$5,
IF(Profile!$B$18 &gt; 5,#REF!, ""))</f>
        <v>45658</v>
      </c>
      <c r="K13" s="122"/>
      <c r="L13" s="122"/>
      <c r="M13" s="122"/>
      <c r="N13" s="122"/>
      <c r="O13" s="121" t="str">
        <f>IF(Profile!$B$18 &gt;= 5, Profile!$B$4, "")</f>
        <v>&lt;Ticket Title&gt;</v>
      </c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17"/>
      <c r="AE13" s="117"/>
      <c r="AF13" s="117"/>
      <c r="AG13" s="117"/>
      <c r="AH13" s="117"/>
      <c r="AI13" s="117"/>
      <c r="AJ13" s="119"/>
      <c r="AK13" s="119"/>
      <c r="AL13" s="119"/>
      <c r="AM13" s="119"/>
      <c r="AN13" s="119"/>
      <c r="AO13" s="117"/>
      <c r="AP13" s="117"/>
      <c r="AQ13" s="117"/>
      <c r="AR13" s="117"/>
      <c r="AS13" s="117"/>
      <c r="AT13" s="117"/>
      <c r="AU13" s="117"/>
      <c r="AV13" s="117"/>
      <c r="AW13" s="117"/>
      <c r="AX13" s="117"/>
      <c r="AY13" s="117"/>
    </row>
    <row r="14" spans="1:51" x14ac:dyDescent="0.25">
      <c r="A14" s="120" t="str">
        <f>IF(Profile!B23 = 1, Profile!B23, "")</f>
        <v/>
      </c>
      <c r="B14" s="120"/>
      <c r="C14" s="120"/>
      <c r="D14" s="117"/>
      <c r="E14" s="117"/>
      <c r="F14" s="117"/>
      <c r="G14" s="117"/>
      <c r="H14" s="117"/>
      <c r="I14" s="117"/>
      <c r="J14" s="118"/>
      <c r="K14" s="118"/>
      <c r="L14" s="118"/>
      <c r="M14" s="118"/>
      <c r="N14" s="118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17"/>
      <c r="AF14" s="117"/>
      <c r="AG14" s="117"/>
      <c r="AH14" s="117"/>
      <c r="AI14" s="117"/>
      <c r="AJ14" s="119"/>
      <c r="AK14" s="119"/>
      <c r="AL14" s="119"/>
      <c r="AM14" s="119"/>
      <c r="AN14" s="119"/>
      <c r="AO14" s="117"/>
      <c r="AP14" s="117"/>
      <c r="AQ14" s="117"/>
      <c r="AR14" s="117"/>
      <c r="AS14" s="117"/>
      <c r="AT14" s="117"/>
      <c r="AU14" s="117"/>
      <c r="AV14" s="117"/>
      <c r="AW14" s="117"/>
      <c r="AX14" s="117"/>
      <c r="AY14" s="117"/>
    </row>
    <row r="15" spans="1:51" x14ac:dyDescent="0.25">
      <c r="A15" s="116"/>
      <c r="B15" s="116"/>
      <c r="C15" s="116"/>
      <c r="D15" s="117"/>
      <c r="E15" s="117"/>
      <c r="F15" s="117"/>
      <c r="G15" s="117"/>
      <c r="H15" s="117"/>
      <c r="I15" s="117"/>
      <c r="J15" s="118"/>
      <c r="K15" s="118"/>
      <c r="L15" s="118"/>
      <c r="M15" s="118"/>
      <c r="N15" s="118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9"/>
      <c r="AK15" s="119"/>
      <c r="AL15" s="119"/>
      <c r="AM15" s="119"/>
      <c r="AN15" s="119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</row>
    <row r="16" spans="1:51" x14ac:dyDescent="0.25">
      <c r="A16" s="116"/>
      <c r="B16" s="116"/>
      <c r="C16" s="116"/>
      <c r="D16" s="117"/>
      <c r="E16" s="117"/>
      <c r="F16" s="117"/>
      <c r="G16" s="117"/>
      <c r="H16" s="117"/>
      <c r="I16" s="117"/>
      <c r="J16" s="118"/>
      <c r="K16" s="118"/>
      <c r="L16" s="118"/>
      <c r="M16" s="118"/>
      <c r="N16" s="118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7"/>
      <c r="Z16" s="117"/>
      <c r="AA16" s="117"/>
      <c r="AB16" s="117"/>
      <c r="AC16" s="117"/>
      <c r="AD16" s="117"/>
      <c r="AE16" s="117"/>
      <c r="AF16" s="117"/>
      <c r="AG16" s="117"/>
      <c r="AH16" s="117"/>
      <c r="AI16" s="117"/>
      <c r="AJ16" s="119"/>
      <c r="AK16" s="119"/>
      <c r="AL16" s="119"/>
      <c r="AM16" s="119"/>
      <c r="AN16" s="119"/>
      <c r="AO16" s="117"/>
      <c r="AP16" s="117"/>
      <c r="AQ16" s="117"/>
      <c r="AR16" s="117"/>
      <c r="AS16" s="117"/>
      <c r="AT16" s="117"/>
      <c r="AU16" s="117"/>
      <c r="AV16" s="117"/>
      <c r="AW16" s="117"/>
      <c r="AX16" s="117"/>
      <c r="AY16" s="117"/>
    </row>
    <row r="17" spans="1:51" x14ac:dyDescent="0.25">
      <c r="A17" s="116"/>
      <c r="B17" s="116"/>
      <c r="C17" s="116"/>
      <c r="D17" s="117"/>
      <c r="E17" s="117"/>
      <c r="F17" s="117"/>
      <c r="G17" s="117"/>
      <c r="H17" s="117"/>
      <c r="I17" s="117"/>
      <c r="J17" s="118"/>
      <c r="K17" s="118"/>
      <c r="L17" s="118"/>
      <c r="M17" s="118"/>
      <c r="N17" s="118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9"/>
      <c r="AK17" s="119"/>
      <c r="AL17" s="119"/>
      <c r="AM17" s="119"/>
      <c r="AN17" s="119"/>
      <c r="AO17" s="117"/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</row>
    <row r="18" spans="1:51" x14ac:dyDescent="0.25">
      <c r="A18" s="116"/>
      <c r="B18" s="116"/>
      <c r="C18" s="116"/>
      <c r="D18" s="117"/>
      <c r="E18" s="117"/>
      <c r="F18" s="117"/>
      <c r="G18" s="117"/>
      <c r="H18" s="117"/>
      <c r="I18" s="117"/>
      <c r="J18" s="118"/>
      <c r="K18" s="118"/>
      <c r="L18" s="118"/>
      <c r="M18" s="118"/>
      <c r="N18" s="118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7"/>
      <c r="AH18" s="117"/>
      <c r="AI18" s="117"/>
      <c r="AJ18" s="119"/>
      <c r="AK18" s="119"/>
      <c r="AL18" s="119"/>
      <c r="AM18" s="119"/>
      <c r="AN18" s="119"/>
      <c r="AO18" s="117"/>
      <c r="AP18" s="117"/>
      <c r="AQ18" s="117"/>
      <c r="AR18" s="117"/>
      <c r="AS18" s="117"/>
      <c r="AT18" s="117"/>
      <c r="AU18" s="117"/>
      <c r="AV18" s="117"/>
      <c r="AW18" s="117"/>
      <c r="AX18" s="117"/>
      <c r="AY18" s="117"/>
    </row>
    <row r="19" spans="1:51" x14ac:dyDescent="0.25">
      <c r="A19" s="116"/>
      <c r="B19" s="116"/>
      <c r="C19" s="116"/>
      <c r="D19" s="117"/>
      <c r="E19" s="117"/>
      <c r="F19" s="117"/>
      <c r="G19" s="117"/>
      <c r="H19" s="117"/>
      <c r="I19" s="117"/>
      <c r="J19" s="118"/>
      <c r="K19" s="118"/>
      <c r="L19" s="118"/>
      <c r="M19" s="118"/>
      <c r="N19" s="118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17"/>
      <c r="AJ19" s="119"/>
      <c r="AK19" s="119"/>
      <c r="AL19" s="119"/>
      <c r="AM19" s="119"/>
      <c r="AN19" s="119"/>
      <c r="AO19" s="117"/>
      <c r="AP19" s="117"/>
      <c r="AQ19" s="117"/>
      <c r="AR19" s="117"/>
      <c r="AS19" s="117"/>
      <c r="AT19" s="117"/>
      <c r="AU19" s="117"/>
      <c r="AV19" s="117"/>
      <c r="AW19" s="117"/>
      <c r="AX19" s="117"/>
      <c r="AY19" s="117"/>
    </row>
    <row r="20" spans="1:51" ht="15.75" customHeight="1" x14ac:dyDescent="0.25">
      <c r="A20" s="116"/>
      <c r="B20" s="116"/>
      <c r="C20" s="116"/>
      <c r="D20" s="117"/>
      <c r="E20" s="117"/>
      <c r="F20" s="117"/>
      <c r="G20" s="117"/>
      <c r="H20" s="117"/>
      <c r="I20" s="117"/>
      <c r="J20" s="118"/>
      <c r="K20" s="118"/>
      <c r="L20" s="118"/>
      <c r="M20" s="118"/>
      <c r="N20" s="118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117"/>
      <c r="AH20" s="117"/>
      <c r="AI20" s="117"/>
      <c r="AJ20" s="119"/>
      <c r="AK20" s="119"/>
      <c r="AL20" s="119"/>
      <c r="AM20" s="119"/>
      <c r="AN20" s="119"/>
      <c r="AO20" s="117"/>
      <c r="AP20" s="117"/>
      <c r="AQ20" s="117"/>
      <c r="AR20" s="117"/>
      <c r="AS20" s="117"/>
      <c r="AT20" s="117"/>
      <c r="AU20" s="117"/>
      <c r="AV20" s="117"/>
      <c r="AW20" s="117"/>
      <c r="AX20" s="117"/>
      <c r="AY20" s="117"/>
    </row>
    <row r="21" spans="1:51" ht="15.75" customHeight="1" x14ac:dyDescent="0.25">
      <c r="A21" s="116"/>
      <c r="B21" s="116"/>
      <c r="C21" s="116"/>
      <c r="D21" s="117"/>
      <c r="E21" s="117"/>
      <c r="F21" s="117"/>
      <c r="G21" s="117"/>
      <c r="H21" s="117"/>
      <c r="I21" s="117"/>
      <c r="J21" s="118"/>
      <c r="K21" s="118"/>
      <c r="L21" s="118"/>
      <c r="M21" s="118"/>
      <c r="N21" s="118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7"/>
      <c r="AD21" s="117"/>
      <c r="AE21" s="117"/>
      <c r="AF21" s="117"/>
      <c r="AG21" s="117"/>
      <c r="AH21" s="117"/>
      <c r="AI21" s="117"/>
      <c r="AJ21" s="119"/>
      <c r="AK21" s="119"/>
      <c r="AL21" s="119"/>
      <c r="AM21" s="119"/>
      <c r="AN21" s="119"/>
      <c r="AO21" s="117"/>
      <c r="AP21" s="117"/>
      <c r="AQ21" s="117"/>
      <c r="AR21" s="117"/>
      <c r="AS21" s="117"/>
      <c r="AT21" s="117"/>
      <c r="AU21" s="117"/>
      <c r="AV21" s="117"/>
      <c r="AW21" s="117"/>
      <c r="AX21" s="117"/>
      <c r="AY21" s="117"/>
    </row>
    <row r="22" spans="1:51" ht="15.75" customHeight="1" x14ac:dyDescent="0.25"/>
    <row r="23" spans="1:51" ht="15.75" customHeight="1" x14ac:dyDescent="0.25"/>
    <row r="24" spans="1:51" ht="15.75" customHeight="1" x14ac:dyDescent="0.25"/>
    <row r="25" spans="1:51" ht="15.75" customHeight="1" x14ac:dyDescent="0.25"/>
    <row r="26" spans="1:51" ht="15.75" customHeight="1" x14ac:dyDescent="0.25"/>
    <row r="27" spans="1:51" ht="15.75" customHeight="1" x14ac:dyDescent="0.25"/>
    <row r="28" spans="1:51" ht="15.75" customHeight="1" x14ac:dyDescent="0.25"/>
    <row r="29" spans="1:51" ht="15.75" customHeight="1" x14ac:dyDescent="0.25"/>
    <row r="30" spans="1:51" ht="15.75" customHeight="1" x14ac:dyDescent="0.25"/>
    <row r="31" spans="1:51" ht="15.75" customHeight="1" x14ac:dyDescent="0.25"/>
    <row r="32" spans="1:5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02">
    <mergeCell ref="A1:G2"/>
    <mergeCell ref="H1:AY4"/>
    <mergeCell ref="A3:G3"/>
    <mergeCell ref="A4:G4"/>
    <mergeCell ref="A6:C8"/>
    <mergeCell ref="D6:I8"/>
    <mergeCell ref="J6:N8"/>
    <mergeCell ref="O6:AC8"/>
    <mergeCell ref="AD6:AI8"/>
    <mergeCell ref="AJ6:AN8"/>
    <mergeCell ref="AO6:AY8"/>
    <mergeCell ref="A9:C9"/>
    <mergeCell ref="D9:I9"/>
    <mergeCell ref="J9:N9"/>
    <mergeCell ref="O9:AC9"/>
    <mergeCell ref="AD9:AI9"/>
    <mergeCell ref="AJ9:AN9"/>
    <mergeCell ref="AO9:AY9"/>
    <mergeCell ref="A10:C10"/>
    <mergeCell ref="D10:I10"/>
    <mergeCell ref="J10:N10"/>
    <mergeCell ref="O10:AC10"/>
    <mergeCell ref="AD10:AI10"/>
    <mergeCell ref="AJ10:AN10"/>
    <mergeCell ref="AO10:AY10"/>
    <mergeCell ref="A11:C11"/>
    <mergeCell ref="D11:I11"/>
    <mergeCell ref="J11:N11"/>
    <mergeCell ref="O11:AC11"/>
    <mergeCell ref="AD11:AI11"/>
    <mergeCell ref="AJ11:AN11"/>
    <mergeCell ref="AO11:AY11"/>
    <mergeCell ref="A12:C12"/>
    <mergeCell ref="D12:I12"/>
    <mergeCell ref="J12:N12"/>
    <mergeCell ref="O12:AC12"/>
    <mergeCell ref="AD12:AI12"/>
    <mergeCell ref="AJ12:AN12"/>
    <mergeCell ref="AO12:AY12"/>
    <mergeCell ref="A13:C13"/>
    <mergeCell ref="D13:I13"/>
    <mergeCell ref="J13:N13"/>
    <mergeCell ref="O13:AC13"/>
    <mergeCell ref="AD13:AI13"/>
    <mergeCell ref="AJ13:AN13"/>
    <mergeCell ref="AO13:AY13"/>
    <mergeCell ref="A14:C14"/>
    <mergeCell ref="D14:I14"/>
    <mergeCell ref="J14:N14"/>
    <mergeCell ref="O14:AC14"/>
    <mergeCell ref="AD14:AI14"/>
    <mergeCell ref="AJ14:AN14"/>
    <mergeCell ref="AO14:AY14"/>
    <mergeCell ref="A15:C15"/>
    <mergeCell ref="D15:I15"/>
    <mergeCell ref="J15:N15"/>
    <mergeCell ref="O15:AC15"/>
    <mergeCell ref="AD15:AI15"/>
    <mergeCell ref="AJ15:AN15"/>
    <mergeCell ref="AO15:AY15"/>
    <mergeCell ref="A16:C16"/>
    <mergeCell ref="D16:I16"/>
    <mergeCell ref="J16:N16"/>
    <mergeCell ref="O16:AC16"/>
    <mergeCell ref="AD16:AI16"/>
    <mergeCell ref="AJ16:AN16"/>
    <mergeCell ref="AO16:AY16"/>
    <mergeCell ref="A17:C17"/>
    <mergeCell ref="D17:I17"/>
    <mergeCell ref="J17:N17"/>
    <mergeCell ref="O17:AC17"/>
    <mergeCell ref="AD17:AI17"/>
    <mergeCell ref="AJ17:AN17"/>
    <mergeCell ref="AO17:AY17"/>
    <mergeCell ref="A18:C18"/>
    <mergeCell ref="D18:I18"/>
    <mergeCell ref="J18:N18"/>
    <mergeCell ref="O18:AC18"/>
    <mergeCell ref="AD18:AI18"/>
    <mergeCell ref="AJ18:AN18"/>
    <mergeCell ref="AO18:AY18"/>
    <mergeCell ref="A21:C21"/>
    <mergeCell ref="D21:I21"/>
    <mergeCell ref="J21:N21"/>
    <mergeCell ref="O21:AC21"/>
    <mergeCell ref="AD21:AI21"/>
    <mergeCell ref="AJ21:AN21"/>
    <mergeCell ref="AO21:AY21"/>
    <mergeCell ref="A19:C19"/>
    <mergeCell ref="D19:I19"/>
    <mergeCell ref="J19:N19"/>
    <mergeCell ref="O19:AC19"/>
    <mergeCell ref="AD19:AI19"/>
    <mergeCell ref="AJ19:AN19"/>
    <mergeCell ref="AO19:AY19"/>
    <mergeCell ref="A20:C20"/>
    <mergeCell ref="D20:I20"/>
    <mergeCell ref="J20:N20"/>
    <mergeCell ref="O20:AC20"/>
    <mergeCell ref="AD20:AI20"/>
    <mergeCell ref="AJ20:AN20"/>
    <mergeCell ref="AO20:AY20"/>
  </mergeCells>
  <pageMargins left="0.7" right="0.7" top="0.75" bottom="0.75" header="0.51180555555555496" footer="0.51180555555555496"/>
  <pageSetup scale="56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pageSetUpPr fitToPage="1"/>
  </sheetPr>
  <dimension ref="A1"/>
  <sheetViews>
    <sheetView zoomScale="93" zoomScaleNormal="93" workbookViewId="0"/>
  </sheetViews>
  <sheetFormatPr defaultColWidth="8.5703125" defaultRowHeight="15" x14ac:dyDescent="0.25"/>
  <sheetData/>
  <pageMargins left="0.7" right="0.7" top="0.75" bottom="0.75" header="0.51180555555555496" footer="0.51180555555555496"/>
  <pageSetup paperSize="75"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R996"/>
  <sheetViews>
    <sheetView showGridLines="0" tabSelected="1" topLeftCell="A61" zoomScaleNormal="100" workbookViewId="0">
      <selection activeCell="V67" sqref="V67"/>
    </sheetView>
  </sheetViews>
  <sheetFormatPr defaultColWidth="14.5703125" defaultRowHeight="15" x14ac:dyDescent="0.25"/>
  <cols>
    <col min="1" max="21" width="4.28515625" customWidth="1"/>
    <col min="22" max="32" width="4.28515625" style="80" customWidth="1"/>
    <col min="33" max="33" width="66.5703125" style="80" customWidth="1"/>
    <col min="34" max="44" width="4.28515625" customWidth="1"/>
  </cols>
  <sheetData>
    <row r="1" spans="1:44" ht="15" customHeight="1" x14ac:dyDescent="0.25">
      <c r="A1" s="111" t="str">
        <f>Cover!$J$9</f>
        <v>WebPOS - Ticket #11111</v>
      </c>
      <c r="B1" s="111"/>
      <c r="C1" s="111"/>
      <c r="D1" s="111"/>
      <c r="E1" s="111"/>
      <c r="F1" s="111"/>
      <c r="G1" s="127" t="s">
        <v>15</v>
      </c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  <c r="AH1" s="12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ht="15" customHeight="1" x14ac:dyDescent="0.25">
      <c r="A2" s="111"/>
      <c r="B2" s="111"/>
      <c r="C2" s="111"/>
      <c r="D2" s="111"/>
      <c r="E2" s="111"/>
      <c r="F2" s="111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ht="15" customHeight="1" x14ac:dyDescent="0.25">
      <c r="A3" s="113" t="s">
        <v>0</v>
      </c>
      <c r="B3" s="113"/>
      <c r="C3" s="113"/>
      <c r="D3" s="113"/>
      <c r="E3" s="113"/>
      <c r="F3" s="113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ht="15.75" customHeight="1" x14ac:dyDescent="0.25">
      <c r="A4" s="114" t="s">
        <v>16</v>
      </c>
      <c r="B4" s="114"/>
      <c r="C4" s="114"/>
      <c r="D4" s="114"/>
      <c r="E4" s="114"/>
      <c r="F4" s="114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7"/>
      <c r="AJ4" s="7"/>
      <c r="AK4" s="7"/>
      <c r="AL4" s="7"/>
      <c r="AM4" s="7"/>
      <c r="AN4" s="7"/>
      <c r="AO4" s="7"/>
      <c r="AP4" s="7"/>
      <c r="AQ4" s="7"/>
      <c r="AR4" s="7"/>
    </row>
    <row r="5" spans="1:44" ht="26.25" x14ac:dyDescent="0.25">
      <c r="A5" s="8"/>
      <c r="B5" s="8"/>
      <c r="C5" s="8"/>
      <c r="D5" s="8"/>
      <c r="E5" s="8"/>
      <c r="F5" s="8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9"/>
      <c r="AI5" s="9"/>
      <c r="AJ5" s="9"/>
      <c r="AK5" s="9"/>
      <c r="AL5" s="9"/>
      <c r="AM5" s="9"/>
      <c r="AN5" s="9"/>
      <c r="AO5" s="9"/>
      <c r="AP5" s="9"/>
      <c r="AQ5" s="9"/>
      <c r="AR5" s="9" t="s">
        <v>17</v>
      </c>
    </row>
    <row r="6" spans="1:44" ht="21" x14ac:dyDescent="0.35">
      <c r="B6" s="171" t="s">
        <v>18</v>
      </c>
      <c r="C6" s="171"/>
      <c r="D6" s="171"/>
      <c r="E6" s="171"/>
      <c r="F6" s="171"/>
      <c r="G6" s="171"/>
      <c r="H6" s="171"/>
      <c r="I6" s="171"/>
      <c r="J6" s="171"/>
      <c r="K6" s="171"/>
      <c r="M6" s="171" t="s">
        <v>19</v>
      </c>
      <c r="N6" s="171"/>
      <c r="O6" s="171"/>
      <c r="P6" s="171"/>
      <c r="Q6" s="171"/>
      <c r="R6" s="171"/>
      <c r="S6" s="171"/>
      <c r="T6" s="171"/>
      <c r="U6" s="171"/>
      <c r="V6" s="171"/>
      <c r="X6" s="172" t="s">
        <v>20</v>
      </c>
      <c r="Y6" s="172"/>
      <c r="Z6" s="172"/>
      <c r="AA6" s="172"/>
      <c r="AB6" s="172"/>
      <c r="AC6" s="172"/>
      <c r="AD6" s="172"/>
      <c r="AE6" s="172"/>
      <c r="AF6" s="172"/>
      <c r="AG6" s="172"/>
      <c r="AJ6" s="10"/>
    </row>
    <row r="7" spans="1:44" ht="20.25" customHeight="1" x14ac:dyDescent="0.3">
      <c r="B7" s="173" t="s">
        <v>21</v>
      </c>
      <c r="C7" s="173"/>
      <c r="D7" s="173"/>
      <c r="E7" s="173"/>
      <c r="F7" s="173"/>
      <c r="G7" s="173" t="s">
        <v>22</v>
      </c>
      <c r="H7" s="173"/>
      <c r="I7" s="173"/>
      <c r="J7" s="173"/>
      <c r="K7" s="173"/>
      <c r="M7" s="174" t="s">
        <v>103</v>
      </c>
      <c r="N7" s="174"/>
      <c r="O7" s="174"/>
      <c r="P7" s="174"/>
      <c r="Q7" s="174"/>
      <c r="R7" s="174"/>
      <c r="S7" s="174"/>
      <c r="T7" s="174"/>
      <c r="U7" s="174"/>
      <c r="V7" s="174"/>
      <c r="X7" s="175" t="s">
        <v>105</v>
      </c>
      <c r="Y7" s="175"/>
      <c r="Z7" s="175"/>
      <c r="AA7" s="175"/>
      <c r="AB7" s="175"/>
      <c r="AC7" s="175"/>
      <c r="AD7" s="175"/>
      <c r="AE7" s="175"/>
      <c r="AF7" s="175"/>
      <c r="AG7" s="175"/>
      <c r="AJ7" s="10"/>
    </row>
    <row r="8" spans="1:44" ht="20.25" customHeight="1" x14ac:dyDescent="0.25">
      <c r="B8" s="176" t="s">
        <v>130</v>
      </c>
      <c r="C8" s="176"/>
      <c r="D8" s="176"/>
      <c r="E8" s="176"/>
      <c r="F8" s="176"/>
      <c r="G8" s="177">
        <f>Profile!B5</f>
        <v>45658</v>
      </c>
      <c r="H8" s="177"/>
      <c r="I8" s="177"/>
      <c r="J8" s="177"/>
      <c r="K8" s="177"/>
      <c r="M8" s="174"/>
      <c r="N8" s="174"/>
      <c r="O8" s="174"/>
      <c r="P8" s="174"/>
      <c r="Q8" s="174"/>
      <c r="R8" s="174"/>
      <c r="S8" s="174"/>
      <c r="T8" s="174"/>
      <c r="U8" s="174"/>
      <c r="V8" s="174"/>
      <c r="X8" s="175"/>
      <c r="Y8" s="175"/>
      <c r="Z8" s="175"/>
      <c r="AA8" s="175"/>
      <c r="AB8" s="175"/>
      <c r="AC8" s="175"/>
      <c r="AD8" s="175"/>
      <c r="AE8" s="175"/>
      <c r="AF8" s="175"/>
      <c r="AG8" s="175"/>
    </row>
    <row r="9" spans="1:44" ht="44.25" customHeight="1" x14ac:dyDescent="0.25">
      <c r="A9" s="11"/>
      <c r="B9" s="158" t="s">
        <v>23</v>
      </c>
      <c r="C9" s="158"/>
      <c r="D9" s="158"/>
      <c r="E9" s="158"/>
      <c r="F9" s="158"/>
      <c r="G9" s="137" t="s">
        <v>98</v>
      </c>
      <c r="H9" s="137"/>
      <c r="I9" s="137"/>
      <c r="J9" s="137"/>
      <c r="K9" s="137"/>
      <c r="L9" s="12"/>
      <c r="M9" s="159" t="s">
        <v>24</v>
      </c>
      <c r="N9" s="159"/>
      <c r="O9" s="159"/>
      <c r="P9" s="159"/>
      <c r="Q9" s="137" t="str">
        <f>MID(Cover!J9, SEARCH("#", Cover!J9) + 1, LEN(Cover!J9))</f>
        <v>11111</v>
      </c>
      <c r="R9" s="137"/>
      <c r="S9" s="137"/>
      <c r="T9" s="137"/>
      <c r="U9" s="137"/>
      <c r="V9" s="137"/>
      <c r="W9" s="42"/>
      <c r="X9" s="160" t="s">
        <v>25</v>
      </c>
      <c r="Y9" s="160"/>
      <c r="Z9" s="160"/>
      <c r="AA9" s="160"/>
      <c r="AB9" s="137" t="s">
        <v>97</v>
      </c>
      <c r="AC9" s="137"/>
      <c r="AD9" s="137"/>
      <c r="AE9" s="137"/>
      <c r="AF9" s="137"/>
      <c r="AG9" s="137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</row>
    <row r="11" spans="1:44" ht="15.75" x14ac:dyDescent="0.3">
      <c r="A11" s="13"/>
      <c r="B11" s="13"/>
      <c r="C11" s="14"/>
      <c r="D11" s="14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AA11" s="42"/>
      <c r="AB11" s="42"/>
      <c r="AC11" s="42"/>
      <c r="AD11" s="42"/>
      <c r="AE11" s="42"/>
      <c r="AF11" s="42"/>
      <c r="AG11" s="42"/>
      <c r="AH11" s="15"/>
      <c r="AI11" s="15"/>
    </row>
    <row r="12" spans="1:44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ht="18" x14ac:dyDescent="0.35">
      <c r="A13" s="16" t="s">
        <v>26</v>
      </c>
      <c r="B13" s="17"/>
      <c r="C13" s="18"/>
      <c r="D13" s="18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7"/>
      <c r="V13" s="82"/>
      <c r="W13" s="77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20"/>
      <c r="AI13" s="15"/>
      <c r="AJ13" s="15"/>
      <c r="AK13" s="15"/>
      <c r="AL13" s="15"/>
      <c r="AM13" s="15"/>
      <c r="AN13" s="15"/>
      <c r="AO13" s="15"/>
      <c r="AP13" s="15"/>
      <c r="AQ13" s="15"/>
      <c r="AR13" s="15"/>
    </row>
    <row r="14" spans="1:44" ht="15" customHeight="1" x14ac:dyDescent="0.3">
      <c r="A14" s="161" t="str">
        <f>HYPERLINK("https://tfs.alliancewebpos.com/tfs/WebPOSCollection/WebPOS/_workitems/edit/" &amp;Profile!B3 &amp;"/")</f>
        <v>https://tfs.alliancewebpos.com/tfs/WebPOSCollection/WebPOS/_workitems/edit/11111/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62"/>
      <c r="L14" s="162"/>
      <c r="M14" s="162"/>
      <c r="N14" s="162"/>
      <c r="O14" s="162"/>
      <c r="P14" s="162"/>
      <c r="Q14" s="162"/>
      <c r="R14" s="162"/>
      <c r="S14" s="162"/>
      <c r="T14" s="162"/>
      <c r="U14" s="162"/>
      <c r="V14" s="162"/>
      <c r="W14" s="162"/>
      <c r="X14" s="162"/>
      <c r="Y14" s="162"/>
      <c r="Z14" s="162"/>
      <c r="AA14" s="162"/>
      <c r="AB14" s="162"/>
      <c r="AC14" s="162"/>
      <c r="AD14" s="162"/>
      <c r="AE14" s="162"/>
      <c r="AF14" s="162"/>
      <c r="AG14" s="162"/>
      <c r="AH14" s="162"/>
      <c r="AI14" s="15"/>
    </row>
    <row r="15" spans="1:44" ht="15" customHeight="1" x14ac:dyDescent="0.3">
      <c r="A15" s="162"/>
      <c r="B15" s="162"/>
      <c r="C15" s="162"/>
      <c r="D15" s="162"/>
      <c r="E15" s="162"/>
      <c r="F15" s="162"/>
      <c r="G15" s="162"/>
      <c r="H15" s="162"/>
      <c r="I15" s="162"/>
      <c r="J15" s="162"/>
      <c r="K15" s="162"/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2"/>
      <c r="Z15" s="162"/>
      <c r="AA15" s="162"/>
      <c r="AB15" s="162"/>
      <c r="AC15" s="162"/>
      <c r="AD15" s="162"/>
      <c r="AE15" s="162"/>
      <c r="AF15" s="162"/>
      <c r="AG15" s="162"/>
      <c r="AH15" s="162"/>
      <c r="AI15" s="15"/>
    </row>
    <row r="16" spans="1:44" ht="15" customHeight="1" x14ac:dyDescent="0.3">
      <c r="A16" s="162"/>
      <c r="B16" s="162"/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2"/>
      <c r="W16" s="162"/>
      <c r="X16" s="162"/>
      <c r="Y16" s="162"/>
      <c r="Z16" s="162"/>
      <c r="AA16" s="162"/>
      <c r="AB16" s="162"/>
      <c r="AC16" s="162"/>
      <c r="AD16" s="162"/>
      <c r="AE16" s="162"/>
      <c r="AF16" s="162"/>
      <c r="AG16" s="162"/>
      <c r="AH16" s="162"/>
      <c r="AI16" s="15"/>
    </row>
    <row r="17" spans="1:44" ht="18" x14ac:dyDescent="0.35">
      <c r="A17" s="16" t="s">
        <v>27</v>
      </c>
      <c r="B17" s="17"/>
      <c r="C17" s="18"/>
      <c r="D17" s="18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7"/>
      <c r="V17" s="82"/>
      <c r="W17" s="77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20"/>
    </row>
    <row r="18" spans="1:44" ht="15" customHeight="1" x14ac:dyDescent="0.3">
      <c r="A18" s="163" t="s">
        <v>99</v>
      </c>
      <c r="B18" s="163"/>
      <c r="C18" s="163"/>
      <c r="D18" s="163"/>
      <c r="E18" s="163"/>
      <c r="F18" s="163"/>
      <c r="G18" s="163"/>
      <c r="H18" s="163"/>
      <c r="I18" s="163"/>
      <c r="J18" s="163"/>
      <c r="K18" s="163"/>
      <c r="L18" s="163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  <c r="AC18" s="163"/>
      <c r="AD18" s="163"/>
      <c r="AE18" s="163"/>
      <c r="AF18" s="163"/>
      <c r="AG18" s="163"/>
      <c r="AH18" s="163"/>
      <c r="AI18" s="15"/>
      <c r="AJ18" s="15"/>
      <c r="AK18" s="15"/>
      <c r="AL18" s="15"/>
      <c r="AM18" s="15"/>
      <c r="AN18" s="15"/>
      <c r="AO18" s="15"/>
      <c r="AP18" s="15"/>
      <c r="AQ18" s="15"/>
      <c r="AR18" s="15"/>
    </row>
    <row r="19" spans="1:44" ht="15" customHeight="1" x14ac:dyDescent="0.3">
      <c r="A19" s="163"/>
      <c r="B19" s="163"/>
      <c r="C19" s="163"/>
      <c r="D19" s="163"/>
      <c r="E19" s="163"/>
      <c r="F19" s="163"/>
      <c r="G19" s="163"/>
      <c r="H19" s="163"/>
      <c r="I19" s="163"/>
      <c r="J19" s="163"/>
      <c r="K19" s="163"/>
      <c r="L19" s="163"/>
      <c r="M19" s="163"/>
      <c r="N19" s="163"/>
      <c r="O19" s="163"/>
      <c r="P19" s="163"/>
      <c r="Q19" s="163"/>
      <c r="R19" s="163"/>
      <c r="S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3"/>
      <c r="AD19" s="163"/>
      <c r="AE19" s="163"/>
      <c r="AF19" s="163"/>
      <c r="AG19" s="163"/>
      <c r="AH19" s="163"/>
      <c r="AI19" s="15"/>
    </row>
    <row r="20" spans="1:44" ht="15" customHeight="1" x14ac:dyDescent="0.3">
      <c r="A20" s="164" t="s">
        <v>28</v>
      </c>
      <c r="B20" s="164"/>
      <c r="C20" s="164"/>
      <c r="D20" s="164"/>
      <c r="E20" s="164"/>
      <c r="F20" s="164"/>
      <c r="G20" s="164"/>
      <c r="H20" s="164"/>
      <c r="I20" s="164"/>
      <c r="J20" s="164"/>
      <c r="K20" s="164"/>
      <c r="L20" s="164"/>
      <c r="M20" s="164"/>
      <c r="N20" s="164"/>
      <c r="O20" s="164"/>
      <c r="P20" s="164"/>
      <c r="Q20" s="164"/>
      <c r="R20" s="164"/>
      <c r="S20" s="164"/>
      <c r="T20" s="164"/>
      <c r="U20" s="164"/>
      <c r="V20" s="164"/>
      <c r="W20" s="164"/>
      <c r="X20" s="164"/>
      <c r="Y20" s="164"/>
      <c r="Z20" s="164"/>
      <c r="AA20" s="164"/>
      <c r="AB20" s="164"/>
      <c r="AC20" s="164"/>
      <c r="AD20" s="164"/>
      <c r="AE20" s="164"/>
      <c r="AF20" s="164"/>
      <c r="AG20" s="164"/>
      <c r="AH20" s="164"/>
      <c r="AI20" s="15"/>
    </row>
    <row r="21" spans="1:44" ht="15" customHeight="1" x14ac:dyDescent="0.3">
      <c r="A21" s="165"/>
      <c r="B21" s="165"/>
      <c r="C21" s="165"/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  <c r="W21" s="165"/>
      <c r="X21" s="165"/>
      <c r="Y21" s="165"/>
      <c r="Z21" s="165"/>
      <c r="AA21" s="165"/>
      <c r="AB21" s="165"/>
      <c r="AC21" s="165"/>
      <c r="AD21" s="165"/>
      <c r="AE21" s="165"/>
      <c r="AF21" s="165"/>
      <c r="AG21" s="165"/>
      <c r="AH21" s="165"/>
      <c r="AI21" s="15"/>
    </row>
    <row r="22" spans="1:44" ht="15.75" customHeight="1" x14ac:dyDescent="0.35">
      <c r="A22" s="16" t="s">
        <v>29</v>
      </c>
      <c r="B22" s="17"/>
      <c r="C22" s="18"/>
      <c r="D22" s="18"/>
      <c r="E22" s="18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7"/>
      <c r="V22" s="82"/>
      <c r="W22" s="77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20"/>
    </row>
    <row r="23" spans="1:44" ht="15" customHeight="1" x14ac:dyDescent="0.3">
      <c r="A23" s="166" t="s">
        <v>100</v>
      </c>
      <c r="B23" s="166"/>
      <c r="C23" s="166"/>
      <c r="D23" s="166"/>
      <c r="E23" s="166"/>
      <c r="F23" s="166"/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66"/>
      <c r="R23" s="166"/>
      <c r="S23" s="166"/>
      <c r="T23" s="166"/>
      <c r="U23" s="166"/>
      <c r="V23" s="166"/>
      <c r="W23" s="166"/>
      <c r="X23" s="166"/>
      <c r="Y23" s="166"/>
      <c r="Z23" s="166"/>
      <c r="AA23" s="166"/>
      <c r="AB23" s="166"/>
      <c r="AC23" s="166"/>
      <c r="AD23" s="166"/>
      <c r="AE23" s="166"/>
      <c r="AF23" s="166"/>
      <c r="AG23" s="166"/>
      <c r="AH23" s="166"/>
      <c r="AI23" s="15"/>
    </row>
    <row r="24" spans="1:44" ht="15" customHeight="1" x14ac:dyDescent="0.3">
      <c r="A24" s="166"/>
      <c r="B24" s="166"/>
      <c r="C24" s="166"/>
      <c r="D24" s="166"/>
      <c r="E24" s="166"/>
      <c r="F24" s="166"/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66"/>
      <c r="R24" s="166"/>
      <c r="S24" s="166"/>
      <c r="T24" s="166"/>
      <c r="U24" s="166"/>
      <c r="V24" s="166"/>
      <c r="W24" s="166"/>
      <c r="X24" s="166"/>
      <c r="Y24" s="166"/>
      <c r="Z24" s="166"/>
      <c r="AA24" s="166"/>
      <c r="AB24" s="166"/>
      <c r="AC24" s="166"/>
      <c r="AD24" s="166"/>
      <c r="AE24" s="166"/>
      <c r="AF24" s="166"/>
      <c r="AG24" s="166"/>
      <c r="AH24" s="166"/>
      <c r="AI24" s="15"/>
    </row>
    <row r="25" spans="1:44" ht="15" customHeight="1" x14ac:dyDescent="0.3">
      <c r="A25" s="166"/>
      <c r="B25" s="166"/>
      <c r="C25" s="166"/>
      <c r="D25" s="166"/>
      <c r="E25" s="166"/>
      <c r="F25" s="166"/>
      <c r="G25" s="166"/>
      <c r="H25" s="166"/>
      <c r="I25" s="166"/>
      <c r="J25" s="166"/>
      <c r="K25" s="166"/>
      <c r="L25" s="166"/>
      <c r="M25" s="166"/>
      <c r="N25" s="166"/>
      <c r="O25" s="166"/>
      <c r="P25" s="166"/>
      <c r="Q25" s="166"/>
      <c r="R25" s="166"/>
      <c r="S25" s="166"/>
      <c r="T25" s="166"/>
      <c r="U25" s="166"/>
      <c r="V25" s="166"/>
      <c r="W25" s="166"/>
      <c r="X25" s="166"/>
      <c r="Y25" s="166"/>
      <c r="Z25" s="166"/>
      <c r="AA25" s="166"/>
      <c r="AB25" s="166"/>
      <c r="AC25" s="166"/>
      <c r="AD25" s="166"/>
      <c r="AE25" s="166"/>
      <c r="AF25" s="166"/>
      <c r="AG25" s="166"/>
      <c r="AH25" s="166"/>
      <c r="AI25" s="15"/>
    </row>
    <row r="26" spans="1:44" ht="15" customHeight="1" x14ac:dyDescent="0.3">
      <c r="A26" s="166"/>
      <c r="B26" s="166"/>
      <c r="C26" s="166"/>
      <c r="D26" s="166"/>
      <c r="E26" s="166"/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6"/>
      <c r="W26" s="166"/>
      <c r="X26" s="166"/>
      <c r="Y26" s="166"/>
      <c r="Z26" s="166"/>
      <c r="AA26" s="166"/>
      <c r="AB26" s="166"/>
      <c r="AC26" s="166"/>
      <c r="AD26" s="166"/>
      <c r="AE26" s="166"/>
      <c r="AF26" s="166"/>
      <c r="AG26" s="166"/>
      <c r="AH26" s="166"/>
      <c r="AI26" s="15"/>
    </row>
    <row r="27" spans="1:44" ht="15" customHeight="1" x14ac:dyDescent="0.3">
      <c r="A27" s="166" t="s">
        <v>101</v>
      </c>
      <c r="B27" s="166"/>
      <c r="C27" s="166"/>
      <c r="D27" s="166"/>
      <c r="E27" s="166"/>
      <c r="F27" s="167" t="s">
        <v>102</v>
      </c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U27" s="23"/>
      <c r="V27" s="43"/>
      <c r="W27" s="169"/>
      <c r="X27" s="169"/>
      <c r="Y27" s="169"/>
      <c r="Z27" s="169"/>
      <c r="AA27" s="169"/>
      <c r="AB27" s="169"/>
      <c r="AC27" s="169"/>
      <c r="AD27" s="169"/>
      <c r="AE27" s="169"/>
      <c r="AF27" s="169"/>
      <c r="AG27" s="169"/>
      <c r="AH27" s="22"/>
      <c r="AI27" s="15"/>
    </row>
    <row r="28" spans="1:44" ht="15.75" customHeight="1" x14ac:dyDescent="0.3">
      <c r="A28" s="166"/>
      <c r="B28" s="166"/>
      <c r="C28" s="166"/>
      <c r="D28" s="166"/>
      <c r="E28" s="166"/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U28" s="23"/>
      <c r="V28" s="43"/>
      <c r="W28" s="169"/>
      <c r="X28" s="169"/>
      <c r="Y28" s="169"/>
      <c r="Z28" s="169"/>
      <c r="AA28" s="169"/>
      <c r="AB28" s="169"/>
      <c r="AC28" s="169"/>
      <c r="AD28" s="169"/>
      <c r="AE28" s="169"/>
      <c r="AF28" s="169"/>
      <c r="AG28" s="169"/>
      <c r="AH28" s="22"/>
      <c r="AI28" s="15"/>
    </row>
    <row r="29" spans="1:44" ht="15.75" customHeight="1" x14ac:dyDescent="0.3">
      <c r="A29" s="166"/>
      <c r="B29" s="166"/>
      <c r="C29" s="166"/>
      <c r="D29" s="166"/>
      <c r="E29" s="166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U29" s="23"/>
      <c r="V29" s="43"/>
      <c r="W29" s="169"/>
      <c r="X29" s="169"/>
      <c r="Y29" s="169"/>
      <c r="Z29" s="169"/>
      <c r="AA29" s="169"/>
      <c r="AB29" s="169"/>
      <c r="AC29" s="169"/>
      <c r="AD29" s="169"/>
      <c r="AE29" s="169"/>
      <c r="AF29" s="169"/>
      <c r="AG29" s="169"/>
      <c r="AH29" s="22"/>
      <c r="AI29" s="15"/>
    </row>
    <row r="30" spans="1:44" ht="15.75" customHeight="1" x14ac:dyDescent="0.3">
      <c r="A30" s="166"/>
      <c r="B30" s="166"/>
      <c r="C30" s="166"/>
      <c r="D30" s="166"/>
      <c r="E30" s="166"/>
      <c r="F30" s="167"/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23"/>
      <c r="U30" s="23"/>
      <c r="V30" s="43"/>
      <c r="W30" s="83"/>
      <c r="X30" s="83"/>
      <c r="Y30" s="83"/>
      <c r="AA30" s="83"/>
      <c r="AB30" s="83"/>
      <c r="AC30" s="83"/>
      <c r="AD30" s="83"/>
      <c r="AE30" s="83"/>
      <c r="AF30" s="83"/>
      <c r="AG30" s="83"/>
      <c r="AH30" s="22"/>
      <c r="AI30" s="15"/>
    </row>
    <row r="31" spans="1:44" ht="15" customHeight="1" x14ac:dyDescent="0.3">
      <c r="U31" s="22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22"/>
      <c r="AI31" s="15"/>
    </row>
    <row r="32" spans="1:44" ht="15.75" customHeight="1" x14ac:dyDescent="0.35">
      <c r="A32" s="16" t="s">
        <v>30</v>
      </c>
      <c r="B32" s="17"/>
      <c r="C32" s="18"/>
      <c r="D32" s="18"/>
      <c r="E32" s="18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7"/>
      <c r="V32" s="82"/>
      <c r="W32" s="77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20"/>
    </row>
    <row r="33" spans="1:44" ht="15" customHeight="1" x14ac:dyDescent="0.3">
      <c r="U33" s="22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22"/>
      <c r="AI33" s="15"/>
    </row>
    <row r="34" spans="1:44" ht="15" customHeight="1" x14ac:dyDescent="0.3">
      <c r="A34" s="15"/>
      <c r="B34" s="168" t="s">
        <v>31</v>
      </c>
      <c r="C34" s="168"/>
      <c r="D34" s="170" t="str">
        <f>Profile!B6</f>
        <v>http://apptest-replica.alliancewebpos.net/ipposmgr.html#</v>
      </c>
      <c r="E34" s="170"/>
      <c r="F34" s="170"/>
      <c r="G34" s="170"/>
      <c r="H34" s="170"/>
      <c r="I34" s="170"/>
      <c r="J34" s="170"/>
      <c r="K34" s="170"/>
      <c r="L34" s="170"/>
      <c r="M34" s="170"/>
      <c r="N34" s="170"/>
      <c r="O34" s="170"/>
      <c r="P34" s="170"/>
      <c r="Q34" s="170"/>
      <c r="R34" s="170"/>
      <c r="S34" s="15"/>
      <c r="T34" s="15"/>
      <c r="U34" s="22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22"/>
      <c r="AI34" s="15"/>
      <c r="AJ34" s="15"/>
      <c r="AK34" s="15"/>
      <c r="AL34" s="15"/>
      <c r="AM34" s="15"/>
      <c r="AN34" s="15"/>
      <c r="AO34" s="15"/>
      <c r="AP34" s="15"/>
      <c r="AQ34" s="15"/>
      <c r="AR34" s="15"/>
    </row>
    <row r="35" spans="1:44" ht="15.75" customHeight="1" x14ac:dyDescent="0.3">
      <c r="A35" s="15"/>
      <c r="B35" s="27"/>
      <c r="C35" s="15"/>
      <c r="D35" s="15"/>
      <c r="E35" s="15"/>
      <c r="F35" s="21"/>
      <c r="G35" s="15"/>
      <c r="H35" s="26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22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28"/>
    </row>
    <row r="36" spans="1:44" ht="15" customHeight="1" x14ac:dyDescent="0.35">
      <c r="A36" s="16" t="s">
        <v>15</v>
      </c>
      <c r="B36" s="17"/>
      <c r="C36" s="18"/>
      <c r="D36" s="18"/>
      <c r="E36" s="18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7"/>
      <c r="V36" s="82"/>
      <c r="W36" s="77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20"/>
    </row>
    <row r="37" spans="1:44" ht="15" customHeight="1" x14ac:dyDescent="0.3">
      <c r="A37" s="15"/>
      <c r="B37" s="25"/>
      <c r="C37" s="15"/>
      <c r="D37" s="15"/>
      <c r="E37" s="24"/>
      <c r="F37" s="2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22"/>
      <c r="R37" s="22"/>
      <c r="S37" s="22"/>
      <c r="T37" s="22"/>
      <c r="U37" s="22"/>
      <c r="V37" s="83"/>
      <c r="W37" s="83"/>
      <c r="X37" s="83"/>
      <c r="Y37" s="83"/>
      <c r="Z37" s="42"/>
      <c r="AA37" s="83"/>
      <c r="AB37" s="83"/>
      <c r="AC37" s="83"/>
      <c r="AD37" s="83"/>
      <c r="AE37" s="83"/>
      <c r="AF37" s="83"/>
      <c r="AG37" s="83"/>
      <c r="AH37" s="22"/>
      <c r="AI37" s="15"/>
      <c r="AJ37" s="15"/>
      <c r="AK37" s="15"/>
      <c r="AL37" s="15"/>
      <c r="AM37" s="15"/>
      <c r="AN37" s="15"/>
      <c r="AO37" s="15"/>
      <c r="AP37" s="15"/>
      <c r="AQ37" s="15"/>
      <c r="AR37" s="15"/>
    </row>
    <row r="38" spans="1:44" ht="15.75" customHeight="1" x14ac:dyDescent="0.3">
      <c r="A38" s="15"/>
      <c r="B38" s="29" t="s">
        <v>32</v>
      </c>
      <c r="C38" s="17"/>
      <c r="D38" s="17"/>
      <c r="E38" s="18"/>
      <c r="F38" s="18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7"/>
      <c r="T38" s="17"/>
      <c r="U38" s="19"/>
      <c r="V38" s="77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4"/>
      <c r="AH38" s="28"/>
    </row>
    <row r="39" spans="1:44" ht="15.75" customHeight="1" x14ac:dyDescent="0.3">
      <c r="A39" s="15"/>
      <c r="B39" s="30" t="s">
        <v>33</v>
      </c>
      <c r="C39" s="10"/>
      <c r="D39" s="10"/>
      <c r="E39" s="14"/>
      <c r="F39" s="14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0"/>
      <c r="T39" s="10"/>
      <c r="U39" s="15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85"/>
      <c r="AH39" s="28"/>
    </row>
    <row r="40" spans="1:44" ht="15.75" customHeight="1" x14ac:dyDescent="0.3">
      <c r="A40" s="15"/>
      <c r="B40" s="31" t="s">
        <v>34</v>
      </c>
      <c r="C40" s="32"/>
      <c r="D40" s="32"/>
      <c r="E40" s="33"/>
      <c r="F40" s="33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2"/>
      <c r="T40" s="32"/>
      <c r="U40" s="34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86"/>
      <c r="AH40" s="28"/>
    </row>
    <row r="41" spans="1:44" ht="15" customHeight="1" x14ac:dyDescent="0.3">
      <c r="A41" s="15"/>
      <c r="B41" s="25"/>
      <c r="C41" s="15"/>
      <c r="D41" s="15"/>
      <c r="E41" s="24"/>
      <c r="F41" s="25"/>
      <c r="Q41" s="22"/>
      <c r="R41" s="22"/>
      <c r="S41" s="22"/>
      <c r="T41" s="22"/>
      <c r="U41" s="22"/>
      <c r="V41" s="83"/>
      <c r="W41" s="83"/>
      <c r="X41" s="83"/>
      <c r="Y41" s="83"/>
      <c r="AA41" s="83"/>
      <c r="AB41" s="83"/>
      <c r="AC41" s="83"/>
      <c r="AD41" s="83"/>
      <c r="AE41" s="83"/>
      <c r="AF41" s="83"/>
      <c r="AG41" s="83"/>
      <c r="AH41" s="22"/>
      <c r="AI41" s="15"/>
    </row>
    <row r="42" spans="1:44" ht="15" customHeight="1" x14ac:dyDescent="0.25">
      <c r="A42" s="12"/>
      <c r="B42" s="35" t="s">
        <v>35</v>
      </c>
      <c r="C42" s="155" t="s">
        <v>36</v>
      </c>
      <c r="D42" s="155"/>
      <c r="E42" s="155"/>
      <c r="F42" s="155"/>
      <c r="G42" s="155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6" t="s">
        <v>37</v>
      </c>
      <c r="T42" s="156"/>
      <c r="U42" s="156"/>
      <c r="V42" s="157" t="s">
        <v>38</v>
      </c>
      <c r="W42" s="157"/>
      <c r="X42" s="157"/>
      <c r="Y42" s="157"/>
      <c r="Z42" s="157"/>
      <c r="AA42" s="157"/>
      <c r="AB42" s="157"/>
      <c r="AC42" s="157"/>
      <c r="AD42" s="157"/>
      <c r="AE42" s="157"/>
      <c r="AF42" s="157"/>
      <c r="AG42" s="157"/>
      <c r="AH42" s="28"/>
      <c r="AI42" s="12"/>
      <c r="AJ42" s="12"/>
      <c r="AK42" s="12"/>
      <c r="AL42" s="12"/>
      <c r="AM42" s="12"/>
      <c r="AN42" s="12"/>
      <c r="AO42" s="12"/>
      <c r="AP42" s="12"/>
      <c r="AQ42" s="12"/>
      <c r="AR42" s="12"/>
    </row>
    <row r="43" spans="1:44" ht="15" customHeight="1" x14ac:dyDescent="0.25">
      <c r="A43" s="12"/>
      <c r="B43" s="145" t="s">
        <v>39</v>
      </c>
      <c r="C43" s="145"/>
      <c r="D43" s="145"/>
      <c r="E43" s="145"/>
      <c r="F43" s="145"/>
      <c r="G43" s="145"/>
      <c r="H43" s="145"/>
      <c r="I43" s="145"/>
      <c r="J43" s="145"/>
      <c r="K43" s="145"/>
      <c r="L43" s="145"/>
      <c r="M43" s="145"/>
      <c r="N43" s="145"/>
      <c r="O43" s="145"/>
      <c r="P43" s="145"/>
      <c r="Q43" s="145"/>
      <c r="R43" s="145"/>
      <c r="S43" s="145"/>
      <c r="T43" s="145"/>
      <c r="U43" s="145"/>
      <c r="V43" s="145"/>
      <c r="W43" s="145"/>
      <c r="X43" s="145"/>
      <c r="Y43" s="145"/>
      <c r="Z43" s="145"/>
      <c r="AA43" s="145"/>
      <c r="AB43" s="145"/>
      <c r="AC43" s="145"/>
      <c r="AD43" s="145"/>
      <c r="AE43" s="145"/>
      <c r="AF43" s="145"/>
      <c r="AG43" s="145"/>
      <c r="AH43" s="28"/>
      <c r="AI43" s="12"/>
    </row>
    <row r="44" spans="1:44" ht="25.35" customHeight="1" x14ac:dyDescent="0.25">
      <c r="A44" s="12"/>
      <c r="B44" s="36">
        <v>1</v>
      </c>
      <c r="C44" s="137" t="s">
        <v>40</v>
      </c>
      <c r="D44" s="137"/>
      <c r="E44" s="137"/>
      <c r="F44" s="137"/>
      <c r="G44" s="137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54" t="s">
        <v>58</v>
      </c>
      <c r="T44" s="154"/>
      <c r="U44" s="154"/>
      <c r="V44" s="153" t="str">
        <f>IF(S44="Yes",HYPERLINK("https://tfs.alliancewebpos.com/tfs/WebPOSCollection/WebPOS/_workitems/edit/" &amp;Profile!$B$3 &amp;"/"), IF(Profile!B22 = "Yes", "N/A", "NOT A CTM"))</f>
        <v>N/A</v>
      </c>
      <c r="W44" s="153"/>
      <c r="X44" s="153"/>
      <c r="Y44" s="153"/>
      <c r="Z44" s="153"/>
      <c r="AA44" s="153"/>
      <c r="AB44" s="153"/>
      <c r="AC44" s="153"/>
      <c r="AD44" s="153"/>
      <c r="AE44" s="153"/>
      <c r="AF44" s="153"/>
      <c r="AG44" s="153"/>
      <c r="AH44" s="28"/>
      <c r="AI44" s="12"/>
    </row>
    <row r="45" spans="1:44" ht="25.35" customHeight="1" x14ac:dyDescent="0.25">
      <c r="A45" s="12"/>
      <c r="B45" s="36">
        <v>2</v>
      </c>
      <c r="C45" s="137" t="s">
        <v>42</v>
      </c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2" t="s">
        <v>58</v>
      </c>
      <c r="T45" s="132"/>
      <c r="U45" s="132"/>
      <c r="V45" s="153" t="str">
        <f>IF(S45="Yes",HYPERLINK("https://tfs.alliancewebpos.com/tfs/WebPOSCollection/WebPOS/_workitems/edit/" &amp;Profile!$B$3 &amp;"/"), IF(Profile!B22 = "Yes", "N/A", "NOT A CTM"))</f>
        <v>N/A</v>
      </c>
      <c r="W45" s="153"/>
      <c r="X45" s="153"/>
      <c r="Y45" s="153"/>
      <c r="Z45" s="153"/>
      <c r="AA45" s="153"/>
      <c r="AB45" s="153"/>
      <c r="AC45" s="153"/>
      <c r="AD45" s="153"/>
      <c r="AE45" s="153"/>
      <c r="AF45" s="153"/>
      <c r="AG45" s="153"/>
      <c r="AH45" s="28"/>
      <c r="AI45" s="12"/>
    </row>
    <row r="46" spans="1:44" ht="15" customHeight="1" x14ac:dyDescent="0.25">
      <c r="A46" s="12"/>
      <c r="B46" s="145" t="s">
        <v>43</v>
      </c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45"/>
      <c r="W46" s="145"/>
      <c r="X46" s="145"/>
      <c r="Y46" s="145"/>
      <c r="Z46" s="145"/>
      <c r="AA46" s="145"/>
      <c r="AB46" s="145"/>
      <c r="AC46" s="145"/>
      <c r="AD46" s="145"/>
      <c r="AE46" s="145"/>
      <c r="AF46" s="145"/>
      <c r="AG46" s="145"/>
      <c r="AH46" s="28"/>
      <c r="AI46" s="12"/>
    </row>
    <row r="47" spans="1:44" ht="25.35" customHeight="1" x14ac:dyDescent="0.25">
      <c r="A47" s="12"/>
      <c r="B47" s="36">
        <v>3</v>
      </c>
      <c r="C47" s="137" t="s">
        <v>44</v>
      </c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2" t="s">
        <v>58</v>
      </c>
      <c r="T47" s="132"/>
      <c r="U47" s="132"/>
      <c r="V47" s="153" t="str">
        <f>IF(S47="Yes",HYPERLINK("https://tfs.alliancewebpos.com/tfs/WebPOSCollection/WebPOS/_workitems/edit/" &amp;Profile!$B$3 &amp;"/"), IF(Profile!B22 = "Yes", "N/A", "NOT A CTM"))</f>
        <v>N/A</v>
      </c>
      <c r="W47" s="153"/>
      <c r="X47" s="153"/>
      <c r="Y47" s="153"/>
      <c r="Z47" s="153"/>
      <c r="AA47" s="153"/>
      <c r="AB47" s="153"/>
      <c r="AC47" s="153"/>
      <c r="AD47" s="153"/>
      <c r="AE47" s="153"/>
      <c r="AF47" s="153"/>
      <c r="AG47" s="153"/>
      <c r="AH47" s="28"/>
      <c r="AI47" s="12"/>
    </row>
    <row r="48" spans="1:44" ht="25.35" customHeight="1" x14ac:dyDescent="0.25">
      <c r="A48" s="12"/>
      <c r="B48" s="36">
        <v>4</v>
      </c>
      <c r="C48" s="137" t="s">
        <v>45</v>
      </c>
      <c r="D48" s="137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2" t="s">
        <v>58</v>
      </c>
      <c r="T48" s="132"/>
      <c r="U48" s="132"/>
      <c r="V48" s="153" t="str">
        <f>IF(S48="Yes",HYPERLINK("https://tfs.alliancewebpos.com/tfs/WebPOSCollection/WebPOS/_workitems/edit/" &amp;Profile!$B$3 &amp;"/"), IF(Profile!B22 = "Yes", "N/A", "NOT A CTM"))</f>
        <v>N/A</v>
      </c>
      <c r="W48" s="153"/>
      <c r="X48" s="153"/>
      <c r="Y48" s="153"/>
      <c r="Z48" s="153"/>
      <c r="AA48" s="153"/>
      <c r="AB48" s="153"/>
      <c r="AC48" s="153"/>
      <c r="AD48" s="153"/>
      <c r="AE48" s="153"/>
      <c r="AF48" s="153"/>
      <c r="AG48" s="153"/>
      <c r="AH48" s="28"/>
      <c r="AI48" s="12"/>
    </row>
    <row r="49" spans="1:35" ht="15" customHeight="1" x14ac:dyDescent="0.25">
      <c r="A49" s="12"/>
      <c r="B49" s="145" t="s">
        <v>46</v>
      </c>
      <c r="C49" s="145"/>
      <c r="D49" s="145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  <c r="W49" s="145"/>
      <c r="X49" s="145"/>
      <c r="Y49" s="145"/>
      <c r="Z49" s="145"/>
      <c r="AA49" s="145"/>
      <c r="AB49" s="145"/>
      <c r="AC49" s="145"/>
      <c r="AD49" s="145"/>
      <c r="AE49" s="145"/>
      <c r="AF49" s="145"/>
      <c r="AG49" s="145"/>
      <c r="AH49" s="28"/>
      <c r="AI49" s="12"/>
    </row>
    <row r="50" spans="1:35" ht="25.35" customHeight="1" x14ac:dyDescent="0.25">
      <c r="A50" s="12"/>
      <c r="B50" s="36">
        <v>5</v>
      </c>
      <c r="C50" s="137" t="s">
        <v>47</v>
      </c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2" t="s">
        <v>48</v>
      </c>
      <c r="T50" s="132"/>
      <c r="U50" s="132"/>
      <c r="V50" s="150" t="str">
        <f>IF(S50="Yes",HYPERLINK("https://tfs.alliancewebpos.com/tfs/WebPOSCollection/WebPOS/_workitems/edit/" &amp;Profile!B3 &amp;"/"), "N/A")</f>
        <v>https://tfs.alliancewebpos.com/tfs/WebPOSCollection/WebPOS/_workitems/edit/11111/</v>
      </c>
      <c r="W50" s="141"/>
      <c r="X50" s="141"/>
      <c r="Y50" s="141"/>
      <c r="Z50" s="141"/>
      <c r="AA50" s="141"/>
      <c r="AB50" s="141"/>
      <c r="AC50" s="141"/>
      <c r="AD50" s="141"/>
      <c r="AE50" s="141"/>
      <c r="AF50" s="141"/>
      <c r="AG50" s="141"/>
      <c r="AH50" s="28"/>
      <c r="AI50" s="12"/>
    </row>
    <row r="51" spans="1:35" ht="25.35" customHeight="1" x14ac:dyDescent="0.25">
      <c r="A51" s="12"/>
      <c r="B51" s="36">
        <v>6</v>
      </c>
      <c r="C51" s="137" t="s">
        <v>49</v>
      </c>
      <c r="D51" s="137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2" t="s">
        <v>48</v>
      </c>
      <c r="T51" s="132"/>
      <c r="U51" s="132"/>
      <c r="V51" s="150" t="str">
        <f>IF(S51="Yes",HYPERLINK("https://tfs.alliancewebpos.com/tfs/WebPOSCollection/WebPOS/_workitems/edit/" &amp;Profile!B3 &amp;"/"), "N/A")</f>
        <v>https://tfs.alliancewebpos.com/tfs/WebPOSCollection/WebPOS/_workitems/edit/11111/</v>
      </c>
      <c r="W51" s="141"/>
      <c r="X51" s="141"/>
      <c r="Y51" s="141"/>
      <c r="Z51" s="141"/>
      <c r="AA51" s="141"/>
      <c r="AB51" s="141"/>
      <c r="AC51" s="141"/>
      <c r="AD51" s="141"/>
      <c r="AE51" s="141"/>
      <c r="AF51" s="141"/>
      <c r="AG51" s="141"/>
      <c r="AH51" s="28"/>
      <c r="AI51" s="12"/>
    </row>
    <row r="52" spans="1:35" ht="15" customHeight="1" x14ac:dyDescent="0.25">
      <c r="A52" s="12"/>
      <c r="B52" s="145" t="s">
        <v>50</v>
      </c>
      <c r="C52" s="145"/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28"/>
      <c r="AI52" s="12"/>
    </row>
    <row r="53" spans="1:35" ht="25.35" customHeight="1" x14ac:dyDescent="0.25">
      <c r="A53" s="12"/>
      <c r="B53" s="36">
        <v>7</v>
      </c>
      <c r="C53" s="137" t="s">
        <v>51</v>
      </c>
      <c r="D53" s="137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2" t="s">
        <v>48</v>
      </c>
      <c r="T53" s="132"/>
      <c r="U53" s="132"/>
      <c r="V53" s="150" t="str">
        <f>IF(S53 = "Yes", HYPERLINK(Profile!B8), "N/A")</f>
        <v>http://10.0.0.174:7990/projects/WEB/repos/yara2022/pull-requests/671/overview</v>
      </c>
      <c r="W53" s="141"/>
      <c r="X53" s="141"/>
      <c r="Y53" s="141"/>
      <c r="Z53" s="141"/>
      <c r="AA53" s="141"/>
      <c r="AB53" s="141"/>
      <c r="AC53" s="141"/>
      <c r="AD53" s="141"/>
      <c r="AE53" s="141"/>
      <c r="AF53" s="141"/>
      <c r="AG53" s="141"/>
      <c r="AH53" s="28"/>
      <c r="AI53" s="12"/>
    </row>
    <row r="54" spans="1:35" ht="83.25" customHeight="1" x14ac:dyDescent="0.25">
      <c r="A54" s="12"/>
      <c r="B54" s="36">
        <v>8</v>
      </c>
      <c r="C54" s="137" t="s">
        <v>52</v>
      </c>
      <c r="D54" s="137"/>
      <c r="E54" s="137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51" t="s">
        <v>48</v>
      </c>
      <c r="T54" s="151"/>
      <c r="U54" s="151"/>
      <c r="V54" s="152" t="str">
        <f>IF(S54 = "Yes", Profile!B10, "N/A")</f>
        <v>https://tfs.alliancewebpos.com/tfs/WebPOSCollection/_git/WebPOS?path=%2F6.0%20WebPOS%20Yara%20Documents%2F6.2%20Maintenance%2FTFS%20-%2017222%2FPOT%2FLocal_POT%20v1%20-%20TFS-17222%20-%20%5BPet%20District%20Ent.%5D%5BUnable%20to%20search%20product%20with%20Apostrophe%20(Both%20Backoffice%20and%20POS)s%5D.pdf&amp;version=GBmaster</v>
      </c>
      <c r="W54" s="153"/>
      <c r="X54" s="153"/>
      <c r="Y54" s="153"/>
      <c r="Z54" s="153"/>
      <c r="AA54" s="153"/>
      <c r="AB54" s="153"/>
      <c r="AC54" s="153"/>
      <c r="AD54" s="153"/>
      <c r="AE54" s="153"/>
      <c r="AF54" s="153"/>
      <c r="AG54" s="153"/>
      <c r="AH54" s="28"/>
      <c r="AI54" s="12"/>
    </row>
    <row r="55" spans="1:35" ht="25.35" customHeight="1" x14ac:dyDescent="0.25">
      <c r="A55" s="12"/>
      <c r="B55" s="132">
        <v>9</v>
      </c>
      <c r="C55" s="137" t="s">
        <v>53</v>
      </c>
      <c r="D55" s="137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2" t="s">
        <v>48</v>
      </c>
      <c r="T55" s="132"/>
      <c r="U55" s="132"/>
      <c r="V55" s="150" t="str">
        <f>IF(S55 = "Yes", HYPERLINK(Profile!B9), "N/A")</f>
        <v>https://tfs.alliancewebpos.com/tfs/WebPOSCollection/_git/WebPOS/pullrequest/2248?_a=overview</v>
      </c>
      <c r="W55" s="141"/>
      <c r="X55" s="141"/>
      <c r="Y55" s="141"/>
      <c r="Z55" s="141"/>
      <c r="AA55" s="141"/>
      <c r="AB55" s="141"/>
      <c r="AC55" s="141"/>
      <c r="AD55" s="141"/>
      <c r="AE55" s="141"/>
      <c r="AF55" s="141"/>
      <c r="AG55" s="141"/>
      <c r="AH55" s="28"/>
      <c r="AI55" s="12"/>
    </row>
    <row r="56" spans="1:35" ht="51" hidden="1" customHeight="1" x14ac:dyDescent="0.25">
      <c r="A56" s="12"/>
      <c r="B56" s="132"/>
      <c r="C56" s="137"/>
      <c r="D56" s="137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2"/>
      <c r="T56" s="132"/>
      <c r="U56" s="132"/>
      <c r="V56" s="141"/>
      <c r="W56" s="141"/>
      <c r="X56" s="141"/>
      <c r="Y56" s="141"/>
      <c r="Z56" s="141"/>
      <c r="AA56" s="141"/>
      <c r="AB56" s="141"/>
      <c r="AC56" s="141"/>
      <c r="AD56" s="141"/>
      <c r="AE56" s="141"/>
      <c r="AF56" s="141"/>
      <c r="AG56" s="141"/>
      <c r="AH56" s="28"/>
      <c r="AI56" s="12"/>
    </row>
    <row r="57" spans="1:35" ht="15" customHeight="1" x14ac:dyDescent="0.25">
      <c r="A57" s="12"/>
      <c r="B57" s="145" t="s">
        <v>54</v>
      </c>
      <c r="C57" s="145"/>
      <c r="D57" s="145"/>
      <c r="E57" s="145"/>
      <c r="F57" s="145"/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5"/>
      <c r="V57" s="145"/>
      <c r="W57" s="145"/>
      <c r="X57" s="145"/>
      <c r="Y57" s="145"/>
      <c r="Z57" s="145"/>
      <c r="AA57" s="145"/>
      <c r="AB57" s="145"/>
      <c r="AC57" s="145"/>
      <c r="AD57" s="145"/>
      <c r="AE57" s="145"/>
      <c r="AF57" s="145"/>
      <c r="AG57" s="145"/>
      <c r="AH57" s="28"/>
      <c r="AI57" s="12"/>
    </row>
    <row r="58" spans="1:35" ht="15" customHeight="1" x14ac:dyDescent="0.25">
      <c r="A58" s="12"/>
      <c r="B58" s="37" t="s">
        <v>55</v>
      </c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4"/>
      <c r="AH58" s="28"/>
      <c r="AI58" s="12"/>
    </row>
    <row r="59" spans="1:35" ht="25.35" customHeight="1" x14ac:dyDescent="0.25">
      <c r="A59" s="12"/>
      <c r="B59" s="36">
        <v>10</v>
      </c>
      <c r="C59" s="137" t="s">
        <v>56</v>
      </c>
      <c r="D59" s="137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2" t="s">
        <v>48</v>
      </c>
      <c r="T59" s="132"/>
      <c r="U59" s="132"/>
      <c r="V59" s="146" t="str">
        <f>IF(S59 = "Yes", HYPERLINK(Profile!B12), "N/A")</f>
        <v>https://tfs.alliancewebpos.com/tfs/WebPOSCollection/WebPOS/_workitems/edit/18308/</v>
      </c>
      <c r="W59" s="147"/>
      <c r="X59" s="147"/>
      <c r="Y59" s="147"/>
      <c r="Z59" s="147"/>
      <c r="AA59" s="147"/>
      <c r="AB59" s="147"/>
      <c r="AC59" s="147"/>
      <c r="AD59" s="147"/>
      <c r="AE59" s="147"/>
      <c r="AF59" s="147"/>
      <c r="AG59" s="148"/>
      <c r="AH59" s="28"/>
      <c r="AI59" s="12"/>
    </row>
    <row r="60" spans="1:35" ht="25.35" customHeight="1" x14ac:dyDescent="0.25">
      <c r="A60" s="12"/>
      <c r="B60" s="36">
        <v>11</v>
      </c>
      <c r="C60" s="137" t="s">
        <v>57</v>
      </c>
      <c r="D60" s="137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2" t="s">
        <v>41</v>
      </c>
      <c r="T60" s="132"/>
      <c r="U60" s="132"/>
      <c r="V60" s="149" t="str">
        <f>IF(S60 = "Yes", Profile!B20, "N/A")</f>
        <v>N/A</v>
      </c>
      <c r="W60" s="149"/>
      <c r="X60" s="149"/>
      <c r="Y60" s="149"/>
      <c r="Z60" s="149"/>
      <c r="AA60" s="149"/>
      <c r="AB60" s="149"/>
      <c r="AC60" s="149"/>
      <c r="AD60" s="149"/>
      <c r="AE60" s="149"/>
      <c r="AF60" s="149"/>
      <c r="AG60" s="149"/>
      <c r="AH60" s="28"/>
      <c r="AI60" s="12"/>
    </row>
    <row r="61" spans="1:35" ht="15" customHeight="1" x14ac:dyDescent="0.25">
      <c r="A61" s="12"/>
      <c r="B61" s="37" t="s">
        <v>59</v>
      </c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4"/>
      <c r="AH61" s="28"/>
      <c r="AI61" s="12"/>
    </row>
    <row r="62" spans="1:35" ht="25.35" customHeight="1" x14ac:dyDescent="0.25">
      <c r="A62" s="12"/>
      <c r="B62" s="36">
        <v>12</v>
      </c>
      <c r="C62" s="137" t="s">
        <v>60</v>
      </c>
      <c r="D62" s="137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2" t="s">
        <v>58</v>
      </c>
      <c r="T62" s="132"/>
      <c r="U62" s="132"/>
      <c r="V62" s="141" t="str">
        <f>IF(S62 = "Yes", "From " &amp;Profile!B15 &amp;" - to - " &amp;Profile!B16, IF(Profile!B22 = "Yes", "SQL Script Only", "N/A"))</f>
        <v>SQL Script Only</v>
      </c>
      <c r="W62" s="141"/>
      <c r="X62" s="141"/>
      <c r="Y62" s="141"/>
      <c r="Z62" s="141"/>
      <c r="AA62" s="141"/>
      <c r="AB62" s="141"/>
      <c r="AC62" s="141"/>
      <c r="AD62" s="141"/>
      <c r="AE62" s="141"/>
      <c r="AF62" s="141"/>
      <c r="AG62" s="141"/>
      <c r="AH62" s="28"/>
      <c r="AI62" s="12"/>
    </row>
    <row r="63" spans="1:35" ht="150" customHeight="1" x14ac:dyDescent="0.25">
      <c r="A63" s="12"/>
      <c r="B63" s="36">
        <v>13</v>
      </c>
      <c r="C63" s="137" t="s">
        <v>61</v>
      </c>
      <c r="D63" s="137"/>
      <c r="E63" s="137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2" t="s">
        <v>58</v>
      </c>
      <c r="T63" s="132"/>
      <c r="U63" s="132"/>
      <c r="V63" s="141" t="str">
        <f>IF(S63 = "Yes", "", IF(Profile!B22 = "Yes", "SQL Script Only", "N/A"))</f>
        <v>SQL Script Only</v>
      </c>
      <c r="W63" s="141"/>
      <c r="X63" s="141"/>
      <c r="Y63" s="141"/>
      <c r="Z63" s="141"/>
      <c r="AA63" s="141"/>
      <c r="AB63" s="141"/>
      <c r="AC63" s="141"/>
      <c r="AD63" s="141"/>
      <c r="AE63" s="141"/>
      <c r="AF63" s="141"/>
      <c r="AG63" s="141"/>
      <c r="AH63" s="28"/>
      <c r="AI63" s="12"/>
    </row>
    <row r="64" spans="1:35" ht="150" customHeight="1" x14ac:dyDescent="0.25">
      <c r="A64" s="12"/>
      <c r="B64" s="36">
        <v>14</v>
      </c>
      <c r="C64" s="137" t="s">
        <v>62</v>
      </c>
      <c r="D64" s="137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2" t="s">
        <v>58</v>
      </c>
      <c r="T64" s="132"/>
      <c r="U64" s="132"/>
      <c r="V64" s="142" t="str">
        <f>IF(S64 = "Yes", "", IF(Profile!B22 = "Yes", "SQL Script Only", "N/A"))</f>
        <v>SQL Script Only</v>
      </c>
      <c r="W64" s="143"/>
      <c r="X64" s="143"/>
      <c r="Y64" s="143"/>
      <c r="Z64" s="143"/>
      <c r="AA64" s="143"/>
      <c r="AB64" s="143"/>
      <c r="AC64" s="143"/>
      <c r="AD64" s="143"/>
      <c r="AE64" s="143"/>
      <c r="AF64" s="143"/>
      <c r="AG64" s="144"/>
      <c r="AH64" s="28"/>
      <c r="AI64" s="12"/>
    </row>
    <row r="65" spans="1:44" ht="15" customHeight="1" x14ac:dyDescent="0.25">
      <c r="A65" s="12"/>
      <c r="B65" s="37" t="s">
        <v>63</v>
      </c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73"/>
      <c r="W65" s="73"/>
      <c r="X65" s="73"/>
      <c r="Y65" s="73"/>
      <c r="Z65" s="73"/>
      <c r="AA65" s="73"/>
      <c r="AB65" s="73"/>
      <c r="AC65" s="73"/>
      <c r="AD65" s="73"/>
      <c r="AE65" s="73"/>
      <c r="AF65" s="73"/>
      <c r="AG65" s="74"/>
      <c r="AH65" s="28"/>
      <c r="AI65" s="12"/>
    </row>
    <row r="66" spans="1:44" ht="25.35" customHeight="1" x14ac:dyDescent="0.25">
      <c r="A66" s="12"/>
      <c r="B66" s="36">
        <v>15</v>
      </c>
      <c r="C66" s="137" t="s">
        <v>64</v>
      </c>
      <c r="D66" s="137"/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2" t="s">
        <v>58</v>
      </c>
      <c r="T66" s="132"/>
      <c r="U66" s="132"/>
      <c r="V66" s="189" t="str">
        <f>IF(S66 = "Yes", HYPERLINK(Profile!B13), IF(Profile!B22 = "Yes", "SQL Script Only", "N/A"))</f>
        <v>SQL Script Only</v>
      </c>
      <c r="W66" s="189"/>
      <c r="X66" s="189"/>
      <c r="Y66" s="189"/>
      <c r="Z66" s="189"/>
      <c r="AA66" s="189"/>
      <c r="AB66" s="189"/>
      <c r="AC66" s="189"/>
      <c r="AD66" s="189"/>
      <c r="AE66" s="189"/>
      <c r="AF66" s="189"/>
      <c r="AG66" s="189"/>
      <c r="AH66" s="28"/>
    </row>
    <row r="67" spans="1:44" ht="15" customHeight="1" x14ac:dyDescent="0.25">
      <c r="A67" s="12"/>
      <c r="B67" s="37" t="s">
        <v>65</v>
      </c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4"/>
      <c r="AH67" s="28"/>
      <c r="AI67" s="12"/>
    </row>
    <row r="68" spans="1:44" ht="25.35" customHeight="1" x14ac:dyDescent="0.25">
      <c r="A68" s="12"/>
      <c r="B68" s="36">
        <v>16</v>
      </c>
      <c r="C68" s="137" t="s">
        <v>66</v>
      </c>
      <c r="D68" s="137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2" t="s">
        <v>58</v>
      </c>
      <c r="T68" s="132"/>
      <c r="U68" s="132"/>
      <c r="V68" s="140" t="str">
        <f>IF(S68 = "Yes", "Change input", IF(S68 = "No", "Server php version is already updated", IF(S68 = "N/A", IF(Profile!B22 = "Yes", "SQL Script Only"))))</f>
        <v>SQL Script Only</v>
      </c>
      <c r="W68" s="140"/>
      <c r="X68" s="140"/>
      <c r="Y68" s="140"/>
      <c r="Z68" s="140"/>
      <c r="AA68" s="140"/>
      <c r="AB68" s="140"/>
      <c r="AC68" s="140"/>
      <c r="AD68" s="140"/>
      <c r="AE68" s="140"/>
      <c r="AF68" s="140"/>
      <c r="AG68" s="140"/>
      <c r="AH68" s="28"/>
      <c r="AI68" s="12"/>
    </row>
    <row r="69" spans="1:44" ht="15" customHeight="1" x14ac:dyDescent="0.25">
      <c r="A69" s="12"/>
      <c r="B69" s="37" t="s">
        <v>67</v>
      </c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6"/>
      <c r="AH69" s="28"/>
      <c r="AI69" s="12"/>
    </row>
    <row r="70" spans="1:44" ht="25.35" customHeight="1" x14ac:dyDescent="0.25">
      <c r="A70" s="12"/>
      <c r="B70" s="36">
        <v>17</v>
      </c>
      <c r="C70" s="137" t="s">
        <v>68</v>
      </c>
      <c r="D70" s="137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2" t="s">
        <v>48</v>
      </c>
      <c r="T70" s="132"/>
      <c r="U70" s="132"/>
      <c r="V70" s="140" t="s">
        <v>104</v>
      </c>
      <c r="W70" s="140"/>
      <c r="X70" s="140"/>
      <c r="Y70" s="140"/>
      <c r="Z70" s="140"/>
      <c r="AA70" s="140"/>
      <c r="AB70" s="140"/>
      <c r="AC70" s="140"/>
      <c r="AD70" s="140"/>
      <c r="AE70" s="140"/>
      <c r="AF70" s="140"/>
      <c r="AG70" s="140"/>
      <c r="AH70" s="28"/>
      <c r="AI70" s="12"/>
    </row>
    <row r="71" spans="1:44" ht="25.35" customHeight="1" x14ac:dyDescent="0.25">
      <c r="A71" s="12"/>
      <c r="B71" s="36">
        <v>18</v>
      </c>
      <c r="C71" s="137" t="s">
        <v>69</v>
      </c>
      <c r="D71" s="137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2" t="s">
        <v>58</v>
      </c>
      <c r="T71" s="132"/>
      <c r="U71" s="132"/>
      <c r="V71" s="133"/>
      <c r="W71" s="133"/>
      <c r="X71" s="133"/>
      <c r="Y71" s="133"/>
      <c r="Z71" s="133"/>
      <c r="AA71" s="133"/>
      <c r="AB71" s="133"/>
      <c r="AC71" s="133"/>
      <c r="AD71" s="133"/>
      <c r="AE71" s="133"/>
      <c r="AF71" s="133"/>
      <c r="AG71" s="133"/>
      <c r="AH71" s="28"/>
      <c r="AI71" s="12"/>
    </row>
    <row r="72" spans="1:44" ht="15" customHeight="1" x14ac:dyDescent="0.25">
      <c r="A72" s="12"/>
      <c r="B72" s="37" t="s">
        <v>70</v>
      </c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4"/>
      <c r="AH72" s="28"/>
      <c r="AI72" s="12"/>
    </row>
    <row r="73" spans="1:44" ht="25.35" customHeight="1" x14ac:dyDescent="0.3">
      <c r="A73" s="12"/>
      <c r="B73" s="36">
        <v>19</v>
      </c>
      <c r="C73" s="131" t="s">
        <v>71</v>
      </c>
      <c r="D73" s="131"/>
      <c r="E73" s="131"/>
      <c r="F73" s="131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2" t="s">
        <v>41</v>
      </c>
      <c r="T73" s="132"/>
      <c r="U73" s="132"/>
      <c r="V73" s="133" t="s">
        <v>58</v>
      </c>
      <c r="W73" s="133"/>
      <c r="X73" s="133"/>
      <c r="Y73" s="133"/>
      <c r="Z73" s="133"/>
      <c r="AA73" s="133"/>
      <c r="AB73" s="133"/>
      <c r="AC73" s="133"/>
      <c r="AD73" s="133"/>
      <c r="AE73" s="133"/>
      <c r="AF73" s="133"/>
      <c r="AG73" s="133"/>
      <c r="AH73" s="28"/>
      <c r="AI73" s="12"/>
    </row>
    <row r="74" spans="1:44" ht="25.35" customHeight="1" x14ac:dyDescent="0.25">
      <c r="A74" s="12"/>
      <c r="B74" s="36">
        <v>20</v>
      </c>
      <c r="C74" s="137" t="s">
        <v>72</v>
      </c>
      <c r="D74" s="137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2" t="s">
        <v>58</v>
      </c>
      <c r="T74" s="132"/>
      <c r="U74" s="132"/>
      <c r="V74" s="133"/>
      <c r="W74" s="133"/>
      <c r="X74" s="133"/>
      <c r="Y74" s="133"/>
      <c r="Z74" s="133"/>
      <c r="AA74" s="133"/>
      <c r="AB74" s="133"/>
      <c r="AC74" s="133"/>
      <c r="AD74" s="133"/>
      <c r="AE74" s="133"/>
      <c r="AF74" s="133"/>
      <c r="AG74" s="133"/>
      <c r="AH74" s="28"/>
      <c r="AI74" s="12"/>
    </row>
    <row r="75" spans="1:44" ht="25.35" customHeight="1" x14ac:dyDescent="0.25">
      <c r="A75" s="12"/>
      <c r="B75" s="36">
        <v>21</v>
      </c>
      <c r="C75" s="137" t="s">
        <v>73</v>
      </c>
      <c r="D75" s="137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2" t="s">
        <v>48</v>
      </c>
      <c r="T75" s="132"/>
      <c r="U75" s="132"/>
      <c r="V75" s="138"/>
      <c r="W75" s="138"/>
      <c r="X75" s="138"/>
      <c r="Y75" s="138"/>
      <c r="Z75" s="138"/>
      <c r="AA75" s="138"/>
      <c r="AB75" s="138"/>
      <c r="AC75" s="138"/>
      <c r="AD75" s="138"/>
      <c r="AE75" s="138"/>
      <c r="AF75" s="138"/>
      <c r="AG75" s="138"/>
      <c r="AH75" s="28"/>
      <c r="AI75" s="12"/>
    </row>
    <row r="76" spans="1:44" ht="15" customHeight="1" x14ac:dyDescent="0.25">
      <c r="A76" s="12"/>
      <c r="B76" s="40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28"/>
      <c r="AI76" s="12"/>
    </row>
    <row r="77" spans="1:44" ht="15" customHeight="1" x14ac:dyDescent="0.25">
      <c r="A77" s="12"/>
      <c r="B77" s="40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28"/>
      <c r="AI77" s="12"/>
    </row>
    <row r="78" spans="1:44" ht="15.75" customHeight="1" x14ac:dyDescent="0.35">
      <c r="A78" s="16" t="s">
        <v>74</v>
      </c>
      <c r="B78" s="17"/>
      <c r="C78" s="18"/>
      <c r="D78" s="18"/>
      <c r="E78" s="18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7"/>
      <c r="V78" s="82"/>
      <c r="W78" s="77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20"/>
      <c r="AI78" s="15"/>
      <c r="AJ78" s="15"/>
      <c r="AK78" s="15"/>
      <c r="AL78" s="15"/>
      <c r="AM78" s="15"/>
      <c r="AN78" s="15"/>
      <c r="AO78" s="15"/>
      <c r="AP78" s="15"/>
      <c r="AQ78" s="15"/>
      <c r="AR78" s="15"/>
    </row>
    <row r="79" spans="1:44" s="139" customFormat="1" ht="15" customHeight="1" x14ac:dyDescent="0.25"/>
    <row r="80" spans="1:44" s="139" customFormat="1" ht="15" customHeight="1" x14ac:dyDescent="0.25"/>
    <row r="81" s="139" customFormat="1" ht="15" customHeight="1" x14ac:dyDescent="0.25"/>
    <row r="82" s="139" customFormat="1" ht="15" customHeight="1" x14ac:dyDescent="0.25"/>
    <row r="83" s="139" customFormat="1" ht="15" customHeight="1" x14ac:dyDescent="0.25"/>
    <row r="84" s="139" customFormat="1" ht="15" customHeight="1" x14ac:dyDescent="0.25"/>
    <row r="85" s="139" customFormat="1" ht="15" customHeight="1" x14ac:dyDescent="0.25"/>
    <row r="86" s="139" customFormat="1" ht="15" customHeight="1" x14ac:dyDescent="0.25"/>
    <row r="87" s="139" customFormat="1" ht="15" customHeight="1" x14ac:dyDescent="0.25"/>
    <row r="88" s="139" customFormat="1" ht="15" customHeight="1" x14ac:dyDescent="0.25"/>
    <row r="89" s="139" customFormat="1" ht="15" customHeight="1" x14ac:dyDescent="0.25"/>
    <row r="90" s="139" customFormat="1" ht="15" customHeight="1" x14ac:dyDescent="0.25"/>
    <row r="91" s="139" customFormat="1" ht="15" customHeight="1" x14ac:dyDescent="0.25"/>
    <row r="92" s="139" customFormat="1" ht="15" customHeight="1" x14ac:dyDescent="0.25"/>
    <row r="93" s="139" customFormat="1" ht="15" customHeight="1" x14ac:dyDescent="0.25"/>
    <row r="94" s="139" customFormat="1" ht="15" customHeight="1" x14ac:dyDescent="0.25"/>
    <row r="95" s="139" customFormat="1" ht="15" customHeight="1" x14ac:dyDescent="0.25"/>
    <row r="96" s="139" customFormat="1" ht="15" customHeight="1" x14ac:dyDescent="0.25"/>
    <row r="97" spans="1:44" s="139" customFormat="1" ht="15" customHeight="1" x14ac:dyDescent="0.25"/>
    <row r="98" spans="1:44" s="139" customFormat="1" ht="15" customHeight="1" x14ac:dyDescent="0.25"/>
    <row r="99" spans="1:44" s="139" customFormat="1" ht="15" customHeight="1" x14ac:dyDescent="0.25"/>
    <row r="100" spans="1:44" s="139" customFormat="1" ht="15" customHeight="1" x14ac:dyDescent="0.25"/>
    <row r="101" spans="1:44" s="139" customFormat="1" ht="15" customHeight="1" x14ac:dyDescent="0.25"/>
    <row r="102" spans="1:44" s="139" customFormat="1" ht="15" customHeight="1" x14ac:dyDescent="0.25"/>
    <row r="103" spans="1:44" ht="15.75" customHeight="1" x14ac:dyDescent="0.35">
      <c r="A103" s="16" t="s">
        <v>75</v>
      </c>
      <c r="B103" s="17"/>
      <c r="C103" s="18"/>
      <c r="D103" s="18"/>
      <c r="E103" s="18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7"/>
      <c r="V103" s="82"/>
      <c r="W103" s="77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20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</row>
    <row r="104" spans="1:44" ht="15" customHeight="1" x14ac:dyDescent="0.25">
      <c r="A104" s="12"/>
      <c r="B104" s="40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28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</row>
    <row r="105" spans="1:44" ht="15" customHeight="1" x14ac:dyDescent="0.25">
      <c r="A105" s="12"/>
      <c r="B105" s="44" t="s">
        <v>76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5"/>
      <c r="AI105" s="12"/>
    </row>
    <row r="106" spans="1:44" ht="15" customHeight="1" x14ac:dyDescent="0.25">
      <c r="A106" s="12"/>
      <c r="B106" s="11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5"/>
      <c r="AI106" s="12"/>
    </row>
    <row r="107" spans="1:44" ht="15" customHeight="1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5"/>
      <c r="AI107" s="12"/>
    </row>
    <row r="108" spans="1:44" ht="34.5" customHeight="1" x14ac:dyDescent="0.3">
      <c r="A108" s="12"/>
      <c r="B108" s="11"/>
      <c r="C108" s="12"/>
      <c r="D108" s="12"/>
      <c r="E108" s="12"/>
      <c r="F108" s="134" t="s">
        <v>77</v>
      </c>
      <c r="G108" s="134"/>
      <c r="H108" s="134"/>
      <c r="I108" s="134"/>
      <c r="J108" s="134"/>
      <c r="K108" s="134"/>
      <c r="L108" s="134"/>
      <c r="M108" s="134"/>
      <c r="N108" s="134"/>
      <c r="O108" s="12"/>
      <c r="P108" s="12"/>
      <c r="Q108" s="12"/>
      <c r="R108" s="12"/>
      <c r="S108" s="135"/>
      <c r="T108" s="135"/>
      <c r="U108" s="135"/>
      <c r="V108" s="135"/>
      <c r="W108" s="135"/>
      <c r="X108" s="135"/>
      <c r="Y108" s="135"/>
      <c r="Z108" s="135"/>
      <c r="AA108" s="135"/>
      <c r="AB108" s="42"/>
      <c r="AC108" s="42"/>
      <c r="AD108" s="42"/>
      <c r="AE108" s="42"/>
      <c r="AF108" s="42"/>
      <c r="AG108" s="42"/>
      <c r="AH108" s="45"/>
      <c r="AI108" s="12"/>
    </row>
    <row r="109" spans="1:44" ht="15" customHeight="1" x14ac:dyDescent="0.25">
      <c r="A109" s="12"/>
      <c r="B109" s="11"/>
      <c r="C109" s="12"/>
      <c r="D109" s="12"/>
      <c r="E109" s="12"/>
      <c r="F109" s="136" t="s">
        <v>78</v>
      </c>
      <c r="G109" s="136"/>
      <c r="H109" s="136"/>
      <c r="I109" s="136"/>
      <c r="J109" s="136"/>
      <c r="K109" s="136"/>
      <c r="L109" s="136"/>
      <c r="M109" s="136"/>
      <c r="N109" s="136"/>
      <c r="O109" s="12"/>
      <c r="P109" s="12"/>
      <c r="Q109" s="12"/>
      <c r="R109" s="12"/>
      <c r="S109" s="136" t="s">
        <v>79</v>
      </c>
      <c r="T109" s="136"/>
      <c r="U109" s="136"/>
      <c r="V109" s="136"/>
      <c r="W109" s="136"/>
      <c r="X109" s="136"/>
      <c r="Y109" s="136"/>
      <c r="Z109" s="136"/>
      <c r="AA109" s="136"/>
      <c r="AB109" s="42"/>
      <c r="AC109" s="42"/>
      <c r="AD109" s="42"/>
      <c r="AE109" s="42"/>
      <c r="AF109" s="42"/>
      <c r="AG109" s="42"/>
      <c r="AH109" s="45"/>
      <c r="AI109" s="12"/>
    </row>
    <row r="110" spans="1:44" ht="15" customHeight="1" x14ac:dyDescent="0.25">
      <c r="A110" s="12"/>
      <c r="B110" s="11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5"/>
      <c r="AI110" s="12"/>
    </row>
    <row r="111" spans="1:44" ht="15" customHeight="1" x14ac:dyDescent="0.25">
      <c r="A111" s="12"/>
      <c r="B111" s="46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  <c r="AH111" s="45"/>
      <c r="AI111" s="12"/>
    </row>
    <row r="112" spans="1:44" ht="15" customHeight="1" x14ac:dyDescent="0.25">
      <c r="A112" s="12"/>
      <c r="B112" s="11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5"/>
      <c r="AI112" s="12"/>
    </row>
    <row r="113" spans="1:44" ht="15" customHeight="1" x14ac:dyDescent="0.25">
      <c r="A113" s="12"/>
      <c r="B113" s="48" t="s">
        <v>80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5"/>
      <c r="AI113" s="12"/>
    </row>
    <row r="114" spans="1:44" ht="15" customHeight="1" x14ac:dyDescent="0.25">
      <c r="A114" s="12"/>
      <c r="B114" s="11" t="s">
        <v>58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5"/>
      <c r="AI114" s="12"/>
    </row>
    <row r="115" spans="1:44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</row>
    <row r="116" spans="1:44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81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</row>
    <row r="117" spans="1:44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  <c r="AG117" s="81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</row>
    <row r="118" spans="1:44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  <c r="AF118" s="81"/>
      <c r="AG118" s="81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</row>
    <row r="119" spans="1:44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81"/>
      <c r="W119" s="81"/>
      <c r="X119" s="81"/>
      <c r="Y119" s="81"/>
      <c r="Z119" s="81"/>
      <c r="AA119" s="81"/>
      <c r="AB119" s="81"/>
      <c r="AC119" s="81"/>
      <c r="AD119" s="81"/>
      <c r="AE119" s="81"/>
      <c r="AF119" s="81"/>
      <c r="AG119" s="81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</row>
    <row r="120" spans="1:44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81"/>
      <c r="W120" s="81"/>
      <c r="X120" s="81"/>
      <c r="Y120" s="81"/>
      <c r="Z120" s="81"/>
      <c r="AA120" s="81"/>
      <c r="AB120" s="81"/>
      <c r="AC120" s="81"/>
      <c r="AD120" s="81"/>
      <c r="AE120" s="81"/>
      <c r="AF120" s="81"/>
      <c r="AG120" s="81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</row>
    <row r="121" spans="1:44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81"/>
      <c r="W121" s="81"/>
      <c r="X121" s="81"/>
      <c r="Y121" s="81"/>
      <c r="Z121" s="81"/>
      <c r="AA121" s="81"/>
      <c r="AB121" s="81"/>
      <c r="AC121" s="81"/>
      <c r="AD121" s="81"/>
      <c r="AE121" s="81"/>
      <c r="AF121" s="81"/>
      <c r="AG121" s="81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</row>
    <row r="122" spans="1:44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81"/>
      <c r="W122" s="81"/>
      <c r="X122" s="81"/>
      <c r="Y122" s="81"/>
      <c r="Z122" s="81"/>
      <c r="AA122" s="81"/>
      <c r="AB122" s="81"/>
      <c r="AC122" s="81"/>
      <c r="AD122" s="81"/>
      <c r="AE122" s="81"/>
      <c r="AF122" s="81"/>
      <c r="AG122" s="81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</row>
    <row r="123" spans="1:44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81"/>
      <c r="W123" s="81"/>
      <c r="X123" s="81"/>
      <c r="Y123" s="81"/>
      <c r="Z123" s="81"/>
      <c r="AA123" s="81"/>
      <c r="AB123" s="81"/>
      <c r="AC123" s="81"/>
      <c r="AD123" s="81"/>
      <c r="AE123" s="81"/>
      <c r="AF123" s="81"/>
      <c r="AG123" s="81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</row>
    <row r="124" spans="1:44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81"/>
      <c r="W124" s="81"/>
      <c r="X124" s="81"/>
      <c r="Y124" s="81"/>
      <c r="Z124" s="81"/>
      <c r="AA124" s="81"/>
      <c r="AB124" s="81"/>
      <c r="AC124" s="81"/>
      <c r="AD124" s="81"/>
      <c r="AE124" s="81"/>
      <c r="AF124" s="81"/>
      <c r="AG124" s="81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</row>
    <row r="125" spans="1:44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81"/>
      <c r="W125" s="81"/>
      <c r="X125" s="81"/>
      <c r="Y125" s="81"/>
      <c r="Z125" s="81"/>
      <c r="AA125" s="81"/>
      <c r="AB125" s="81"/>
      <c r="AC125" s="81"/>
      <c r="AD125" s="81"/>
      <c r="AE125" s="81"/>
      <c r="AF125" s="81"/>
      <c r="AG125" s="81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</row>
    <row r="126" spans="1:44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81"/>
      <c r="W126" s="81"/>
      <c r="X126" s="81"/>
      <c r="Y126" s="81"/>
      <c r="Z126" s="81"/>
      <c r="AA126" s="81"/>
      <c r="AB126" s="81"/>
      <c r="AC126" s="81"/>
      <c r="AD126" s="81"/>
      <c r="AE126" s="81"/>
      <c r="AF126" s="81"/>
      <c r="AG126" s="81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</row>
    <row r="127" spans="1:44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81"/>
      <c r="W127" s="81"/>
      <c r="X127" s="81"/>
      <c r="Y127" s="81"/>
      <c r="Z127" s="81"/>
      <c r="AA127" s="81"/>
      <c r="AB127" s="81"/>
      <c r="AC127" s="81"/>
      <c r="AD127" s="81"/>
      <c r="AE127" s="81"/>
      <c r="AF127" s="81"/>
      <c r="AG127" s="81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</row>
    <row r="128" spans="1:44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81"/>
      <c r="W128" s="81"/>
      <c r="X128" s="81"/>
      <c r="Y128" s="81"/>
      <c r="Z128" s="81"/>
      <c r="AA128" s="81"/>
      <c r="AB128" s="81"/>
      <c r="AC128" s="81"/>
      <c r="AD128" s="81"/>
      <c r="AE128" s="81"/>
      <c r="AF128" s="81"/>
      <c r="AG128" s="81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</row>
    <row r="129" spans="1:44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81"/>
      <c r="W129" s="81"/>
      <c r="X129" s="81"/>
      <c r="Y129" s="81"/>
      <c r="Z129" s="81"/>
      <c r="AA129" s="81"/>
      <c r="AB129" s="81"/>
      <c r="AC129" s="81"/>
      <c r="AD129" s="81"/>
      <c r="AE129" s="81"/>
      <c r="AF129" s="81"/>
      <c r="AG129" s="81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</row>
    <row r="130" spans="1:44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81"/>
      <c r="W130" s="81"/>
      <c r="X130" s="81"/>
      <c r="Y130" s="81"/>
      <c r="Z130" s="81"/>
      <c r="AA130" s="81"/>
      <c r="AB130" s="81"/>
      <c r="AC130" s="81"/>
      <c r="AD130" s="81"/>
      <c r="AE130" s="81"/>
      <c r="AF130" s="81"/>
      <c r="AG130" s="81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</row>
    <row r="131" spans="1:44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81"/>
      <c r="W131" s="81"/>
      <c r="X131" s="81"/>
      <c r="Y131" s="81"/>
      <c r="Z131" s="81"/>
      <c r="AA131" s="81"/>
      <c r="AB131" s="81"/>
      <c r="AC131" s="81"/>
      <c r="AD131" s="81"/>
      <c r="AE131" s="81"/>
      <c r="AF131" s="81"/>
      <c r="AG131" s="81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</row>
    <row r="132" spans="1:44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81"/>
      <c r="W132" s="81"/>
      <c r="X132" s="81"/>
      <c r="Y132" s="81"/>
      <c r="Z132" s="81"/>
      <c r="AA132" s="81"/>
      <c r="AB132" s="81"/>
      <c r="AC132" s="81"/>
      <c r="AD132" s="81"/>
      <c r="AE132" s="81"/>
      <c r="AF132" s="81"/>
      <c r="AG132" s="81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</row>
    <row r="133" spans="1:44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81"/>
      <c r="W133" s="81"/>
      <c r="X133" s="81"/>
      <c r="Y133" s="81"/>
      <c r="Z133" s="81"/>
      <c r="AA133" s="81"/>
      <c r="AB133" s="81"/>
      <c r="AC133" s="81"/>
      <c r="AD133" s="81"/>
      <c r="AE133" s="81"/>
      <c r="AF133" s="81"/>
      <c r="AG133" s="81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</row>
    <row r="134" spans="1:44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81"/>
      <c r="W134" s="81"/>
      <c r="X134" s="81"/>
      <c r="Y134" s="81"/>
      <c r="Z134" s="81"/>
      <c r="AA134" s="81"/>
      <c r="AB134" s="81"/>
      <c r="AC134" s="81"/>
      <c r="AD134" s="81"/>
      <c r="AE134" s="81"/>
      <c r="AF134" s="81"/>
      <c r="AG134" s="81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</row>
    <row r="135" spans="1:44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81"/>
      <c r="W135" s="81"/>
      <c r="X135" s="81"/>
      <c r="Y135" s="81"/>
      <c r="Z135" s="81"/>
      <c r="AA135" s="81"/>
      <c r="AB135" s="81"/>
      <c r="AC135" s="81"/>
      <c r="AD135" s="81"/>
      <c r="AE135" s="81"/>
      <c r="AF135" s="81"/>
      <c r="AG135" s="81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</row>
    <row r="136" spans="1:44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81"/>
      <c r="W136" s="81"/>
      <c r="X136" s="81"/>
      <c r="Y136" s="81"/>
      <c r="Z136" s="81"/>
      <c r="AA136" s="81"/>
      <c r="AB136" s="81"/>
      <c r="AC136" s="81"/>
      <c r="AD136" s="81"/>
      <c r="AE136" s="81"/>
      <c r="AF136" s="81"/>
      <c r="AG136" s="81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</row>
    <row r="137" spans="1:44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81"/>
      <c r="W137" s="81"/>
      <c r="X137" s="81"/>
      <c r="Y137" s="81"/>
      <c r="Z137" s="81"/>
      <c r="AA137" s="81"/>
      <c r="AB137" s="81"/>
      <c r="AC137" s="81"/>
      <c r="AD137" s="81"/>
      <c r="AE137" s="81"/>
      <c r="AF137" s="81"/>
      <c r="AG137" s="81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</row>
    <row r="138" spans="1:44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81"/>
      <c r="W138" s="81"/>
      <c r="X138" s="81"/>
      <c r="Y138" s="81"/>
      <c r="Z138" s="81"/>
      <c r="AA138" s="81"/>
      <c r="AB138" s="81"/>
      <c r="AC138" s="81"/>
      <c r="AD138" s="81"/>
      <c r="AE138" s="81"/>
      <c r="AF138" s="81"/>
      <c r="AG138" s="81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</row>
    <row r="139" spans="1:44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81"/>
      <c r="W139" s="81"/>
      <c r="X139" s="81"/>
      <c r="Y139" s="81"/>
      <c r="Z139" s="81"/>
      <c r="AA139" s="81"/>
      <c r="AB139" s="81"/>
      <c r="AC139" s="81"/>
      <c r="AD139" s="81"/>
      <c r="AE139" s="81"/>
      <c r="AF139" s="81"/>
      <c r="AG139" s="81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</row>
    <row r="140" spans="1:44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81"/>
      <c r="W140" s="81"/>
      <c r="X140" s="81"/>
      <c r="Y140" s="81"/>
      <c r="Z140" s="81"/>
      <c r="AA140" s="81"/>
      <c r="AB140" s="81"/>
      <c r="AC140" s="81"/>
      <c r="AD140" s="81"/>
      <c r="AE140" s="81"/>
      <c r="AF140" s="81"/>
      <c r="AG140" s="81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</row>
    <row r="141" spans="1:44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81"/>
      <c r="W141" s="81"/>
      <c r="X141" s="81"/>
      <c r="Y141" s="81"/>
      <c r="Z141" s="81"/>
      <c r="AA141" s="81"/>
      <c r="AB141" s="81"/>
      <c r="AC141" s="81"/>
      <c r="AD141" s="81"/>
      <c r="AE141" s="81"/>
      <c r="AF141" s="81"/>
      <c r="AG141" s="81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</row>
    <row r="142" spans="1:44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81"/>
      <c r="W142" s="81"/>
      <c r="X142" s="81"/>
      <c r="Y142" s="81"/>
      <c r="Z142" s="81"/>
      <c r="AA142" s="81"/>
      <c r="AB142" s="81"/>
      <c r="AC142" s="81"/>
      <c r="AD142" s="81"/>
      <c r="AE142" s="81"/>
      <c r="AF142" s="81"/>
      <c r="AG142" s="81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</row>
    <row r="143" spans="1:44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81"/>
      <c r="W143" s="81"/>
      <c r="X143" s="81"/>
      <c r="Y143" s="81"/>
      <c r="Z143" s="81"/>
      <c r="AA143" s="81"/>
      <c r="AB143" s="81"/>
      <c r="AC143" s="81"/>
      <c r="AD143" s="81"/>
      <c r="AE143" s="81"/>
      <c r="AF143" s="81"/>
      <c r="AG143" s="81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</row>
    <row r="144" spans="1:44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81"/>
      <c r="W144" s="81"/>
      <c r="X144" s="81"/>
      <c r="Y144" s="81"/>
      <c r="Z144" s="81"/>
      <c r="AA144" s="81"/>
      <c r="AB144" s="81"/>
      <c r="AC144" s="81"/>
      <c r="AD144" s="81"/>
      <c r="AE144" s="81"/>
      <c r="AF144" s="81"/>
      <c r="AG144" s="81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</row>
    <row r="145" spans="1:44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  <c r="AF145" s="81"/>
      <c r="AG145" s="81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</row>
    <row r="146" spans="1:44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  <c r="AF146" s="81"/>
      <c r="AG146" s="81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</row>
    <row r="147" spans="1:44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  <c r="AF147" s="81"/>
      <c r="AG147" s="81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</row>
    <row r="148" spans="1:44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81"/>
      <c r="W148" s="81"/>
      <c r="X148" s="81"/>
      <c r="Y148" s="81"/>
      <c r="Z148" s="81"/>
      <c r="AA148" s="81"/>
      <c r="AB148" s="81"/>
      <c r="AC148" s="81"/>
      <c r="AD148" s="81"/>
      <c r="AE148" s="81"/>
      <c r="AF148" s="81"/>
      <c r="AG148" s="81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</row>
    <row r="149" spans="1:44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  <c r="AG149" s="81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</row>
    <row r="150" spans="1:44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81"/>
      <c r="W150" s="81"/>
      <c r="X150" s="81"/>
      <c r="Y150" s="81"/>
      <c r="Z150" s="81"/>
      <c r="AA150" s="81"/>
      <c r="AB150" s="81"/>
      <c r="AC150" s="81"/>
      <c r="AD150" s="81"/>
      <c r="AE150" s="81"/>
      <c r="AF150" s="81"/>
      <c r="AG150" s="81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</row>
    <row r="151" spans="1:44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81"/>
      <c r="W151" s="81"/>
      <c r="X151" s="81"/>
      <c r="Y151" s="81"/>
      <c r="Z151" s="81"/>
      <c r="AA151" s="81"/>
      <c r="AB151" s="81"/>
      <c r="AC151" s="81"/>
      <c r="AD151" s="81"/>
      <c r="AE151" s="81"/>
      <c r="AF151" s="81"/>
      <c r="AG151" s="81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</row>
    <row r="152" spans="1:44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1"/>
      <c r="AG152" s="81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</row>
    <row r="153" spans="1:44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81"/>
      <c r="W153" s="81"/>
      <c r="X153" s="81"/>
      <c r="Y153" s="81"/>
      <c r="Z153" s="81"/>
      <c r="AA153" s="81"/>
      <c r="AB153" s="81"/>
      <c r="AC153" s="81"/>
      <c r="AD153" s="81"/>
      <c r="AE153" s="81"/>
      <c r="AF153" s="81"/>
      <c r="AG153" s="81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</row>
    <row r="154" spans="1:44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</row>
    <row r="155" spans="1:44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81"/>
      <c r="W155" s="81"/>
      <c r="X155" s="81"/>
      <c r="Y155" s="81"/>
      <c r="Z155" s="81"/>
      <c r="AA155" s="81"/>
      <c r="AB155" s="81"/>
      <c r="AC155" s="81"/>
      <c r="AD155" s="81"/>
      <c r="AE155" s="81"/>
      <c r="AF155" s="81"/>
      <c r="AG155" s="81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</row>
    <row r="156" spans="1:44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81"/>
      <c r="W156" s="81"/>
      <c r="X156" s="81"/>
      <c r="Y156" s="81"/>
      <c r="Z156" s="81"/>
      <c r="AA156" s="81"/>
      <c r="AB156" s="81"/>
      <c r="AC156" s="81"/>
      <c r="AD156" s="81"/>
      <c r="AE156" s="81"/>
      <c r="AF156" s="81"/>
      <c r="AG156" s="81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</row>
    <row r="157" spans="1:44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81"/>
      <c r="W157" s="81"/>
      <c r="X157" s="81"/>
      <c r="Y157" s="81"/>
      <c r="Z157" s="81"/>
      <c r="AA157" s="81"/>
      <c r="AB157" s="81"/>
      <c r="AC157" s="81"/>
      <c r="AD157" s="81"/>
      <c r="AE157" s="81"/>
      <c r="AF157" s="81"/>
      <c r="AG157" s="81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</row>
    <row r="158" spans="1:44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  <c r="AF158" s="81"/>
      <c r="AG158" s="81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</row>
    <row r="159" spans="1:44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  <c r="AF159" s="81"/>
      <c r="AG159" s="81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</row>
    <row r="160" spans="1:44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81"/>
      <c r="W160" s="81"/>
      <c r="X160" s="81"/>
      <c r="Y160" s="81"/>
      <c r="Z160" s="81"/>
      <c r="AA160" s="81"/>
      <c r="AB160" s="81"/>
      <c r="AC160" s="81"/>
      <c r="AD160" s="81"/>
      <c r="AE160" s="81"/>
      <c r="AF160" s="81"/>
      <c r="AG160" s="81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</row>
    <row r="161" spans="1:44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81"/>
      <c r="W161" s="81"/>
      <c r="X161" s="81"/>
      <c r="Y161" s="81"/>
      <c r="Z161" s="81"/>
      <c r="AA161" s="81"/>
      <c r="AB161" s="81"/>
      <c r="AC161" s="81"/>
      <c r="AD161" s="81"/>
      <c r="AE161" s="81"/>
      <c r="AF161" s="81"/>
      <c r="AG161" s="81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</row>
    <row r="162" spans="1:44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</row>
    <row r="163" spans="1:44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</row>
    <row r="164" spans="1:44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81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</row>
    <row r="165" spans="1:44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</row>
    <row r="166" spans="1:44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  <c r="AF166" s="81"/>
      <c r="AG166" s="81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</row>
    <row r="167" spans="1:44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</row>
    <row r="168" spans="1:44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  <c r="AF168" s="81"/>
      <c r="AG168" s="81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</row>
    <row r="169" spans="1:44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  <c r="AF169" s="81"/>
      <c r="AG169" s="81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</row>
    <row r="170" spans="1:44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  <c r="AF170" s="81"/>
      <c r="AG170" s="81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</row>
    <row r="171" spans="1:44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81"/>
      <c r="W171" s="81"/>
      <c r="X171" s="81"/>
      <c r="Y171" s="81"/>
      <c r="Z171" s="81"/>
      <c r="AA171" s="81"/>
      <c r="AB171" s="81"/>
      <c r="AC171" s="81"/>
      <c r="AD171" s="81"/>
      <c r="AE171" s="81"/>
      <c r="AF171" s="81"/>
      <c r="AG171" s="81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</row>
    <row r="172" spans="1:44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</row>
    <row r="173" spans="1:44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81"/>
      <c r="W173" s="81"/>
      <c r="X173" s="81"/>
      <c r="Y173" s="81"/>
      <c r="Z173" s="81"/>
      <c r="AA173" s="81"/>
      <c r="AB173" s="81"/>
      <c r="AC173" s="81"/>
      <c r="AD173" s="81"/>
      <c r="AE173" s="81"/>
      <c r="AF173" s="81"/>
      <c r="AG173" s="81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</row>
    <row r="174" spans="1:44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81"/>
      <c r="W174" s="81"/>
      <c r="X174" s="81"/>
      <c r="Y174" s="81"/>
      <c r="Z174" s="81"/>
      <c r="AA174" s="81"/>
      <c r="AB174" s="81"/>
      <c r="AC174" s="81"/>
      <c r="AD174" s="81"/>
      <c r="AE174" s="81"/>
      <c r="AF174" s="81"/>
      <c r="AG174" s="81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</row>
    <row r="175" spans="1:44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81"/>
      <c r="W175" s="81"/>
      <c r="X175" s="81"/>
      <c r="Y175" s="81"/>
      <c r="Z175" s="81"/>
      <c r="AA175" s="81"/>
      <c r="AB175" s="81"/>
      <c r="AC175" s="81"/>
      <c r="AD175" s="81"/>
      <c r="AE175" s="81"/>
      <c r="AF175" s="81"/>
      <c r="AG175" s="81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</row>
    <row r="176" spans="1:44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81"/>
      <c r="W176" s="81"/>
      <c r="X176" s="81"/>
      <c r="Y176" s="81"/>
      <c r="Z176" s="81"/>
      <c r="AA176" s="81"/>
      <c r="AB176" s="81"/>
      <c r="AC176" s="81"/>
      <c r="AD176" s="81"/>
      <c r="AE176" s="81"/>
      <c r="AF176" s="81"/>
      <c r="AG176" s="81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</row>
    <row r="177" spans="1:44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  <c r="AF177" s="81"/>
      <c r="AG177" s="81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</row>
    <row r="178" spans="1:44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81"/>
      <c r="W178" s="81"/>
      <c r="X178" s="81"/>
      <c r="Y178" s="81"/>
      <c r="Z178" s="81"/>
      <c r="AA178" s="81"/>
      <c r="AB178" s="81"/>
      <c r="AC178" s="81"/>
      <c r="AD178" s="81"/>
      <c r="AE178" s="81"/>
      <c r="AF178" s="81"/>
      <c r="AG178" s="81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</row>
    <row r="179" spans="1:44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81"/>
      <c r="W179" s="81"/>
      <c r="X179" s="81"/>
      <c r="Y179" s="81"/>
      <c r="Z179" s="81"/>
      <c r="AA179" s="81"/>
      <c r="AB179" s="81"/>
      <c r="AC179" s="81"/>
      <c r="AD179" s="81"/>
      <c r="AE179" s="81"/>
      <c r="AF179" s="81"/>
      <c r="AG179" s="81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</row>
    <row r="180" spans="1:44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  <c r="AF180" s="81"/>
      <c r="AG180" s="81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</row>
    <row r="181" spans="1:44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  <c r="AG181" s="81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</row>
    <row r="182" spans="1:44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81"/>
      <c r="W182" s="81"/>
      <c r="X182" s="81"/>
      <c r="Y182" s="81"/>
      <c r="Z182" s="81"/>
      <c r="AA182" s="81"/>
      <c r="AB182" s="81"/>
      <c r="AC182" s="81"/>
      <c r="AD182" s="81"/>
      <c r="AE182" s="81"/>
      <c r="AF182" s="81"/>
      <c r="AG182" s="81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</row>
    <row r="183" spans="1:44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81"/>
      <c r="W183" s="81"/>
      <c r="X183" s="81"/>
      <c r="Y183" s="81"/>
      <c r="Z183" s="81"/>
      <c r="AA183" s="81"/>
      <c r="AB183" s="81"/>
      <c r="AC183" s="81"/>
      <c r="AD183" s="81"/>
      <c r="AE183" s="81"/>
      <c r="AF183" s="81"/>
      <c r="AG183" s="81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</row>
    <row r="184" spans="1:44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81"/>
      <c r="W184" s="81"/>
      <c r="X184" s="81"/>
      <c r="Y184" s="81"/>
      <c r="Z184" s="81"/>
      <c r="AA184" s="81"/>
      <c r="AB184" s="81"/>
      <c r="AC184" s="81"/>
      <c r="AD184" s="81"/>
      <c r="AE184" s="81"/>
      <c r="AF184" s="81"/>
      <c r="AG184" s="81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</row>
    <row r="185" spans="1:44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81"/>
      <c r="W185" s="81"/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</row>
    <row r="186" spans="1:44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</row>
    <row r="187" spans="1:44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81"/>
      <c r="W187" s="81"/>
      <c r="X187" s="81"/>
      <c r="Y187" s="81"/>
      <c r="Z187" s="81"/>
      <c r="AA187" s="81"/>
      <c r="AB187" s="81"/>
      <c r="AC187" s="81"/>
      <c r="AD187" s="81"/>
      <c r="AE187" s="81"/>
      <c r="AF187" s="81"/>
      <c r="AG187" s="81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</row>
    <row r="188" spans="1:44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81"/>
      <c r="W188" s="81"/>
      <c r="X188" s="81"/>
      <c r="Y188" s="81"/>
      <c r="Z188" s="81"/>
      <c r="AA188" s="81"/>
      <c r="AB188" s="81"/>
      <c r="AC188" s="81"/>
      <c r="AD188" s="81"/>
      <c r="AE188" s="81"/>
      <c r="AF188" s="81"/>
      <c r="AG188" s="81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</row>
    <row r="189" spans="1:44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81"/>
      <c r="W189" s="81"/>
      <c r="X189" s="81"/>
      <c r="Y189" s="81"/>
      <c r="Z189" s="81"/>
      <c r="AA189" s="81"/>
      <c r="AB189" s="81"/>
      <c r="AC189" s="81"/>
      <c r="AD189" s="81"/>
      <c r="AE189" s="81"/>
      <c r="AF189" s="81"/>
      <c r="AG189" s="81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</row>
    <row r="190" spans="1:44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81"/>
      <c r="W190" s="81"/>
      <c r="X190" s="81"/>
      <c r="Y190" s="81"/>
      <c r="Z190" s="81"/>
      <c r="AA190" s="81"/>
      <c r="AB190" s="81"/>
      <c r="AC190" s="81"/>
      <c r="AD190" s="81"/>
      <c r="AE190" s="81"/>
      <c r="AF190" s="81"/>
      <c r="AG190" s="81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</row>
    <row r="191" spans="1:44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81"/>
      <c r="W191" s="81"/>
      <c r="X191" s="81"/>
      <c r="Y191" s="81"/>
      <c r="Z191" s="81"/>
      <c r="AA191" s="81"/>
      <c r="AB191" s="81"/>
      <c r="AC191" s="81"/>
      <c r="AD191" s="81"/>
      <c r="AE191" s="81"/>
      <c r="AF191" s="81"/>
      <c r="AG191" s="81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</row>
    <row r="192" spans="1:44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  <c r="AF192" s="81"/>
      <c r="AG192" s="81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</row>
    <row r="193" spans="1:44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81"/>
      <c r="W193" s="81"/>
      <c r="X193" s="81"/>
      <c r="Y193" s="81"/>
      <c r="Z193" s="81"/>
      <c r="AA193" s="81"/>
      <c r="AB193" s="81"/>
      <c r="AC193" s="81"/>
      <c r="AD193" s="81"/>
      <c r="AE193" s="81"/>
      <c r="AF193" s="81"/>
      <c r="AG193" s="81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</row>
    <row r="194" spans="1:44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81"/>
      <c r="W194" s="81"/>
      <c r="X194" s="81"/>
      <c r="Y194" s="81"/>
      <c r="Z194" s="81"/>
      <c r="AA194" s="81"/>
      <c r="AB194" s="81"/>
      <c r="AC194" s="81"/>
      <c r="AD194" s="81"/>
      <c r="AE194" s="81"/>
      <c r="AF194" s="81"/>
      <c r="AG194" s="81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</row>
    <row r="195" spans="1:44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  <c r="AF195" s="81"/>
      <c r="AG195" s="81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</row>
    <row r="196" spans="1:44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81"/>
      <c r="W196" s="81"/>
      <c r="X196" s="81"/>
      <c r="Y196" s="81"/>
      <c r="Z196" s="81"/>
      <c r="AA196" s="81"/>
      <c r="AB196" s="81"/>
      <c r="AC196" s="81"/>
      <c r="AD196" s="81"/>
      <c r="AE196" s="81"/>
      <c r="AF196" s="81"/>
      <c r="AG196" s="81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</row>
    <row r="197" spans="1:44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81"/>
      <c r="W197" s="81"/>
      <c r="X197" s="81"/>
      <c r="Y197" s="81"/>
      <c r="Z197" s="81"/>
      <c r="AA197" s="81"/>
      <c r="AB197" s="81"/>
      <c r="AC197" s="81"/>
      <c r="AD197" s="81"/>
      <c r="AE197" s="81"/>
      <c r="AF197" s="81"/>
      <c r="AG197" s="81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</row>
    <row r="198" spans="1:44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  <c r="AF198" s="81"/>
      <c r="AG198" s="81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</row>
    <row r="199" spans="1:44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81"/>
      <c r="W199" s="81"/>
      <c r="X199" s="81"/>
      <c r="Y199" s="81"/>
      <c r="Z199" s="81"/>
      <c r="AA199" s="81"/>
      <c r="AB199" s="81"/>
      <c r="AC199" s="81"/>
      <c r="AD199" s="81"/>
      <c r="AE199" s="81"/>
      <c r="AF199" s="81"/>
      <c r="AG199" s="81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</row>
    <row r="200" spans="1:44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81"/>
      <c r="W200" s="81"/>
      <c r="X200" s="81"/>
      <c r="Y200" s="81"/>
      <c r="Z200" s="81"/>
      <c r="AA200" s="81"/>
      <c r="AB200" s="81"/>
      <c r="AC200" s="81"/>
      <c r="AD200" s="81"/>
      <c r="AE200" s="81"/>
      <c r="AF200" s="81"/>
      <c r="AG200" s="81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</row>
    <row r="201" spans="1:44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</row>
    <row r="202" spans="1:44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</row>
    <row r="203" spans="1:44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81"/>
      <c r="W203" s="81"/>
      <c r="X203" s="81"/>
      <c r="Y203" s="81"/>
      <c r="Z203" s="81"/>
      <c r="AA203" s="81"/>
      <c r="AB203" s="81"/>
      <c r="AC203" s="81"/>
      <c r="AD203" s="81"/>
      <c r="AE203" s="81"/>
      <c r="AF203" s="81"/>
      <c r="AG203" s="81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</row>
    <row r="204" spans="1:44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81"/>
      <c r="W204" s="81"/>
      <c r="X204" s="81"/>
      <c r="Y204" s="81"/>
      <c r="Z204" s="81"/>
      <c r="AA204" s="81"/>
      <c r="AB204" s="81"/>
      <c r="AC204" s="81"/>
      <c r="AD204" s="81"/>
      <c r="AE204" s="81"/>
      <c r="AF204" s="81"/>
      <c r="AG204" s="81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</row>
    <row r="205" spans="1:44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81"/>
      <c r="W205" s="81"/>
      <c r="X205" s="81"/>
      <c r="Y205" s="81"/>
      <c r="Z205" s="81"/>
      <c r="AA205" s="81"/>
      <c r="AB205" s="81"/>
      <c r="AC205" s="81"/>
      <c r="AD205" s="81"/>
      <c r="AE205" s="81"/>
      <c r="AF205" s="81"/>
      <c r="AG205" s="81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</row>
    <row r="206" spans="1:44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81"/>
      <c r="W206" s="81"/>
      <c r="X206" s="81"/>
      <c r="Y206" s="81"/>
      <c r="Z206" s="81"/>
      <c r="AA206" s="81"/>
      <c r="AB206" s="81"/>
      <c r="AC206" s="81"/>
      <c r="AD206" s="81"/>
      <c r="AE206" s="81"/>
      <c r="AF206" s="81"/>
      <c r="AG206" s="81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</row>
    <row r="207" spans="1:44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81"/>
      <c r="W207" s="81"/>
      <c r="X207" s="81"/>
      <c r="Y207" s="81"/>
      <c r="Z207" s="81"/>
      <c r="AA207" s="81"/>
      <c r="AB207" s="81"/>
      <c r="AC207" s="81"/>
      <c r="AD207" s="81"/>
      <c r="AE207" s="81"/>
      <c r="AF207" s="81"/>
      <c r="AG207" s="81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</row>
    <row r="208" spans="1:44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81"/>
      <c r="W208" s="81"/>
      <c r="X208" s="81"/>
      <c r="Y208" s="81"/>
      <c r="Z208" s="81"/>
      <c r="AA208" s="81"/>
      <c r="AB208" s="81"/>
      <c r="AC208" s="81"/>
      <c r="AD208" s="81"/>
      <c r="AE208" s="81"/>
      <c r="AF208" s="81"/>
      <c r="AG208" s="81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</row>
    <row r="209" spans="1:44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81"/>
      <c r="W209" s="81"/>
      <c r="X209" s="81"/>
      <c r="Y209" s="81"/>
      <c r="Z209" s="81"/>
      <c r="AA209" s="81"/>
      <c r="AB209" s="81"/>
      <c r="AC209" s="81"/>
      <c r="AD209" s="81"/>
      <c r="AE209" s="81"/>
      <c r="AF209" s="81"/>
      <c r="AG209" s="81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</row>
    <row r="210" spans="1:44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81"/>
      <c r="W210" s="81"/>
      <c r="X210" s="81"/>
      <c r="Y210" s="81"/>
      <c r="Z210" s="81"/>
      <c r="AA210" s="81"/>
      <c r="AB210" s="81"/>
      <c r="AC210" s="81"/>
      <c r="AD210" s="81"/>
      <c r="AE210" s="81"/>
      <c r="AF210" s="81"/>
      <c r="AG210" s="81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</row>
    <row r="211" spans="1:44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81"/>
      <c r="W211" s="81"/>
      <c r="X211" s="81"/>
      <c r="Y211" s="81"/>
      <c r="Z211" s="81"/>
      <c r="AA211" s="81"/>
      <c r="AB211" s="81"/>
      <c r="AC211" s="81"/>
      <c r="AD211" s="81"/>
      <c r="AE211" s="81"/>
      <c r="AF211" s="81"/>
      <c r="AG211" s="81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</row>
    <row r="212" spans="1:44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81"/>
      <c r="W212" s="81"/>
      <c r="X212" s="81"/>
      <c r="Y212" s="81"/>
      <c r="Z212" s="81"/>
      <c r="AA212" s="81"/>
      <c r="AB212" s="81"/>
      <c r="AC212" s="81"/>
      <c r="AD212" s="81"/>
      <c r="AE212" s="81"/>
      <c r="AF212" s="81"/>
      <c r="AG212" s="81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</row>
    <row r="213" spans="1:44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81"/>
      <c r="W213" s="81"/>
      <c r="X213" s="81"/>
      <c r="Y213" s="81"/>
      <c r="Z213" s="81"/>
      <c r="AA213" s="81"/>
      <c r="AB213" s="81"/>
      <c r="AC213" s="81"/>
      <c r="AD213" s="81"/>
      <c r="AE213" s="81"/>
      <c r="AF213" s="81"/>
      <c r="AG213" s="81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</row>
    <row r="214" spans="1:44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81"/>
      <c r="W214" s="81"/>
      <c r="X214" s="81"/>
      <c r="Y214" s="81"/>
      <c r="Z214" s="81"/>
      <c r="AA214" s="81"/>
      <c r="AB214" s="81"/>
      <c r="AC214" s="81"/>
      <c r="AD214" s="81"/>
      <c r="AE214" s="81"/>
      <c r="AF214" s="81"/>
      <c r="AG214" s="81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</row>
    <row r="215" spans="1:44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81"/>
      <c r="W215" s="81"/>
      <c r="X215" s="81"/>
      <c r="Y215" s="81"/>
      <c r="Z215" s="81"/>
      <c r="AA215" s="81"/>
      <c r="AB215" s="81"/>
      <c r="AC215" s="81"/>
      <c r="AD215" s="81"/>
      <c r="AE215" s="81"/>
      <c r="AF215" s="81"/>
      <c r="AG215" s="81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</row>
    <row r="216" spans="1:44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81"/>
      <c r="W216" s="81"/>
      <c r="X216" s="81"/>
      <c r="Y216" s="81"/>
      <c r="Z216" s="81"/>
      <c r="AA216" s="81"/>
      <c r="AB216" s="81"/>
      <c r="AC216" s="81"/>
      <c r="AD216" s="81"/>
      <c r="AE216" s="81"/>
      <c r="AF216" s="81"/>
      <c r="AG216" s="81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</row>
    <row r="217" spans="1:44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81"/>
      <c r="W217" s="81"/>
      <c r="X217" s="81"/>
      <c r="Y217" s="81"/>
      <c r="Z217" s="81"/>
      <c r="AA217" s="81"/>
      <c r="AB217" s="81"/>
      <c r="AC217" s="81"/>
      <c r="AD217" s="81"/>
      <c r="AE217" s="81"/>
      <c r="AF217" s="81"/>
      <c r="AG217" s="81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</row>
    <row r="218" spans="1:44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81"/>
      <c r="W218" s="81"/>
      <c r="X218" s="81"/>
      <c r="Y218" s="81"/>
      <c r="Z218" s="81"/>
      <c r="AA218" s="81"/>
      <c r="AB218" s="81"/>
      <c r="AC218" s="81"/>
      <c r="AD218" s="81"/>
      <c r="AE218" s="81"/>
      <c r="AF218" s="81"/>
      <c r="AG218" s="81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</row>
    <row r="219" spans="1:44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81"/>
      <c r="W219" s="81"/>
      <c r="X219" s="81"/>
      <c r="Y219" s="81"/>
      <c r="Z219" s="81"/>
      <c r="AA219" s="81"/>
      <c r="AB219" s="81"/>
      <c r="AC219" s="81"/>
      <c r="AD219" s="81"/>
      <c r="AE219" s="81"/>
      <c r="AF219" s="81"/>
      <c r="AG219" s="81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</row>
    <row r="220" spans="1:44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81"/>
      <c r="W220" s="81"/>
      <c r="X220" s="81"/>
      <c r="Y220" s="81"/>
      <c r="Z220" s="81"/>
      <c r="AA220" s="81"/>
      <c r="AB220" s="81"/>
      <c r="AC220" s="81"/>
      <c r="AD220" s="81"/>
      <c r="AE220" s="81"/>
      <c r="AF220" s="81"/>
      <c r="AG220" s="81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</row>
    <row r="221" spans="1:44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81"/>
      <c r="W221" s="81"/>
      <c r="X221" s="81"/>
      <c r="Y221" s="81"/>
      <c r="Z221" s="81"/>
      <c r="AA221" s="81"/>
      <c r="AB221" s="81"/>
      <c r="AC221" s="81"/>
      <c r="AD221" s="81"/>
      <c r="AE221" s="81"/>
      <c r="AF221" s="81"/>
      <c r="AG221" s="81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</row>
    <row r="222" spans="1:44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81"/>
      <c r="W222" s="81"/>
      <c r="X222" s="81"/>
      <c r="Y222" s="81"/>
      <c r="Z222" s="81"/>
      <c r="AA222" s="81"/>
      <c r="AB222" s="81"/>
      <c r="AC222" s="81"/>
      <c r="AD222" s="81"/>
      <c r="AE222" s="81"/>
      <c r="AF222" s="81"/>
      <c r="AG222" s="81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</row>
    <row r="223" spans="1:44" ht="15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81"/>
      <c r="W223" s="81"/>
      <c r="X223" s="81"/>
      <c r="Y223" s="81"/>
      <c r="Z223" s="81"/>
      <c r="AA223" s="81"/>
      <c r="AB223" s="81"/>
      <c r="AC223" s="81"/>
      <c r="AD223" s="81"/>
      <c r="AE223" s="81"/>
      <c r="AF223" s="81"/>
      <c r="AG223" s="81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</row>
    <row r="224" spans="1:44" ht="15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81"/>
      <c r="W224" s="81"/>
      <c r="X224" s="81"/>
      <c r="Y224" s="81"/>
      <c r="Z224" s="81"/>
      <c r="AA224" s="81"/>
      <c r="AB224" s="81"/>
      <c r="AC224" s="81"/>
      <c r="AD224" s="81"/>
      <c r="AE224" s="81"/>
      <c r="AF224" s="81"/>
      <c r="AG224" s="81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</row>
    <row r="225" spans="1:44" ht="15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81"/>
      <c r="W225" s="81"/>
      <c r="X225" s="81"/>
      <c r="Y225" s="81"/>
      <c r="Z225" s="81"/>
      <c r="AA225" s="81"/>
      <c r="AB225" s="81"/>
      <c r="AC225" s="81"/>
      <c r="AD225" s="81"/>
      <c r="AE225" s="81"/>
      <c r="AF225" s="81"/>
      <c r="AG225" s="81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</row>
    <row r="226" spans="1:44" ht="15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81"/>
      <c r="W226" s="81"/>
      <c r="X226" s="81"/>
      <c r="Y226" s="81"/>
      <c r="Z226" s="81"/>
      <c r="AA226" s="81"/>
      <c r="AB226" s="81"/>
      <c r="AC226" s="81"/>
      <c r="AD226" s="81"/>
      <c r="AE226" s="81"/>
      <c r="AF226" s="81"/>
      <c r="AG226" s="81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</row>
    <row r="227" spans="1:44" ht="15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81"/>
      <c r="W227" s="81"/>
      <c r="X227" s="81"/>
      <c r="Y227" s="81"/>
      <c r="Z227" s="81"/>
      <c r="AA227" s="81"/>
      <c r="AB227" s="81"/>
      <c r="AC227" s="81"/>
      <c r="AD227" s="81"/>
      <c r="AE227" s="81"/>
      <c r="AF227" s="81"/>
      <c r="AG227" s="81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</row>
    <row r="228" spans="1:44" ht="15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81"/>
      <c r="W228" s="81"/>
      <c r="X228" s="81"/>
      <c r="Y228" s="81"/>
      <c r="Z228" s="81"/>
      <c r="AA228" s="81"/>
      <c r="AB228" s="81"/>
      <c r="AC228" s="81"/>
      <c r="AD228" s="81"/>
      <c r="AE228" s="81"/>
      <c r="AF228" s="81"/>
      <c r="AG228" s="81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</row>
    <row r="229" spans="1:44" ht="15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81"/>
      <c r="W229" s="81"/>
      <c r="X229" s="81"/>
      <c r="Y229" s="81"/>
      <c r="Z229" s="81"/>
      <c r="AA229" s="81"/>
      <c r="AB229" s="81"/>
      <c r="AC229" s="81"/>
      <c r="AD229" s="81"/>
      <c r="AE229" s="81"/>
      <c r="AF229" s="81"/>
      <c r="AG229" s="81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</row>
    <row r="230" spans="1:44" ht="15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81"/>
      <c r="W230" s="81"/>
      <c r="X230" s="81"/>
      <c r="Y230" s="81"/>
      <c r="Z230" s="81"/>
      <c r="AA230" s="81"/>
      <c r="AB230" s="81"/>
      <c r="AC230" s="81"/>
      <c r="AD230" s="81"/>
      <c r="AE230" s="81"/>
      <c r="AF230" s="81"/>
      <c r="AG230" s="81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</row>
    <row r="231" spans="1:44" ht="15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81"/>
      <c r="W231" s="81"/>
      <c r="X231" s="81"/>
      <c r="Y231" s="81"/>
      <c r="Z231" s="81"/>
      <c r="AA231" s="81"/>
      <c r="AB231" s="81"/>
      <c r="AC231" s="81"/>
      <c r="AD231" s="81"/>
      <c r="AE231" s="81"/>
      <c r="AF231" s="81"/>
      <c r="AG231" s="81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</row>
    <row r="232" spans="1:44" ht="15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81"/>
      <c r="W232" s="81"/>
      <c r="X232" s="81"/>
      <c r="Y232" s="81"/>
      <c r="Z232" s="81"/>
      <c r="AA232" s="81"/>
      <c r="AB232" s="81"/>
      <c r="AC232" s="81"/>
      <c r="AD232" s="81"/>
      <c r="AE232" s="81"/>
      <c r="AF232" s="81"/>
      <c r="AG232" s="81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</row>
    <row r="233" spans="1:44" ht="15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81"/>
      <c r="W233" s="81"/>
      <c r="X233" s="81"/>
      <c r="Y233" s="81"/>
      <c r="Z233" s="81"/>
      <c r="AA233" s="81"/>
      <c r="AB233" s="81"/>
      <c r="AC233" s="81"/>
      <c r="AD233" s="81"/>
      <c r="AE233" s="81"/>
      <c r="AF233" s="81"/>
      <c r="AG233" s="81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</row>
    <row r="234" spans="1:44" ht="15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81"/>
      <c r="W234" s="81"/>
      <c r="X234" s="81"/>
      <c r="Y234" s="81"/>
      <c r="Z234" s="81"/>
      <c r="AA234" s="81"/>
      <c r="AB234" s="81"/>
      <c r="AC234" s="81"/>
      <c r="AD234" s="81"/>
      <c r="AE234" s="81"/>
      <c r="AF234" s="81"/>
      <c r="AG234" s="81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</row>
    <row r="235" spans="1:44" ht="15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81"/>
      <c r="W235" s="81"/>
      <c r="X235" s="81"/>
      <c r="Y235" s="81"/>
      <c r="Z235" s="81"/>
      <c r="AA235" s="81"/>
      <c r="AB235" s="81"/>
      <c r="AC235" s="81"/>
      <c r="AD235" s="81"/>
      <c r="AE235" s="81"/>
      <c r="AF235" s="81"/>
      <c r="AG235" s="81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</row>
    <row r="236" spans="1:44" ht="15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81"/>
      <c r="W236" s="81"/>
      <c r="X236" s="81"/>
      <c r="Y236" s="81"/>
      <c r="Z236" s="81"/>
      <c r="AA236" s="81"/>
      <c r="AB236" s="81"/>
      <c r="AC236" s="81"/>
      <c r="AD236" s="81"/>
      <c r="AE236" s="81"/>
      <c r="AF236" s="81"/>
      <c r="AG236" s="81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</row>
    <row r="237" spans="1:44" ht="15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81"/>
      <c r="W237" s="81"/>
      <c r="X237" s="81"/>
      <c r="Y237" s="81"/>
      <c r="Z237" s="81"/>
      <c r="AA237" s="81"/>
      <c r="AB237" s="81"/>
      <c r="AC237" s="81"/>
      <c r="AD237" s="81"/>
      <c r="AE237" s="81"/>
      <c r="AF237" s="81"/>
      <c r="AG237" s="81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</row>
    <row r="238" spans="1:44" ht="15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81"/>
      <c r="W238" s="81"/>
      <c r="X238" s="81"/>
      <c r="Y238" s="81"/>
      <c r="Z238" s="81"/>
      <c r="AA238" s="81"/>
      <c r="AB238" s="81"/>
      <c r="AC238" s="81"/>
      <c r="AD238" s="81"/>
      <c r="AE238" s="81"/>
      <c r="AF238" s="81"/>
      <c r="AG238" s="81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</row>
    <row r="239" spans="1:44" ht="15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81"/>
      <c r="W239" s="81"/>
      <c r="X239" s="81"/>
      <c r="Y239" s="81"/>
      <c r="Z239" s="81"/>
      <c r="AA239" s="81"/>
      <c r="AB239" s="81"/>
      <c r="AC239" s="81"/>
      <c r="AD239" s="81"/>
      <c r="AE239" s="81"/>
      <c r="AF239" s="81"/>
      <c r="AG239" s="81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</row>
    <row r="240" spans="1:44" ht="15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81"/>
      <c r="W240" s="81"/>
      <c r="X240" s="81"/>
      <c r="Y240" s="81"/>
      <c r="Z240" s="81"/>
      <c r="AA240" s="81"/>
      <c r="AB240" s="81"/>
      <c r="AC240" s="81"/>
      <c r="AD240" s="81"/>
      <c r="AE240" s="81"/>
      <c r="AF240" s="81"/>
      <c r="AG240" s="81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</row>
    <row r="241" spans="1:44" ht="15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81"/>
      <c r="W241" s="81"/>
      <c r="X241" s="81"/>
      <c r="Y241" s="81"/>
      <c r="Z241" s="81"/>
      <c r="AA241" s="81"/>
      <c r="AB241" s="81"/>
      <c r="AC241" s="81"/>
      <c r="AD241" s="81"/>
      <c r="AE241" s="81"/>
      <c r="AF241" s="81"/>
      <c r="AG241" s="81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</row>
    <row r="242" spans="1:44" ht="15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81"/>
      <c r="W242" s="81"/>
      <c r="X242" s="81"/>
      <c r="Y242" s="81"/>
      <c r="Z242" s="81"/>
      <c r="AA242" s="81"/>
      <c r="AB242" s="81"/>
      <c r="AC242" s="81"/>
      <c r="AD242" s="81"/>
      <c r="AE242" s="81"/>
      <c r="AF242" s="81"/>
      <c r="AG242" s="81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</row>
    <row r="243" spans="1:44" ht="15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81"/>
      <c r="W243" s="81"/>
      <c r="X243" s="81"/>
      <c r="Y243" s="81"/>
      <c r="Z243" s="81"/>
      <c r="AA243" s="81"/>
      <c r="AB243" s="81"/>
      <c r="AC243" s="81"/>
      <c r="AD243" s="81"/>
      <c r="AE243" s="81"/>
      <c r="AF243" s="81"/>
      <c r="AG243" s="81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</row>
    <row r="244" spans="1:44" ht="15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81"/>
      <c r="W244" s="81"/>
      <c r="X244" s="81"/>
      <c r="Y244" s="81"/>
      <c r="Z244" s="81"/>
      <c r="AA244" s="81"/>
      <c r="AB244" s="81"/>
      <c r="AC244" s="81"/>
      <c r="AD244" s="81"/>
      <c r="AE244" s="81"/>
      <c r="AF244" s="81"/>
      <c r="AG244" s="81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</row>
    <row r="245" spans="1:44" ht="15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81"/>
      <c r="W245" s="81"/>
      <c r="X245" s="81"/>
      <c r="Y245" s="81"/>
      <c r="Z245" s="81"/>
      <c r="AA245" s="81"/>
      <c r="AB245" s="81"/>
      <c r="AC245" s="81"/>
      <c r="AD245" s="81"/>
      <c r="AE245" s="81"/>
      <c r="AF245" s="81"/>
      <c r="AG245" s="81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</row>
    <row r="246" spans="1:44" ht="15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81"/>
      <c r="W246" s="81"/>
      <c r="X246" s="81"/>
      <c r="Y246" s="81"/>
      <c r="Z246" s="81"/>
      <c r="AA246" s="81"/>
      <c r="AB246" s="81"/>
      <c r="AC246" s="81"/>
      <c r="AD246" s="81"/>
      <c r="AE246" s="81"/>
      <c r="AF246" s="81"/>
      <c r="AG246" s="81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</row>
    <row r="247" spans="1:44" ht="15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81"/>
      <c r="W247" s="81"/>
      <c r="X247" s="81"/>
      <c r="Y247" s="81"/>
      <c r="Z247" s="81"/>
      <c r="AA247" s="81"/>
      <c r="AB247" s="81"/>
      <c r="AC247" s="81"/>
      <c r="AD247" s="81"/>
      <c r="AE247" s="81"/>
      <c r="AF247" s="81"/>
      <c r="AG247" s="81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</row>
    <row r="248" spans="1:44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81"/>
      <c r="W248" s="81"/>
      <c r="X248" s="81"/>
      <c r="Y248" s="81"/>
      <c r="Z248" s="81"/>
      <c r="AA248" s="81"/>
      <c r="AB248" s="81"/>
      <c r="AC248" s="81"/>
      <c r="AD248" s="81"/>
      <c r="AE248" s="81"/>
      <c r="AF248" s="81"/>
      <c r="AG248" s="81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</row>
    <row r="249" spans="1:44" ht="15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81"/>
      <c r="W249" s="81"/>
      <c r="X249" s="81"/>
      <c r="Y249" s="81"/>
      <c r="Z249" s="81"/>
      <c r="AA249" s="81"/>
      <c r="AB249" s="81"/>
      <c r="AC249" s="81"/>
      <c r="AD249" s="81"/>
      <c r="AE249" s="81"/>
      <c r="AF249" s="81"/>
      <c r="AG249" s="81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</row>
    <row r="250" spans="1:44" ht="15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81"/>
      <c r="W250" s="81"/>
      <c r="X250" s="81"/>
      <c r="Y250" s="81"/>
      <c r="Z250" s="81"/>
      <c r="AA250" s="81"/>
      <c r="AB250" s="81"/>
      <c r="AC250" s="81"/>
      <c r="AD250" s="81"/>
      <c r="AE250" s="81"/>
      <c r="AF250" s="81"/>
      <c r="AG250" s="81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</row>
    <row r="251" spans="1:44" ht="15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81"/>
      <c r="W251" s="81"/>
      <c r="X251" s="81"/>
      <c r="Y251" s="81"/>
      <c r="Z251" s="81"/>
      <c r="AA251" s="81"/>
      <c r="AB251" s="81"/>
      <c r="AC251" s="81"/>
      <c r="AD251" s="81"/>
      <c r="AE251" s="81"/>
      <c r="AF251" s="81"/>
      <c r="AG251" s="81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</row>
    <row r="252" spans="1:44" ht="15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81"/>
      <c r="W252" s="81"/>
      <c r="X252" s="81"/>
      <c r="Y252" s="81"/>
      <c r="Z252" s="81"/>
      <c r="AA252" s="81"/>
      <c r="AB252" s="81"/>
      <c r="AC252" s="81"/>
      <c r="AD252" s="81"/>
      <c r="AE252" s="81"/>
      <c r="AF252" s="81"/>
      <c r="AG252" s="81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</row>
    <row r="253" spans="1:44" ht="15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81"/>
      <c r="W253" s="81"/>
      <c r="X253" s="81"/>
      <c r="Y253" s="81"/>
      <c r="Z253" s="81"/>
      <c r="AA253" s="81"/>
      <c r="AB253" s="81"/>
      <c r="AC253" s="81"/>
      <c r="AD253" s="81"/>
      <c r="AE253" s="81"/>
      <c r="AF253" s="81"/>
      <c r="AG253" s="81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</row>
    <row r="254" spans="1:44" ht="15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81"/>
      <c r="W254" s="81"/>
      <c r="X254" s="81"/>
      <c r="Y254" s="81"/>
      <c r="Z254" s="81"/>
      <c r="AA254" s="81"/>
      <c r="AB254" s="81"/>
      <c r="AC254" s="81"/>
      <c r="AD254" s="81"/>
      <c r="AE254" s="81"/>
      <c r="AF254" s="81"/>
      <c r="AG254" s="81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</row>
    <row r="255" spans="1:44" ht="15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81"/>
      <c r="W255" s="81"/>
      <c r="X255" s="81"/>
      <c r="Y255" s="81"/>
      <c r="Z255" s="81"/>
      <c r="AA255" s="81"/>
      <c r="AB255" s="81"/>
      <c r="AC255" s="81"/>
      <c r="AD255" s="81"/>
      <c r="AE255" s="81"/>
      <c r="AF255" s="81"/>
      <c r="AG255" s="81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</row>
    <row r="256" spans="1:44" ht="15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81"/>
      <c r="W256" s="81"/>
      <c r="X256" s="81"/>
      <c r="Y256" s="81"/>
      <c r="Z256" s="81"/>
      <c r="AA256" s="81"/>
      <c r="AB256" s="81"/>
      <c r="AC256" s="81"/>
      <c r="AD256" s="81"/>
      <c r="AE256" s="81"/>
      <c r="AF256" s="81"/>
      <c r="AG256" s="81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</row>
    <row r="257" spans="1:44" ht="15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81"/>
      <c r="W257" s="81"/>
      <c r="X257" s="81"/>
      <c r="Y257" s="81"/>
      <c r="Z257" s="81"/>
      <c r="AA257" s="81"/>
      <c r="AB257" s="81"/>
      <c r="AC257" s="81"/>
      <c r="AD257" s="81"/>
      <c r="AE257" s="81"/>
      <c r="AF257" s="81"/>
      <c r="AG257" s="81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</row>
    <row r="258" spans="1:44" ht="15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81"/>
      <c r="W258" s="81"/>
      <c r="X258" s="81"/>
      <c r="Y258" s="81"/>
      <c r="Z258" s="81"/>
      <c r="AA258" s="81"/>
      <c r="AB258" s="81"/>
      <c r="AC258" s="81"/>
      <c r="AD258" s="81"/>
      <c r="AE258" s="81"/>
      <c r="AF258" s="81"/>
      <c r="AG258" s="81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</row>
    <row r="259" spans="1:44" ht="15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81"/>
      <c r="W259" s="81"/>
      <c r="X259" s="81"/>
      <c r="Y259" s="81"/>
      <c r="Z259" s="81"/>
      <c r="AA259" s="81"/>
      <c r="AB259" s="81"/>
      <c r="AC259" s="81"/>
      <c r="AD259" s="81"/>
      <c r="AE259" s="81"/>
      <c r="AF259" s="81"/>
      <c r="AG259" s="81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</row>
    <row r="260" spans="1:44" ht="15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81"/>
      <c r="W260" s="81"/>
      <c r="X260" s="81"/>
      <c r="Y260" s="81"/>
      <c r="Z260" s="81"/>
      <c r="AA260" s="81"/>
      <c r="AB260" s="81"/>
      <c r="AC260" s="81"/>
      <c r="AD260" s="81"/>
      <c r="AE260" s="81"/>
      <c r="AF260" s="81"/>
      <c r="AG260" s="81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</row>
    <row r="261" spans="1:44" ht="15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81"/>
      <c r="W261" s="81"/>
      <c r="X261" s="81"/>
      <c r="Y261" s="81"/>
      <c r="Z261" s="81"/>
      <c r="AA261" s="81"/>
      <c r="AB261" s="81"/>
      <c r="AC261" s="81"/>
      <c r="AD261" s="81"/>
      <c r="AE261" s="81"/>
      <c r="AF261" s="81"/>
      <c r="AG261" s="81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</row>
    <row r="262" spans="1:44" ht="15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81"/>
      <c r="W262" s="81"/>
      <c r="X262" s="81"/>
      <c r="Y262" s="81"/>
      <c r="Z262" s="81"/>
      <c r="AA262" s="81"/>
      <c r="AB262" s="81"/>
      <c r="AC262" s="81"/>
      <c r="AD262" s="81"/>
      <c r="AE262" s="81"/>
      <c r="AF262" s="81"/>
      <c r="AG262" s="81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</row>
    <row r="263" spans="1:44" ht="15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81"/>
      <c r="W263" s="81"/>
      <c r="X263" s="81"/>
      <c r="Y263" s="81"/>
      <c r="Z263" s="81"/>
      <c r="AA263" s="81"/>
      <c r="AB263" s="81"/>
      <c r="AC263" s="81"/>
      <c r="AD263" s="81"/>
      <c r="AE263" s="81"/>
      <c r="AF263" s="81"/>
      <c r="AG263" s="81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</row>
    <row r="264" spans="1:44" ht="15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81"/>
      <c r="W264" s="81"/>
      <c r="X264" s="81"/>
      <c r="Y264" s="81"/>
      <c r="Z264" s="81"/>
      <c r="AA264" s="81"/>
      <c r="AB264" s="81"/>
      <c r="AC264" s="81"/>
      <c r="AD264" s="81"/>
      <c r="AE264" s="81"/>
      <c r="AF264" s="81"/>
      <c r="AG264" s="81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</row>
    <row r="265" spans="1:44" ht="15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81"/>
      <c r="W265" s="81"/>
      <c r="X265" s="81"/>
      <c r="Y265" s="81"/>
      <c r="Z265" s="81"/>
      <c r="AA265" s="81"/>
      <c r="AB265" s="81"/>
      <c r="AC265" s="81"/>
      <c r="AD265" s="81"/>
      <c r="AE265" s="81"/>
      <c r="AF265" s="81"/>
      <c r="AG265" s="81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</row>
    <row r="266" spans="1:44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81"/>
      <c r="W266" s="81"/>
      <c r="X266" s="81"/>
      <c r="Y266" s="81"/>
      <c r="Z266" s="81"/>
      <c r="AA266" s="81"/>
      <c r="AB266" s="81"/>
      <c r="AC266" s="81"/>
      <c r="AD266" s="81"/>
      <c r="AE266" s="81"/>
      <c r="AF266" s="81"/>
      <c r="AG266" s="81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</row>
    <row r="267" spans="1:44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81"/>
      <c r="W267" s="81"/>
      <c r="X267" s="81"/>
      <c r="Y267" s="81"/>
      <c r="Z267" s="81"/>
      <c r="AA267" s="81"/>
      <c r="AB267" s="81"/>
      <c r="AC267" s="81"/>
      <c r="AD267" s="81"/>
      <c r="AE267" s="81"/>
      <c r="AF267" s="81"/>
      <c r="AG267" s="81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</row>
    <row r="268" spans="1:44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81"/>
      <c r="W268" s="81"/>
      <c r="X268" s="81"/>
      <c r="Y268" s="81"/>
      <c r="Z268" s="81"/>
      <c r="AA268" s="81"/>
      <c r="AB268" s="81"/>
      <c r="AC268" s="81"/>
      <c r="AD268" s="81"/>
      <c r="AE268" s="81"/>
      <c r="AF268" s="81"/>
      <c r="AG268" s="81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</row>
    <row r="269" spans="1:44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81"/>
      <c r="W269" s="81"/>
      <c r="X269" s="81"/>
      <c r="Y269" s="81"/>
      <c r="Z269" s="81"/>
      <c r="AA269" s="81"/>
      <c r="AB269" s="81"/>
      <c r="AC269" s="81"/>
      <c r="AD269" s="81"/>
      <c r="AE269" s="81"/>
      <c r="AF269" s="81"/>
      <c r="AG269" s="81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</row>
    <row r="270" spans="1:44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81"/>
      <c r="W270" s="81"/>
      <c r="X270" s="81"/>
      <c r="Y270" s="81"/>
      <c r="Z270" s="81"/>
      <c r="AA270" s="81"/>
      <c r="AB270" s="81"/>
      <c r="AC270" s="81"/>
      <c r="AD270" s="81"/>
      <c r="AE270" s="81"/>
      <c r="AF270" s="81"/>
      <c r="AG270" s="81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</row>
    <row r="271" spans="1:44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81"/>
      <c r="W271" s="81"/>
      <c r="X271" s="81"/>
      <c r="Y271" s="81"/>
      <c r="Z271" s="81"/>
      <c r="AA271" s="81"/>
      <c r="AB271" s="81"/>
      <c r="AC271" s="81"/>
      <c r="AD271" s="81"/>
      <c r="AE271" s="81"/>
      <c r="AF271" s="81"/>
      <c r="AG271" s="81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</row>
    <row r="272" spans="1:44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81"/>
      <c r="W272" s="81"/>
      <c r="X272" s="81"/>
      <c r="Y272" s="81"/>
      <c r="Z272" s="81"/>
      <c r="AA272" s="81"/>
      <c r="AB272" s="81"/>
      <c r="AC272" s="81"/>
      <c r="AD272" s="81"/>
      <c r="AE272" s="81"/>
      <c r="AF272" s="81"/>
      <c r="AG272" s="81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</row>
    <row r="273" spans="1:44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81"/>
      <c r="W273" s="81"/>
      <c r="X273" s="81"/>
      <c r="Y273" s="81"/>
      <c r="Z273" s="81"/>
      <c r="AA273" s="81"/>
      <c r="AB273" s="81"/>
      <c r="AC273" s="81"/>
      <c r="AD273" s="81"/>
      <c r="AE273" s="81"/>
      <c r="AF273" s="81"/>
      <c r="AG273" s="81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</row>
    <row r="274" spans="1:44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81"/>
      <c r="W274" s="81"/>
      <c r="X274" s="81"/>
      <c r="Y274" s="81"/>
      <c r="Z274" s="81"/>
      <c r="AA274" s="81"/>
      <c r="AB274" s="81"/>
      <c r="AC274" s="81"/>
      <c r="AD274" s="81"/>
      <c r="AE274" s="81"/>
      <c r="AF274" s="81"/>
      <c r="AG274" s="81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</row>
    <row r="275" spans="1:44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81"/>
      <c r="W275" s="81"/>
      <c r="X275" s="81"/>
      <c r="Y275" s="81"/>
      <c r="Z275" s="81"/>
      <c r="AA275" s="81"/>
      <c r="AB275" s="81"/>
      <c r="AC275" s="81"/>
      <c r="AD275" s="81"/>
      <c r="AE275" s="81"/>
      <c r="AF275" s="81"/>
      <c r="AG275" s="81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</row>
    <row r="276" spans="1:44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81"/>
      <c r="W276" s="81"/>
      <c r="X276" s="81"/>
      <c r="Y276" s="81"/>
      <c r="Z276" s="81"/>
      <c r="AA276" s="81"/>
      <c r="AB276" s="81"/>
      <c r="AC276" s="81"/>
      <c r="AD276" s="81"/>
      <c r="AE276" s="81"/>
      <c r="AF276" s="81"/>
      <c r="AG276" s="81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</row>
    <row r="277" spans="1:44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81"/>
      <c r="W277" s="81"/>
      <c r="X277" s="81"/>
      <c r="Y277" s="81"/>
      <c r="Z277" s="81"/>
      <c r="AA277" s="81"/>
      <c r="AB277" s="81"/>
      <c r="AC277" s="81"/>
      <c r="AD277" s="81"/>
      <c r="AE277" s="81"/>
      <c r="AF277" s="81"/>
      <c r="AG277" s="81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</row>
    <row r="278" spans="1:44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81"/>
      <c r="W278" s="81"/>
      <c r="X278" s="81"/>
      <c r="Y278" s="81"/>
      <c r="Z278" s="81"/>
      <c r="AA278" s="81"/>
      <c r="AB278" s="81"/>
      <c r="AC278" s="81"/>
      <c r="AD278" s="81"/>
      <c r="AE278" s="81"/>
      <c r="AF278" s="81"/>
      <c r="AG278" s="81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</row>
    <row r="279" spans="1:44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81"/>
      <c r="W279" s="81"/>
      <c r="X279" s="81"/>
      <c r="Y279" s="81"/>
      <c r="Z279" s="81"/>
      <c r="AA279" s="81"/>
      <c r="AB279" s="81"/>
      <c r="AC279" s="81"/>
      <c r="AD279" s="81"/>
      <c r="AE279" s="81"/>
      <c r="AF279" s="81"/>
      <c r="AG279" s="81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</row>
    <row r="280" spans="1:44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81"/>
      <c r="W280" s="81"/>
      <c r="X280" s="81"/>
      <c r="Y280" s="81"/>
      <c r="Z280" s="81"/>
      <c r="AA280" s="81"/>
      <c r="AB280" s="81"/>
      <c r="AC280" s="81"/>
      <c r="AD280" s="81"/>
      <c r="AE280" s="81"/>
      <c r="AF280" s="81"/>
      <c r="AG280" s="81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</row>
    <row r="281" spans="1:44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81"/>
      <c r="W281" s="81"/>
      <c r="X281" s="81"/>
      <c r="Y281" s="81"/>
      <c r="Z281" s="81"/>
      <c r="AA281" s="81"/>
      <c r="AB281" s="81"/>
      <c r="AC281" s="81"/>
      <c r="AD281" s="81"/>
      <c r="AE281" s="81"/>
      <c r="AF281" s="81"/>
      <c r="AG281" s="81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</row>
    <row r="282" spans="1:44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81"/>
      <c r="W282" s="81"/>
      <c r="X282" s="81"/>
      <c r="Y282" s="81"/>
      <c r="Z282" s="81"/>
      <c r="AA282" s="81"/>
      <c r="AB282" s="81"/>
      <c r="AC282" s="81"/>
      <c r="AD282" s="81"/>
      <c r="AE282" s="81"/>
      <c r="AF282" s="81"/>
      <c r="AG282" s="81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</row>
    <row r="283" spans="1:44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81"/>
      <c r="W283" s="81"/>
      <c r="X283" s="81"/>
      <c r="Y283" s="81"/>
      <c r="Z283" s="81"/>
      <c r="AA283" s="81"/>
      <c r="AB283" s="81"/>
      <c r="AC283" s="81"/>
      <c r="AD283" s="81"/>
      <c r="AE283" s="81"/>
      <c r="AF283" s="81"/>
      <c r="AG283" s="81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</row>
    <row r="284" spans="1:44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81"/>
      <c r="W284" s="81"/>
      <c r="X284" s="81"/>
      <c r="Y284" s="81"/>
      <c r="Z284" s="81"/>
      <c r="AA284" s="81"/>
      <c r="AB284" s="81"/>
      <c r="AC284" s="81"/>
      <c r="AD284" s="81"/>
      <c r="AE284" s="81"/>
      <c r="AF284" s="81"/>
      <c r="AG284" s="81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</row>
    <row r="285" spans="1:44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81"/>
      <c r="W285" s="81"/>
      <c r="X285" s="81"/>
      <c r="Y285" s="81"/>
      <c r="Z285" s="81"/>
      <c r="AA285" s="81"/>
      <c r="AB285" s="81"/>
      <c r="AC285" s="81"/>
      <c r="AD285" s="81"/>
      <c r="AE285" s="81"/>
      <c r="AF285" s="81"/>
      <c r="AG285" s="81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</row>
    <row r="286" spans="1:44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81"/>
      <c r="W286" s="81"/>
      <c r="X286" s="81"/>
      <c r="Y286" s="81"/>
      <c r="Z286" s="81"/>
      <c r="AA286" s="81"/>
      <c r="AB286" s="81"/>
      <c r="AC286" s="81"/>
      <c r="AD286" s="81"/>
      <c r="AE286" s="81"/>
      <c r="AF286" s="81"/>
      <c r="AG286" s="81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</row>
    <row r="287" spans="1:44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81"/>
      <c r="W287" s="81"/>
      <c r="X287" s="81"/>
      <c r="Y287" s="81"/>
      <c r="Z287" s="81"/>
      <c r="AA287" s="81"/>
      <c r="AB287" s="81"/>
      <c r="AC287" s="81"/>
      <c r="AD287" s="81"/>
      <c r="AE287" s="81"/>
      <c r="AF287" s="81"/>
      <c r="AG287" s="81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</row>
    <row r="288" spans="1:44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81"/>
      <c r="W288" s="81"/>
      <c r="X288" s="81"/>
      <c r="Y288" s="81"/>
      <c r="Z288" s="81"/>
      <c r="AA288" s="81"/>
      <c r="AB288" s="81"/>
      <c r="AC288" s="81"/>
      <c r="AD288" s="81"/>
      <c r="AE288" s="81"/>
      <c r="AF288" s="81"/>
      <c r="AG288" s="81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</row>
    <row r="289" spans="1:44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81"/>
      <c r="W289" s="81"/>
      <c r="X289" s="81"/>
      <c r="Y289" s="81"/>
      <c r="Z289" s="81"/>
      <c r="AA289" s="81"/>
      <c r="AB289" s="81"/>
      <c r="AC289" s="81"/>
      <c r="AD289" s="81"/>
      <c r="AE289" s="81"/>
      <c r="AF289" s="81"/>
      <c r="AG289" s="81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</row>
    <row r="290" spans="1:44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81"/>
      <c r="W290" s="81"/>
      <c r="X290" s="81"/>
      <c r="Y290" s="81"/>
      <c r="Z290" s="81"/>
      <c r="AA290" s="81"/>
      <c r="AB290" s="81"/>
      <c r="AC290" s="81"/>
      <c r="AD290" s="81"/>
      <c r="AE290" s="81"/>
      <c r="AF290" s="81"/>
      <c r="AG290" s="81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</row>
    <row r="291" spans="1:44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81"/>
      <c r="W291" s="81"/>
      <c r="X291" s="81"/>
      <c r="Y291" s="81"/>
      <c r="Z291" s="81"/>
      <c r="AA291" s="81"/>
      <c r="AB291" s="81"/>
      <c r="AC291" s="81"/>
      <c r="AD291" s="81"/>
      <c r="AE291" s="81"/>
      <c r="AF291" s="81"/>
      <c r="AG291" s="81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</row>
    <row r="292" spans="1:44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81"/>
      <c r="W292" s="81"/>
      <c r="X292" s="81"/>
      <c r="Y292" s="81"/>
      <c r="Z292" s="81"/>
      <c r="AA292" s="81"/>
      <c r="AB292" s="81"/>
      <c r="AC292" s="81"/>
      <c r="AD292" s="81"/>
      <c r="AE292" s="81"/>
      <c r="AF292" s="81"/>
      <c r="AG292" s="81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</row>
    <row r="293" spans="1:44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81"/>
      <c r="W293" s="81"/>
      <c r="X293" s="81"/>
      <c r="Y293" s="81"/>
      <c r="Z293" s="81"/>
      <c r="AA293" s="81"/>
      <c r="AB293" s="81"/>
      <c r="AC293" s="81"/>
      <c r="AD293" s="81"/>
      <c r="AE293" s="81"/>
      <c r="AF293" s="81"/>
      <c r="AG293" s="81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</row>
    <row r="294" spans="1:44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81"/>
      <c r="W294" s="81"/>
      <c r="X294" s="81"/>
      <c r="Y294" s="81"/>
      <c r="Z294" s="81"/>
      <c r="AA294" s="81"/>
      <c r="AB294" s="81"/>
      <c r="AC294" s="81"/>
      <c r="AD294" s="81"/>
      <c r="AE294" s="81"/>
      <c r="AF294" s="81"/>
      <c r="AG294" s="81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</row>
    <row r="295" spans="1:44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81"/>
      <c r="W295" s="81"/>
      <c r="X295" s="81"/>
      <c r="Y295" s="81"/>
      <c r="Z295" s="81"/>
      <c r="AA295" s="81"/>
      <c r="AB295" s="81"/>
      <c r="AC295" s="81"/>
      <c r="AD295" s="81"/>
      <c r="AE295" s="81"/>
      <c r="AF295" s="81"/>
      <c r="AG295" s="81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</row>
    <row r="296" spans="1:44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81"/>
      <c r="W296" s="81"/>
      <c r="X296" s="81"/>
      <c r="Y296" s="81"/>
      <c r="Z296" s="81"/>
      <c r="AA296" s="81"/>
      <c r="AB296" s="81"/>
      <c r="AC296" s="81"/>
      <c r="AD296" s="81"/>
      <c r="AE296" s="81"/>
      <c r="AF296" s="81"/>
      <c r="AG296" s="81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</row>
    <row r="297" spans="1:44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81"/>
      <c r="W297" s="81"/>
      <c r="X297" s="81"/>
      <c r="Y297" s="81"/>
      <c r="Z297" s="81"/>
      <c r="AA297" s="81"/>
      <c r="AB297" s="81"/>
      <c r="AC297" s="81"/>
      <c r="AD297" s="81"/>
      <c r="AE297" s="81"/>
      <c r="AF297" s="81"/>
      <c r="AG297" s="81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</row>
    <row r="298" spans="1:44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81"/>
      <c r="W298" s="81"/>
      <c r="X298" s="81"/>
      <c r="Y298" s="81"/>
      <c r="Z298" s="81"/>
      <c r="AA298" s="81"/>
      <c r="AB298" s="81"/>
      <c r="AC298" s="81"/>
      <c r="AD298" s="81"/>
      <c r="AE298" s="81"/>
      <c r="AF298" s="81"/>
      <c r="AG298" s="81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</row>
    <row r="299" spans="1:44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81"/>
      <c r="W299" s="81"/>
      <c r="X299" s="81"/>
      <c r="Y299" s="81"/>
      <c r="Z299" s="81"/>
      <c r="AA299" s="81"/>
      <c r="AB299" s="81"/>
      <c r="AC299" s="81"/>
      <c r="AD299" s="81"/>
      <c r="AE299" s="81"/>
      <c r="AF299" s="81"/>
      <c r="AG299" s="81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</row>
    <row r="300" spans="1:44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81"/>
      <c r="W300" s="81"/>
      <c r="X300" s="81"/>
      <c r="Y300" s="81"/>
      <c r="Z300" s="81"/>
      <c r="AA300" s="81"/>
      <c r="AB300" s="81"/>
      <c r="AC300" s="81"/>
      <c r="AD300" s="81"/>
      <c r="AE300" s="81"/>
      <c r="AF300" s="81"/>
      <c r="AG300" s="81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</row>
    <row r="301" spans="1:44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81"/>
      <c r="W301" s="81"/>
      <c r="X301" s="81"/>
      <c r="Y301" s="81"/>
      <c r="Z301" s="81"/>
      <c r="AA301" s="81"/>
      <c r="AB301" s="81"/>
      <c r="AC301" s="81"/>
      <c r="AD301" s="81"/>
      <c r="AE301" s="81"/>
      <c r="AF301" s="81"/>
      <c r="AG301" s="81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</row>
    <row r="302" spans="1:44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81"/>
      <c r="W302" s="81"/>
      <c r="X302" s="81"/>
      <c r="Y302" s="81"/>
      <c r="Z302" s="81"/>
      <c r="AA302" s="81"/>
      <c r="AB302" s="81"/>
      <c r="AC302" s="81"/>
      <c r="AD302" s="81"/>
      <c r="AE302" s="81"/>
      <c r="AF302" s="81"/>
      <c r="AG302" s="81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</row>
    <row r="303" spans="1:44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81"/>
      <c r="W303" s="81"/>
      <c r="X303" s="81"/>
      <c r="Y303" s="81"/>
      <c r="Z303" s="81"/>
      <c r="AA303" s="81"/>
      <c r="AB303" s="81"/>
      <c r="AC303" s="81"/>
      <c r="AD303" s="81"/>
      <c r="AE303" s="81"/>
      <c r="AF303" s="81"/>
      <c r="AG303" s="81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</row>
    <row r="304" spans="1:44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81"/>
      <c r="W304" s="81"/>
      <c r="X304" s="81"/>
      <c r="Y304" s="81"/>
      <c r="Z304" s="81"/>
      <c r="AA304" s="81"/>
      <c r="AB304" s="81"/>
      <c r="AC304" s="81"/>
      <c r="AD304" s="81"/>
      <c r="AE304" s="81"/>
      <c r="AF304" s="81"/>
      <c r="AG304" s="81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</row>
    <row r="305" spans="1:44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81"/>
      <c r="W305" s="81"/>
      <c r="X305" s="81"/>
      <c r="Y305" s="81"/>
      <c r="Z305" s="81"/>
      <c r="AA305" s="81"/>
      <c r="AB305" s="81"/>
      <c r="AC305" s="81"/>
      <c r="AD305" s="81"/>
      <c r="AE305" s="81"/>
      <c r="AF305" s="81"/>
      <c r="AG305" s="81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</row>
    <row r="306" spans="1:44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81"/>
      <c r="W306" s="81"/>
      <c r="X306" s="81"/>
      <c r="Y306" s="81"/>
      <c r="Z306" s="81"/>
      <c r="AA306" s="81"/>
      <c r="AB306" s="81"/>
      <c r="AC306" s="81"/>
      <c r="AD306" s="81"/>
      <c r="AE306" s="81"/>
      <c r="AF306" s="81"/>
      <c r="AG306" s="81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</row>
    <row r="307" spans="1:44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81"/>
      <c r="W307" s="81"/>
      <c r="X307" s="81"/>
      <c r="Y307" s="81"/>
      <c r="Z307" s="81"/>
      <c r="AA307" s="81"/>
      <c r="AB307" s="81"/>
      <c r="AC307" s="81"/>
      <c r="AD307" s="81"/>
      <c r="AE307" s="81"/>
      <c r="AF307" s="81"/>
      <c r="AG307" s="81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</row>
    <row r="308" spans="1:44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81"/>
      <c r="W308" s="81"/>
      <c r="X308" s="81"/>
      <c r="Y308" s="81"/>
      <c r="Z308" s="81"/>
      <c r="AA308" s="81"/>
      <c r="AB308" s="81"/>
      <c r="AC308" s="81"/>
      <c r="AD308" s="81"/>
      <c r="AE308" s="81"/>
      <c r="AF308" s="81"/>
      <c r="AG308" s="81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</row>
    <row r="309" spans="1:44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81"/>
      <c r="W309" s="81"/>
      <c r="X309" s="81"/>
      <c r="Y309" s="81"/>
      <c r="Z309" s="81"/>
      <c r="AA309" s="81"/>
      <c r="AB309" s="81"/>
      <c r="AC309" s="81"/>
      <c r="AD309" s="81"/>
      <c r="AE309" s="81"/>
      <c r="AF309" s="81"/>
      <c r="AG309" s="81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</row>
    <row r="310" spans="1:44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81"/>
      <c r="W310" s="81"/>
      <c r="X310" s="81"/>
      <c r="Y310" s="81"/>
      <c r="Z310" s="81"/>
      <c r="AA310" s="81"/>
      <c r="AB310" s="81"/>
      <c r="AC310" s="81"/>
      <c r="AD310" s="81"/>
      <c r="AE310" s="81"/>
      <c r="AF310" s="81"/>
      <c r="AG310" s="81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</row>
    <row r="311" spans="1:44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81"/>
      <c r="W311" s="81"/>
      <c r="X311" s="81"/>
      <c r="Y311" s="81"/>
      <c r="Z311" s="81"/>
      <c r="AA311" s="81"/>
      <c r="AB311" s="81"/>
      <c r="AC311" s="81"/>
      <c r="AD311" s="81"/>
      <c r="AE311" s="81"/>
      <c r="AF311" s="81"/>
      <c r="AG311" s="81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</row>
    <row r="312" spans="1:44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81"/>
      <c r="W312" s="81"/>
      <c r="X312" s="81"/>
      <c r="Y312" s="81"/>
      <c r="Z312" s="81"/>
      <c r="AA312" s="81"/>
      <c r="AB312" s="81"/>
      <c r="AC312" s="81"/>
      <c r="AD312" s="81"/>
      <c r="AE312" s="81"/>
      <c r="AF312" s="81"/>
      <c r="AG312" s="81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</row>
    <row r="313" spans="1:44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81"/>
      <c r="W313" s="81"/>
      <c r="X313" s="81"/>
      <c r="Y313" s="81"/>
      <c r="Z313" s="81"/>
      <c r="AA313" s="81"/>
      <c r="AB313" s="81"/>
      <c r="AC313" s="81"/>
      <c r="AD313" s="81"/>
      <c r="AE313" s="81"/>
      <c r="AF313" s="81"/>
      <c r="AG313" s="81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</row>
    <row r="314" spans="1:44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81"/>
      <c r="W314" s="81"/>
      <c r="X314" s="81"/>
      <c r="Y314" s="81"/>
      <c r="Z314" s="81"/>
      <c r="AA314" s="81"/>
      <c r="AB314" s="81"/>
      <c r="AC314" s="81"/>
      <c r="AD314" s="81"/>
      <c r="AE314" s="81"/>
      <c r="AF314" s="81"/>
      <c r="AG314" s="81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</row>
    <row r="315" spans="1:44" ht="15.75" customHeight="1" x14ac:dyDescent="0.25"/>
    <row r="316" spans="1:44" ht="15.75" customHeight="1" x14ac:dyDescent="0.25"/>
    <row r="317" spans="1:44" ht="15.75" customHeight="1" x14ac:dyDescent="0.25"/>
    <row r="318" spans="1:44" ht="15.75" customHeight="1" x14ac:dyDescent="0.25"/>
    <row r="319" spans="1:44" ht="15.75" customHeight="1" x14ac:dyDescent="0.25"/>
    <row r="320" spans="1:44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mergeCells count="105">
    <mergeCell ref="A1:F2"/>
    <mergeCell ref="G1:AH4"/>
    <mergeCell ref="A3:F3"/>
    <mergeCell ref="A4:F4"/>
    <mergeCell ref="B6:K6"/>
    <mergeCell ref="M6:V6"/>
    <mergeCell ref="X6:AG6"/>
    <mergeCell ref="B7:F7"/>
    <mergeCell ref="G7:K7"/>
    <mergeCell ref="M7:V8"/>
    <mergeCell ref="X7:AG8"/>
    <mergeCell ref="B8:F8"/>
    <mergeCell ref="G8:K8"/>
    <mergeCell ref="C42:R42"/>
    <mergeCell ref="S42:U42"/>
    <mergeCell ref="V42:AG42"/>
    <mergeCell ref="B9:F9"/>
    <mergeCell ref="G9:K9"/>
    <mergeCell ref="M9:P9"/>
    <mergeCell ref="Q9:V9"/>
    <mergeCell ref="X9:AA9"/>
    <mergeCell ref="A14:AH16"/>
    <mergeCell ref="A18:AH19"/>
    <mergeCell ref="A20:AH21"/>
    <mergeCell ref="A23:AH26"/>
    <mergeCell ref="A27:E30"/>
    <mergeCell ref="F27:S30"/>
    <mergeCell ref="B34:C34"/>
    <mergeCell ref="AB9:AG9"/>
    <mergeCell ref="W27:AG29"/>
    <mergeCell ref="D34:R34"/>
    <mergeCell ref="B43:AG43"/>
    <mergeCell ref="C44:R44"/>
    <mergeCell ref="S44:U44"/>
    <mergeCell ref="V44:AG44"/>
    <mergeCell ref="C45:R45"/>
    <mergeCell ref="S45:U45"/>
    <mergeCell ref="V45:AG45"/>
    <mergeCell ref="B46:AG46"/>
    <mergeCell ref="C47:R47"/>
    <mergeCell ref="S47:U47"/>
    <mergeCell ref="V47:AG47"/>
    <mergeCell ref="C48:R48"/>
    <mergeCell ref="S48:U48"/>
    <mergeCell ref="V48:AG48"/>
    <mergeCell ref="B49:AG49"/>
    <mergeCell ref="C50:R50"/>
    <mergeCell ref="S50:U50"/>
    <mergeCell ref="V50:AG50"/>
    <mergeCell ref="C51:R51"/>
    <mergeCell ref="S51:U51"/>
    <mergeCell ref="V51:AG51"/>
    <mergeCell ref="B52:AG52"/>
    <mergeCell ref="C53:R53"/>
    <mergeCell ref="S53:U53"/>
    <mergeCell ref="V53:AG53"/>
    <mergeCell ref="C54:R54"/>
    <mergeCell ref="S54:U54"/>
    <mergeCell ref="V54:AG54"/>
    <mergeCell ref="B55:B56"/>
    <mergeCell ref="C55:R56"/>
    <mergeCell ref="S55:U56"/>
    <mergeCell ref="V55:AG56"/>
    <mergeCell ref="B57:AG57"/>
    <mergeCell ref="C59:R59"/>
    <mergeCell ref="S59:U59"/>
    <mergeCell ref="V59:AG59"/>
    <mergeCell ref="C60:R60"/>
    <mergeCell ref="S60:U60"/>
    <mergeCell ref="V60:AG60"/>
    <mergeCell ref="C62:R62"/>
    <mergeCell ref="S62:U62"/>
    <mergeCell ref="V62:AG62"/>
    <mergeCell ref="C63:R63"/>
    <mergeCell ref="S63:U63"/>
    <mergeCell ref="V63:AG63"/>
    <mergeCell ref="V64:AG64"/>
    <mergeCell ref="C64:R64"/>
    <mergeCell ref="S64:U64"/>
    <mergeCell ref="C66:R66"/>
    <mergeCell ref="S66:U66"/>
    <mergeCell ref="V66:AG66"/>
    <mergeCell ref="C68:R68"/>
    <mergeCell ref="S68:U68"/>
    <mergeCell ref="V68:AG68"/>
    <mergeCell ref="C70:R70"/>
    <mergeCell ref="S70:U70"/>
    <mergeCell ref="V70:AG70"/>
    <mergeCell ref="C71:R71"/>
    <mergeCell ref="S71:U71"/>
    <mergeCell ref="V71:AG71"/>
    <mergeCell ref="C73:R73"/>
    <mergeCell ref="S73:U73"/>
    <mergeCell ref="V73:AG73"/>
    <mergeCell ref="F108:N108"/>
    <mergeCell ref="S108:AA108"/>
    <mergeCell ref="F109:N109"/>
    <mergeCell ref="S109:AA109"/>
    <mergeCell ref="C74:R74"/>
    <mergeCell ref="S74:U74"/>
    <mergeCell ref="V74:AG74"/>
    <mergeCell ref="C75:R75"/>
    <mergeCell ref="S75:U75"/>
    <mergeCell ref="V75:AG75"/>
    <mergeCell ref="A79:XFD102"/>
  </mergeCells>
  <dataValidations count="5">
    <dataValidation type="list" allowBlank="1" sqref="B5" xr:uid="{00000000-0002-0000-0300-000000000000}">
      <formula1>"Normal,Abnormal"</formula1>
      <formula2>0</formula2>
    </dataValidation>
    <dataValidation type="list" allowBlank="1" showErrorMessage="1" sqref="M7" xr:uid="{00000000-0002-0000-0300-000001000000}">
      <formula1>"Staging Release,Production Release"</formula1>
      <formula2>0</formula2>
    </dataValidation>
    <dataValidation type="list" allowBlank="1" showErrorMessage="1" sqref="AB9" xr:uid="{00000000-0002-0000-0300-000002000000}">
      <formula1>"DB Changes,Code Changes,DB &amp; Code Changes,Data Fix,Config Update"</formula1>
      <formula2>0</formula2>
    </dataValidation>
    <dataValidation type="list" allowBlank="1" showErrorMessage="1" sqref="X7" xr:uid="{00000000-0002-0000-0300-000003000000}">
      <formula1>"CTM,Vanilla Enhancement,Roadmap,Prod Issue Fix,UAT Issue Fix"</formula1>
      <formula2>0</formula2>
    </dataValidation>
    <dataValidation type="list" allowBlank="1" showErrorMessage="1" sqref="S44:S45 S47:S48 S50:S51 S53:S55 S59:S60 S62:S64 S66 S68 S70:S71 S73:S75" xr:uid="{00000000-0002-0000-0300-000004000000}">
      <formula1>"Yes,No,N/A"</formula1>
      <formula2>0</formula2>
    </dataValidation>
  </dataValidations>
  <hyperlinks>
    <hyperlink ref="A20" r:id="rId1" xr:uid="{00000000-0004-0000-0300-000001000000}"/>
    <hyperlink ref="D34" r:id="rId2" display="http://apptest-replica.alliancewebpos.net/ipposmgr.html#" xr:uid="{00000000-0004-0000-0300-000002000000}"/>
  </hyperlinks>
  <pageMargins left="0.7" right="0.7" top="0.75" bottom="0.75" header="0.51180555555555496" footer="0.51180555555555496"/>
  <pageSetup firstPageNumber="0" orientation="portrait" horizontalDpi="300" verticalDpi="300"/>
  <rowBreaks count="2" manualBreakCount="2">
    <brk id="16" max="16383" man="1"/>
    <brk id="35" max="16383" man="1"/>
  </rowBrea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AP912"/>
  <sheetViews>
    <sheetView showGridLines="0" zoomScaleNormal="100" workbookViewId="0">
      <selection sqref="A1:F2"/>
    </sheetView>
  </sheetViews>
  <sheetFormatPr defaultColWidth="14.5703125" defaultRowHeight="15" x14ac:dyDescent="0.25"/>
  <cols>
    <col min="1" max="32" width="4.28515625" customWidth="1"/>
    <col min="33" max="33" width="22.5703125" customWidth="1"/>
    <col min="34" max="42" width="4.28515625" customWidth="1"/>
  </cols>
  <sheetData>
    <row r="1" spans="1:42" ht="15" customHeight="1" x14ac:dyDescent="0.25">
      <c r="A1" s="111" t="str">
        <f>Cover!$J$9</f>
        <v>WebPOS - Ticket #11111</v>
      </c>
      <c r="B1" s="111"/>
      <c r="C1" s="111"/>
      <c r="D1" s="111"/>
      <c r="E1" s="111"/>
      <c r="F1" s="111"/>
      <c r="G1" s="127" t="s">
        <v>81</v>
      </c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  <c r="AH1" s="127"/>
      <c r="AI1" s="7"/>
      <c r="AJ1" s="7"/>
      <c r="AK1" s="7"/>
      <c r="AL1" s="7"/>
      <c r="AM1" s="7"/>
      <c r="AN1" s="7"/>
      <c r="AO1" s="7"/>
      <c r="AP1" s="7"/>
    </row>
    <row r="2" spans="1:42" ht="15" customHeight="1" x14ac:dyDescent="0.25">
      <c r="A2" s="111"/>
      <c r="B2" s="111"/>
      <c r="C2" s="111"/>
      <c r="D2" s="111"/>
      <c r="E2" s="111"/>
      <c r="F2" s="111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7"/>
      <c r="AJ2" s="7"/>
      <c r="AK2" s="7"/>
      <c r="AL2" s="7"/>
      <c r="AM2" s="7"/>
      <c r="AN2" s="7"/>
      <c r="AO2" s="7"/>
      <c r="AP2" s="7"/>
    </row>
    <row r="3" spans="1:42" ht="15" customHeight="1" x14ac:dyDescent="0.25">
      <c r="A3" s="113" t="s">
        <v>0</v>
      </c>
      <c r="B3" s="113"/>
      <c r="C3" s="113"/>
      <c r="D3" s="113"/>
      <c r="E3" s="113"/>
      <c r="F3" s="113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7"/>
      <c r="AJ3" s="7"/>
      <c r="AK3" s="7"/>
      <c r="AL3" s="7"/>
      <c r="AM3" s="7"/>
      <c r="AN3" s="7"/>
      <c r="AO3" s="7"/>
      <c r="AP3" s="7"/>
    </row>
    <row r="4" spans="1:42" ht="15.75" customHeight="1" x14ac:dyDescent="0.25">
      <c r="A4" s="114" t="s">
        <v>7</v>
      </c>
      <c r="B4" s="114"/>
      <c r="C4" s="114"/>
      <c r="D4" s="114"/>
      <c r="E4" s="114"/>
      <c r="F4" s="114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7"/>
      <c r="AJ4" s="7"/>
      <c r="AK4" s="7"/>
      <c r="AL4" s="7"/>
      <c r="AM4" s="7"/>
      <c r="AN4" s="7"/>
      <c r="AO4" s="7"/>
      <c r="AP4" s="7"/>
    </row>
    <row r="5" spans="1:42" ht="26.25" x14ac:dyDescent="0.25">
      <c r="A5" s="8"/>
      <c r="B5" s="8"/>
      <c r="C5" s="8"/>
      <c r="D5" s="8"/>
      <c r="E5" s="8"/>
      <c r="F5" s="8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1:42" ht="15.75" x14ac:dyDescent="0.3">
      <c r="A6" s="15"/>
      <c r="B6" s="29" t="s">
        <v>32</v>
      </c>
      <c r="C6" s="17"/>
      <c r="D6" s="17"/>
      <c r="E6" s="18"/>
      <c r="F6" s="18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7"/>
      <c r="T6" s="17"/>
      <c r="U6" s="19"/>
      <c r="V6" s="17"/>
      <c r="W6" s="19"/>
      <c r="X6" s="19"/>
      <c r="Y6" s="19"/>
      <c r="Z6" s="19"/>
      <c r="AA6" s="19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42" ht="15.75" x14ac:dyDescent="0.3">
      <c r="A7" s="15"/>
      <c r="B7" s="49" t="s">
        <v>33</v>
      </c>
      <c r="C7" s="50"/>
      <c r="D7" s="50"/>
      <c r="E7" s="51"/>
      <c r="F7" s="51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0"/>
      <c r="T7" s="50"/>
      <c r="U7" s="52"/>
      <c r="V7" s="50"/>
      <c r="W7" s="52"/>
      <c r="X7" s="52"/>
      <c r="Y7" s="52"/>
      <c r="Z7" s="52"/>
      <c r="AA7" s="52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</row>
    <row r="8" spans="1:42" ht="15.75" x14ac:dyDescent="0.3">
      <c r="A8" s="15"/>
      <c r="B8" s="30" t="s">
        <v>34</v>
      </c>
      <c r="C8" s="10"/>
      <c r="D8" s="10"/>
      <c r="E8" s="14"/>
      <c r="F8" s="14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0"/>
      <c r="T8" s="10"/>
      <c r="U8" s="15"/>
      <c r="V8" s="10"/>
      <c r="W8" s="15"/>
      <c r="X8" s="15"/>
      <c r="Y8" s="15"/>
      <c r="Z8" s="15"/>
      <c r="AA8" s="15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ht="15.75" x14ac:dyDescent="0.3">
      <c r="A9" s="15"/>
      <c r="B9" s="31" t="s">
        <v>82</v>
      </c>
      <c r="C9" s="32"/>
      <c r="D9" s="32"/>
      <c r="E9" s="33"/>
      <c r="F9" s="33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2"/>
      <c r="T9" s="32"/>
      <c r="U9" s="34"/>
      <c r="V9" s="32"/>
      <c r="W9" s="34"/>
      <c r="X9" s="34"/>
      <c r="Y9" s="34"/>
      <c r="Z9" s="34"/>
      <c r="AA9" s="34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ht="15" customHeight="1" x14ac:dyDescent="0.3">
      <c r="A10" s="15"/>
      <c r="B10" s="15"/>
      <c r="C10" s="15"/>
      <c r="D10" s="15"/>
      <c r="E10" s="15"/>
      <c r="F10" s="15"/>
      <c r="G10" s="15"/>
      <c r="H10" s="53"/>
      <c r="I10" s="53"/>
      <c r="J10" s="53"/>
      <c r="K10" s="53"/>
      <c r="L10" s="53"/>
      <c r="M10" s="53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</row>
    <row r="11" spans="1:42" ht="15" customHeight="1" x14ac:dyDescent="0.3">
      <c r="A11" s="15"/>
      <c r="B11" s="35" t="s">
        <v>35</v>
      </c>
      <c r="C11" s="155" t="s">
        <v>36</v>
      </c>
      <c r="D11" s="155"/>
      <c r="E11" s="155"/>
      <c r="F11" s="155"/>
      <c r="G11" s="155"/>
      <c r="H11" s="155"/>
      <c r="I11" s="155"/>
      <c r="J11" s="155"/>
      <c r="K11" s="155"/>
      <c r="L11" s="155"/>
      <c r="M11" s="155"/>
      <c r="N11" s="155"/>
      <c r="O11" s="155"/>
      <c r="P11" s="155"/>
      <c r="Q11" s="155"/>
      <c r="R11" s="155"/>
      <c r="S11" s="156" t="s">
        <v>83</v>
      </c>
      <c r="T11" s="156"/>
      <c r="U11" s="156"/>
      <c r="V11" s="155" t="s">
        <v>38</v>
      </c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</row>
    <row r="12" spans="1:42" ht="15" customHeight="1" x14ac:dyDescent="0.3">
      <c r="A12" s="15"/>
      <c r="B12" s="145" t="s">
        <v>84</v>
      </c>
      <c r="C12" s="145"/>
      <c r="D12" s="145"/>
      <c r="E12" s="145"/>
      <c r="F12" s="145"/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145"/>
      <c r="AF12" s="145"/>
      <c r="AG12" s="145"/>
    </row>
    <row r="13" spans="1:42" ht="15" customHeight="1" x14ac:dyDescent="0.3">
      <c r="A13" s="15"/>
      <c r="B13" s="36">
        <v>1</v>
      </c>
      <c r="C13" s="180" t="s">
        <v>85</v>
      </c>
      <c r="D13" s="180"/>
      <c r="E13" s="180"/>
      <c r="F13" s="180"/>
      <c r="G13" s="180"/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8"/>
      <c r="T13" s="188"/>
      <c r="U13" s="188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</row>
    <row r="14" spans="1:42" ht="15" customHeight="1" x14ac:dyDescent="0.3">
      <c r="A14" s="15"/>
      <c r="B14" s="36">
        <v>2</v>
      </c>
      <c r="C14" s="180" t="s">
        <v>86</v>
      </c>
      <c r="D14" s="180"/>
      <c r="E14" s="180"/>
      <c r="F14" s="180"/>
      <c r="G14" s="180"/>
      <c r="H14" s="180"/>
      <c r="I14" s="180"/>
      <c r="J14" s="180"/>
      <c r="K14" s="180"/>
      <c r="L14" s="180"/>
      <c r="M14" s="180"/>
      <c r="N14" s="180"/>
      <c r="O14" s="180"/>
      <c r="P14" s="180"/>
      <c r="Q14" s="180"/>
      <c r="R14" s="180"/>
      <c r="S14" s="188"/>
      <c r="T14" s="188"/>
      <c r="U14" s="188"/>
      <c r="V14" s="182"/>
      <c r="W14" s="182"/>
      <c r="X14" s="182"/>
      <c r="Y14" s="182"/>
      <c r="Z14" s="182"/>
      <c r="AA14" s="182"/>
      <c r="AB14" s="182"/>
      <c r="AC14" s="182"/>
      <c r="AD14" s="182"/>
      <c r="AE14" s="182"/>
      <c r="AF14" s="182"/>
      <c r="AG14" s="182"/>
    </row>
    <row r="15" spans="1:42" ht="15" customHeight="1" x14ac:dyDescent="0.3">
      <c r="A15" s="15"/>
      <c r="B15" s="186" t="s">
        <v>87</v>
      </c>
      <c r="C15" s="186"/>
      <c r="D15" s="186"/>
      <c r="E15" s="186"/>
      <c r="F15" s="186"/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86"/>
      <c r="V15" s="186"/>
      <c r="W15" s="186"/>
      <c r="X15" s="186"/>
      <c r="Y15" s="186"/>
      <c r="Z15" s="186"/>
      <c r="AA15" s="186"/>
      <c r="AB15" s="186"/>
      <c r="AC15" s="186"/>
      <c r="AD15" s="186"/>
      <c r="AE15" s="186"/>
      <c r="AF15" s="186"/>
      <c r="AG15" s="186"/>
    </row>
    <row r="16" spans="1:42" ht="15" customHeight="1" x14ac:dyDescent="0.3">
      <c r="A16" s="22"/>
      <c r="B16" s="54">
        <v>3</v>
      </c>
      <c r="C16" s="184" t="s">
        <v>88</v>
      </c>
      <c r="D16" s="184"/>
      <c r="E16" s="184"/>
      <c r="F16" s="184"/>
      <c r="G16" s="184"/>
      <c r="H16" s="184"/>
      <c r="I16" s="184"/>
      <c r="J16" s="184"/>
      <c r="K16" s="184"/>
      <c r="L16" s="184"/>
      <c r="M16" s="184"/>
      <c r="N16" s="184"/>
      <c r="O16" s="184"/>
      <c r="P16" s="184"/>
      <c r="Q16" s="184"/>
      <c r="R16" s="184"/>
      <c r="S16" s="181"/>
      <c r="T16" s="181"/>
      <c r="U16" s="181"/>
      <c r="V16" s="182"/>
      <c r="W16" s="182"/>
      <c r="X16" s="182"/>
      <c r="Y16" s="182"/>
      <c r="Z16" s="182"/>
      <c r="AA16" s="182"/>
      <c r="AB16" s="182"/>
      <c r="AC16" s="182"/>
      <c r="AD16" s="182"/>
      <c r="AE16" s="182"/>
      <c r="AF16" s="182"/>
      <c r="AG16" s="182"/>
      <c r="AH16" s="22"/>
      <c r="AI16" s="22"/>
      <c r="AJ16" s="22"/>
      <c r="AK16" s="22"/>
      <c r="AL16" s="22"/>
      <c r="AM16" s="22"/>
      <c r="AN16" s="22"/>
      <c r="AO16" s="22"/>
      <c r="AP16" s="22"/>
    </row>
    <row r="17" spans="1:42" ht="15" customHeight="1" x14ac:dyDescent="0.3">
      <c r="A17" s="22"/>
      <c r="B17" s="55">
        <v>4</v>
      </c>
      <c r="C17" s="187" t="s">
        <v>89</v>
      </c>
      <c r="D17" s="187"/>
      <c r="E17" s="187"/>
      <c r="F17" s="187"/>
      <c r="G17" s="187"/>
      <c r="H17" s="187"/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5"/>
      <c r="T17" s="185"/>
      <c r="U17" s="185"/>
      <c r="V17" s="182"/>
      <c r="W17" s="182"/>
      <c r="X17" s="182"/>
      <c r="Y17" s="182"/>
      <c r="Z17" s="182"/>
      <c r="AA17" s="182"/>
      <c r="AB17" s="182"/>
      <c r="AC17" s="182"/>
      <c r="AD17" s="182"/>
      <c r="AE17" s="182"/>
      <c r="AF17" s="182"/>
      <c r="AG17" s="182"/>
    </row>
    <row r="18" spans="1:42" ht="18" customHeight="1" x14ac:dyDescent="0.3">
      <c r="A18" s="22"/>
      <c r="B18" s="54">
        <v>5</v>
      </c>
      <c r="C18" s="184" t="s">
        <v>90</v>
      </c>
      <c r="D18" s="184"/>
      <c r="E18" s="184"/>
      <c r="F18" s="184"/>
      <c r="G18" s="184"/>
      <c r="H18" s="184"/>
      <c r="I18" s="184"/>
      <c r="J18" s="184"/>
      <c r="K18" s="184"/>
      <c r="L18" s="184"/>
      <c r="M18" s="184"/>
      <c r="N18" s="184"/>
      <c r="O18" s="184"/>
      <c r="P18" s="184"/>
      <c r="Q18" s="184"/>
      <c r="R18" s="184"/>
      <c r="S18" s="185"/>
      <c r="T18" s="185"/>
      <c r="U18" s="185"/>
      <c r="V18" s="182"/>
      <c r="W18" s="182"/>
      <c r="X18" s="182"/>
      <c r="Y18" s="182"/>
      <c r="Z18" s="182"/>
      <c r="AA18" s="182"/>
      <c r="AB18" s="182"/>
      <c r="AC18" s="182"/>
      <c r="AD18" s="182"/>
      <c r="AE18" s="182"/>
      <c r="AF18" s="182"/>
      <c r="AG18" s="182"/>
    </row>
    <row r="19" spans="1:42" ht="18" customHeight="1" x14ac:dyDescent="0.3">
      <c r="A19" s="22"/>
      <c r="B19" s="56">
        <v>6</v>
      </c>
      <c r="C19" s="184" t="s">
        <v>91</v>
      </c>
      <c r="D19" s="184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185"/>
      <c r="T19" s="185"/>
      <c r="U19" s="185"/>
      <c r="V19" s="182"/>
      <c r="W19" s="182"/>
      <c r="X19" s="182"/>
      <c r="Y19" s="182"/>
      <c r="Z19" s="182"/>
      <c r="AA19" s="182"/>
      <c r="AB19" s="182"/>
      <c r="AC19" s="182"/>
      <c r="AD19" s="182"/>
      <c r="AE19" s="182"/>
      <c r="AF19" s="182"/>
      <c r="AG19" s="182"/>
    </row>
    <row r="20" spans="1:42" ht="15.75" customHeight="1" x14ac:dyDescent="0.3">
      <c r="A20" s="15"/>
      <c r="B20" s="55">
        <v>7</v>
      </c>
      <c r="C20" s="180" t="s">
        <v>92</v>
      </c>
      <c r="D20" s="180"/>
      <c r="E20" s="180"/>
      <c r="F20" s="180"/>
      <c r="G20" s="180"/>
      <c r="H20" s="180"/>
      <c r="I20" s="180"/>
      <c r="J20" s="180"/>
      <c r="K20" s="180"/>
      <c r="L20" s="180"/>
      <c r="M20" s="180"/>
      <c r="N20" s="180"/>
      <c r="O20" s="180"/>
      <c r="P20" s="180"/>
      <c r="Q20" s="180"/>
      <c r="R20" s="180"/>
      <c r="S20" s="181"/>
      <c r="T20" s="181"/>
      <c r="U20" s="181"/>
      <c r="V20" s="182"/>
      <c r="W20" s="182"/>
      <c r="X20" s="182"/>
      <c r="Y20" s="182"/>
      <c r="Z20" s="182"/>
      <c r="AA20" s="182"/>
      <c r="AB20" s="182"/>
      <c r="AC20" s="182"/>
      <c r="AD20" s="182"/>
      <c r="AE20" s="182"/>
      <c r="AF20" s="182"/>
      <c r="AG20" s="182"/>
    </row>
    <row r="21" spans="1:42" ht="15.75" customHeight="1" x14ac:dyDescent="0.3">
      <c r="A21" s="15"/>
      <c r="B21" s="57">
        <v>8</v>
      </c>
      <c r="C21" s="180" t="s">
        <v>93</v>
      </c>
      <c r="D21" s="180"/>
      <c r="E21" s="180"/>
      <c r="F21" s="180"/>
      <c r="G21" s="180"/>
      <c r="H21" s="180"/>
      <c r="I21" s="180"/>
      <c r="J21" s="180"/>
      <c r="K21" s="180"/>
      <c r="L21" s="180"/>
      <c r="M21" s="180"/>
      <c r="N21" s="180"/>
      <c r="O21" s="180"/>
      <c r="P21" s="180"/>
      <c r="Q21" s="180"/>
      <c r="R21" s="180"/>
      <c r="S21" s="181"/>
      <c r="T21" s="181"/>
      <c r="U21" s="181"/>
      <c r="V21" s="182"/>
      <c r="W21" s="182"/>
      <c r="X21" s="182"/>
      <c r="Y21" s="182"/>
      <c r="Z21" s="182"/>
      <c r="AA21" s="182"/>
      <c r="AB21" s="182"/>
      <c r="AC21" s="182"/>
      <c r="AD21" s="182"/>
      <c r="AE21" s="182"/>
      <c r="AF21" s="182"/>
      <c r="AG21" s="182"/>
    </row>
    <row r="22" spans="1:42" ht="15.75" customHeight="1" x14ac:dyDescent="0.3">
      <c r="A22" s="15"/>
      <c r="B22" s="57">
        <v>9</v>
      </c>
      <c r="C22" s="180" t="s">
        <v>94</v>
      </c>
      <c r="D22" s="180"/>
      <c r="E22" s="180"/>
      <c r="F22" s="180"/>
      <c r="G22" s="180"/>
      <c r="H22" s="180"/>
      <c r="I22" s="180"/>
      <c r="J22" s="180"/>
      <c r="K22" s="180"/>
      <c r="L22" s="180"/>
      <c r="M22" s="180"/>
      <c r="N22" s="180"/>
      <c r="O22" s="180"/>
      <c r="P22" s="180"/>
      <c r="Q22" s="180"/>
      <c r="R22" s="180"/>
      <c r="S22" s="181"/>
      <c r="T22" s="181"/>
      <c r="U22" s="181"/>
      <c r="V22" s="182"/>
      <c r="W22" s="182"/>
      <c r="X22" s="182"/>
      <c r="Y22" s="182"/>
      <c r="Z22" s="182"/>
      <c r="AA22" s="182"/>
      <c r="AB22" s="182"/>
      <c r="AC22" s="182"/>
      <c r="AD22" s="182"/>
      <c r="AE22" s="182"/>
      <c r="AF22" s="182"/>
      <c r="AG22" s="182"/>
    </row>
    <row r="23" spans="1:42" ht="15.75" customHeight="1" x14ac:dyDescent="0.3">
      <c r="A23" s="15"/>
      <c r="B23" s="54">
        <v>10</v>
      </c>
      <c r="C23" s="180" t="s">
        <v>95</v>
      </c>
      <c r="D23" s="180"/>
      <c r="E23" s="180"/>
      <c r="F23" s="180"/>
      <c r="G23" s="180"/>
      <c r="H23" s="180"/>
      <c r="I23" s="180"/>
      <c r="J23" s="180"/>
      <c r="K23" s="180"/>
      <c r="L23" s="180"/>
      <c r="M23" s="180"/>
      <c r="N23" s="180"/>
      <c r="O23" s="180"/>
      <c r="P23" s="180"/>
      <c r="Q23" s="180"/>
      <c r="R23" s="180"/>
      <c r="S23" s="183"/>
      <c r="T23" s="183"/>
      <c r="U23" s="183"/>
      <c r="V23" s="182"/>
      <c r="W23" s="182"/>
      <c r="X23" s="182"/>
      <c r="Y23" s="182"/>
      <c r="Z23" s="182"/>
      <c r="AA23" s="182"/>
      <c r="AB23" s="182"/>
      <c r="AC23" s="182"/>
      <c r="AD23" s="182"/>
      <c r="AE23" s="182"/>
      <c r="AF23" s="182"/>
      <c r="AG23" s="182"/>
    </row>
    <row r="24" spans="1:42" ht="15.75" customHeight="1" x14ac:dyDescent="0.3">
      <c r="A24" s="15"/>
      <c r="B24" s="40"/>
      <c r="C24" s="178"/>
      <c r="D24" s="178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58"/>
      <c r="AF24" s="58"/>
      <c r="AG24" s="58"/>
    </row>
    <row r="25" spans="1:42" ht="15.75" customHeight="1" x14ac:dyDescent="0.35">
      <c r="A25" s="59" t="s">
        <v>96</v>
      </c>
      <c r="B25" s="60"/>
      <c r="C25" s="61"/>
      <c r="D25" s="61"/>
      <c r="E25" s="61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3"/>
      <c r="R25" s="63"/>
      <c r="S25" s="63"/>
      <c r="T25" s="63"/>
      <c r="U25" s="63"/>
      <c r="V25" s="63"/>
      <c r="W25" s="63"/>
      <c r="X25" s="63"/>
      <c r="Y25" s="63"/>
      <c r="Z25" s="62"/>
      <c r="AA25" s="62"/>
      <c r="AB25" s="62"/>
      <c r="AC25" s="62"/>
      <c r="AD25" s="62"/>
      <c r="AE25" s="62"/>
      <c r="AF25" s="62"/>
      <c r="AG25" s="64"/>
      <c r="AH25" s="7"/>
      <c r="AI25" s="7"/>
      <c r="AJ25" s="7"/>
      <c r="AK25" s="7"/>
      <c r="AL25" s="7"/>
      <c r="AM25" s="7"/>
      <c r="AN25" s="7"/>
      <c r="AO25" s="7"/>
      <c r="AP25" s="7"/>
    </row>
    <row r="26" spans="1:42" ht="15.75" customHeight="1" x14ac:dyDescent="0.3">
      <c r="A26" s="64"/>
      <c r="B26" s="65"/>
      <c r="C26" s="65"/>
      <c r="D26" s="65"/>
      <c r="E26" s="65"/>
      <c r="F26" s="65"/>
      <c r="G26" s="65"/>
      <c r="H26" s="65"/>
      <c r="I26" s="65"/>
      <c r="J26" s="65"/>
      <c r="K26" s="66"/>
      <c r="L26" s="65"/>
      <c r="M26" s="65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7"/>
      <c r="AI26" s="7"/>
      <c r="AJ26" s="7"/>
      <c r="AK26" s="7"/>
      <c r="AL26" s="7"/>
      <c r="AM26" s="7"/>
      <c r="AN26" s="7"/>
      <c r="AO26" s="7"/>
      <c r="AP26" s="7"/>
    </row>
    <row r="27" spans="1:42" ht="15.75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</row>
    <row r="28" spans="1:42" ht="15.7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  <row r="29" spans="1:42" ht="15.7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</row>
    <row r="30" spans="1:42" ht="15.7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</row>
    <row r="31" spans="1:42" ht="15.7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</row>
    <row r="32" spans="1:42" ht="15.7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</row>
    <row r="33" spans="1:42" ht="15.7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</row>
    <row r="34" spans="1:42" ht="15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</row>
    <row r="35" spans="1:42" ht="15.7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</row>
    <row r="36" spans="1:42" ht="15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</row>
    <row r="37" spans="1:42" ht="15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</row>
    <row r="38" spans="1:42" ht="15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</row>
    <row r="39" spans="1:42" ht="15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</row>
    <row r="40" spans="1:42" ht="15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</row>
    <row r="41" spans="1:42" ht="15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</row>
    <row r="42" spans="1:42" ht="15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</row>
    <row r="43" spans="1:42" ht="15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</row>
    <row r="44" spans="1:42" ht="15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</row>
    <row r="45" spans="1:42" ht="15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</row>
    <row r="46" spans="1:42" ht="15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</row>
    <row r="47" spans="1:42" ht="15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</row>
    <row r="48" spans="1:42" ht="15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</row>
    <row r="49" spans="1:42" ht="15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</row>
    <row r="50" spans="1:42" ht="15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</row>
    <row r="51" spans="1:42" ht="15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</row>
    <row r="52" spans="1:42" ht="15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</row>
    <row r="53" spans="1:42" ht="15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</row>
    <row r="54" spans="1:42" ht="15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</row>
    <row r="55" spans="1:42" ht="15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</row>
    <row r="56" spans="1:42" ht="15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</row>
    <row r="57" spans="1:42" ht="15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</row>
    <row r="58" spans="1:42" ht="15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</row>
    <row r="59" spans="1:42" ht="15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</row>
    <row r="60" spans="1:42" ht="15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</row>
    <row r="61" spans="1:42" ht="15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</row>
    <row r="62" spans="1:42" ht="15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</row>
    <row r="63" spans="1:42" ht="15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</row>
    <row r="64" spans="1:42" ht="15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</row>
    <row r="65" spans="1:42" ht="15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</row>
    <row r="66" spans="1:42" ht="15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</row>
    <row r="67" spans="1:42" ht="15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</row>
    <row r="68" spans="1:42" ht="15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</row>
    <row r="69" spans="1:42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</row>
    <row r="70" spans="1:42" ht="15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</row>
    <row r="71" spans="1:42" ht="15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</row>
    <row r="72" spans="1:42" ht="15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</row>
    <row r="73" spans="1:42" ht="15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</row>
    <row r="74" spans="1:42" ht="15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</row>
    <row r="75" spans="1:42" ht="15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</row>
    <row r="76" spans="1:42" ht="15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</row>
    <row r="77" spans="1:42" ht="15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</row>
    <row r="78" spans="1:42" ht="15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</row>
    <row r="79" spans="1:42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</row>
    <row r="80" spans="1:42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</row>
    <row r="81" spans="1:42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</row>
    <row r="82" spans="1:42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</row>
    <row r="83" spans="1:42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</row>
    <row r="84" spans="1:42" ht="15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</row>
    <row r="85" spans="1:42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</row>
    <row r="86" spans="1:42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</row>
    <row r="87" spans="1:42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</row>
    <row r="88" spans="1:42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</row>
    <row r="89" spans="1:42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</row>
    <row r="90" spans="1:42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</row>
    <row r="91" spans="1:42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</row>
    <row r="92" spans="1:42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</row>
    <row r="93" spans="1:42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</row>
    <row r="94" spans="1:42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</row>
    <row r="95" spans="1:42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</row>
    <row r="96" spans="1:42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</row>
    <row r="97" spans="1:42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</row>
    <row r="98" spans="1:42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</row>
    <row r="99" spans="1:42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</row>
    <row r="100" spans="1:42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</row>
    <row r="101" spans="1:42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</row>
    <row r="102" spans="1:42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</row>
    <row r="103" spans="1:42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</row>
    <row r="104" spans="1:42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</row>
    <row r="105" spans="1:42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</row>
    <row r="106" spans="1:42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</row>
    <row r="107" spans="1:42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</row>
    <row r="108" spans="1:42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</row>
    <row r="109" spans="1:42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</row>
    <row r="110" spans="1:42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</row>
    <row r="111" spans="1:42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</row>
    <row r="112" spans="1:42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</row>
    <row r="113" spans="1:42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</row>
    <row r="114" spans="1:42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</row>
    <row r="115" spans="1:42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</row>
    <row r="116" spans="1:42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</row>
    <row r="117" spans="1:42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</row>
    <row r="118" spans="1:42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</row>
    <row r="119" spans="1:42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</row>
    <row r="120" spans="1:42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</row>
    <row r="121" spans="1:42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</row>
    <row r="122" spans="1:42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</row>
    <row r="123" spans="1:42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</row>
    <row r="124" spans="1:42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</row>
    <row r="125" spans="1:42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</row>
    <row r="126" spans="1:42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</row>
    <row r="127" spans="1:42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</row>
    <row r="128" spans="1:42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</row>
    <row r="129" spans="1:42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</row>
    <row r="130" spans="1:42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</row>
    <row r="131" spans="1:42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</row>
    <row r="132" spans="1:42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</row>
    <row r="133" spans="1:42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</row>
    <row r="134" spans="1:42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</row>
    <row r="135" spans="1:42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</row>
    <row r="136" spans="1:42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</row>
    <row r="137" spans="1:42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</row>
    <row r="138" spans="1:42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</row>
    <row r="139" spans="1:42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</row>
    <row r="140" spans="1:42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</row>
    <row r="141" spans="1:42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</row>
    <row r="142" spans="1:42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</row>
    <row r="143" spans="1:42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</row>
    <row r="144" spans="1:42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</row>
    <row r="145" spans="1:42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</row>
    <row r="146" spans="1:42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</row>
    <row r="147" spans="1:42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</row>
    <row r="148" spans="1:42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</row>
    <row r="149" spans="1:42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</row>
    <row r="150" spans="1:42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</row>
    <row r="151" spans="1:42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</row>
    <row r="152" spans="1:42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</row>
    <row r="153" spans="1:42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</row>
    <row r="154" spans="1:42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</row>
    <row r="155" spans="1:42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</row>
    <row r="156" spans="1:42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</row>
    <row r="157" spans="1:42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</row>
    <row r="158" spans="1:42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</row>
    <row r="159" spans="1:42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</row>
    <row r="160" spans="1:42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</row>
    <row r="161" spans="1:42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</row>
    <row r="162" spans="1:42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</row>
    <row r="163" spans="1:42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</row>
    <row r="164" spans="1:42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</row>
    <row r="165" spans="1:42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</row>
    <row r="166" spans="1:42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</row>
    <row r="167" spans="1:42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</row>
    <row r="168" spans="1:42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</row>
    <row r="169" spans="1:42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</row>
    <row r="170" spans="1:42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</row>
    <row r="171" spans="1:42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</row>
    <row r="172" spans="1:42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</row>
    <row r="173" spans="1:42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</row>
    <row r="174" spans="1:42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</row>
    <row r="175" spans="1:42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</row>
    <row r="176" spans="1:42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</row>
    <row r="177" spans="1:42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</row>
    <row r="178" spans="1:42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</row>
    <row r="179" spans="1:42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</row>
    <row r="180" spans="1:42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</row>
    <row r="181" spans="1:42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</row>
    <row r="182" spans="1:42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</row>
    <row r="183" spans="1:42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</row>
    <row r="184" spans="1:42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</row>
    <row r="185" spans="1:42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</row>
    <row r="186" spans="1:42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</row>
    <row r="187" spans="1:42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</row>
    <row r="188" spans="1:42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</row>
    <row r="189" spans="1:42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</row>
    <row r="190" spans="1:42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</row>
    <row r="191" spans="1:42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</row>
    <row r="192" spans="1:42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</row>
    <row r="193" spans="1:42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</row>
    <row r="194" spans="1:42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</row>
    <row r="195" spans="1:42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</row>
    <row r="196" spans="1:42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</row>
    <row r="197" spans="1:42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</row>
    <row r="198" spans="1:42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</row>
    <row r="199" spans="1:42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</row>
    <row r="200" spans="1:42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</row>
    <row r="201" spans="1:42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</row>
    <row r="202" spans="1:42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</row>
    <row r="203" spans="1:42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</row>
    <row r="204" spans="1:42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</row>
    <row r="205" spans="1:42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</row>
    <row r="206" spans="1:42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</row>
    <row r="207" spans="1:42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</row>
    <row r="208" spans="1:42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</row>
    <row r="209" spans="1:42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</row>
    <row r="210" spans="1:42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</row>
    <row r="211" spans="1:42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</row>
    <row r="212" spans="1:42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</row>
    <row r="213" spans="1:42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</row>
    <row r="214" spans="1:42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</row>
    <row r="215" spans="1:42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</row>
    <row r="216" spans="1:42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</row>
    <row r="217" spans="1:42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</row>
    <row r="218" spans="1:42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</row>
    <row r="219" spans="1:42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</row>
    <row r="220" spans="1:42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</row>
    <row r="221" spans="1:42" ht="15.75" customHeight="1" x14ac:dyDescent="0.25"/>
    <row r="222" spans="1:42" ht="15.75" customHeight="1" x14ac:dyDescent="0.25"/>
    <row r="223" spans="1:42" ht="15.75" customHeight="1" x14ac:dyDescent="0.25"/>
    <row r="224" spans="1:42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</sheetData>
  <mergeCells count="41">
    <mergeCell ref="A1:F2"/>
    <mergeCell ref="G1:AH4"/>
    <mergeCell ref="A3:F3"/>
    <mergeCell ref="A4:F4"/>
    <mergeCell ref="C11:R11"/>
    <mergeCell ref="S11:U11"/>
    <mergeCell ref="V11:AG11"/>
    <mergeCell ref="B12:AG12"/>
    <mergeCell ref="C13:R13"/>
    <mergeCell ref="S13:U13"/>
    <mergeCell ref="V13:AG13"/>
    <mergeCell ref="C14:R14"/>
    <mergeCell ref="S14:U14"/>
    <mergeCell ref="V14:AG14"/>
    <mergeCell ref="B15:AG15"/>
    <mergeCell ref="C16:R16"/>
    <mergeCell ref="S16:U16"/>
    <mergeCell ref="V16:AG16"/>
    <mergeCell ref="C17:R17"/>
    <mergeCell ref="S17:U17"/>
    <mergeCell ref="V17:AG17"/>
    <mergeCell ref="C18:R18"/>
    <mergeCell ref="S18:U18"/>
    <mergeCell ref="V18:AG18"/>
    <mergeCell ref="C19:R19"/>
    <mergeCell ref="S19:U19"/>
    <mergeCell ref="V19:AG19"/>
    <mergeCell ref="C20:R20"/>
    <mergeCell ref="S20:U20"/>
    <mergeCell ref="V20:AG20"/>
    <mergeCell ref="C21:R21"/>
    <mergeCell ref="S21:U21"/>
    <mergeCell ref="V21:AG21"/>
    <mergeCell ref="C24:R24"/>
    <mergeCell ref="S24:AD24"/>
    <mergeCell ref="C22:R22"/>
    <mergeCell ref="S22:U22"/>
    <mergeCell ref="V22:AG22"/>
    <mergeCell ref="C23:R23"/>
    <mergeCell ref="S23:U23"/>
    <mergeCell ref="V23:AG23"/>
  </mergeCells>
  <dataValidations count="2">
    <dataValidation type="list" allowBlank="1" sqref="B5" xr:uid="{00000000-0002-0000-0400-000000000000}">
      <formula1>"Normal,Abnormal"</formula1>
      <formula2>0</formula2>
    </dataValidation>
    <dataValidation type="list" allowBlank="1" showErrorMessage="1" sqref="S13:S14 S16:S23" xr:uid="{00000000-0002-0000-0400-000001000000}">
      <formula1>"DONE,NG,N/A"</formula1>
      <formula2>0</formula2>
    </dataValidation>
  </dataValidations>
  <pageMargins left="0.7" right="0.7" top="0.75" bottom="0.75" header="0.51180555555555496" footer="0.51180555555555496"/>
  <pageSetup scale="54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Profile</vt:lpstr>
      <vt:lpstr>Cover</vt:lpstr>
      <vt:lpstr>Revision History</vt:lpstr>
      <vt:lpstr>Chart1</vt:lpstr>
      <vt:lpstr>Release Checklist_v1.00</vt:lpstr>
      <vt:lpstr>Post-Release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Kenneth Buanghug</dc:creator>
  <dc:description/>
  <cp:lastModifiedBy>Roger Lucmong</cp:lastModifiedBy>
  <cp:revision>24</cp:revision>
  <dcterms:created xsi:type="dcterms:W3CDTF">2022-05-02T02:56:53Z</dcterms:created>
  <dcterms:modified xsi:type="dcterms:W3CDTF">2025-06-25T06:39:17Z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