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vindsol project\py\"/>
    </mc:Choice>
  </mc:AlternateContent>
  <xr:revisionPtr revIDLastSave="0" documentId="13_ncr:1_{06AD7CFE-7E0D-4D47-8D61-E646FE1E8F54}" xr6:coauthVersionLast="47" xr6:coauthVersionMax="47" xr10:uidLastSave="{00000000-0000-0000-0000-000000000000}"/>
  <bookViews>
    <workbookView xWindow="-108" yWindow="-108" windowWidth="23256" windowHeight="12456" activeTab="1" xr2:uid="{F984ACC6-877A-9147-A662-1A71631AAA30}"/>
  </bookViews>
  <sheets>
    <sheet name="Master" sheetId="2" r:id="rId1"/>
    <sheet name="High Temp Database" sheetId="1" r:id="rId2"/>
  </sheets>
  <definedNames>
    <definedName name="HP_MODEL">#REF!</definedName>
    <definedName name="model_no">'High Temp Database'!$A$37:$A$45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1" l="1"/>
  <c r="I3" i="1"/>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C45" i="1"/>
  <c r="C44" i="1"/>
  <c r="C43" i="1"/>
  <c r="C42" i="1"/>
  <c r="C41" i="1"/>
  <c r="C40" i="1"/>
  <c r="C39" i="1"/>
  <c r="C38" i="1"/>
  <c r="C37" i="1"/>
</calcChain>
</file>

<file path=xl/sharedStrings.xml><?xml version="1.0" encoding="utf-8"?>
<sst xmlns="http://schemas.openxmlformats.org/spreadsheetml/2006/main" count="474" uniqueCount="165">
  <si>
    <t>Model</t>
  </si>
  <si>
    <t>VCHT-100BC</t>
  </si>
  <si>
    <r>
      <t>Heating</t>
    </r>
    <r>
      <rPr>
        <sz val="10"/>
        <rFont val="Times New Roman"/>
        <family val="1"/>
      </rPr>
      <t xml:space="preserve"> </t>
    </r>
    <r>
      <rPr>
        <sz val="10"/>
        <color indexed="8"/>
        <rFont val="Arial"/>
        <family val="2"/>
      </rPr>
      <t>capacity</t>
    </r>
  </si>
  <si>
    <t>kW</t>
  </si>
  <si>
    <t>Btu/h</t>
  </si>
  <si>
    <t>L/h</t>
  </si>
  <si>
    <r>
      <t>Rated</t>
    </r>
    <r>
      <rPr>
        <sz val="10"/>
        <rFont val="Times New Roman"/>
        <family val="1"/>
      </rPr>
      <t xml:space="preserve"> </t>
    </r>
    <r>
      <rPr>
        <sz val="10"/>
        <color indexed="8"/>
        <rFont val="Arial"/>
        <family val="2"/>
      </rPr>
      <t>outlet</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 xml:space="preserve">temp. </t>
    </r>
    <r>
      <rPr>
        <sz val="7"/>
        <color indexed="8"/>
        <rFont val="Arial"/>
        <family val="2"/>
      </rPr>
      <t>1</t>
    </r>
  </si>
  <si>
    <t>℃</t>
  </si>
  <si>
    <r>
      <t>Max</t>
    </r>
    <r>
      <rPr>
        <sz val="10"/>
        <rFont val="Times New Roman"/>
        <family val="1"/>
      </rPr>
      <t xml:space="preserve"> </t>
    </r>
    <r>
      <rPr>
        <sz val="10"/>
        <color indexed="8"/>
        <rFont val="Arial"/>
        <family val="2"/>
      </rPr>
      <t>outlet</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temp.</t>
    </r>
  </si>
  <si>
    <t>Power</t>
  </si>
  <si>
    <t>V/Ph/Hz</t>
  </si>
  <si>
    <r>
      <t>380</t>
    </r>
    <r>
      <rPr>
        <sz val="10"/>
        <rFont val="Times New Roman"/>
        <family val="1"/>
      </rPr>
      <t xml:space="preserve"> </t>
    </r>
    <r>
      <rPr>
        <sz val="10"/>
        <color indexed="8"/>
        <rFont val="Segoe UI"/>
        <family val="2"/>
      </rPr>
      <t>～</t>
    </r>
    <r>
      <rPr>
        <sz val="10"/>
        <rFont val="Times New Roman"/>
        <family val="1"/>
      </rPr>
      <t xml:space="preserve"> </t>
    </r>
    <r>
      <rPr>
        <sz val="10"/>
        <color indexed="8"/>
        <rFont val="Arial"/>
        <family val="2"/>
      </rPr>
      <t>415V/3N</t>
    </r>
    <r>
      <rPr>
        <sz val="10"/>
        <color indexed="8"/>
        <rFont val="Segoe UI"/>
        <family val="2"/>
      </rPr>
      <t>～</t>
    </r>
    <r>
      <rPr>
        <sz val="10"/>
        <color indexed="8"/>
        <rFont val="Arial"/>
        <family val="2"/>
      </rPr>
      <t>/50Hz</t>
    </r>
  </si>
  <si>
    <r>
      <t>Rated</t>
    </r>
    <r>
      <rPr>
        <sz val="10"/>
        <rFont val="Times New Roman"/>
        <family val="1"/>
      </rPr>
      <t xml:space="preserve"> </t>
    </r>
    <r>
      <rPr>
        <sz val="10"/>
        <color indexed="8"/>
        <rFont val="Arial"/>
        <family val="2"/>
      </rPr>
      <t>input</t>
    </r>
    <r>
      <rPr>
        <sz val="10"/>
        <rFont val="Times New Roman"/>
        <family val="1"/>
      </rPr>
      <t xml:space="preserve"> </t>
    </r>
    <r>
      <rPr>
        <sz val="10"/>
        <color indexed="8"/>
        <rFont val="Arial"/>
        <family val="2"/>
      </rPr>
      <t>power</t>
    </r>
  </si>
  <si>
    <r>
      <t>Rated</t>
    </r>
    <r>
      <rPr>
        <sz val="10"/>
        <rFont val="Times New Roman"/>
        <family val="1"/>
      </rPr>
      <t xml:space="preserve"> </t>
    </r>
    <r>
      <rPr>
        <sz val="10"/>
        <color indexed="8"/>
        <rFont val="Arial"/>
        <family val="2"/>
      </rPr>
      <t>input</t>
    </r>
    <r>
      <rPr>
        <sz val="10"/>
        <rFont val="Times New Roman"/>
        <family val="1"/>
      </rPr>
      <t xml:space="preserve"> </t>
    </r>
    <r>
      <rPr>
        <sz val="10"/>
        <color indexed="8"/>
        <rFont val="Arial"/>
        <family val="2"/>
      </rPr>
      <t>current</t>
    </r>
  </si>
  <si>
    <t>A</t>
  </si>
  <si>
    <r>
      <t>Compressor</t>
    </r>
    <r>
      <rPr>
        <sz val="10"/>
        <rFont val="Times New Roman"/>
        <family val="1"/>
      </rPr>
      <t xml:space="preserve"> </t>
    </r>
    <r>
      <rPr>
        <sz val="10"/>
        <color indexed="8"/>
        <rFont val="Arial"/>
        <family val="2"/>
      </rPr>
      <t>type</t>
    </r>
  </si>
  <si>
    <t>Scroll*1</t>
  </si>
  <si>
    <t>Scroll*2</t>
  </si>
  <si>
    <t>Scroll*4</t>
  </si>
  <si>
    <r>
      <t>Compressor</t>
    </r>
    <r>
      <rPr>
        <sz val="10"/>
        <rFont val="Times New Roman"/>
        <family val="1"/>
      </rPr>
      <t xml:space="preserve"> </t>
    </r>
    <r>
      <rPr>
        <sz val="10"/>
        <color indexed="8"/>
        <rFont val="Arial"/>
        <family val="2"/>
      </rPr>
      <t>brand</t>
    </r>
  </si>
  <si>
    <r>
      <t>Throttle</t>
    </r>
    <r>
      <rPr>
        <sz val="10"/>
        <rFont val="Times New Roman"/>
        <family val="1"/>
      </rPr>
      <t xml:space="preserve"> </t>
    </r>
    <r>
      <rPr>
        <sz val="10"/>
        <color indexed="8"/>
        <rFont val="Arial"/>
        <family val="2"/>
      </rPr>
      <t>type</t>
    </r>
  </si>
  <si>
    <r>
      <t>Electronic</t>
    </r>
    <r>
      <rPr>
        <sz val="10"/>
        <rFont val="Times New Roman"/>
        <family val="1"/>
      </rPr>
      <t xml:space="preserve"> </t>
    </r>
    <r>
      <rPr>
        <sz val="10"/>
        <color indexed="8"/>
        <rFont val="Arial"/>
        <family val="2"/>
      </rPr>
      <t>expansion</t>
    </r>
    <r>
      <rPr>
        <sz val="10"/>
        <rFont val="Times New Roman"/>
        <family val="1"/>
      </rPr>
      <t xml:space="preserve"> </t>
    </r>
    <r>
      <rPr>
        <sz val="10"/>
        <color indexed="8"/>
        <rFont val="Arial"/>
        <family val="2"/>
      </rPr>
      <t>valve</t>
    </r>
    <r>
      <rPr>
        <sz val="10"/>
        <rFont val="Times New Roman"/>
        <family val="1"/>
      </rPr>
      <t xml:space="preserve"> </t>
    </r>
    <r>
      <rPr>
        <sz val="10"/>
        <color indexed="8"/>
        <rFont val="Arial"/>
        <family val="2"/>
      </rPr>
      <t>(EEV)</t>
    </r>
  </si>
  <si>
    <r>
      <t>Fan</t>
    </r>
    <r>
      <rPr>
        <sz val="10"/>
        <rFont val="Times New Roman"/>
        <family val="1"/>
      </rPr>
      <t xml:space="preserve"> </t>
    </r>
    <r>
      <rPr>
        <sz val="10"/>
        <color indexed="8"/>
        <rFont val="Arial"/>
        <family val="2"/>
      </rPr>
      <t>type</t>
    </r>
  </si>
  <si>
    <r>
      <t>Low</t>
    </r>
    <r>
      <rPr>
        <sz val="10"/>
        <rFont val="Times New Roman"/>
        <family val="1"/>
      </rPr>
      <t xml:space="preserve"> </t>
    </r>
    <r>
      <rPr>
        <sz val="10"/>
        <color indexed="8"/>
        <rFont val="Arial"/>
        <family val="2"/>
      </rPr>
      <t>noise</t>
    </r>
    <r>
      <rPr>
        <sz val="10"/>
        <rFont val="Times New Roman"/>
        <family val="1"/>
      </rPr>
      <t xml:space="preserve"> </t>
    </r>
    <r>
      <rPr>
        <sz val="10"/>
        <color indexed="8"/>
        <rFont val="Arial"/>
        <family val="2"/>
      </rPr>
      <t>high</t>
    </r>
    <r>
      <rPr>
        <sz val="10"/>
        <rFont val="Times New Roman"/>
        <family val="1"/>
      </rPr>
      <t xml:space="preserve"> </t>
    </r>
    <r>
      <rPr>
        <sz val="10"/>
        <color indexed="8"/>
        <rFont val="Arial"/>
        <family val="2"/>
      </rPr>
      <t>efficiency</t>
    </r>
    <r>
      <rPr>
        <sz val="10"/>
        <rFont val="Times New Roman"/>
        <family val="1"/>
      </rPr>
      <t xml:space="preserve"> </t>
    </r>
    <r>
      <rPr>
        <sz val="10"/>
        <color indexed="8"/>
        <rFont val="Arial"/>
        <family val="2"/>
      </rPr>
      <t>axial</t>
    </r>
    <r>
      <rPr>
        <sz val="10"/>
        <rFont val="Times New Roman"/>
        <family val="1"/>
      </rPr>
      <t xml:space="preserve"> </t>
    </r>
    <r>
      <rPr>
        <sz val="10"/>
        <color indexed="8"/>
        <rFont val="Arial"/>
        <family val="2"/>
      </rPr>
      <t>type</t>
    </r>
  </si>
  <si>
    <r>
      <t>Fan</t>
    </r>
    <r>
      <rPr>
        <sz val="10"/>
        <rFont val="Times New Roman"/>
        <family val="1"/>
      </rPr>
      <t xml:space="preserve"> </t>
    </r>
    <r>
      <rPr>
        <sz val="10"/>
        <color indexed="8"/>
        <rFont val="Arial"/>
        <family val="2"/>
      </rPr>
      <t>direction</t>
    </r>
  </si>
  <si>
    <t>Vertical</t>
  </si>
  <si>
    <r>
      <t>Fan</t>
    </r>
    <r>
      <rPr>
        <sz val="10"/>
        <rFont val="Times New Roman"/>
        <family val="1"/>
      </rPr>
      <t xml:space="preserve"> </t>
    </r>
    <r>
      <rPr>
        <sz val="10"/>
        <color indexed="8"/>
        <rFont val="Arial"/>
        <family val="2"/>
      </rPr>
      <t>No.</t>
    </r>
  </si>
  <si>
    <r>
      <t>Fan</t>
    </r>
    <r>
      <rPr>
        <sz val="10"/>
        <rFont val="Times New Roman"/>
        <family val="1"/>
      </rPr>
      <t xml:space="preserve"> </t>
    </r>
    <r>
      <rPr>
        <sz val="10"/>
        <color indexed="8"/>
        <rFont val="Arial"/>
        <family val="2"/>
      </rPr>
      <t>input</t>
    </r>
    <r>
      <rPr>
        <sz val="10"/>
        <rFont val="Times New Roman"/>
        <family val="1"/>
      </rPr>
      <t xml:space="preserve"> </t>
    </r>
    <r>
      <rPr>
        <sz val="10"/>
        <color indexed="8"/>
        <rFont val="Arial"/>
        <family val="2"/>
      </rPr>
      <t>power</t>
    </r>
  </si>
  <si>
    <t>W</t>
  </si>
  <si>
    <r>
      <t>Fan</t>
    </r>
    <r>
      <rPr>
        <sz val="10"/>
        <rFont val="Times New Roman"/>
        <family val="1"/>
      </rPr>
      <t xml:space="preserve"> </t>
    </r>
    <r>
      <rPr>
        <sz val="10"/>
        <color indexed="8"/>
        <rFont val="Arial"/>
        <family val="2"/>
      </rPr>
      <t>speed</t>
    </r>
  </si>
  <si>
    <t>RPM</t>
  </si>
  <si>
    <r>
      <t>Evaporator</t>
    </r>
    <r>
      <rPr>
        <sz val="10"/>
        <rFont val="Times New Roman"/>
        <family val="1"/>
      </rPr>
      <t xml:space="preserve"> </t>
    </r>
    <r>
      <rPr>
        <sz val="10"/>
        <color indexed="8"/>
        <rFont val="Arial"/>
        <family val="2"/>
      </rPr>
      <t>fin</t>
    </r>
    <r>
      <rPr>
        <sz val="10"/>
        <rFont val="Times New Roman"/>
        <family val="1"/>
      </rPr>
      <t xml:space="preserve"> </t>
    </r>
    <r>
      <rPr>
        <sz val="10"/>
        <color indexed="8"/>
        <rFont val="Arial"/>
        <family val="2"/>
      </rPr>
      <t>type</t>
    </r>
  </si>
  <si>
    <r>
      <t>Hydrophilic</t>
    </r>
    <r>
      <rPr>
        <sz val="10"/>
        <rFont val="Times New Roman"/>
        <family val="1"/>
      </rPr>
      <t xml:space="preserve"> </t>
    </r>
    <r>
      <rPr>
        <sz val="10"/>
        <color indexed="8"/>
        <rFont val="Arial"/>
        <family val="2"/>
      </rPr>
      <t>aluminium</t>
    </r>
  </si>
  <si>
    <r>
      <t>Evaporator</t>
    </r>
    <r>
      <rPr>
        <sz val="10"/>
        <rFont val="Times New Roman"/>
        <family val="1"/>
      </rPr>
      <t xml:space="preserve"> </t>
    </r>
    <r>
      <rPr>
        <sz val="10"/>
        <color indexed="8"/>
        <rFont val="Arial"/>
        <family val="2"/>
      </rPr>
      <t>tube</t>
    </r>
    <r>
      <rPr>
        <sz val="10"/>
        <rFont val="Times New Roman"/>
        <family val="1"/>
      </rPr>
      <t xml:space="preserve"> </t>
    </r>
    <r>
      <rPr>
        <sz val="10"/>
        <color indexed="8"/>
        <rFont val="Arial"/>
        <family val="2"/>
      </rPr>
      <t>type</t>
    </r>
  </si>
  <si>
    <r>
      <t>Innergroove</t>
    </r>
    <r>
      <rPr>
        <sz val="10"/>
        <rFont val="Times New Roman"/>
        <family val="1"/>
      </rPr>
      <t xml:space="preserve"> </t>
    </r>
    <r>
      <rPr>
        <sz val="10"/>
        <color indexed="8"/>
        <rFont val="Arial"/>
        <family val="2"/>
      </rPr>
      <t>tube</t>
    </r>
  </si>
  <si>
    <r>
      <t>Heat</t>
    </r>
    <r>
      <rPr>
        <sz val="10"/>
        <rFont val="Times New Roman"/>
        <family val="1"/>
      </rPr>
      <t xml:space="preserve"> </t>
    </r>
    <r>
      <rPr>
        <sz val="10"/>
        <color indexed="8"/>
        <rFont val="Arial"/>
        <family val="2"/>
      </rPr>
      <t>exchanger</t>
    </r>
    <r>
      <rPr>
        <sz val="10"/>
        <rFont val="Times New Roman"/>
        <family val="1"/>
      </rPr>
      <t xml:space="preserve"> </t>
    </r>
    <r>
      <rPr>
        <sz val="10"/>
        <color indexed="8"/>
        <rFont val="Arial"/>
        <family val="2"/>
      </rPr>
      <t>type</t>
    </r>
  </si>
  <si>
    <r>
      <t>High</t>
    </r>
    <r>
      <rPr>
        <sz val="10"/>
        <rFont val="Times New Roman"/>
        <family val="1"/>
      </rPr>
      <t xml:space="preserve"> </t>
    </r>
    <r>
      <rPr>
        <sz val="10"/>
        <color indexed="8"/>
        <rFont val="Arial"/>
        <family val="2"/>
      </rPr>
      <t>efficiency</t>
    </r>
    <r>
      <rPr>
        <sz val="10"/>
        <rFont val="Times New Roman"/>
        <family val="1"/>
      </rPr>
      <t xml:space="preserve"> </t>
    </r>
    <r>
      <rPr>
        <sz val="10"/>
        <color indexed="8"/>
        <rFont val="Arial"/>
        <family val="2"/>
      </rPr>
      <t>tube</t>
    </r>
    <r>
      <rPr>
        <sz val="10"/>
        <rFont val="Times New Roman"/>
        <family val="1"/>
      </rPr>
      <t xml:space="preserve"> </t>
    </r>
    <r>
      <rPr>
        <sz val="10"/>
        <color indexed="8"/>
        <rFont val="Arial"/>
        <family val="2"/>
      </rPr>
      <t>in</t>
    </r>
    <r>
      <rPr>
        <sz val="10"/>
        <rFont val="Times New Roman"/>
        <family val="1"/>
      </rPr>
      <t xml:space="preserve"> </t>
    </r>
    <r>
      <rPr>
        <sz val="10"/>
        <color indexed="8"/>
        <rFont val="Arial"/>
        <family val="2"/>
      </rPr>
      <t>tube</t>
    </r>
    <r>
      <rPr>
        <sz val="10"/>
        <rFont val="Times New Roman"/>
        <family val="1"/>
      </rPr>
      <t xml:space="preserve"> </t>
    </r>
    <r>
      <rPr>
        <sz val="10"/>
        <color indexed="8"/>
        <rFont val="Arial"/>
        <family val="2"/>
      </rPr>
      <t>heat</t>
    </r>
    <r>
      <rPr>
        <sz val="10"/>
        <rFont val="Times New Roman"/>
        <family val="1"/>
      </rPr>
      <t xml:space="preserve"> </t>
    </r>
    <r>
      <rPr>
        <sz val="10"/>
        <color indexed="8"/>
        <rFont val="Arial"/>
        <family val="2"/>
      </rPr>
      <t>exchanger</t>
    </r>
  </si>
  <si>
    <r>
      <t>Heat</t>
    </r>
    <r>
      <rPr>
        <sz val="10"/>
        <rFont val="Times New Roman"/>
        <family val="1"/>
      </rPr>
      <t xml:space="preserve"> </t>
    </r>
    <r>
      <rPr>
        <sz val="10"/>
        <color indexed="8"/>
        <rFont val="Arial"/>
        <family val="2"/>
      </rPr>
      <t>exchanger</t>
    </r>
    <r>
      <rPr>
        <sz val="10"/>
        <rFont val="Times New Roman"/>
        <family val="1"/>
      </rPr>
      <t xml:space="preserve"> </t>
    </r>
    <r>
      <rPr>
        <sz val="10"/>
        <color indexed="8"/>
        <rFont val="Arial"/>
        <family val="2"/>
      </rPr>
      <t>No.</t>
    </r>
  </si>
  <si>
    <r>
      <t>Controller</t>
    </r>
    <r>
      <rPr>
        <sz val="10"/>
        <rFont val="Times New Roman"/>
        <family val="1"/>
      </rPr>
      <t xml:space="preserve"> </t>
    </r>
    <r>
      <rPr>
        <sz val="10"/>
        <color indexed="8"/>
        <rFont val="Arial"/>
        <family val="2"/>
      </rPr>
      <t>type</t>
    </r>
  </si>
  <si>
    <r>
      <t>Intelligent</t>
    </r>
    <r>
      <rPr>
        <sz val="10"/>
        <rFont val="Times New Roman"/>
        <family val="1"/>
      </rPr>
      <t xml:space="preserve">  </t>
    </r>
    <r>
      <rPr>
        <sz val="10"/>
        <color indexed="8"/>
        <rFont val="Arial"/>
        <family val="2"/>
      </rPr>
      <t>&amp;LCD</t>
    </r>
  </si>
  <si>
    <r>
      <t>Ambient</t>
    </r>
    <r>
      <rPr>
        <sz val="10"/>
        <rFont val="Times New Roman"/>
        <family val="1"/>
      </rPr>
      <t xml:space="preserve"> </t>
    </r>
    <r>
      <rPr>
        <sz val="10"/>
        <color indexed="8"/>
        <rFont val="Arial"/>
        <family val="2"/>
      </rPr>
      <t>Temperature</t>
    </r>
  </si>
  <si>
    <r>
      <t>(5°C</t>
    </r>
    <r>
      <rPr>
        <sz val="10"/>
        <rFont val="Times New Roman"/>
        <family val="1"/>
      </rPr>
      <t xml:space="preserve"> </t>
    </r>
    <r>
      <rPr>
        <sz val="10"/>
        <color indexed="8"/>
        <rFont val="Segoe UI"/>
        <family val="2"/>
      </rPr>
      <t>～</t>
    </r>
    <r>
      <rPr>
        <sz val="10"/>
        <color indexed="8"/>
        <rFont val="Arial"/>
        <family val="2"/>
      </rPr>
      <t>43°C)</t>
    </r>
  </si>
  <si>
    <t>Refrigerant</t>
  </si>
  <si>
    <t>R134A</t>
  </si>
  <si>
    <r>
      <t>Noise</t>
    </r>
    <r>
      <rPr>
        <sz val="10"/>
        <rFont val="Times New Roman"/>
        <family val="1"/>
      </rPr>
      <t xml:space="preserve"> </t>
    </r>
    <r>
      <rPr>
        <sz val="10"/>
        <color indexed="8"/>
        <rFont val="Arial"/>
        <family val="2"/>
      </rPr>
      <t>in</t>
    </r>
    <r>
      <rPr>
        <sz val="10"/>
        <rFont val="Times New Roman"/>
        <family val="1"/>
      </rPr>
      <t xml:space="preserve"> </t>
    </r>
    <r>
      <rPr>
        <sz val="10"/>
        <color indexed="8"/>
        <rFont val="Arial"/>
        <family val="2"/>
      </rPr>
      <t>1</t>
    </r>
    <r>
      <rPr>
        <sz val="10"/>
        <rFont val="Times New Roman"/>
        <family val="1"/>
      </rPr>
      <t xml:space="preserve"> </t>
    </r>
    <r>
      <rPr>
        <sz val="10"/>
        <color indexed="8"/>
        <rFont val="Arial"/>
        <family val="2"/>
      </rPr>
      <t>meter</t>
    </r>
  </si>
  <si>
    <t>dB(A)</t>
  </si>
  <si>
    <r>
      <t>Water</t>
    </r>
    <r>
      <rPr>
        <sz val="10"/>
        <rFont val="Times New Roman"/>
        <family val="1"/>
      </rPr>
      <t xml:space="preserve"> </t>
    </r>
    <r>
      <rPr>
        <sz val="10"/>
        <color indexed="8"/>
        <rFont val="Arial"/>
        <family val="2"/>
      </rPr>
      <t>pipe</t>
    </r>
    <r>
      <rPr>
        <sz val="10"/>
        <rFont val="Times New Roman"/>
        <family val="1"/>
      </rPr>
      <t xml:space="preserve"> </t>
    </r>
    <r>
      <rPr>
        <sz val="10"/>
        <color indexed="8"/>
        <rFont val="Arial"/>
        <family val="2"/>
      </rPr>
      <t>size</t>
    </r>
  </si>
  <si>
    <t>(mm)</t>
  </si>
  <si>
    <t>R1(DN25)</t>
  </si>
  <si>
    <t>Rc1-1/2(DN40)Rc1-1/2(DN40)</t>
  </si>
  <si>
    <t>Rc2(DN50)</t>
  </si>
  <si>
    <t>Rc2-1/2(DN65)</t>
  </si>
  <si>
    <r>
      <t>Water</t>
    </r>
    <r>
      <rPr>
        <sz val="10"/>
        <rFont val="Times New Roman"/>
        <family val="1"/>
      </rPr>
      <t xml:space="preserve"> </t>
    </r>
    <r>
      <rPr>
        <sz val="10"/>
        <color indexed="8"/>
        <rFont val="Arial"/>
        <family val="2"/>
      </rPr>
      <t>flow</t>
    </r>
    <r>
      <rPr>
        <sz val="10"/>
        <rFont val="Times New Roman"/>
        <family val="1"/>
      </rPr>
      <t xml:space="preserve"> </t>
    </r>
    <r>
      <rPr>
        <sz val="10"/>
        <color indexed="8"/>
        <rFont val="Arial"/>
        <family val="2"/>
      </rPr>
      <t>volume</t>
    </r>
  </si>
  <si>
    <t>m3/h</t>
  </si>
  <si>
    <t>Cabinet</t>
  </si>
  <si>
    <r>
      <t>Galvanized</t>
    </r>
    <r>
      <rPr>
        <sz val="10"/>
        <rFont val="Times New Roman"/>
        <family val="1"/>
      </rPr>
      <t xml:space="preserve"> </t>
    </r>
    <r>
      <rPr>
        <sz val="10"/>
        <color indexed="8"/>
        <rFont val="Arial"/>
        <family val="2"/>
      </rPr>
      <t>powder</t>
    </r>
    <r>
      <rPr>
        <sz val="10"/>
        <rFont val="Times New Roman"/>
        <family val="1"/>
      </rPr>
      <t xml:space="preserve"> </t>
    </r>
    <r>
      <rPr>
        <sz val="10"/>
        <color indexed="8"/>
        <rFont val="Arial"/>
        <family val="2"/>
      </rPr>
      <t>coatedsteel(Stainless</t>
    </r>
    <r>
      <rPr>
        <sz val="10"/>
        <rFont val="Times New Roman"/>
        <family val="1"/>
      </rPr>
      <t xml:space="preserve"> </t>
    </r>
    <r>
      <rPr>
        <sz val="10"/>
        <color indexed="8"/>
        <rFont val="Arial"/>
        <family val="2"/>
      </rPr>
      <t>steel</t>
    </r>
    <r>
      <rPr>
        <sz val="10"/>
        <rFont val="Times New Roman"/>
        <family val="1"/>
      </rPr>
      <t xml:space="preserve"> </t>
    </r>
    <r>
      <rPr>
        <sz val="10"/>
        <color indexed="8"/>
        <rFont val="Arial"/>
        <family val="2"/>
      </rPr>
      <t>)</t>
    </r>
  </si>
  <si>
    <r>
      <t>Unit</t>
    </r>
    <r>
      <rPr>
        <sz val="10"/>
        <rFont val="Times New Roman"/>
        <family val="1"/>
      </rPr>
      <t xml:space="preserve"> </t>
    </r>
    <r>
      <rPr>
        <sz val="10"/>
        <color indexed="8"/>
        <rFont val="Arial"/>
        <family val="2"/>
      </rPr>
      <t>Size</t>
    </r>
  </si>
  <si>
    <t>mm</t>
  </si>
  <si>
    <t>855/775/1095</t>
  </si>
  <si>
    <t xml:space="preserve"> 855/775/1095</t>
  </si>
  <si>
    <t>1585/850/1525</t>
  </si>
  <si>
    <t>2000/1005/1865</t>
  </si>
  <si>
    <t>2010/1165/2025</t>
  </si>
  <si>
    <t>1770/1585/1525</t>
  </si>
  <si>
    <t>2000/2000/1865</t>
  </si>
  <si>
    <t>2324/2009/2055</t>
  </si>
  <si>
    <t>N.W</t>
  </si>
  <si>
    <t>kg</t>
  </si>
  <si>
    <r>
      <t>Rated</t>
    </r>
    <r>
      <rPr>
        <sz val="10"/>
        <rFont val="Times New Roman"/>
        <family val="1"/>
      </rPr>
      <t xml:space="preserve"> </t>
    </r>
    <r>
      <rPr>
        <sz val="10"/>
        <color indexed="8"/>
        <rFont val="Arial"/>
        <family val="2"/>
      </rPr>
      <t>heated</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 xml:space="preserve">output
</t>
    </r>
    <r>
      <rPr>
        <sz val="8"/>
        <color rgb="FF000000"/>
        <rFont val="Arial"/>
        <family val="2"/>
      </rPr>
      <t>Heating: Ambient temp. (DB/WB): 20℃/15℃, water temp. (input/output): 15℃/75℃</t>
    </r>
  </si>
  <si>
    <r>
      <t>Rated</t>
    </r>
    <r>
      <rPr>
        <sz val="10"/>
        <rFont val="Times New Roman"/>
        <family val="1"/>
      </rPr>
      <t xml:space="preserve"> </t>
    </r>
    <r>
      <rPr>
        <sz val="10"/>
        <color indexed="8"/>
        <rFont val="Arial"/>
        <family val="2"/>
      </rPr>
      <t>heated</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 xml:space="preserve">output </t>
    </r>
    <r>
      <rPr>
        <sz val="7"/>
        <color indexed="8"/>
        <rFont val="Arial"/>
        <family val="2"/>
      </rPr>
      <t>2</t>
    </r>
    <r>
      <rPr>
        <sz val="10"/>
        <color indexed="8"/>
        <rFont val="Arial"/>
        <family val="2"/>
      </rPr>
      <t xml:space="preserve">
</t>
    </r>
    <r>
      <rPr>
        <sz val="8"/>
        <color rgb="FF000000"/>
        <rFont val="Arial"/>
        <family val="2"/>
      </rPr>
      <t>Heating: Ambient temp. (DB/WB): 30℃/25℃, water temp. (input/output): 30℃/75℃.</t>
    </r>
  </si>
  <si>
    <t>Emerson Copeland Scroll</t>
  </si>
  <si>
    <t>Copeland ZW Scroll: Dedicated Scroll for Commercial Industrial High temperature Heating requirements</t>
  </si>
  <si>
    <t>MAIN FUNCTIONS OF HEAT PUMPS</t>
  </si>
  <si>
    <t>Heat pump protection</t>
  </si>
  <si>
    <t>High pressure protection</t>
  </si>
  <si>
    <t>When water flow is too small or water temp. too high ,will prevent compressor to be damaged</t>
  </si>
  <si>
    <t>Low pressure protection</t>
  </si>
  <si>
    <t>When refrigerant leaked , prevent compressor work without pressure.</t>
  </si>
  <si>
    <t>Compressor over current protection</t>
  </si>
  <si>
    <t>Prevent compressor to work when current over max value</t>
  </si>
  <si>
    <t>Phase protection</t>
  </si>
  <si>
    <t>Wrong phase/ absent phase protection (for 380V)</t>
  </si>
  <si>
    <t>Anti-freezing protection</t>
  </si>
  <si>
    <t>Prevent water pipes and water tank freezing</t>
  </si>
  <si>
    <t>Project function</t>
  </si>
  <si>
    <t>Water level indication</t>
  </si>
  <si>
    <t>Indicate high/low water level</t>
  </si>
  <si>
    <t>constant water temp. replenishing</t>
  </si>
  <si>
    <t>Replenishing water temp. can be set, make water tank temp. constant</t>
  </si>
  <si>
    <t>Timing water temp. replenishing</t>
  </si>
  <si>
    <t>Can set heat pump replenish cold water at certain time</t>
  </si>
  <si>
    <t>Timing hot water supply</t>
  </si>
  <si>
    <t>Can supply hot water at certain time</t>
  </si>
  <si>
    <t>Cycle water(return water ) setting</t>
  </si>
  <si>
    <t>Can set cycle water temp.</t>
  </si>
  <si>
    <t>Timing start/stop heat pump</t>
  </si>
  <si>
    <t>Can set 2 group of start/stop timing</t>
  </si>
  <si>
    <t>Manual switch</t>
  </si>
  <si>
    <t>Seperated start/stop signal can be connected with solr system(for choice</t>
  </si>
  <si>
    <t>Model No</t>
  </si>
  <si>
    <t>Compressor</t>
  </si>
  <si>
    <t>Fan</t>
  </si>
  <si>
    <t xml:space="preserve"> type</t>
  </si>
  <si>
    <t xml:space="preserve"> direction</t>
  </si>
  <si>
    <t>Qty</t>
  </si>
  <si>
    <t xml:space="preserve"> input power</t>
  </si>
  <si>
    <t xml:space="preserve"> speed</t>
  </si>
  <si>
    <t>Evaporator</t>
  </si>
  <si>
    <t xml:space="preserve"> fin type</t>
  </si>
  <si>
    <t xml:space="preserve"> tube type</t>
  </si>
  <si>
    <t>Heat Exchanger</t>
  </si>
  <si>
    <t>Type</t>
  </si>
  <si>
    <t>Protection</t>
  </si>
  <si>
    <t>Under / Over voltage protection, Under /Over current protection, Open phase, Phase reversal, 
Phase imbalance, Compressor high discharge temperature protection, Compressor high 
discharge pressure protection, Compressor overload, Anti-Freeze protection.</t>
  </si>
  <si>
    <t>Complete water Heating Solutions</t>
  </si>
  <si>
    <r>
      <rPr>
        <b/>
        <sz val="11"/>
        <color theme="0"/>
        <rFont val="Calibri"/>
        <family val="2"/>
        <scheme val="minor"/>
      </rPr>
      <t>Mechzephyr Engineering Pvt Ltd</t>
    </r>
    <r>
      <rPr>
        <sz val="10"/>
        <color theme="0"/>
        <rFont val="Calibri"/>
        <family val="2"/>
        <scheme val="minor"/>
      </rPr>
      <t xml:space="preserve">
shed No A 70 , KSSIDC , Bommasandra Industrial Area, Bangalore – 560099
Mobile : 9900095490  |  Email: deepak@vindsol.in</t>
    </r>
  </si>
  <si>
    <t>Domestic water heat pumps
Commercial Water Heat Pumps
Next Gen Thermodynamics Heat Pumps
Swimming pool heat pump</t>
  </si>
  <si>
    <t>Heating capacity</t>
  </si>
  <si>
    <t>Rated outlet water temp. 1</t>
  </si>
  <si>
    <t>Max outlet water temp.</t>
  </si>
  <si>
    <t>Rated input power</t>
  </si>
  <si>
    <t>Rated input current</t>
  </si>
  <si>
    <t>Compressor type</t>
  </si>
  <si>
    <t>Compressor brand</t>
  </si>
  <si>
    <t>Throttle type</t>
  </si>
  <si>
    <t>Controller type</t>
  </si>
  <si>
    <t>Ambient Temperature</t>
  </si>
  <si>
    <t>Noise in 1 meter</t>
  </si>
  <si>
    <t>Water pipe size</t>
  </si>
  <si>
    <t>Water flow volume</t>
  </si>
  <si>
    <t>Unit Size</t>
  </si>
  <si>
    <r>
      <t>Rated heated water output</t>
    </r>
    <r>
      <rPr>
        <sz val="7"/>
        <rFont val="Arial Narrow"/>
        <family val="2"/>
      </rPr>
      <t xml:space="preserve">
Heating: Ambient temp. (DB/WB): 20℃/15℃, water temp. (input/output): 15℃/75℃</t>
    </r>
  </si>
  <si>
    <r>
      <t>Rated heated water output</t>
    </r>
    <r>
      <rPr>
        <sz val="7"/>
        <rFont val="Arial Narrow"/>
        <family val="2"/>
      </rPr>
      <t xml:space="preserve">
Heating: Ambient temp. (DB/WB): 30℃/25℃, water temp. (input/output): 30℃/75℃.</t>
    </r>
  </si>
  <si>
    <t>Water heating is characterized by long operating hours at both high load and high compression ratios. Demand for hot water is at its highest when ambients are low and when conventional heat pump capacity falls off. 
ZW**KA compressors are designed for reliable operation for heavier duty applications where the ambient temperature does not fall below 0°C; with significantly enhanced heating capacity, higher efficiency, and minimal requirement to reduce water outlet temperatures.</t>
  </si>
  <si>
    <r>
      <t xml:space="preserve">        Technical Data Sheet - High Temp ( 75-80</t>
    </r>
    <r>
      <rPr>
        <b/>
        <sz val="20"/>
        <color theme="9" tint="-0.499984740745262"/>
        <rFont val="Calibri"/>
        <family val="2"/>
      </rPr>
      <t>°</t>
    </r>
    <r>
      <rPr>
        <b/>
        <sz val="20"/>
        <color theme="9" tint="-0.499984740745262"/>
        <rFont val="Calibri"/>
        <family val="2"/>
        <scheme val="minor"/>
      </rPr>
      <t>C) 
Heat Pump (Air to Water)</t>
    </r>
  </si>
  <si>
    <t>VCHT-026BC</t>
  </si>
  <si>
    <t>VCHT-040BC</t>
  </si>
  <si>
    <t>VCHT-080BC</t>
  </si>
  <si>
    <t>VCHT-065BC</t>
  </si>
  <si>
    <t>VCHT-055BC</t>
  </si>
  <si>
    <t>VCHT-020BC</t>
  </si>
  <si>
    <t>VCHT-015BC</t>
  </si>
  <si>
    <t>VCHT-130BC</t>
  </si>
  <si>
    <t xml:space="preserve">Protection </t>
  </si>
  <si>
    <r>
      <t>Next Gen Intelligent</t>
    </r>
    <r>
      <rPr>
        <sz val="10"/>
        <rFont val="Times New Roman"/>
        <family val="1"/>
      </rPr>
      <t xml:space="preserve"> PCB controller LCD type</t>
    </r>
  </si>
  <si>
    <t>Rc1-1/2(DN40)</t>
  </si>
  <si>
    <r>
      <rPr>
        <b/>
        <sz val="10"/>
        <color indexed="63"/>
        <rFont val="Arial"/>
        <family val="2"/>
      </rPr>
      <t xml:space="preserve">
Characteristics:</t>
    </r>
    <r>
      <rPr>
        <sz val="10"/>
        <color indexed="63"/>
        <rFont val="Arial"/>
        <family val="2"/>
      </rPr>
      <t xml:space="preserve">
1) Adopts Tube in Shell / Tube In Tube heat exchanger and with inbuilt Circulating Pump inside.
2) Efficient Rotary compressor; Safe, Reliables, Stable running &amp; durable.
3) Efficient Saginomya four-way valve; It is very efficient in defrosting in low ambient temp
4) Saginomya / SANHUA /EMERSON  Electronic Expansion Valve (EEV) or Thernostatic expnasion valve 
5) Tube in tube heat exchanger inside with higher heat exchange efficiency than tube in shell heat exchanger used by others, with higher reliability &amp; longer lifetime.
6) Green &amp; Environment-friendly Refrigerant :  R134A
7) Full consideration for noise control; Compressor rubber feet specially selected to reduce vibration. 
8) Unique super energy saving controlling system can save extra 10% energy than other units in market.
9) Reliable Design and Strict Quality Control; All products 100% are tested and run at the factory to assure proper operation of all components and safety switches.</t>
    </r>
  </si>
  <si>
    <t xml:space="preserve">Technical Specification </t>
  </si>
  <si>
    <r>
      <t>Heating</t>
    </r>
    <r>
      <rPr>
        <sz val="10"/>
        <rFont val="Times New Roman"/>
        <family val="1"/>
      </rPr>
      <t xml:space="preserve"> </t>
    </r>
    <r>
      <rPr>
        <sz val="10"/>
        <color indexed="8"/>
        <rFont val="Arial"/>
        <family val="2"/>
      </rPr>
      <t>capacity  kW</t>
    </r>
  </si>
  <si>
    <r>
      <t>Heating</t>
    </r>
    <r>
      <rPr>
        <sz val="10"/>
        <rFont val="Times New Roman"/>
        <family val="1"/>
      </rPr>
      <t xml:space="preserve"> </t>
    </r>
    <r>
      <rPr>
        <sz val="10"/>
        <color indexed="8"/>
        <rFont val="Arial"/>
        <family val="2"/>
      </rPr>
      <t>capacity Btu/h</t>
    </r>
  </si>
  <si>
    <r>
      <t>Rated</t>
    </r>
    <r>
      <rPr>
        <sz val="10"/>
        <rFont val="Times New Roman"/>
        <family val="1"/>
      </rPr>
      <t xml:space="preserve"> </t>
    </r>
    <r>
      <rPr>
        <sz val="10"/>
        <color indexed="8"/>
        <rFont val="Arial"/>
        <family val="2"/>
      </rPr>
      <t>heated</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 xml:space="preserve">output
</t>
    </r>
    <r>
      <rPr>
        <sz val="8"/>
        <color rgb="FF000000"/>
        <rFont val="Arial"/>
        <family val="2"/>
      </rPr>
      <t>Heating: Ambient temp. (DB/WB): 20℃/15℃, water temp. (input/output): 15℃/75℃  L/h</t>
    </r>
  </si>
  <si>
    <r>
      <t>Rated</t>
    </r>
    <r>
      <rPr>
        <sz val="10"/>
        <rFont val="Times New Roman"/>
        <family val="1"/>
      </rPr>
      <t xml:space="preserve"> </t>
    </r>
    <r>
      <rPr>
        <sz val="10"/>
        <color indexed="8"/>
        <rFont val="Arial"/>
        <family val="2"/>
      </rPr>
      <t>heated</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 xml:space="preserve">output </t>
    </r>
    <r>
      <rPr>
        <sz val="7"/>
        <color indexed="8"/>
        <rFont val="Arial"/>
        <family val="2"/>
      </rPr>
      <t>2</t>
    </r>
    <r>
      <rPr>
        <sz val="10"/>
        <color indexed="8"/>
        <rFont val="Arial"/>
        <family val="2"/>
      </rPr>
      <t xml:space="preserve">
</t>
    </r>
    <r>
      <rPr>
        <sz val="8"/>
        <color rgb="FF000000"/>
        <rFont val="Arial"/>
        <family val="2"/>
      </rPr>
      <t>Heating: Ambient temp. (DB/WB): 30℃/25℃, water temp. (input/output): 30℃/75℃.</t>
    </r>
    <r>
      <rPr>
        <sz val="10"/>
        <color indexed="8"/>
        <rFont val="Arial"/>
        <family val="2"/>
      </rPr>
      <t xml:space="preserve"> L/h</t>
    </r>
  </si>
  <si>
    <r>
      <t>Rated</t>
    </r>
    <r>
      <rPr>
        <sz val="10"/>
        <rFont val="Times New Roman"/>
        <family val="1"/>
      </rPr>
      <t xml:space="preserve"> </t>
    </r>
    <r>
      <rPr>
        <sz val="10"/>
        <color indexed="8"/>
        <rFont val="Arial"/>
        <family val="2"/>
      </rPr>
      <t>outlet</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temp. ℃</t>
    </r>
  </si>
  <si>
    <r>
      <t>Max</t>
    </r>
    <r>
      <rPr>
        <sz val="10"/>
        <rFont val="Times New Roman"/>
        <family val="1"/>
      </rPr>
      <t xml:space="preserve"> </t>
    </r>
    <r>
      <rPr>
        <sz val="10"/>
        <color indexed="8"/>
        <rFont val="Arial"/>
        <family val="2"/>
      </rPr>
      <t>outlet</t>
    </r>
    <r>
      <rPr>
        <sz val="10"/>
        <rFont val="Times New Roman"/>
        <family val="1"/>
      </rPr>
      <t xml:space="preserve"> </t>
    </r>
    <r>
      <rPr>
        <sz val="10"/>
        <color indexed="8"/>
        <rFont val="Arial"/>
        <family val="2"/>
      </rPr>
      <t>water</t>
    </r>
    <r>
      <rPr>
        <sz val="10"/>
        <rFont val="Times New Roman"/>
        <family val="1"/>
      </rPr>
      <t xml:space="preserve"> </t>
    </r>
    <r>
      <rPr>
        <sz val="10"/>
        <color indexed="8"/>
        <rFont val="Arial"/>
        <family val="2"/>
      </rPr>
      <t>temp. ℃</t>
    </r>
  </si>
  <si>
    <t>Power V/Ph/Hz</t>
  </si>
  <si>
    <r>
      <t>Rated</t>
    </r>
    <r>
      <rPr>
        <sz val="10"/>
        <rFont val="Times New Roman"/>
        <family val="1"/>
      </rPr>
      <t xml:space="preserve"> </t>
    </r>
    <r>
      <rPr>
        <sz val="10"/>
        <color indexed="8"/>
        <rFont val="Arial"/>
        <family val="2"/>
      </rPr>
      <t>input</t>
    </r>
    <r>
      <rPr>
        <sz val="10"/>
        <rFont val="Times New Roman"/>
        <family val="1"/>
      </rPr>
      <t xml:space="preserve"> </t>
    </r>
    <r>
      <rPr>
        <sz val="10"/>
        <color indexed="8"/>
        <rFont val="Arial"/>
        <family val="2"/>
      </rPr>
      <t>power kW</t>
    </r>
  </si>
  <si>
    <r>
      <t>Rated</t>
    </r>
    <r>
      <rPr>
        <sz val="10"/>
        <rFont val="Times New Roman"/>
        <family val="1"/>
      </rPr>
      <t xml:space="preserve"> </t>
    </r>
    <r>
      <rPr>
        <sz val="10"/>
        <color indexed="8"/>
        <rFont val="Arial"/>
        <family val="2"/>
      </rPr>
      <t>input</t>
    </r>
    <r>
      <rPr>
        <sz val="10"/>
        <rFont val="Times New Roman"/>
        <family val="1"/>
      </rPr>
      <t xml:space="preserve"> </t>
    </r>
    <r>
      <rPr>
        <sz val="10"/>
        <color indexed="8"/>
        <rFont val="Arial"/>
        <family val="2"/>
      </rPr>
      <t>current A</t>
    </r>
  </si>
  <si>
    <r>
      <t>Fan</t>
    </r>
    <r>
      <rPr>
        <sz val="10"/>
        <rFont val="Times New Roman"/>
        <family val="1"/>
      </rPr>
      <t xml:space="preserve"> </t>
    </r>
    <r>
      <rPr>
        <sz val="10"/>
        <color indexed="8"/>
        <rFont val="Arial"/>
        <family val="2"/>
      </rPr>
      <t>input</t>
    </r>
    <r>
      <rPr>
        <sz val="10"/>
        <rFont val="Times New Roman"/>
        <family val="1"/>
      </rPr>
      <t xml:space="preserve"> </t>
    </r>
    <r>
      <rPr>
        <sz val="10"/>
        <color indexed="8"/>
        <rFont val="Arial"/>
        <family val="2"/>
      </rPr>
      <t>power W</t>
    </r>
  </si>
  <si>
    <r>
      <t>Fan</t>
    </r>
    <r>
      <rPr>
        <sz val="10"/>
        <rFont val="Times New Roman"/>
        <family val="1"/>
      </rPr>
      <t xml:space="preserve"> </t>
    </r>
    <r>
      <rPr>
        <sz val="10"/>
        <color indexed="8"/>
        <rFont val="Arial"/>
        <family val="2"/>
      </rPr>
      <t>speed RPM</t>
    </r>
  </si>
  <si>
    <r>
      <t>Ambient</t>
    </r>
    <r>
      <rPr>
        <sz val="10"/>
        <rFont val="Times New Roman"/>
        <family val="1"/>
      </rPr>
      <t xml:space="preserve"> </t>
    </r>
    <r>
      <rPr>
        <sz val="10"/>
        <color indexed="8"/>
        <rFont val="Arial"/>
        <family val="2"/>
      </rPr>
      <t>Temperature  ℃</t>
    </r>
  </si>
  <si>
    <r>
      <t>Noise</t>
    </r>
    <r>
      <rPr>
        <sz val="10"/>
        <rFont val="Times New Roman"/>
        <family val="1"/>
      </rPr>
      <t xml:space="preserve"> </t>
    </r>
    <r>
      <rPr>
        <sz val="10"/>
        <color indexed="8"/>
        <rFont val="Arial"/>
        <family val="2"/>
      </rPr>
      <t>in</t>
    </r>
    <r>
      <rPr>
        <sz val="10"/>
        <rFont val="Times New Roman"/>
        <family val="1"/>
      </rPr>
      <t xml:space="preserve"> </t>
    </r>
    <r>
      <rPr>
        <sz val="10"/>
        <color indexed="8"/>
        <rFont val="Arial"/>
        <family val="2"/>
      </rPr>
      <t>1</t>
    </r>
    <r>
      <rPr>
        <sz val="10"/>
        <rFont val="Times New Roman"/>
        <family val="1"/>
      </rPr>
      <t xml:space="preserve"> </t>
    </r>
    <r>
      <rPr>
        <sz val="10"/>
        <color indexed="8"/>
        <rFont val="Arial"/>
        <family val="2"/>
      </rPr>
      <t>meter dB(A)</t>
    </r>
  </si>
  <si>
    <r>
      <t>Water</t>
    </r>
    <r>
      <rPr>
        <sz val="10"/>
        <rFont val="Times New Roman"/>
        <family val="1"/>
      </rPr>
      <t xml:space="preserve"> </t>
    </r>
    <r>
      <rPr>
        <sz val="10"/>
        <color indexed="8"/>
        <rFont val="Arial"/>
        <family val="2"/>
      </rPr>
      <t>pipe</t>
    </r>
    <r>
      <rPr>
        <sz val="10"/>
        <rFont val="Times New Roman"/>
        <family val="1"/>
      </rPr>
      <t xml:space="preserve"> </t>
    </r>
    <r>
      <rPr>
        <sz val="10"/>
        <color indexed="8"/>
        <rFont val="Arial"/>
        <family val="2"/>
      </rPr>
      <t>size (mm)</t>
    </r>
  </si>
  <si>
    <r>
      <t>Water</t>
    </r>
    <r>
      <rPr>
        <sz val="10"/>
        <rFont val="Times New Roman"/>
        <family val="1"/>
      </rPr>
      <t xml:space="preserve"> </t>
    </r>
    <r>
      <rPr>
        <sz val="10"/>
        <color indexed="8"/>
        <rFont val="Arial"/>
        <family val="2"/>
      </rPr>
      <t>flow</t>
    </r>
    <r>
      <rPr>
        <sz val="10"/>
        <rFont val="Times New Roman"/>
        <family val="1"/>
      </rPr>
      <t xml:space="preserve"> </t>
    </r>
    <r>
      <rPr>
        <sz val="10"/>
        <color indexed="8"/>
        <rFont val="Arial"/>
        <family val="2"/>
      </rPr>
      <t>volume m3/h</t>
    </r>
  </si>
  <si>
    <r>
      <t>Unit</t>
    </r>
    <r>
      <rPr>
        <sz val="10"/>
        <rFont val="Times New Roman"/>
        <family val="1"/>
      </rPr>
      <t xml:space="preserve"> </t>
    </r>
    <r>
      <rPr>
        <sz val="10"/>
        <color indexed="8"/>
        <rFont val="Arial"/>
        <family val="2"/>
      </rPr>
      <t>Size mm</t>
    </r>
  </si>
  <si>
    <t>N.W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</si>
</sst>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_ "/>
  </numFmts>
  <fonts count="28" x14ac:knownFonts="1">
    <font>
      <sz val="12"/>
      <color theme="1"/>
      <name val="Calibri"/>
      <family val="2"/>
      <scheme val="minor"/>
    </font>
    <font>
      <sz val="11"/>
      <color theme="1"/>
      <name val="Calibri"/>
      <family val="2"/>
      <scheme val="minor"/>
    </font>
    <font>
      <b/>
      <sz val="10"/>
      <color indexed="8"/>
      <name val="Arial"/>
      <family val="2"/>
    </font>
    <font>
      <sz val="10"/>
      <color indexed="8"/>
      <name val="Calibri"/>
      <family val="2"/>
    </font>
    <font>
      <sz val="10"/>
      <color indexed="8"/>
      <name val="Arial"/>
      <family val="2"/>
    </font>
    <font>
      <sz val="10"/>
      <name val="Times New Roman"/>
      <family val="1"/>
    </font>
    <font>
      <sz val="7"/>
      <color indexed="8"/>
      <name val="Arial"/>
      <family val="2"/>
    </font>
    <font>
      <sz val="10"/>
      <color indexed="8"/>
      <name val="Segoe UI"/>
      <family val="2"/>
    </font>
    <font>
      <sz val="10"/>
      <color indexed="10"/>
      <name val="Arial"/>
      <family val="2"/>
    </font>
    <font>
      <sz val="8"/>
      <color rgb="FF000000"/>
      <name val="Arial"/>
      <family val="2"/>
    </font>
    <font>
      <b/>
      <sz val="11"/>
      <color theme="0"/>
      <name val="Calibri"/>
      <family val="2"/>
      <scheme val="minor"/>
    </font>
    <font>
      <b/>
      <sz val="20"/>
      <color theme="9" tint="-0.499984740745262"/>
      <name val="Calibri"/>
      <family val="2"/>
      <scheme val="minor"/>
    </font>
    <font>
      <sz val="8"/>
      <color theme="1" tint="0.34998626667073579"/>
      <name val="Arial"/>
      <family val="2"/>
    </font>
    <font>
      <sz val="10"/>
      <color indexed="63"/>
      <name val="Arial"/>
      <family val="2"/>
    </font>
    <font>
      <b/>
      <sz val="10"/>
      <color indexed="63"/>
      <name val="Arial"/>
      <family val="2"/>
    </font>
    <font>
      <b/>
      <sz val="11"/>
      <color theme="9" tint="-0.499984740745262"/>
      <name val="Calibri"/>
      <family val="2"/>
      <scheme val="minor"/>
    </font>
    <font>
      <sz val="9"/>
      <color theme="1"/>
      <name val="Calibri"/>
      <family val="2"/>
      <scheme val="minor"/>
    </font>
    <font>
      <sz val="10"/>
      <color theme="1"/>
      <name val="Calibri"/>
      <family val="2"/>
      <scheme val="minor"/>
    </font>
    <font>
      <sz val="8"/>
      <color theme="0"/>
      <name val="Arial"/>
      <family val="2"/>
    </font>
    <font>
      <sz val="10"/>
      <color theme="0"/>
      <name val="Calibri"/>
      <family val="2"/>
      <scheme val="minor"/>
    </font>
    <font>
      <sz val="10"/>
      <color theme="1"/>
      <name val="Arial Narrow"/>
      <family val="2"/>
    </font>
    <font>
      <sz val="11"/>
      <color theme="1"/>
      <name val="Arial Narrow"/>
      <family val="2"/>
    </font>
    <font>
      <b/>
      <sz val="10"/>
      <color theme="0"/>
      <name val="Arial"/>
      <family val="2"/>
    </font>
    <font>
      <b/>
      <sz val="10"/>
      <name val="Arial Narrow"/>
      <family val="2"/>
    </font>
    <font>
      <sz val="10"/>
      <name val="Arial Narrow"/>
      <family val="2"/>
    </font>
    <font>
      <sz val="7"/>
      <name val="Arial Narrow"/>
      <family val="2"/>
    </font>
    <font>
      <b/>
      <sz val="20"/>
      <color theme="9" tint="-0.499984740745262"/>
      <name val="Calibri"/>
      <family val="2"/>
    </font>
    <font>
      <b/>
      <sz val="10"/>
      <color indexed="8"/>
      <name val="Calibri"/>
      <family val="2"/>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026736"/>
        <bgColor indexed="64"/>
      </patternFill>
    </fill>
    <fill>
      <patternFill patternType="solid">
        <fgColor rgb="FF0080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hair">
        <color indexed="64"/>
      </top>
      <bottom/>
      <diagonal/>
    </border>
    <border>
      <left style="thin">
        <color indexed="64"/>
      </left>
      <right/>
      <top style="hair">
        <color indexed="64"/>
      </top>
      <bottom/>
      <diagonal/>
    </border>
    <border>
      <left style="thin">
        <color indexed="64"/>
      </left>
      <right/>
      <top/>
      <bottom/>
      <diagonal/>
    </border>
    <border>
      <left style="hair">
        <color rgb="FF026736"/>
      </left>
      <right style="hair">
        <color rgb="FF026736"/>
      </right>
      <top style="hair">
        <color rgb="FF026736"/>
      </top>
      <bottom style="hair">
        <color rgb="FF026736"/>
      </bottom>
      <diagonal/>
    </border>
    <border>
      <left style="hair">
        <color rgb="FF026736"/>
      </left>
      <right/>
      <top style="hair">
        <color rgb="FF026736"/>
      </top>
      <bottom style="hair">
        <color rgb="FF026736"/>
      </bottom>
      <diagonal/>
    </border>
    <border>
      <left/>
      <right/>
      <top style="hair">
        <color rgb="FF026736"/>
      </top>
      <bottom style="hair">
        <color rgb="FF026736"/>
      </bottom>
      <diagonal/>
    </border>
    <border>
      <left/>
      <right style="hair">
        <color rgb="FF026736"/>
      </right>
      <top style="hair">
        <color rgb="FF026736"/>
      </top>
      <bottom style="hair">
        <color rgb="FF026736"/>
      </bottom>
      <diagonal/>
    </border>
  </borders>
  <cellStyleXfs count="4">
    <xf numFmtId="0" fontId="0" fillId="0" borderId="0"/>
    <xf numFmtId="0" fontId="1" fillId="0" borderId="0"/>
    <xf numFmtId="0" fontId="3" fillId="0" borderId="0" applyNumberFormat="0" applyFill="0" applyBorder="0" applyProtection="0">
      <alignment horizontal="left" vertical="top"/>
    </xf>
    <xf numFmtId="0" fontId="1" fillId="0" borderId="0"/>
  </cellStyleXfs>
  <cellXfs count="64">
    <xf numFmtId="0" fontId="0" fillId="0" borderId="0" xfId="0"/>
    <xf numFmtId="0" fontId="2" fillId="0" borderId="1" xfId="0" applyFont="1" applyBorder="1" applyAlignment="1">
      <alignment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4" fillId="2" borderId="1" xfId="0" applyFont="1" applyFill="1" applyBorder="1" applyAlignment="1">
      <alignment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top"/>
    </xf>
    <xf numFmtId="0" fontId="4" fillId="3" borderId="1" xfId="0" applyFont="1" applyFill="1" applyBorder="1" applyAlignment="1">
      <alignment horizontal="center" vertical="center"/>
    </xf>
    <xf numFmtId="1"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164" fontId="4" fillId="0" borderId="2" xfId="0" applyNumberFormat="1" applyFont="1" applyBorder="1" applyAlignment="1">
      <alignment horizontal="center" vertical="center"/>
    </xf>
    <xf numFmtId="0" fontId="3" fillId="0" borderId="0" xfId="0" applyFont="1" applyAlignment="1">
      <alignment horizontal="center" vertical="top"/>
    </xf>
    <xf numFmtId="0" fontId="7" fillId="3" borderId="1" xfId="0" applyFont="1" applyFill="1" applyBorder="1" applyAlignment="1">
      <alignment horizontal="center" vertical="center"/>
    </xf>
    <xf numFmtId="165" fontId="4" fillId="0" borderId="1" xfId="0" applyNumberFormat="1"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4" fillId="2" borderId="1" xfId="0" applyFont="1" applyFill="1" applyBorder="1" applyAlignment="1">
      <alignment vertical="center" wrapText="1"/>
    </xf>
    <xf numFmtId="164" fontId="8" fillId="0" borderId="2" xfId="0" applyNumberFormat="1" applyFont="1" applyBorder="1" applyAlignment="1">
      <alignment horizontal="center" vertical="center"/>
    </xf>
    <xf numFmtId="0" fontId="4" fillId="0" borderId="2" xfId="0" applyFont="1" applyBorder="1" applyAlignment="1">
      <alignment horizontal="center" vertical="center"/>
    </xf>
    <xf numFmtId="0" fontId="8" fillId="0" borderId="2" xfId="0" applyFont="1" applyBorder="1" applyAlignment="1">
      <alignment horizontal="center" vertical="center"/>
    </xf>
    <xf numFmtId="0" fontId="0" fillId="0" borderId="0" xfId="0" applyAlignment="1">
      <alignment horizontal="center"/>
    </xf>
    <xf numFmtId="0" fontId="1" fillId="0" borderId="0" xfId="1"/>
    <xf numFmtId="0" fontId="1" fillId="0" borderId="0" xfId="3"/>
    <xf numFmtId="0" fontId="17" fillId="0" borderId="0" xfId="1" applyFont="1"/>
    <xf numFmtId="0" fontId="17" fillId="0" borderId="0" xfId="1" applyFont="1" applyAlignment="1">
      <alignment vertical="center"/>
    </xf>
    <xf numFmtId="0" fontId="3" fillId="0" borderId="0" xfId="2" applyAlignment="1">
      <alignment horizontal="center" vertical="top"/>
    </xf>
    <xf numFmtId="0" fontId="3" fillId="0" borderId="0" xfId="2" applyAlignment="1">
      <alignment vertical="top" wrapText="1"/>
    </xf>
    <xf numFmtId="0" fontId="3" fillId="0" borderId="0" xfId="2" applyAlignment="1">
      <alignment horizontal="center" vertical="center"/>
    </xf>
    <xf numFmtId="0" fontId="24" fillId="6" borderId="6" xfId="2" applyFont="1" applyFill="1" applyBorder="1" applyAlignment="1">
      <alignment horizontal="center" vertical="center" wrapText="1"/>
    </xf>
    <xf numFmtId="0" fontId="24" fillId="6" borderId="6" xfId="2" applyFont="1" applyFill="1" applyBorder="1" applyAlignment="1">
      <alignment horizontal="left" vertical="center" wrapText="1"/>
    </xf>
    <xf numFmtId="0" fontId="4" fillId="0" borderId="2" xfId="0" applyFont="1" applyBorder="1" applyAlignment="1">
      <alignment horizontal="center" vertical="center" wrapText="1"/>
    </xf>
    <xf numFmtId="0" fontId="3" fillId="0" borderId="7" xfId="2" applyBorder="1" applyAlignment="1">
      <alignment horizontal="center" vertical="center"/>
    </xf>
    <xf numFmtId="0" fontId="3" fillId="0" borderId="8" xfId="2" applyBorder="1" applyAlignment="1">
      <alignment horizontal="center" vertical="center"/>
    </xf>
    <xf numFmtId="0" fontId="3" fillId="0" borderId="9" xfId="2" applyBorder="1" applyAlignment="1">
      <alignment horizontal="center" vertical="center"/>
    </xf>
    <xf numFmtId="0" fontId="3" fillId="0" borderId="7" xfId="2" applyBorder="1" applyAlignment="1">
      <alignment horizontal="center" vertical="center" wrapText="1"/>
    </xf>
    <xf numFmtId="0" fontId="3" fillId="0" borderId="8" xfId="2" applyBorder="1" applyAlignment="1">
      <alignment horizontal="center" vertical="center" wrapText="1"/>
    </xf>
    <xf numFmtId="0" fontId="3" fillId="0" borderId="9" xfId="2" applyBorder="1" applyAlignment="1">
      <alignment horizontal="center" vertical="center" wrapText="1"/>
    </xf>
    <xf numFmtId="0" fontId="11" fillId="0" borderId="6" xfId="1" applyFont="1" applyBorder="1" applyAlignment="1">
      <alignment horizontal="right" vertical="top" wrapText="1"/>
    </xf>
    <xf numFmtId="0" fontId="3" fillId="0" borderId="6" xfId="2" applyBorder="1" applyAlignment="1">
      <alignment horizontal="right" vertical="top" wrapText="1"/>
    </xf>
    <xf numFmtId="0" fontId="12" fillId="0" borderId="6" xfId="1" applyFont="1" applyBorder="1" applyAlignment="1">
      <alignment horizontal="left" vertical="top" wrapText="1"/>
    </xf>
    <xf numFmtId="0" fontId="3" fillId="0" borderId="6" xfId="2" applyBorder="1" applyAlignment="1">
      <alignment horizontal="left" vertical="top" wrapText="1"/>
    </xf>
    <xf numFmtId="0" fontId="13" fillId="0" borderId="6" xfId="1" applyFont="1" applyBorder="1" applyAlignment="1">
      <alignment horizontal="left" vertical="top" wrapText="1"/>
    </xf>
    <xf numFmtId="0" fontId="15" fillId="0" borderId="6" xfId="3" applyFont="1" applyBorder="1" applyAlignment="1">
      <alignment horizontal="center" vertical="center" wrapText="1"/>
    </xf>
    <xf numFmtId="0" fontId="21" fillId="0" borderId="6" xfId="3" applyFont="1" applyBorder="1" applyAlignment="1">
      <alignment horizontal="left" vertical="top" wrapText="1"/>
    </xf>
    <xf numFmtId="0" fontId="16" fillId="0" borderId="6" xfId="3" applyFont="1" applyBorder="1" applyAlignment="1">
      <alignment horizontal="center" vertical="center" wrapText="1"/>
    </xf>
    <xf numFmtId="0" fontId="22" fillId="4" borderId="6" xfId="2" applyFont="1" applyFill="1" applyBorder="1" applyAlignment="1">
      <alignment horizontal="center" vertical="center" wrapText="1"/>
    </xf>
    <xf numFmtId="0" fontId="20" fillId="0" borderId="6" xfId="1" applyFont="1" applyBorder="1" applyAlignment="1">
      <alignment horizontal="center" vertical="center" wrapText="1"/>
    </xf>
    <xf numFmtId="0" fontId="24" fillId="6" borderId="6" xfId="2" applyFont="1" applyFill="1" applyBorder="1" applyAlignment="1">
      <alignment horizontal="left" vertical="center" wrapText="1"/>
    </xf>
    <xf numFmtId="0" fontId="23" fillId="6" borderId="6" xfId="2" applyFont="1" applyFill="1" applyBorder="1" applyAlignment="1">
      <alignment horizontal="center" vertical="center" wrapText="1"/>
    </xf>
    <xf numFmtId="0" fontId="27" fillId="0" borderId="7" xfId="2" applyFont="1" applyBorder="1" applyAlignment="1">
      <alignment horizontal="center" vertical="top"/>
    </xf>
    <xf numFmtId="0" fontId="27" fillId="0" borderId="8" xfId="2" applyFont="1" applyBorder="1" applyAlignment="1">
      <alignment horizontal="center" vertical="top"/>
    </xf>
    <xf numFmtId="0" fontId="27" fillId="0" borderId="9" xfId="2" applyFont="1" applyBorder="1" applyAlignment="1">
      <alignment horizontal="center" vertical="top"/>
    </xf>
    <xf numFmtId="1" fontId="3" fillId="0" borderId="7" xfId="2" applyNumberFormat="1" applyBorder="1" applyAlignment="1">
      <alignment horizontal="center" vertical="center"/>
    </xf>
    <xf numFmtId="1" fontId="3" fillId="0" borderId="8" xfId="2" applyNumberFormat="1" applyBorder="1" applyAlignment="1">
      <alignment horizontal="center" vertical="center"/>
    </xf>
    <xf numFmtId="1" fontId="3" fillId="0" borderId="9" xfId="2" applyNumberFormat="1" applyBorder="1" applyAlignment="1">
      <alignment horizontal="center" vertical="center"/>
    </xf>
    <xf numFmtId="0" fontId="18" fillId="5" borderId="4" xfId="1" applyFont="1" applyFill="1" applyBorder="1" applyAlignment="1">
      <alignment horizontal="center" wrapText="1"/>
    </xf>
    <xf numFmtId="0" fontId="18" fillId="5" borderId="3" xfId="1" applyFont="1" applyFill="1" applyBorder="1" applyAlignment="1">
      <alignment horizontal="center" wrapText="1"/>
    </xf>
    <xf numFmtId="0" fontId="18" fillId="5" borderId="5" xfId="1" applyFont="1" applyFill="1" applyBorder="1" applyAlignment="1">
      <alignment horizontal="center" wrapText="1"/>
    </xf>
    <xf numFmtId="0" fontId="18" fillId="5" borderId="0" xfId="1" applyFont="1" applyFill="1" applyAlignment="1">
      <alignment horizontal="center" wrapText="1"/>
    </xf>
    <xf numFmtId="0" fontId="19" fillId="5" borderId="3" xfId="1" applyFont="1" applyFill="1" applyBorder="1" applyAlignment="1">
      <alignment horizontal="left" vertical="center" wrapText="1"/>
    </xf>
    <xf numFmtId="0" fontId="19" fillId="5" borderId="0" xfId="1" applyFont="1" applyFill="1" applyAlignment="1">
      <alignment horizontal="left" vertical="center" wrapText="1"/>
    </xf>
    <xf numFmtId="0" fontId="19" fillId="5" borderId="3" xfId="1" applyFont="1" applyFill="1" applyBorder="1" applyAlignment="1">
      <alignment horizontal="center" vertical="center" wrapText="1"/>
    </xf>
    <xf numFmtId="0" fontId="19" fillId="5" borderId="0" xfId="1" applyFont="1" applyFill="1" applyAlignment="1">
      <alignment horizontal="center" vertical="center" wrapText="1"/>
    </xf>
  </cellXfs>
  <cellStyles count="4">
    <cellStyle name="Normal" xfId="0" builtinId="0"/>
    <cellStyle name="Normal 2" xfId="1" xr:uid="{33280665-AF33-4941-9252-B113297896A9}"/>
    <cellStyle name="Normal 2 2" xfId="3" xr:uid="{02C23443-EAF3-46F1-BFF7-4739B6188259}"/>
    <cellStyle name="Normal 3" xfId="2" xr:uid="{5A88DCD2-03FF-40BF-BB24-81F9D3BF420E}"/>
  </cellStyles>
  <dxfs count="0"/>
  <tableStyles count="0" defaultTableStyle="TableStyleMedium2" defaultPivotStyle="PivotStyleLight16"/>
  <colors>
    <mruColors>
      <color rgb="FF0267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0</xdr:col>
      <xdr:colOff>130036</xdr:colOff>
      <xdr:row>58</xdr:row>
      <xdr:rowOff>38100</xdr:rowOff>
    </xdr:from>
    <xdr:to>
      <xdr:col>1</xdr:col>
      <xdr:colOff>877956</xdr:colOff>
      <xdr:row>58</xdr:row>
      <xdr:rowOff>304800</xdr:rowOff>
    </xdr:to>
    <xdr:pic>
      <xdr:nvPicPr>
        <xdr:cNvPr id="2" name="Picture 20">
          <a:extLst>
            <a:ext uri="{FF2B5EF4-FFF2-40B4-BE49-F238E27FC236}">
              <a16:creationId xmlns:a16="http://schemas.microsoft.com/office/drawing/2014/main" id="{AE250E32-9EE1-4B4D-8893-31D055B67D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036" y="27330400"/>
          <a:ext cx="1497220" cy="26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35225</xdr:colOff>
      <xdr:row>1</xdr:row>
      <xdr:rowOff>1494794</xdr:rowOff>
    </xdr:from>
    <xdr:to>
      <xdr:col>7</xdr:col>
      <xdr:colOff>749405</xdr:colOff>
      <xdr:row>1</xdr:row>
      <xdr:rowOff>2218694</xdr:rowOff>
    </xdr:to>
    <xdr:pic>
      <xdr:nvPicPr>
        <xdr:cNvPr id="4" name="Picture 3">
          <a:extLst>
            <a:ext uri="{FF2B5EF4-FFF2-40B4-BE49-F238E27FC236}">
              <a16:creationId xmlns:a16="http://schemas.microsoft.com/office/drawing/2014/main" id="{BE0A74EC-FEF8-4AB6-9F2A-E3EBC38A61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4573" y="2245751"/>
          <a:ext cx="71418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125620</xdr:colOff>
      <xdr:row>1</xdr:row>
      <xdr:rowOff>1509945</xdr:rowOff>
    </xdr:from>
    <xdr:to>
      <xdr:col>6</xdr:col>
      <xdr:colOff>840768</xdr:colOff>
      <xdr:row>1</xdr:row>
      <xdr:rowOff>2227495</xdr:rowOff>
    </xdr:to>
    <xdr:pic>
      <xdr:nvPicPr>
        <xdr:cNvPr id="5" name="Picture 4">
          <a:extLst>
            <a:ext uri="{FF2B5EF4-FFF2-40B4-BE49-F238E27FC236}">
              <a16:creationId xmlns:a16="http://schemas.microsoft.com/office/drawing/2014/main" id="{F4626A3F-485C-4D71-B7F6-F46CBCD499B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28968" y="2260902"/>
          <a:ext cx="715148"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336274</xdr:colOff>
      <xdr:row>1</xdr:row>
      <xdr:rowOff>64247</xdr:rowOff>
    </xdr:from>
    <xdr:to>
      <xdr:col>7</xdr:col>
      <xdr:colOff>868633</xdr:colOff>
      <xdr:row>1</xdr:row>
      <xdr:rowOff>1126077</xdr:rowOff>
    </xdr:to>
    <xdr:pic>
      <xdr:nvPicPr>
        <xdr:cNvPr id="6" name="Picture 6">
          <a:extLst>
            <a:ext uri="{FF2B5EF4-FFF2-40B4-BE49-F238E27FC236}">
              <a16:creationId xmlns:a16="http://schemas.microsoft.com/office/drawing/2014/main" id="{4A122243-3872-4B5E-97AC-D7E45135E80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123622" y="815204"/>
          <a:ext cx="2597489" cy="1061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417937</xdr:colOff>
      <xdr:row>2</xdr:row>
      <xdr:rowOff>2249400</xdr:rowOff>
    </xdr:from>
    <xdr:to>
      <xdr:col>7</xdr:col>
      <xdr:colOff>613371</xdr:colOff>
      <xdr:row>4</xdr:row>
      <xdr:rowOff>366127</xdr:rowOff>
    </xdr:to>
    <xdr:pic>
      <xdr:nvPicPr>
        <xdr:cNvPr id="7" name="Picture 7">
          <a:extLst>
            <a:ext uri="{FF2B5EF4-FFF2-40B4-BE49-F238E27FC236}">
              <a16:creationId xmlns:a16="http://schemas.microsoft.com/office/drawing/2014/main" id="{DE2D8CBF-3EB4-4369-B0C9-5691F401245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17937" y="5545878"/>
          <a:ext cx="7174912" cy="2429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292100</xdr:colOff>
      <xdr:row>0</xdr:row>
      <xdr:rowOff>107950</xdr:rowOff>
    </xdr:from>
    <xdr:to>
      <xdr:col>2</xdr:col>
      <xdr:colOff>98470</xdr:colOff>
      <xdr:row>0</xdr:row>
      <xdr:rowOff>609600</xdr:rowOff>
    </xdr:to>
    <xdr:pic>
      <xdr:nvPicPr>
        <xdr:cNvPr id="8" name="Picture 1">
          <a:extLst>
            <a:ext uri="{FF2B5EF4-FFF2-40B4-BE49-F238E27FC236}">
              <a16:creationId xmlns:a16="http://schemas.microsoft.com/office/drawing/2014/main" id="{9BF96DF8-704A-4B4D-B56E-4A21A550052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92100" y="107950"/>
          <a:ext cx="2028870" cy="50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59634</xdr:colOff>
      <xdr:row>1</xdr:row>
      <xdr:rowOff>135744</xdr:rowOff>
    </xdr:from>
    <xdr:to>
      <xdr:col>4</xdr:col>
      <xdr:colOff>901593</xdr:colOff>
      <xdr:row>1</xdr:row>
      <xdr:rowOff>2285172</xdr:rowOff>
    </xdr:to>
    <xdr:pic>
      <xdr:nvPicPr>
        <xdr:cNvPr id="9" name="Picture 8">
          <a:extLst>
            <a:ext uri="{FF2B5EF4-FFF2-40B4-BE49-F238E27FC236}">
              <a16:creationId xmlns:a16="http://schemas.microsoft.com/office/drawing/2014/main" id="{FF457A29-5C17-4A84-90B1-BFDEB016619B}"/>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28384"/>
        <a:stretch/>
      </xdr:blipFill>
      <xdr:spPr>
        <a:xfrm>
          <a:off x="59634" y="885044"/>
          <a:ext cx="4718772" cy="2149428"/>
        </a:xfrm>
        <a:prstGeom prst="rect">
          <a:avLst/>
        </a:prstGeom>
      </xdr:spPr>
    </xdr:pic>
    <xdr:clientData/>
  </xdr:twoCellAnchor>
  <xdr:twoCellAnchor editAs="oneCell">
    <xdr:from>
      <xdr:col>4</xdr:col>
      <xdr:colOff>822462</xdr:colOff>
      <xdr:row>1</xdr:row>
      <xdr:rowOff>1101862</xdr:rowOff>
    </xdr:from>
    <xdr:to>
      <xdr:col>5</xdr:col>
      <xdr:colOff>858024</xdr:colOff>
      <xdr:row>1</xdr:row>
      <xdr:rowOff>1832112</xdr:rowOff>
    </xdr:to>
    <xdr:pic>
      <xdr:nvPicPr>
        <xdr:cNvPr id="10" name="Picture 9">
          <a:extLst>
            <a:ext uri="{FF2B5EF4-FFF2-40B4-BE49-F238E27FC236}">
              <a16:creationId xmlns:a16="http://schemas.microsoft.com/office/drawing/2014/main" id="{1807153C-C019-4DC0-A7EB-FB3E7EC31A74}"/>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704245" y="1852819"/>
          <a:ext cx="1068127"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120651</xdr:colOff>
      <xdr:row>7</xdr:row>
      <xdr:rowOff>216039</xdr:rowOff>
    </xdr:from>
    <xdr:ext cx="4596184" cy="1186850"/>
    <xdr:pic>
      <xdr:nvPicPr>
        <xdr:cNvPr id="11" name="Picture 10">
          <a:extLst>
            <a:ext uri="{FF2B5EF4-FFF2-40B4-BE49-F238E27FC236}">
              <a16:creationId xmlns:a16="http://schemas.microsoft.com/office/drawing/2014/main" id="{B6B5AD75-CC69-4DB4-8EB0-88C12616850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0651" y="9989517"/>
          <a:ext cx="4596184" cy="1186850"/>
        </a:xfrm>
        <a:prstGeom prst="rect">
          <a:avLst/>
        </a:prstGeom>
      </xdr:spPr>
    </xdr:pic>
    <xdr:clientData/>
  </xdr:oneCellAnchor>
  <xdr:twoCellAnchor editAs="oneCell">
    <xdr:from>
      <xdr:col>5</xdr:col>
      <xdr:colOff>39724</xdr:colOff>
      <xdr:row>6</xdr:row>
      <xdr:rowOff>89037</xdr:rowOff>
    </xdr:from>
    <xdr:to>
      <xdr:col>7</xdr:col>
      <xdr:colOff>961148</xdr:colOff>
      <xdr:row>10</xdr:row>
      <xdr:rowOff>187461</xdr:rowOff>
    </xdr:to>
    <xdr:pic>
      <xdr:nvPicPr>
        <xdr:cNvPr id="12" name="Picture 11">
          <a:extLst>
            <a:ext uri="{FF2B5EF4-FFF2-40B4-BE49-F238E27FC236}">
              <a16:creationId xmlns:a16="http://schemas.microsoft.com/office/drawing/2014/main" id="{2A1DF74C-32BE-48DD-9EF2-91EDF4E99483}"/>
            </a:ext>
          </a:extLst>
        </xdr:cNvPr>
        <xdr:cNvPicPr>
          <a:picLocks noChangeAspect="1"/>
        </xdr:cNvPicPr>
      </xdr:nvPicPr>
      <xdr:blipFill rotWithShape="1">
        <a:blip xmlns:r="http://schemas.openxmlformats.org/officeDocument/2006/relationships" r:embed="rId10"/>
        <a:srcRect b="2064"/>
        <a:stretch/>
      </xdr:blipFill>
      <xdr:spPr>
        <a:xfrm>
          <a:off x="4954072" y="8763689"/>
          <a:ext cx="2986554" cy="2340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6E188-B085-4A94-A2BE-E5A18775401C}">
  <sheetPr>
    <pageSetUpPr fitToPage="1"/>
  </sheetPr>
  <dimension ref="A1:I60"/>
  <sheetViews>
    <sheetView topLeftCell="A22" zoomScale="115" zoomScaleNormal="115" workbookViewId="0">
      <selection activeCell="D26" sqref="D26:H26"/>
    </sheetView>
  </sheetViews>
  <sheetFormatPr defaultColWidth="11.5" defaultRowHeight="13.8" x14ac:dyDescent="0.3"/>
  <cols>
    <col min="1" max="1" width="9.796875" style="28" customWidth="1"/>
    <col min="2" max="2" width="19.296875" style="28" customWidth="1"/>
    <col min="3" max="3" width="8.19921875" style="28" customWidth="1"/>
    <col min="4" max="7" width="13.59765625" style="28" customWidth="1"/>
    <col min="8" max="8" width="13.69921875" style="28" customWidth="1"/>
    <col min="9" max="16384" width="11.5" style="26"/>
  </cols>
  <sheetData>
    <row r="1" spans="1:8" s="22" customFormat="1" ht="58.95" customHeight="1" x14ac:dyDescent="0.3">
      <c r="A1" s="38" t="s">
        <v>134</v>
      </c>
      <c r="B1" s="38"/>
      <c r="C1" s="38"/>
      <c r="D1" s="38"/>
      <c r="E1" s="38"/>
      <c r="F1" s="38"/>
      <c r="G1" s="39"/>
      <c r="H1" s="39"/>
    </row>
    <row r="2" spans="1:8" s="22" customFormat="1" ht="200.55" customHeight="1" x14ac:dyDescent="0.3">
      <c r="A2" s="40"/>
      <c r="B2" s="40"/>
      <c r="C2" s="40"/>
      <c r="D2" s="40"/>
      <c r="E2" s="40"/>
      <c r="F2" s="40"/>
      <c r="G2" s="41"/>
      <c r="H2" s="41"/>
    </row>
    <row r="3" spans="1:8" s="22" customFormat="1" ht="295.95" customHeight="1" x14ac:dyDescent="0.3">
      <c r="A3" s="42" t="s">
        <v>146</v>
      </c>
      <c r="B3" s="42"/>
      <c r="C3" s="42"/>
      <c r="D3" s="42"/>
      <c r="E3" s="42"/>
      <c r="F3" s="42"/>
      <c r="G3" s="42"/>
      <c r="H3" s="42"/>
    </row>
    <row r="4" spans="1:8" s="22" customFormat="1" ht="43.5" customHeight="1" x14ac:dyDescent="0.3">
      <c r="A4" s="42"/>
      <c r="B4" s="42"/>
      <c r="C4" s="42"/>
      <c r="D4" s="42"/>
      <c r="E4" s="42"/>
      <c r="F4" s="42"/>
      <c r="G4" s="42"/>
      <c r="H4" s="42"/>
    </row>
    <row r="5" spans="1:8" s="22" customFormat="1" ht="51.45" customHeight="1" x14ac:dyDescent="0.3">
      <c r="A5" s="42"/>
      <c r="B5" s="42"/>
      <c r="C5" s="42"/>
      <c r="D5" s="42"/>
      <c r="E5" s="42"/>
      <c r="F5" s="42"/>
      <c r="G5" s="42"/>
      <c r="H5" s="42"/>
    </row>
    <row r="6" spans="1:8" s="23" customFormat="1" ht="32.549999999999997" customHeight="1" x14ac:dyDescent="0.3">
      <c r="A6" s="43" t="s">
        <v>71</v>
      </c>
      <c r="B6" s="43"/>
      <c r="C6" s="43"/>
      <c r="D6" s="43"/>
      <c r="E6" s="43"/>
      <c r="F6" s="43"/>
      <c r="G6" s="43"/>
      <c r="H6" s="43"/>
    </row>
    <row r="7" spans="1:8" s="23" customFormat="1" ht="86.55" customHeight="1" x14ac:dyDescent="0.3">
      <c r="A7" s="44" t="s">
        <v>133</v>
      </c>
      <c r="B7" s="44"/>
      <c r="C7" s="44"/>
      <c r="D7" s="44"/>
      <c r="E7" s="44"/>
      <c r="F7" s="45"/>
      <c r="G7" s="45"/>
      <c r="H7" s="45"/>
    </row>
    <row r="8" spans="1:8" s="23" customFormat="1" ht="30" customHeight="1" x14ac:dyDescent="0.3">
      <c r="A8" s="44"/>
      <c r="B8" s="44"/>
      <c r="C8" s="44"/>
      <c r="D8" s="44"/>
      <c r="E8" s="44"/>
      <c r="F8" s="45"/>
      <c r="G8" s="45"/>
      <c r="H8" s="45"/>
    </row>
    <row r="9" spans="1:8" s="23" customFormat="1" ht="30" customHeight="1" x14ac:dyDescent="0.3">
      <c r="A9" s="44"/>
      <c r="B9" s="44"/>
      <c r="C9" s="44"/>
      <c r="D9" s="44"/>
      <c r="E9" s="44"/>
      <c r="F9" s="45"/>
      <c r="G9" s="45"/>
      <c r="H9" s="45"/>
    </row>
    <row r="10" spans="1:8" s="23" customFormat="1" ht="30" customHeight="1" x14ac:dyDescent="0.3">
      <c r="A10" s="44"/>
      <c r="B10" s="44"/>
      <c r="C10" s="44"/>
      <c r="D10" s="44"/>
      <c r="E10" s="44"/>
      <c r="F10" s="45"/>
      <c r="G10" s="45"/>
      <c r="H10" s="45"/>
    </row>
    <row r="11" spans="1:8" s="23" customFormat="1" ht="30" customHeight="1" x14ac:dyDescent="0.3">
      <c r="A11" s="44"/>
      <c r="B11" s="44"/>
      <c r="C11" s="44"/>
      <c r="D11" s="44"/>
      <c r="E11" s="44"/>
      <c r="F11" s="45"/>
      <c r="G11" s="45"/>
      <c r="H11" s="45"/>
    </row>
    <row r="12" spans="1:8" s="24" customFormat="1" ht="18" customHeight="1" x14ac:dyDescent="0.3">
      <c r="A12" s="46" t="s">
        <v>72</v>
      </c>
      <c r="B12" s="46"/>
      <c r="C12" s="46"/>
      <c r="D12" s="46"/>
      <c r="E12" s="46"/>
      <c r="F12" s="46"/>
      <c r="G12" s="46"/>
      <c r="H12" s="46"/>
    </row>
    <row r="13" spans="1:8" s="25" customFormat="1" ht="16.95" customHeight="1" x14ac:dyDescent="0.3">
      <c r="A13" s="47" t="s">
        <v>73</v>
      </c>
      <c r="B13" s="47" t="s">
        <v>74</v>
      </c>
      <c r="C13" s="47"/>
      <c r="D13" s="47" t="s">
        <v>75</v>
      </c>
      <c r="E13" s="47"/>
      <c r="F13" s="47"/>
      <c r="G13" s="47"/>
      <c r="H13" s="47"/>
    </row>
    <row r="14" spans="1:8" s="25" customFormat="1" ht="16.95" customHeight="1" x14ac:dyDescent="0.3">
      <c r="A14" s="47"/>
      <c r="B14" s="47" t="s">
        <v>76</v>
      </c>
      <c r="C14" s="47"/>
      <c r="D14" s="47" t="s">
        <v>77</v>
      </c>
      <c r="E14" s="47"/>
      <c r="F14" s="47"/>
      <c r="G14" s="47"/>
      <c r="H14" s="47"/>
    </row>
    <row r="15" spans="1:8" s="25" customFormat="1" ht="16.95" customHeight="1" x14ac:dyDescent="0.3">
      <c r="A15" s="47"/>
      <c r="B15" s="47" t="s">
        <v>78</v>
      </c>
      <c r="C15" s="47"/>
      <c r="D15" s="47" t="s">
        <v>79</v>
      </c>
      <c r="E15" s="47"/>
      <c r="F15" s="47"/>
      <c r="G15" s="47"/>
      <c r="H15" s="47"/>
    </row>
    <row r="16" spans="1:8" s="25" customFormat="1" ht="16.95" customHeight="1" x14ac:dyDescent="0.3">
      <c r="A16" s="47"/>
      <c r="B16" s="47" t="s">
        <v>80</v>
      </c>
      <c r="C16" s="47"/>
      <c r="D16" s="47" t="s">
        <v>81</v>
      </c>
      <c r="E16" s="47"/>
      <c r="F16" s="47"/>
      <c r="G16" s="47"/>
      <c r="H16" s="47"/>
    </row>
    <row r="17" spans="1:8" s="25" customFormat="1" ht="16.95" customHeight="1" x14ac:dyDescent="0.3">
      <c r="A17" s="47"/>
      <c r="B17" s="47" t="s">
        <v>82</v>
      </c>
      <c r="C17" s="47"/>
      <c r="D17" s="47" t="s">
        <v>83</v>
      </c>
      <c r="E17" s="47"/>
      <c r="F17" s="47"/>
      <c r="G17" s="47"/>
      <c r="H17" s="47"/>
    </row>
    <row r="18" spans="1:8" s="25" customFormat="1" ht="16.95" customHeight="1" x14ac:dyDescent="0.3">
      <c r="A18" s="47" t="s">
        <v>84</v>
      </c>
      <c r="B18" s="47" t="s">
        <v>85</v>
      </c>
      <c r="C18" s="47"/>
      <c r="D18" s="47" t="s">
        <v>86</v>
      </c>
      <c r="E18" s="47"/>
      <c r="F18" s="47"/>
      <c r="G18" s="47"/>
      <c r="H18" s="47"/>
    </row>
    <row r="19" spans="1:8" s="25" customFormat="1" ht="16.95" customHeight="1" x14ac:dyDescent="0.3">
      <c r="A19" s="47"/>
      <c r="B19" s="47" t="s">
        <v>87</v>
      </c>
      <c r="C19" s="47"/>
      <c r="D19" s="47" t="s">
        <v>88</v>
      </c>
      <c r="E19" s="47"/>
      <c r="F19" s="47"/>
      <c r="G19" s="47"/>
      <c r="H19" s="47"/>
    </row>
    <row r="20" spans="1:8" s="25" customFormat="1" ht="16.95" customHeight="1" x14ac:dyDescent="0.3">
      <c r="A20" s="47"/>
      <c r="B20" s="47" t="s">
        <v>89</v>
      </c>
      <c r="C20" s="47"/>
      <c r="D20" s="47" t="s">
        <v>90</v>
      </c>
      <c r="E20" s="47"/>
      <c r="F20" s="47"/>
      <c r="G20" s="47"/>
      <c r="H20" s="47"/>
    </row>
    <row r="21" spans="1:8" s="25" customFormat="1" ht="16.95" customHeight="1" x14ac:dyDescent="0.3">
      <c r="A21" s="47"/>
      <c r="B21" s="47" t="s">
        <v>91</v>
      </c>
      <c r="C21" s="47"/>
      <c r="D21" s="47" t="s">
        <v>92</v>
      </c>
      <c r="E21" s="47"/>
      <c r="F21" s="47"/>
      <c r="G21" s="47"/>
      <c r="H21" s="47"/>
    </row>
    <row r="22" spans="1:8" s="25" customFormat="1" ht="16.95" customHeight="1" x14ac:dyDescent="0.3">
      <c r="A22" s="47"/>
      <c r="B22" s="47" t="s">
        <v>93</v>
      </c>
      <c r="C22" s="47"/>
      <c r="D22" s="47" t="s">
        <v>94</v>
      </c>
      <c r="E22" s="47"/>
      <c r="F22" s="47"/>
      <c r="G22" s="47"/>
      <c r="H22" s="47"/>
    </row>
    <row r="23" spans="1:8" s="25" customFormat="1" ht="16.95" customHeight="1" x14ac:dyDescent="0.3">
      <c r="A23" s="47"/>
      <c r="B23" s="47" t="s">
        <v>95</v>
      </c>
      <c r="C23" s="47"/>
      <c r="D23" s="47" t="s">
        <v>96</v>
      </c>
      <c r="E23" s="47"/>
      <c r="F23" s="47"/>
      <c r="G23" s="47"/>
      <c r="H23" s="47"/>
    </row>
    <row r="24" spans="1:8" s="25" customFormat="1" ht="16.95" customHeight="1" x14ac:dyDescent="0.3">
      <c r="A24" s="47"/>
      <c r="B24" s="47" t="s">
        <v>97</v>
      </c>
      <c r="C24" s="47"/>
      <c r="D24" s="47" t="s">
        <v>98</v>
      </c>
      <c r="E24" s="47"/>
      <c r="F24" s="47"/>
      <c r="G24" s="47"/>
      <c r="H24" s="47"/>
    </row>
    <row r="25" spans="1:8" s="24" customFormat="1" ht="18" customHeight="1" x14ac:dyDescent="0.3">
      <c r="A25" s="46" t="s">
        <v>147</v>
      </c>
      <c r="B25" s="46"/>
      <c r="C25" s="46"/>
      <c r="D25" s="46"/>
      <c r="E25" s="46"/>
      <c r="F25" s="46"/>
      <c r="G25" s="46"/>
      <c r="H25" s="46"/>
    </row>
    <row r="26" spans="1:8" ht="18" customHeight="1" x14ac:dyDescent="0.3">
      <c r="A26" s="49" t="s">
        <v>99</v>
      </c>
      <c r="B26" s="49"/>
      <c r="C26" s="49"/>
      <c r="D26" s="50" t="s">
        <v>142</v>
      </c>
      <c r="E26" s="51"/>
      <c r="F26" s="51"/>
      <c r="G26" s="51"/>
      <c r="H26" s="52"/>
    </row>
    <row r="27" spans="1:8" ht="18" customHeight="1" x14ac:dyDescent="0.3">
      <c r="A27" s="48" t="s">
        <v>117</v>
      </c>
      <c r="B27" s="48"/>
      <c r="C27" s="29" t="s">
        <v>3</v>
      </c>
      <c r="D27" s="32">
        <f>VLOOKUP(D$26,'High Temp Database'!A$37:AF$45,2)</f>
        <v>128</v>
      </c>
      <c r="E27" s="33"/>
      <c r="F27" s="33"/>
      <c r="G27" s="33"/>
      <c r="H27" s="34"/>
    </row>
    <row r="28" spans="1:8" ht="18" customHeight="1" x14ac:dyDescent="0.3">
      <c r="A28" s="48" t="s">
        <v>117</v>
      </c>
      <c r="B28" s="48"/>
      <c r="C28" s="29" t="s">
        <v>4</v>
      </c>
      <c r="D28" s="53">
        <f>VLOOKUP(D$26,'High Temp Database'!A$37:AF$45,3)</f>
        <v>436754.17599999998</v>
      </c>
      <c r="E28" s="54"/>
      <c r="F28" s="54"/>
      <c r="G28" s="54"/>
      <c r="H28" s="55"/>
    </row>
    <row r="29" spans="1:8" ht="32.549999999999997" customHeight="1" x14ac:dyDescent="0.3">
      <c r="A29" s="48" t="s">
        <v>131</v>
      </c>
      <c r="B29" s="48"/>
      <c r="C29" s="29" t="s">
        <v>5</v>
      </c>
      <c r="D29" s="53">
        <f>VLOOKUP(D$26,'High Temp Database'!A$37:AF$45,4)</f>
        <v>1834.6666666666667</v>
      </c>
      <c r="E29" s="54"/>
      <c r="F29" s="54"/>
      <c r="G29" s="54"/>
      <c r="H29" s="55"/>
    </row>
    <row r="30" spans="1:8" ht="32.549999999999997" customHeight="1" x14ac:dyDescent="0.3">
      <c r="A30" s="48" t="s">
        <v>132</v>
      </c>
      <c r="B30" s="48"/>
      <c r="C30" s="29" t="s">
        <v>5</v>
      </c>
      <c r="D30" s="53">
        <f>VLOOKUP(D$26,'High Temp Database'!A$37:AF$45,5)</f>
        <v>2438.5777777777776</v>
      </c>
      <c r="E30" s="54"/>
      <c r="F30" s="54"/>
      <c r="G30" s="54"/>
      <c r="H30" s="55"/>
    </row>
    <row r="31" spans="1:8" ht="16.05" customHeight="1" x14ac:dyDescent="0.3">
      <c r="A31" s="48" t="s">
        <v>118</v>
      </c>
      <c r="B31" s="48"/>
      <c r="C31" s="29" t="s">
        <v>7</v>
      </c>
      <c r="D31" s="32">
        <f>VLOOKUP(D$26,'High Temp Database'!A$37:AF$45,6)</f>
        <v>75</v>
      </c>
      <c r="E31" s="33"/>
      <c r="F31" s="33"/>
      <c r="G31" s="33"/>
      <c r="H31" s="34"/>
    </row>
    <row r="32" spans="1:8" ht="16.05" customHeight="1" x14ac:dyDescent="0.3">
      <c r="A32" s="48" t="s">
        <v>119</v>
      </c>
      <c r="B32" s="48"/>
      <c r="C32" s="29" t="s">
        <v>7</v>
      </c>
      <c r="D32" s="32">
        <f>VLOOKUP(D$26,'High Temp Database'!A$37:AF$45,7)</f>
        <v>80</v>
      </c>
      <c r="E32" s="33"/>
      <c r="F32" s="33"/>
      <c r="G32" s="33"/>
      <c r="H32" s="34"/>
    </row>
    <row r="33" spans="1:8" ht="16.05" customHeight="1" x14ac:dyDescent="0.3">
      <c r="A33" s="48" t="s">
        <v>9</v>
      </c>
      <c r="B33" s="48"/>
      <c r="C33" s="29" t="s">
        <v>10</v>
      </c>
      <c r="D33" s="32" t="str">
        <f>VLOOKUP(D$26,'High Temp Database'!A$37:AF$45,8)</f>
        <v>380 ～ 415V/3N～/50Hz</v>
      </c>
      <c r="E33" s="33"/>
      <c r="F33" s="33"/>
      <c r="G33" s="33"/>
      <c r="H33" s="34"/>
    </row>
    <row r="34" spans="1:8" ht="16.05" customHeight="1" x14ac:dyDescent="0.3">
      <c r="A34" s="48" t="s">
        <v>120</v>
      </c>
      <c r="B34" s="48"/>
      <c r="C34" s="29" t="s">
        <v>3</v>
      </c>
      <c r="D34" s="32">
        <f>VLOOKUP(D$26,'High Temp Database'!A$37:AF$45,9)</f>
        <v>41.2</v>
      </c>
      <c r="E34" s="33"/>
      <c r="F34" s="33"/>
      <c r="G34" s="33"/>
      <c r="H34" s="34"/>
    </row>
    <row r="35" spans="1:8" ht="16.05" customHeight="1" x14ac:dyDescent="0.3">
      <c r="A35" s="48" t="s">
        <v>121</v>
      </c>
      <c r="B35" s="48"/>
      <c r="C35" s="29" t="s">
        <v>14</v>
      </c>
      <c r="D35" s="32">
        <f>VLOOKUP(D$26,'High Temp Database'!A$37:AF$45,10)</f>
        <v>73.599999999999994</v>
      </c>
      <c r="E35" s="33"/>
      <c r="F35" s="33"/>
      <c r="G35" s="33"/>
      <c r="H35" s="34"/>
    </row>
    <row r="36" spans="1:8" ht="16.05" customHeight="1" x14ac:dyDescent="0.3">
      <c r="A36" s="48" t="s">
        <v>100</v>
      </c>
      <c r="B36" s="48" t="s">
        <v>122</v>
      </c>
      <c r="C36" s="48"/>
      <c r="D36" s="32" t="str">
        <f>VLOOKUP(D$26,'High Temp Database'!A$37:AF$45,11)</f>
        <v>Scroll*4</v>
      </c>
      <c r="E36" s="33"/>
      <c r="F36" s="33"/>
      <c r="G36" s="33"/>
      <c r="H36" s="34"/>
    </row>
    <row r="37" spans="1:8" ht="16.05" customHeight="1" x14ac:dyDescent="0.3">
      <c r="A37" s="48"/>
      <c r="B37" s="48" t="s">
        <v>123</v>
      </c>
      <c r="C37" s="48"/>
      <c r="D37" s="32" t="str">
        <f>VLOOKUP(D$26,'High Temp Database'!A$37:AF$45,12)</f>
        <v>Emerson Copeland Scroll</v>
      </c>
      <c r="E37" s="33"/>
      <c r="F37" s="33"/>
      <c r="G37" s="33"/>
      <c r="H37" s="34"/>
    </row>
    <row r="38" spans="1:8" ht="16.05" customHeight="1" x14ac:dyDescent="0.3">
      <c r="A38" s="48"/>
      <c r="B38" s="48" t="s">
        <v>124</v>
      </c>
      <c r="C38" s="48"/>
      <c r="D38" s="32" t="str">
        <f>VLOOKUP(D$26,'High Temp Database'!A$37:AF$45,13)</f>
        <v>Electronic expansion valve (EEV)</v>
      </c>
      <c r="E38" s="33"/>
      <c r="F38" s="33"/>
      <c r="G38" s="33"/>
      <c r="H38" s="34"/>
    </row>
    <row r="39" spans="1:8" ht="16.05" customHeight="1" x14ac:dyDescent="0.3">
      <c r="A39" s="48" t="s">
        <v>101</v>
      </c>
      <c r="B39" s="48" t="s">
        <v>102</v>
      </c>
      <c r="C39" s="48"/>
      <c r="D39" s="32" t="str">
        <f>VLOOKUP(D$26,'High Temp Database'!A$37:AF$45,14)</f>
        <v>Low noise high efficiency axial type</v>
      </c>
      <c r="E39" s="33"/>
      <c r="F39" s="33"/>
      <c r="G39" s="33"/>
      <c r="H39" s="34"/>
    </row>
    <row r="40" spans="1:8" ht="16.05" customHeight="1" x14ac:dyDescent="0.3">
      <c r="A40" s="48"/>
      <c r="B40" s="48" t="s">
        <v>103</v>
      </c>
      <c r="C40" s="48"/>
      <c r="D40" s="32" t="str">
        <f>VLOOKUP(D$26,'High Temp Database'!A$37:AF$45,15)</f>
        <v>Vertical</v>
      </c>
      <c r="E40" s="33"/>
      <c r="F40" s="33"/>
      <c r="G40" s="33"/>
      <c r="H40" s="34"/>
    </row>
    <row r="41" spans="1:8" ht="16.05" customHeight="1" x14ac:dyDescent="0.3">
      <c r="A41" s="48"/>
      <c r="B41" s="48" t="s">
        <v>104</v>
      </c>
      <c r="C41" s="48"/>
      <c r="D41" s="32">
        <f>VLOOKUP(D$26,'High Temp Database'!A$37:AF$45,16)</f>
        <v>4</v>
      </c>
      <c r="E41" s="33"/>
      <c r="F41" s="33"/>
      <c r="G41" s="33"/>
      <c r="H41" s="34"/>
    </row>
    <row r="42" spans="1:8" ht="16.05" customHeight="1" x14ac:dyDescent="0.3">
      <c r="A42" s="48"/>
      <c r="B42" s="30" t="s">
        <v>105</v>
      </c>
      <c r="C42" s="29" t="s">
        <v>28</v>
      </c>
      <c r="D42" s="32">
        <f>VLOOKUP(D$26,'High Temp Database'!A$37:AF$45,17)</f>
        <v>750</v>
      </c>
      <c r="E42" s="33"/>
      <c r="F42" s="33"/>
      <c r="G42" s="33"/>
      <c r="H42" s="34"/>
    </row>
    <row r="43" spans="1:8" ht="16.05" customHeight="1" x14ac:dyDescent="0.3">
      <c r="A43" s="48"/>
      <c r="B43" s="30" t="s">
        <v>106</v>
      </c>
      <c r="C43" s="29" t="s">
        <v>30</v>
      </c>
      <c r="D43" s="32">
        <f>VLOOKUP(D$26,'High Temp Database'!A$37:AF$45,18)</f>
        <v>940</v>
      </c>
      <c r="E43" s="33"/>
      <c r="F43" s="33"/>
      <c r="G43" s="33"/>
      <c r="H43" s="34"/>
    </row>
    <row r="44" spans="1:8" ht="16.05" customHeight="1" x14ac:dyDescent="0.3">
      <c r="A44" s="48" t="s">
        <v>107</v>
      </c>
      <c r="B44" s="48" t="s">
        <v>108</v>
      </c>
      <c r="C44" s="48"/>
      <c r="D44" s="32" t="str">
        <f>VLOOKUP(D$26,'High Temp Database'!A$37:AF$45,19)</f>
        <v>Hydrophilic aluminium</v>
      </c>
      <c r="E44" s="33"/>
      <c r="F44" s="33"/>
      <c r="G44" s="33"/>
      <c r="H44" s="34"/>
    </row>
    <row r="45" spans="1:8" ht="16.05" customHeight="1" x14ac:dyDescent="0.3">
      <c r="A45" s="48"/>
      <c r="B45" s="48" t="s">
        <v>109</v>
      </c>
      <c r="C45" s="48"/>
      <c r="D45" s="32" t="str">
        <f>VLOOKUP(D$26,'High Temp Database'!A$37:AF$45,20)</f>
        <v>Innergroove tube</v>
      </c>
      <c r="E45" s="33"/>
      <c r="F45" s="33"/>
      <c r="G45" s="33"/>
      <c r="H45" s="34"/>
    </row>
    <row r="46" spans="1:8" ht="16.05" customHeight="1" x14ac:dyDescent="0.3">
      <c r="A46" s="48" t="s">
        <v>110</v>
      </c>
      <c r="B46" s="48" t="s">
        <v>111</v>
      </c>
      <c r="C46" s="48"/>
      <c r="D46" s="32" t="str">
        <f>VLOOKUP(D$26,'High Temp Database'!A$37:AF$45,21)</f>
        <v>High efficiency tube in tube heat exchanger</v>
      </c>
      <c r="E46" s="33"/>
      <c r="F46" s="33"/>
      <c r="G46" s="33"/>
      <c r="H46" s="34"/>
    </row>
    <row r="47" spans="1:8" ht="16.05" customHeight="1" x14ac:dyDescent="0.3">
      <c r="A47" s="48"/>
      <c r="B47" s="48" t="s">
        <v>104</v>
      </c>
      <c r="C47" s="48"/>
      <c r="D47" s="32">
        <f>VLOOKUP(D$26,'High Temp Database'!A$37:AF$45,22)</f>
        <v>4</v>
      </c>
      <c r="E47" s="33"/>
      <c r="F47" s="33"/>
      <c r="G47" s="33"/>
      <c r="H47" s="34"/>
    </row>
    <row r="48" spans="1:8" ht="16.05" customHeight="1" x14ac:dyDescent="0.3">
      <c r="A48" s="48" t="s">
        <v>125</v>
      </c>
      <c r="B48" s="48"/>
      <c r="C48" s="48"/>
      <c r="D48" s="32" t="str">
        <f>VLOOKUP(D$26,'High Temp Database'!A$37:AF$45,23)</f>
        <v>Next Gen Intelligent PCB controller LCD type</v>
      </c>
      <c r="E48" s="33"/>
      <c r="F48" s="33"/>
      <c r="G48" s="33"/>
      <c r="H48" s="34"/>
    </row>
    <row r="49" spans="1:9" ht="16.05" customHeight="1" x14ac:dyDescent="0.3">
      <c r="A49" s="48" t="s">
        <v>126</v>
      </c>
      <c r="B49" s="48"/>
      <c r="C49" s="29" t="s">
        <v>7</v>
      </c>
      <c r="D49" s="32" t="str">
        <f>VLOOKUP(D$26,'High Temp Database'!A$37:AF$45,24)</f>
        <v>(5°C ～43°C)</v>
      </c>
      <c r="E49" s="33"/>
      <c r="F49" s="33"/>
      <c r="G49" s="33"/>
      <c r="H49" s="34"/>
    </row>
    <row r="50" spans="1:9" ht="16.05" customHeight="1" x14ac:dyDescent="0.3">
      <c r="A50" s="48" t="s">
        <v>42</v>
      </c>
      <c r="B50" s="48"/>
      <c r="C50" s="48"/>
      <c r="D50" s="32" t="str">
        <f>VLOOKUP(D$26,'High Temp Database'!A$37:AF$45,25)</f>
        <v>R134A</v>
      </c>
      <c r="E50" s="33"/>
      <c r="F50" s="33"/>
      <c r="G50" s="33"/>
      <c r="H50" s="34"/>
    </row>
    <row r="51" spans="1:9" ht="43.05" customHeight="1" x14ac:dyDescent="0.3">
      <c r="A51" s="48" t="s">
        <v>112</v>
      </c>
      <c r="B51" s="48"/>
      <c r="C51" s="48"/>
      <c r="D51" s="35" t="str">
        <f>VLOOKUP(D$26,'High Temp Database'!A$37:AF$45,26)</f>
        <v>Under / Over voltage protection, Under /Over current protection, Open phase, Phase reversal, 
Phase imbalance, Compressor high discharge temperature protection, Compressor high 
discharge pressure protection, Compressor overload, Anti-Freeze protection.</v>
      </c>
      <c r="E51" s="36"/>
      <c r="F51" s="36"/>
      <c r="G51" s="36"/>
      <c r="H51" s="37"/>
      <c r="I51" s="27"/>
    </row>
    <row r="52" spans="1:9" ht="16.05" customHeight="1" x14ac:dyDescent="0.3">
      <c r="A52" s="48" t="s">
        <v>127</v>
      </c>
      <c r="B52" s="48"/>
      <c r="C52" s="29" t="s">
        <v>45</v>
      </c>
      <c r="D52" s="32">
        <f>VLOOKUP(D$26,'High Temp Database'!A$37:AF$45,27)</f>
        <v>74</v>
      </c>
      <c r="E52" s="33"/>
      <c r="F52" s="33"/>
      <c r="G52" s="33"/>
      <c r="H52" s="34"/>
    </row>
    <row r="53" spans="1:9" ht="16.05" customHeight="1" x14ac:dyDescent="0.3">
      <c r="A53" s="48" t="s">
        <v>128</v>
      </c>
      <c r="B53" s="48"/>
      <c r="C53" s="29" t="s">
        <v>47</v>
      </c>
      <c r="D53" s="32" t="str">
        <f>VLOOKUP(D$26,'High Temp Database'!A$37:AF$45,28)</f>
        <v>Rc2-1/2(DN65)</v>
      </c>
      <c r="E53" s="33"/>
      <c r="F53" s="33"/>
      <c r="G53" s="33"/>
      <c r="H53" s="34"/>
    </row>
    <row r="54" spans="1:9" ht="16.05" customHeight="1" x14ac:dyDescent="0.3">
      <c r="A54" s="48" t="s">
        <v>129</v>
      </c>
      <c r="B54" s="48"/>
      <c r="C54" s="29" t="s">
        <v>53</v>
      </c>
      <c r="D54" s="32">
        <f>VLOOKUP(D$26,'High Temp Database'!A$37:AF$45,29)</f>
        <v>39</v>
      </c>
      <c r="E54" s="33"/>
      <c r="F54" s="33"/>
      <c r="G54" s="33"/>
      <c r="H54" s="34"/>
    </row>
    <row r="55" spans="1:9" ht="16.05" customHeight="1" x14ac:dyDescent="0.3">
      <c r="A55" s="48" t="s">
        <v>54</v>
      </c>
      <c r="B55" s="48"/>
      <c r="C55" s="48"/>
      <c r="D55" s="32" t="str">
        <f>VLOOKUP(D$26,'High Temp Database'!A$37:AF$45,30)</f>
        <v>Galvanized powder coatedsteel(Stainless steel )</v>
      </c>
      <c r="E55" s="33"/>
      <c r="F55" s="33"/>
      <c r="G55" s="33"/>
      <c r="H55" s="34"/>
    </row>
    <row r="56" spans="1:9" ht="16.05" customHeight="1" x14ac:dyDescent="0.3">
      <c r="A56" s="48" t="s">
        <v>130</v>
      </c>
      <c r="B56" s="48"/>
      <c r="C56" s="29" t="s">
        <v>57</v>
      </c>
      <c r="D56" s="32" t="str">
        <f>VLOOKUP(D$26,'High Temp Database'!A$37:AF$45,31)</f>
        <v>2324/2009/2055</v>
      </c>
      <c r="E56" s="33"/>
      <c r="F56" s="33"/>
      <c r="G56" s="33"/>
      <c r="H56" s="34"/>
    </row>
    <row r="57" spans="1:9" ht="16.05" customHeight="1" x14ac:dyDescent="0.3">
      <c r="A57" s="48" t="s">
        <v>66</v>
      </c>
      <c r="B57" s="48"/>
      <c r="C57" s="29" t="s">
        <v>67</v>
      </c>
      <c r="D57" s="32">
        <f>VLOOKUP(D$26,'High Temp Database'!A$37:AF$45,32)</f>
        <v>1650.0000000000002</v>
      </c>
      <c r="E57" s="33"/>
      <c r="F57" s="33"/>
      <c r="G57" s="33"/>
      <c r="H57" s="34"/>
    </row>
    <row r="58" spans="1:9" s="22" customFormat="1" ht="14.55" customHeight="1" x14ac:dyDescent="0.3">
      <c r="A58" s="56" t="s">
        <v>114</v>
      </c>
      <c r="B58" s="57"/>
      <c r="C58" s="60" t="s">
        <v>115</v>
      </c>
      <c r="D58" s="60"/>
      <c r="E58" s="60"/>
      <c r="F58" s="62" t="s">
        <v>116</v>
      </c>
      <c r="G58" s="62"/>
      <c r="H58" s="62"/>
    </row>
    <row r="59" spans="1:9" s="22" customFormat="1" ht="23.55" customHeight="1" x14ac:dyDescent="0.3">
      <c r="A59" s="58"/>
      <c r="B59" s="59"/>
      <c r="C59" s="61"/>
      <c r="D59" s="61"/>
      <c r="E59" s="61"/>
      <c r="F59" s="63"/>
      <c r="G59" s="63"/>
      <c r="H59" s="63"/>
    </row>
    <row r="60" spans="1:9" s="22" customFormat="1" ht="27" customHeight="1" x14ac:dyDescent="0.3">
      <c r="A60" s="58"/>
      <c r="B60" s="59"/>
      <c r="C60" s="61"/>
      <c r="D60" s="61"/>
      <c r="E60" s="61"/>
      <c r="F60" s="63"/>
      <c r="G60" s="63"/>
      <c r="H60" s="63"/>
    </row>
  </sheetData>
  <mergeCells count="103">
    <mergeCell ref="A56:B56"/>
    <mergeCell ref="A57:B57"/>
    <mergeCell ref="A58:B60"/>
    <mergeCell ref="C58:E60"/>
    <mergeCell ref="F58:H60"/>
    <mergeCell ref="A39:A43"/>
    <mergeCell ref="B39:C39"/>
    <mergeCell ref="B40:C40"/>
    <mergeCell ref="B41:C41"/>
    <mergeCell ref="A44:A45"/>
    <mergeCell ref="B44:C44"/>
    <mergeCell ref="B45:C45"/>
    <mergeCell ref="A55:C55"/>
    <mergeCell ref="A46:A47"/>
    <mergeCell ref="B46:C46"/>
    <mergeCell ref="B47:C47"/>
    <mergeCell ref="A48:C48"/>
    <mergeCell ref="A49:B49"/>
    <mergeCell ref="A50:C50"/>
    <mergeCell ref="A51:C51"/>
    <mergeCell ref="A52:B52"/>
    <mergeCell ref="A53:B53"/>
    <mergeCell ref="A54:B54"/>
    <mergeCell ref="D39:H39"/>
    <mergeCell ref="A36:A38"/>
    <mergeCell ref="B36:C36"/>
    <mergeCell ref="B37:C37"/>
    <mergeCell ref="B38:C38"/>
    <mergeCell ref="A25:H25"/>
    <mergeCell ref="A26:C26"/>
    <mergeCell ref="A27:B27"/>
    <mergeCell ref="A28:B28"/>
    <mergeCell ref="A29:B29"/>
    <mergeCell ref="A30:B30"/>
    <mergeCell ref="D26:H26"/>
    <mergeCell ref="D27:H27"/>
    <mergeCell ref="D28:H28"/>
    <mergeCell ref="D29:H29"/>
    <mergeCell ref="D30:H30"/>
    <mergeCell ref="D31:H31"/>
    <mergeCell ref="A31:B31"/>
    <mergeCell ref="A32:B32"/>
    <mergeCell ref="A33:B33"/>
    <mergeCell ref="A34:B34"/>
    <mergeCell ref="A35:B35"/>
    <mergeCell ref="D37:H37"/>
    <mergeCell ref="D38:H38"/>
    <mergeCell ref="B24:C24"/>
    <mergeCell ref="D24:H24"/>
    <mergeCell ref="B17:C17"/>
    <mergeCell ref="D17:H17"/>
    <mergeCell ref="A18:A24"/>
    <mergeCell ref="B18:C18"/>
    <mergeCell ref="D18:H18"/>
    <mergeCell ref="B19:C19"/>
    <mergeCell ref="D19:H19"/>
    <mergeCell ref="B20:C20"/>
    <mergeCell ref="D20:H20"/>
    <mergeCell ref="B21:C21"/>
    <mergeCell ref="D21:H21"/>
    <mergeCell ref="B22:C22"/>
    <mergeCell ref="D22:H22"/>
    <mergeCell ref="B23:C23"/>
    <mergeCell ref="D23:H23"/>
    <mergeCell ref="A1:H1"/>
    <mergeCell ref="A2:H2"/>
    <mergeCell ref="A3:H5"/>
    <mergeCell ref="A6:H6"/>
    <mergeCell ref="A7:E11"/>
    <mergeCell ref="F7:H11"/>
    <mergeCell ref="A12:H12"/>
    <mergeCell ref="A13:A17"/>
    <mergeCell ref="B13:C13"/>
    <mergeCell ref="D13:H13"/>
    <mergeCell ref="B14:C14"/>
    <mergeCell ref="D14:H14"/>
    <mergeCell ref="B15:C15"/>
    <mergeCell ref="D15:H15"/>
    <mergeCell ref="B16:C16"/>
    <mergeCell ref="D16:H16"/>
    <mergeCell ref="D40:H40"/>
    <mergeCell ref="D41:H41"/>
    <mergeCell ref="D32:H32"/>
    <mergeCell ref="D33:H33"/>
    <mergeCell ref="D34:H34"/>
    <mergeCell ref="D35:H35"/>
    <mergeCell ref="D36:H36"/>
    <mergeCell ref="D55:H55"/>
    <mergeCell ref="D56:H56"/>
    <mergeCell ref="D57:H57"/>
    <mergeCell ref="D47:H47"/>
    <mergeCell ref="D48:H48"/>
    <mergeCell ref="D49:H49"/>
    <mergeCell ref="D50:H50"/>
    <mergeCell ref="D52:H52"/>
    <mergeCell ref="D42:H42"/>
    <mergeCell ref="D43:H43"/>
    <mergeCell ref="D44:H44"/>
    <mergeCell ref="D45:H45"/>
    <mergeCell ref="D46:H46"/>
    <mergeCell ref="D51:H51"/>
    <mergeCell ref="D53:H53"/>
    <mergeCell ref="D54:H54"/>
  </mergeCells>
  <dataValidations count="1">
    <dataValidation type="list" allowBlank="1" showInputMessage="1" showErrorMessage="1" sqref="D26:H26" xr:uid="{3438BF59-AB41-491F-87B6-CFD2A4C598D0}">
      <formula1>model_no</formula1>
    </dataValidation>
  </dataValidations>
  <pageMargins left="0.26" right="0.23622047244094491" top="0.31496062992125984" bottom="0.31496062992125984" header="0.31496062992125984" footer="0.31496062992125984"/>
  <pageSetup paperSize="9" scale="8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2A927-3ADE-F74D-9B1D-1F041FAB4A21}">
  <dimension ref="A1:AF45"/>
  <sheetViews>
    <sheetView tabSelected="1" zoomScale="70" zoomScaleNormal="70" workbookViewId="0">
      <selection activeCell="C1" sqref="C1"/>
    </sheetView>
  </sheetViews>
  <sheetFormatPr defaultColWidth="10.69921875" defaultRowHeight="15.6" x14ac:dyDescent="0.3"/>
  <cols>
    <col min="1" max="1" width="25.796875" customWidth="1"/>
    <col min="3" max="3" width="39" style="21" bestFit="1" customWidth="1"/>
    <col min="4" max="11" width="35.5" style="21" bestFit="1" customWidth="1"/>
    <col min="26" max="26" width="94" customWidth="1"/>
    <col min="32" max="32" width="10.69921875" customWidth="1"/>
  </cols>
  <sheetData>
    <row r="1" spans="1:11" x14ac:dyDescent="0.3">
      <c r="A1" s="1" t="s">
        <v>0</v>
      </c>
      <c r="B1" s="2"/>
      <c r="C1" s="3" t="s">
        <v>141</v>
      </c>
      <c r="D1" s="3" t="s">
        <v>140</v>
      </c>
      <c r="E1" s="3" t="s">
        <v>135</v>
      </c>
      <c r="F1" s="3" t="s">
        <v>136</v>
      </c>
      <c r="G1" s="3" t="s">
        <v>139</v>
      </c>
      <c r="H1" s="3" t="s">
        <v>138</v>
      </c>
      <c r="I1" s="3" t="s">
        <v>137</v>
      </c>
      <c r="J1" s="3" t="s">
        <v>1</v>
      </c>
      <c r="K1" s="3" t="s">
        <v>142</v>
      </c>
    </row>
    <row r="2" spans="1:11" x14ac:dyDescent="0.3">
      <c r="A2" s="4" t="s">
        <v>148</v>
      </c>
      <c r="B2" s="5" t="s">
        <v>3</v>
      </c>
      <c r="C2" s="6">
        <v>13</v>
      </c>
      <c r="D2" s="6">
        <v>18</v>
      </c>
      <c r="E2" s="6">
        <v>26</v>
      </c>
      <c r="F2" s="6">
        <v>40</v>
      </c>
      <c r="G2" s="6">
        <v>52</v>
      </c>
      <c r="H2" s="6">
        <v>64</v>
      </c>
      <c r="I2" s="6">
        <v>78</v>
      </c>
      <c r="J2" s="6">
        <v>102</v>
      </c>
      <c r="K2" s="6">
        <v>128</v>
      </c>
    </row>
    <row r="3" spans="1:11" x14ac:dyDescent="0.3">
      <c r="A3" s="4" t="s">
        <v>149</v>
      </c>
      <c r="B3" s="7" t="s">
        <v>4</v>
      </c>
      <c r="C3" s="8">
        <v>44358</v>
      </c>
      <c r="D3" s="8">
        <v>61419</v>
      </c>
      <c r="E3" s="8">
        <v>88716</v>
      </c>
      <c r="F3" s="8">
        <v>136486</v>
      </c>
      <c r="G3" s="8">
        <v>177431</v>
      </c>
      <c r="H3" s="8">
        <f>218377</f>
        <v>218377</v>
      </c>
      <c r="I3" s="8">
        <f>266147</f>
        <v>266147</v>
      </c>
      <c r="J3" s="8">
        <v>348038</v>
      </c>
      <c r="K3" s="8">
        <v>436754</v>
      </c>
    </row>
    <row r="4" spans="1:11" ht="43.8" x14ac:dyDescent="0.3">
      <c r="A4" s="17" t="s">
        <v>150</v>
      </c>
      <c r="B4" s="7" t="s">
        <v>5</v>
      </c>
      <c r="C4" s="9">
        <v>186.33</v>
      </c>
      <c r="D4" s="9">
        <v>258</v>
      </c>
      <c r="E4" s="9">
        <v>372.66</v>
      </c>
      <c r="F4" s="9">
        <v>573.33000000000004</v>
      </c>
      <c r="G4" s="9">
        <v>745.33</v>
      </c>
      <c r="H4" s="9">
        <v>917.33</v>
      </c>
      <c r="I4" s="9">
        <v>1118</v>
      </c>
      <c r="J4" s="9">
        <v>1462</v>
      </c>
      <c r="K4" s="10">
        <v>1834.66</v>
      </c>
    </row>
    <row r="5" spans="1:11" ht="46.8" x14ac:dyDescent="0.3">
      <c r="A5" s="17" t="s">
        <v>151</v>
      </c>
      <c r="B5" s="7" t="s">
        <v>5</v>
      </c>
      <c r="C5" s="11">
        <v>242.71</v>
      </c>
      <c r="D5" s="11">
        <v>340.17</v>
      </c>
      <c r="E5" s="11">
        <v>487.33</v>
      </c>
      <c r="F5" s="11">
        <v>731.95</v>
      </c>
      <c r="G5" s="11">
        <v>974.66</v>
      </c>
      <c r="H5" s="11">
        <v>1219.28</v>
      </c>
      <c r="I5" s="11">
        <v>1463.91</v>
      </c>
      <c r="J5" s="11">
        <v>1949.33</v>
      </c>
      <c r="K5" s="11">
        <v>2438.5700000000002</v>
      </c>
    </row>
    <row r="6" spans="1:11" x14ac:dyDescent="0.3">
      <c r="A6" s="4" t="s">
        <v>152</v>
      </c>
      <c r="B6" s="13" t="s">
        <v>7</v>
      </c>
      <c r="C6" s="18">
        <v>75</v>
      </c>
      <c r="D6" s="18">
        <v>75</v>
      </c>
      <c r="E6" s="18">
        <v>75</v>
      </c>
      <c r="F6" s="18">
        <v>75</v>
      </c>
      <c r="G6" s="18">
        <v>75</v>
      </c>
      <c r="H6" s="18">
        <v>75</v>
      </c>
      <c r="I6" s="18">
        <v>75</v>
      </c>
      <c r="J6" s="18">
        <v>75</v>
      </c>
      <c r="K6" s="18">
        <v>75</v>
      </c>
    </row>
    <row r="7" spans="1:11" x14ac:dyDescent="0.3">
      <c r="A7" s="4" t="s">
        <v>153</v>
      </c>
      <c r="B7" s="13" t="s">
        <v>7</v>
      </c>
      <c r="C7" s="18">
        <v>80</v>
      </c>
      <c r="D7" s="18">
        <v>80</v>
      </c>
      <c r="E7" s="18">
        <v>80</v>
      </c>
      <c r="F7" s="18">
        <v>80</v>
      </c>
      <c r="G7" s="18">
        <v>80</v>
      </c>
      <c r="H7" s="18">
        <v>80</v>
      </c>
      <c r="I7" s="18">
        <v>80</v>
      </c>
      <c r="J7" s="18">
        <v>80</v>
      </c>
      <c r="K7" s="18">
        <v>80</v>
      </c>
    </row>
    <row r="8" spans="1:11" x14ac:dyDescent="0.3">
      <c r="A8" s="4" t="s">
        <v>154</v>
      </c>
      <c r="B8" s="7" t="s">
        <v>10</v>
      </c>
      <c r="C8" s="19" t="s">
        <v>11</v>
      </c>
      <c r="D8" s="19" t="s">
        <v>11</v>
      </c>
      <c r="E8" s="19" t="s">
        <v>11</v>
      </c>
      <c r="F8" s="19" t="s">
        <v>11</v>
      </c>
      <c r="G8" s="19" t="s">
        <v>11</v>
      </c>
      <c r="H8" s="19" t="s">
        <v>11</v>
      </c>
      <c r="I8" s="19" t="s">
        <v>11</v>
      </c>
      <c r="J8" s="19" t="s">
        <v>11</v>
      </c>
      <c r="K8" s="19" t="s">
        <v>11</v>
      </c>
    </row>
    <row r="9" spans="1:11" x14ac:dyDescent="0.3">
      <c r="A9" s="4" t="s">
        <v>155</v>
      </c>
      <c r="B9" s="7" t="s">
        <v>3</v>
      </c>
      <c r="C9" s="14">
        <v>4.0999999999999996</v>
      </c>
      <c r="D9" s="14">
        <v>5.8</v>
      </c>
      <c r="E9" s="14">
        <v>8.3000000000000007</v>
      </c>
      <c r="F9" s="14">
        <v>12.4</v>
      </c>
      <c r="G9" s="14">
        <v>16.5</v>
      </c>
      <c r="H9" s="14">
        <v>20.6</v>
      </c>
      <c r="I9" s="14">
        <v>24.8</v>
      </c>
      <c r="J9" s="9">
        <v>33</v>
      </c>
      <c r="K9" s="9">
        <v>41.2</v>
      </c>
    </row>
    <row r="10" spans="1:11" x14ac:dyDescent="0.3">
      <c r="A10" s="4" t="s">
        <v>156</v>
      </c>
      <c r="B10" s="7" t="s">
        <v>14</v>
      </c>
      <c r="C10" s="14">
        <v>7.4</v>
      </c>
      <c r="D10" s="14">
        <v>10.4</v>
      </c>
      <c r="E10" s="14">
        <v>14.8</v>
      </c>
      <c r="F10" s="14">
        <v>22.2</v>
      </c>
      <c r="G10" s="14">
        <v>29.5</v>
      </c>
      <c r="H10" s="14">
        <v>36.799999999999997</v>
      </c>
      <c r="I10" s="14">
        <v>44.4</v>
      </c>
      <c r="J10" s="9">
        <v>59</v>
      </c>
      <c r="K10" s="14">
        <v>73.599999999999994</v>
      </c>
    </row>
    <row r="11" spans="1:11" x14ac:dyDescent="0.3">
      <c r="A11" s="15" t="s">
        <v>15</v>
      </c>
      <c r="B11" s="5"/>
      <c r="C11" s="16" t="s">
        <v>16</v>
      </c>
      <c r="D11" s="16" t="s">
        <v>16</v>
      </c>
      <c r="E11" s="16" t="s">
        <v>17</v>
      </c>
      <c r="F11" s="16" t="s">
        <v>17</v>
      </c>
      <c r="G11" s="16" t="s">
        <v>17</v>
      </c>
      <c r="H11" s="16" t="s">
        <v>17</v>
      </c>
      <c r="I11" s="16" t="s">
        <v>18</v>
      </c>
      <c r="J11" s="16" t="s">
        <v>18</v>
      </c>
      <c r="K11" s="16" t="s">
        <v>18</v>
      </c>
    </row>
    <row r="12" spans="1:11" x14ac:dyDescent="0.3">
      <c r="A12" s="15" t="s">
        <v>19</v>
      </c>
      <c r="B12" s="5"/>
      <c r="C12" s="20" t="s">
        <v>70</v>
      </c>
      <c r="D12" s="20" t="s">
        <v>70</v>
      </c>
      <c r="E12" s="20" t="s">
        <v>70</v>
      </c>
      <c r="F12" s="20" t="s">
        <v>70</v>
      </c>
      <c r="G12" s="20" t="s">
        <v>70</v>
      </c>
      <c r="H12" s="20" t="s">
        <v>70</v>
      </c>
      <c r="I12" s="20" t="s">
        <v>70</v>
      </c>
      <c r="J12" s="20" t="s">
        <v>70</v>
      </c>
      <c r="K12" s="20" t="s">
        <v>70</v>
      </c>
    </row>
    <row r="13" spans="1:11" x14ac:dyDescent="0.3">
      <c r="A13" s="15" t="s">
        <v>20</v>
      </c>
      <c r="B13" s="5"/>
      <c r="C13" s="19" t="s">
        <v>21</v>
      </c>
      <c r="D13" s="19" t="s">
        <v>21</v>
      </c>
      <c r="E13" s="19" t="s">
        <v>21</v>
      </c>
      <c r="F13" s="19" t="s">
        <v>21</v>
      </c>
      <c r="G13" s="19" t="s">
        <v>21</v>
      </c>
      <c r="H13" s="19" t="s">
        <v>21</v>
      </c>
      <c r="I13" s="19" t="s">
        <v>21</v>
      </c>
      <c r="J13" s="19" t="s">
        <v>21</v>
      </c>
      <c r="K13" s="19" t="s">
        <v>21</v>
      </c>
    </row>
    <row r="14" spans="1:11" x14ac:dyDescent="0.3">
      <c r="A14" s="15" t="s">
        <v>22</v>
      </c>
      <c r="B14" s="5"/>
      <c r="C14" s="19" t="s">
        <v>23</v>
      </c>
      <c r="D14" s="19" t="s">
        <v>23</v>
      </c>
      <c r="E14" s="19" t="s">
        <v>23</v>
      </c>
      <c r="F14" s="19" t="s">
        <v>23</v>
      </c>
      <c r="G14" s="19" t="s">
        <v>23</v>
      </c>
      <c r="H14" s="19" t="s">
        <v>23</v>
      </c>
      <c r="I14" s="19" t="s">
        <v>23</v>
      </c>
      <c r="J14" s="19" t="s">
        <v>23</v>
      </c>
      <c r="K14" s="19" t="s">
        <v>23</v>
      </c>
    </row>
    <row r="15" spans="1:11" x14ac:dyDescent="0.3">
      <c r="A15" s="15" t="s">
        <v>24</v>
      </c>
      <c r="B15" s="5"/>
      <c r="C15" s="19" t="s">
        <v>25</v>
      </c>
      <c r="D15" s="19" t="s">
        <v>25</v>
      </c>
      <c r="E15" s="19" t="s">
        <v>25</v>
      </c>
      <c r="F15" s="19" t="s">
        <v>25</v>
      </c>
      <c r="G15" s="19" t="s">
        <v>25</v>
      </c>
      <c r="H15" s="19" t="s">
        <v>25</v>
      </c>
      <c r="I15" s="19" t="s">
        <v>25</v>
      </c>
      <c r="J15" s="19" t="s">
        <v>25</v>
      </c>
      <c r="K15" s="19" t="s">
        <v>25</v>
      </c>
    </row>
    <row r="16" spans="1:11" x14ac:dyDescent="0.3">
      <c r="A16" s="15" t="s">
        <v>26</v>
      </c>
      <c r="B16" s="5"/>
      <c r="C16" s="9">
        <v>1</v>
      </c>
      <c r="D16" s="9">
        <v>1</v>
      </c>
      <c r="E16" s="9">
        <v>2</v>
      </c>
      <c r="F16" s="9">
        <v>2</v>
      </c>
      <c r="G16" s="9">
        <v>2</v>
      </c>
      <c r="H16" s="9">
        <v>2</v>
      </c>
      <c r="I16" s="9">
        <v>4</v>
      </c>
      <c r="J16" s="9">
        <v>4</v>
      </c>
      <c r="K16" s="9">
        <v>4</v>
      </c>
    </row>
    <row r="17" spans="1:11" x14ac:dyDescent="0.3">
      <c r="A17" s="15" t="s">
        <v>157</v>
      </c>
      <c r="B17" s="7" t="s">
        <v>28</v>
      </c>
      <c r="C17" s="9">
        <v>250</v>
      </c>
      <c r="D17" s="9">
        <v>250</v>
      </c>
      <c r="E17" s="9">
        <v>250</v>
      </c>
      <c r="F17" s="9">
        <v>550</v>
      </c>
      <c r="G17" s="9">
        <v>750</v>
      </c>
      <c r="H17" s="9">
        <v>750</v>
      </c>
      <c r="I17" s="9">
        <v>750</v>
      </c>
      <c r="J17" s="9">
        <v>750</v>
      </c>
      <c r="K17" s="9">
        <v>750</v>
      </c>
    </row>
    <row r="18" spans="1:11" x14ac:dyDescent="0.3">
      <c r="A18" s="15" t="s">
        <v>158</v>
      </c>
      <c r="B18" s="7" t="s">
        <v>30</v>
      </c>
      <c r="C18" s="9">
        <v>880</v>
      </c>
      <c r="D18" s="9">
        <v>880</v>
      </c>
      <c r="E18" s="9">
        <v>880</v>
      </c>
      <c r="F18" s="9">
        <v>910</v>
      </c>
      <c r="G18" s="9">
        <v>940</v>
      </c>
      <c r="H18" s="9">
        <v>940</v>
      </c>
      <c r="I18" s="9">
        <v>940</v>
      </c>
      <c r="J18" s="9">
        <v>940</v>
      </c>
      <c r="K18" s="9">
        <v>940</v>
      </c>
    </row>
    <row r="19" spans="1:11" x14ac:dyDescent="0.3">
      <c r="A19" s="15" t="s">
        <v>31</v>
      </c>
      <c r="B19" s="5"/>
      <c r="C19" s="19" t="s">
        <v>32</v>
      </c>
      <c r="D19" s="19" t="s">
        <v>32</v>
      </c>
      <c r="E19" s="19" t="s">
        <v>32</v>
      </c>
      <c r="F19" s="19" t="s">
        <v>32</v>
      </c>
      <c r="G19" s="19" t="s">
        <v>32</v>
      </c>
      <c r="H19" s="19" t="s">
        <v>32</v>
      </c>
      <c r="I19" s="19" t="s">
        <v>32</v>
      </c>
      <c r="J19" s="19" t="s">
        <v>32</v>
      </c>
      <c r="K19" s="19" t="s">
        <v>32</v>
      </c>
    </row>
    <row r="20" spans="1:11" x14ac:dyDescent="0.3">
      <c r="A20" s="15" t="s">
        <v>33</v>
      </c>
      <c r="B20" s="5"/>
      <c r="C20" s="19" t="s">
        <v>34</v>
      </c>
      <c r="D20" s="19" t="s">
        <v>34</v>
      </c>
      <c r="E20" s="19" t="s">
        <v>34</v>
      </c>
      <c r="F20" s="19" t="s">
        <v>34</v>
      </c>
      <c r="G20" s="19" t="s">
        <v>34</v>
      </c>
      <c r="H20" s="19" t="s">
        <v>34</v>
      </c>
      <c r="I20" s="19" t="s">
        <v>34</v>
      </c>
      <c r="J20" s="19" t="s">
        <v>34</v>
      </c>
      <c r="K20" s="19" t="s">
        <v>34</v>
      </c>
    </row>
    <row r="21" spans="1:11" x14ac:dyDescent="0.3">
      <c r="A21" s="15" t="s">
        <v>35</v>
      </c>
      <c r="B21" s="5"/>
      <c r="C21" s="19" t="s">
        <v>36</v>
      </c>
      <c r="D21" s="19" t="s">
        <v>36</v>
      </c>
      <c r="E21" s="19" t="s">
        <v>36</v>
      </c>
      <c r="F21" s="19" t="s">
        <v>36</v>
      </c>
      <c r="G21" s="19" t="s">
        <v>36</v>
      </c>
      <c r="H21" s="19" t="s">
        <v>36</v>
      </c>
      <c r="I21" s="19" t="s">
        <v>36</v>
      </c>
      <c r="J21" s="19" t="s">
        <v>36</v>
      </c>
      <c r="K21" s="19" t="s">
        <v>36</v>
      </c>
    </row>
    <row r="22" spans="1:11" x14ac:dyDescent="0.3">
      <c r="A22" s="15" t="s">
        <v>37</v>
      </c>
      <c r="B22" s="5"/>
      <c r="C22" s="9">
        <v>1</v>
      </c>
      <c r="D22" s="9">
        <v>1</v>
      </c>
      <c r="E22" s="9">
        <v>2</v>
      </c>
      <c r="F22" s="9">
        <v>2</v>
      </c>
      <c r="G22" s="9">
        <v>2</v>
      </c>
      <c r="H22" s="9">
        <v>2</v>
      </c>
      <c r="I22" s="9">
        <v>4</v>
      </c>
      <c r="J22" s="9">
        <v>4</v>
      </c>
      <c r="K22" s="9">
        <v>4</v>
      </c>
    </row>
    <row r="23" spans="1:11" x14ac:dyDescent="0.3">
      <c r="A23" s="15" t="s">
        <v>38</v>
      </c>
      <c r="B23" s="5"/>
      <c r="C23" s="19" t="s">
        <v>39</v>
      </c>
      <c r="D23" s="19" t="s">
        <v>39</v>
      </c>
      <c r="E23" s="19" t="s">
        <v>39</v>
      </c>
      <c r="F23" s="19" t="s">
        <v>39</v>
      </c>
      <c r="G23" s="19" t="s">
        <v>39</v>
      </c>
      <c r="H23" s="19" t="s">
        <v>39</v>
      </c>
      <c r="I23" s="19" t="s">
        <v>39</v>
      </c>
      <c r="J23" s="19" t="s">
        <v>39</v>
      </c>
      <c r="K23" s="19" t="s">
        <v>39</v>
      </c>
    </row>
    <row r="24" spans="1:11" x14ac:dyDescent="0.3">
      <c r="A24" s="15" t="s">
        <v>159</v>
      </c>
      <c r="B24" s="13"/>
      <c r="C24" s="19" t="s">
        <v>41</v>
      </c>
      <c r="D24" s="19" t="s">
        <v>41</v>
      </c>
      <c r="E24" s="19" t="s">
        <v>41</v>
      </c>
      <c r="F24" s="19" t="s">
        <v>41</v>
      </c>
      <c r="G24" s="19" t="s">
        <v>41</v>
      </c>
      <c r="H24" s="19" t="s">
        <v>41</v>
      </c>
      <c r="I24" s="19" t="s">
        <v>41</v>
      </c>
      <c r="J24" s="19" t="s">
        <v>41</v>
      </c>
      <c r="K24" s="19" t="s">
        <v>41</v>
      </c>
    </row>
    <row r="25" spans="1:11" x14ac:dyDescent="0.3">
      <c r="A25" s="15" t="s">
        <v>42</v>
      </c>
      <c r="B25" s="5"/>
      <c r="C25" s="19" t="s">
        <v>43</v>
      </c>
      <c r="D25" s="19" t="s">
        <v>43</v>
      </c>
      <c r="E25" s="19" t="s">
        <v>43</v>
      </c>
      <c r="F25" s="19" t="s">
        <v>43</v>
      </c>
      <c r="G25" s="19" t="s">
        <v>43</v>
      </c>
      <c r="H25" s="19" t="s">
        <v>43</v>
      </c>
      <c r="I25" s="19" t="s">
        <v>43</v>
      </c>
      <c r="J25" s="19" t="s">
        <v>43</v>
      </c>
      <c r="K25" s="19" t="s">
        <v>43</v>
      </c>
    </row>
    <row r="26" spans="1:11" ht="105.6" x14ac:dyDescent="0.3">
      <c r="A26" s="15" t="s">
        <v>143</v>
      </c>
      <c r="B26" s="5"/>
      <c r="C26" s="31" t="s">
        <v>113</v>
      </c>
      <c r="D26" s="31" t="s">
        <v>113</v>
      </c>
      <c r="E26" s="31" t="s">
        <v>113</v>
      </c>
      <c r="F26" s="31" t="s">
        <v>113</v>
      </c>
      <c r="G26" s="31" t="s">
        <v>113</v>
      </c>
      <c r="H26" s="31" t="s">
        <v>113</v>
      </c>
      <c r="I26" s="31" t="s">
        <v>113</v>
      </c>
      <c r="J26" s="31" t="s">
        <v>113</v>
      </c>
      <c r="K26" s="31" t="s">
        <v>113</v>
      </c>
    </row>
    <row r="27" spans="1:11" x14ac:dyDescent="0.3">
      <c r="A27" s="15" t="s">
        <v>160</v>
      </c>
      <c r="B27" s="7" t="s">
        <v>45</v>
      </c>
      <c r="C27" s="9">
        <v>58</v>
      </c>
      <c r="D27" s="9">
        <v>60</v>
      </c>
      <c r="E27" s="9">
        <v>63</v>
      </c>
      <c r="F27" s="9">
        <v>66</v>
      </c>
      <c r="G27" s="9">
        <v>68</v>
      </c>
      <c r="H27" s="9">
        <v>68</v>
      </c>
      <c r="I27" s="10">
        <v>71</v>
      </c>
      <c r="J27" s="10">
        <v>72</v>
      </c>
      <c r="K27" s="10">
        <v>74</v>
      </c>
    </row>
    <row r="28" spans="1:11" x14ac:dyDescent="0.3">
      <c r="A28" s="4" t="s">
        <v>161</v>
      </c>
      <c r="B28" s="7" t="s">
        <v>47</v>
      </c>
      <c r="C28" s="16" t="s">
        <v>48</v>
      </c>
      <c r="D28" s="16" t="s">
        <v>48</v>
      </c>
      <c r="E28" s="16" t="s">
        <v>49</v>
      </c>
      <c r="F28" s="2"/>
      <c r="G28" s="16" t="s">
        <v>50</v>
      </c>
      <c r="H28" s="16" t="s">
        <v>50</v>
      </c>
      <c r="I28" s="16" t="s">
        <v>51</v>
      </c>
      <c r="J28" s="16" t="s">
        <v>51</v>
      </c>
      <c r="K28" s="16" t="s">
        <v>51</v>
      </c>
    </row>
    <row r="29" spans="1:11" x14ac:dyDescent="0.3">
      <c r="A29" s="4" t="s">
        <v>162</v>
      </c>
      <c r="B29" s="7" t="s">
        <v>53</v>
      </c>
      <c r="C29" s="14">
        <v>4</v>
      </c>
      <c r="D29" s="14">
        <v>5</v>
      </c>
      <c r="E29" s="14">
        <v>8</v>
      </c>
      <c r="F29" s="14">
        <v>12</v>
      </c>
      <c r="G29" s="14">
        <v>15.5</v>
      </c>
      <c r="H29" s="14">
        <v>19.5</v>
      </c>
      <c r="I29" s="10">
        <v>24</v>
      </c>
      <c r="J29" s="10">
        <v>31</v>
      </c>
      <c r="K29" s="10">
        <v>39</v>
      </c>
    </row>
    <row r="30" spans="1:11" x14ac:dyDescent="0.3">
      <c r="A30" s="15" t="s">
        <v>54</v>
      </c>
      <c r="B30" s="5"/>
      <c r="C30" s="19" t="s">
        <v>55</v>
      </c>
      <c r="D30" s="19" t="s">
        <v>55</v>
      </c>
      <c r="E30" s="19" t="s">
        <v>55</v>
      </c>
      <c r="F30" s="19" t="s">
        <v>55</v>
      </c>
      <c r="G30" s="19" t="s">
        <v>55</v>
      </c>
      <c r="H30" s="19" t="s">
        <v>55</v>
      </c>
      <c r="I30" s="19" t="s">
        <v>55</v>
      </c>
      <c r="J30" s="19" t="s">
        <v>55</v>
      </c>
      <c r="K30" s="19" t="s">
        <v>55</v>
      </c>
    </row>
    <row r="31" spans="1:11" x14ac:dyDescent="0.3">
      <c r="A31" s="15" t="s">
        <v>163</v>
      </c>
      <c r="B31" s="7" t="s">
        <v>57</v>
      </c>
      <c r="C31" s="12" t="s">
        <v>58</v>
      </c>
      <c r="D31" s="2" t="s">
        <v>59</v>
      </c>
      <c r="E31" s="2" t="s">
        <v>60</v>
      </c>
      <c r="F31" s="2" t="s">
        <v>60</v>
      </c>
      <c r="G31" s="2" t="s">
        <v>61</v>
      </c>
      <c r="H31" s="2" t="s">
        <v>62</v>
      </c>
      <c r="I31" s="2" t="s">
        <v>63</v>
      </c>
      <c r="J31" s="2" t="s">
        <v>64</v>
      </c>
      <c r="K31" s="2" t="s">
        <v>65</v>
      </c>
    </row>
    <row r="32" spans="1:11" x14ac:dyDescent="0.3">
      <c r="A32" s="15" t="s">
        <v>164</v>
      </c>
      <c r="B32" s="7" t="s">
        <v>67</v>
      </c>
      <c r="C32" s="9">
        <v>176</v>
      </c>
      <c r="D32" s="9">
        <v>220.00000000000003</v>
      </c>
      <c r="E32" s="9">
        <v>440.00000000000006</v>
      </c>
      <c r="F32" s="9">
        <v>528</v>
      </c>
      <c r="G32" s="9">
        <v>715.00000000000011</v>
      </c>
      <c r="H32" s="9">
        <v>825.00000000000011</v>
      </c>
      <c r="I32" s="10">
        <v>1034</v>
      </c>
      <c r="J32" s="10">
        <v>1320</v>
      </c>
      <c r="K32" s="10">
        <v>1650.0000000000002</v>
      </c>
    </row>
    <row r="36" spans="1:32" ht="33.6" x14ac:dyDescent="0.3">
      <c r="A36" s="1" t="s">
        <v>0</v>
      </c>
      <c r="B36" s="4" t="s">
        <v>2</v>
      </c>
      <c r="C36" s="4" t="s">
        <v>2</v>
      </c>
      <c r="D36" s="17" t="s">
        <v>68</v>
      </c>
      <c r="E36" s="17" t="s">
        <v>69</v>
      </c>
      <c r="F36" s="4" t="s">
        <v>6</v>
      </c>
      <c r="G36" s="4" t="s">
        <v>8</v>
      </c>
      <c r="H36" s="4" t="s">
        <v>9</v>
      </c>
      <c r="I36" s="4" t="s">
        <v>12</v>
      </c>
      <c r="J36" s="4" t="s">
        <v>13</v>
      </c>
      <c r="K36" s="15" t="s">
        <v>15</v>
      </c>
      <c r="L36" s="15" t="s">
        <v>19</v>
      </c>
      <c r="M36" s="15" t="s">
        <v>20</v>
      </c>
      <c r="N36" s="15" t="s">
        <v>22</v>
      </c>
      <c r="O36" s="15" t="s">
        <v>24</v>
      </c>
      <c r="P36" s="15" t="s">
        <v>26</v>
      </c>
      <c r="Q36" s="15" t="s">
        <v>27</v>
      </c>
      <c r="R36" s="15" t="s">
        <v>29</v>
      </c>
      <c r="S36" s="15" t="s">
        <v>31</v>
      </c>
      <c r="T36" s="15" t="s">
        <v>33</v>
      </c>
      <c r="U36" s="15" t="s">
        <v>35</v>
      </c>
      <c r="V36" s="15" t="s">
        <v>37</v>
      </c>
      <c r="W36" s="15" t="s">
        <v>38</v>
      </c>
      <c r="X36" s="15" t="s">
        <v>40</v>
      </c>
      <c r="Y36" s="15" t="s">
        <v>42</v>
      </c>
      <c r="Z36" s="15" t="s">
        <v>143</v>
      </c>
      <c r="AA36" s="15" t="s">
        <v>44</v>
      </c>
      <c r="AB36" s="4" t="s">
        <v>46</v>
      </c>
      <c r="AC36" s="4" t="s">
        <v>52</v>
      </c>
      <c r="AD36" s="15" t="s">
        <v>54</v>
      </c>
      <c r="AE36" s="15" t="s">
        <v>56</v>
      </c>
      <c r="AF36" s="15" t="s">
        <v>66</v>
      </c>
    </row>
    <row r="37" spans="1:32" ht="39.6" x14ac:dyDescent="0.3">
      <c r="A37" s="3" t="s">
        <v>141</v>
      </c>
      <c r="B37" s="6">
        <v>13</v>
      </c>
      <c r="C37" s="8">
        <f t="shared" ref="C37:C45" si="0">B37*3412.142</f>
        <v>44357.845999999998</v>
      </c>
      <c r="D37" s="9">
        <v>186.33333333333334</v>
      </c>
      <c r="E37" s="11">
        <v>242.71111111111111</v>
      </c>
      <c r="F37" s="18">
        <v>75</v>
      </c>
      <c r="G37" s="18">
        <v>80</v>
      </c>
      <c r="H37" s="19" t="s">
        <v>11</v>
      </c>
      <c r="I37" s="14">
        <v>4.0999999999999996</v>
      </c>
      <c r="J37" s="14">
        <v>7.4</v>
      </c>
      <c r="K37" s="16" t="s">
        <v>16</v>
      </c>
      <c r="L37" s="20" t="s">
        <v>70</v>
      </c>
      <c r="M37" s="19" t="s">
        <v>21</v>
      </c>
      <c r="N37" s="19" t="s">
        <v>23</v>
      </c>
      <c r="O37" s="19" t="s">
        <v>25</v>
      </c>
      <c r="P37" s="9">
        <v>1</v>
      </c>
      <c r="Q37" s="9">
        <v>250</v>
      </c>
      <c r="R37" s="9">
        <v>880</v>
      </c>
      <c r="S37" s="19" t="s">
        <v>32</v>
      </c>
      <c r="T37" s="19" t="s">
        <v>34</v>
      </c>
      <c r="U37" s="19" t="s">
        <v>36</v>
      </c>
      <c r="V37" s="9">
        <v>1</v>
      </c>
      <c r="W37" s="19" t="s">
        <v>144</v>
      </c>
      <c r="X37" s="19" t="s">
        <v>41</v>
      </c>
      <c r="Y37" s="19" t="s">
        <v>43</v>
      </c>
      <c r="Z37" s="31" t="s">
        <v>113</v>
      </c>
      <c r="AA37" s="9">
        <v>58</v>
      </c>
      <c r="AB37" s="16" t="s">
        <v>48</v>
      </c>
      <c r="AC37" s="14">
        <v>4</v>
      </c>
      <c r="AD37" s="19" t="s">
        <v>55</v>
      </c>
      <c r="AE37" s="12" t="s">
        <v>58</v>
      </c>
      <c r="AF37" s="9">
        <v>176</v>
      </c>
    </row>
    <row r="38" spans="1:32" ht="39.6" x14ac:dyDescent="0.3">
      <c r="A38" s="3" t="s">
        <v>140</v>
      </c>
      <c r="B38" s="6">
        <v>18</v>
      </c>
      <c r="C38" s="8">
        <f t="shared" si="0"/>
        <v>61418.555999999997</v>
      </c>
      <c r="D38" s="9">
        <v>258</v>
      </c>
      <c r="E38" s="11">
        <v>340.17777777777781</v>
      </c>
      <c r="F38" s="18">
        <v>75</v>
      </c>
      <c r="G38" s="18">
        <v>80</v>
      </c>
      <c r="H38" s="19" t="s">
        <v>11</v>
      </c>
      <c r="I38" s="14">
        <v>5.8</v>
      </c>
      <c r="J38" s="14">
        <v>10.4</v>
      </c>
      <c r="K38" s="16" t="s">
        <v>16</v>
      </c>
      <c r="L38" s="20" t="s">
        <v>70</v>
      </c>
      <c r="M38" s="19" t="s">
        <v>21</v>
      </c>
      <c r="N38" s="19" t="s">
        <v>23</v>
      </c>
      <c r="O38" s="19" t="s">
        <v>25</v>
      </c>
      <c r="P38" s="9">
        <v>1</v>
      </c>
      <c r="Q38" s="9">
        <v>250</v>
      </c>
      <c r="R38" s="9">
        <v>880</v>
      </c>
      <c r="S38" s="19" t="s">
        <v>32</v>
      </c>
      <c r="T38" s="19" t="s">
        <v>34</v>
      </c>
      <c r="U38" s="19" t="s">
        <v>36</v>
      </c>
      <c r="V38" s="9">
        <v>1</v>
      </c>
      <c r="W38" s="19" t="s">
        <v>144</v>
      </c>
      <c r="X38" s="19" t="s">
        <v>41</v>
      </c>
      <c r="Y38" s="19" t="s">
        <v>43</v>
      </c>
      <c r="Z38" s="31" t="s">
        <v>113</v>
      </c>
      <c r="AA38" s="9">
        <v>60</v>
      </c>
      <c r="AB38" s="16" t="s">
        <v>48</v>
      </c>
      <c r="AC38" s="14">
        <v>5</v>
      </c>
      <c r="AD38" s="19" t="s">
        <v>55</v>
      </c>
      <c r="AE38" s="2" t="s">
        <v>59</v>
      </c>
      <c r="AF38" s="9">
        <v>220.00000000000003</v>
      </c>
    </row>
    <row r="39" spans="1:32" ht="39.6" x14ac:dyDescent="0.3">
      <c r="A39" s="3" t="s">
        <v>135</v>
      </c>
      <c r="B39" s="6">
        <v>26</v>
      </c>
      <c r="C39" s="8">
        <f t="shared" si="0"/>
        <v>88715.691999999995</v>
      </c>
      <c r="D39" s="9">
        <v>372.66666666666669</v>
      </c>
      <c r="E39" s="11">
        <v>487.33333333333331</v>
      </c>
      <c r="F39" s="18">
        <v>75</v>
      </c>
      <c r="G39" s="18">
        <v>80</v>
      </c>
      <c r="H39" s="19" t="s">
        <v>11</v>
      </c>
      <c r="I39" s="14">
        <v>8.3000000000000007</v>
      </c>
      <c r="J39" s="14">
        <v>14.8</v>
      </c>
      <c r="K39" s="16" t="s">
        <v>17</v>
      </c>
      <c r="L39" s="20" t="s">
        <v>70</v>
      </c>
      <c r="M39" s="19" t="s">
        <v>21</v>
      </c>
      <c r="N39" s="19" t="s">
        <v>23</v>
      </c>
      <c r="O39" s="19" t="s">
        <v>25</v>
      </c>
      <c r="P39" s="9">
        <v>2</v>
      </c>
      <c r="Q39" s="9">
        <v>250</v>
      </c>
      <c r="R39" s="9">
        <v>880</v>
      </c>
      <c r="S39" s="19" t="s">
        <v>32</v>
      </c>
      <c r="T39" s="19" t="s">
        <v>34</v>
      </c>
      <c r="U39" s="19" t="s">
        <v>36</v>
      </c>
      <c r="V39" s="9">
        <v>2</v>
      </c>
      <c r="W39" s="19" t="s">
        <v>144</v>
      </c>
      <c r="X39" s="19" t="s">
        <v>41</v>
      </c>
      <c r="Y39" s="19" t="s">
        <v>43</v>
      </c>
      <c r="Z39" s="31" t="s">
        <v>113</v>
      </c>
      <c r="AA39" s="9">
        <v>63</v>
      </c>
      <c r="AB39" s="16" t="s">
        <v>145</v>
      </c>
      <c r="AC39" s="14">
        <v>8</v>
      </c>
      <c r="AD39" s="19" t="s">
        <v>55</v>
      </c>
      <c r="AE39" s="2" t="s">
        <v>60</v>
      </c>
      <c r="AF39" s="9">
        <v>440.00000000000006</v>
      </c>
    </row>
    <row r="40" spans="1:32" ht="39.6" x14ac:dyDescent="0.3">
      <c r="A40" s="3" t="s">
        <v>136</v>
      </c>
      <c r="B40" s="6">
        <v>40</v>
      </c>
      <c r="C40" s="8">
        <f t="shared" si="0"/>
        <v>136485.68</v>
      </c>
      <c r="D40" s="9">
        <v>573.33333333333337</v>
      </c>
      <c r="E40" s="11">
        <v>731.95555555555552</v>
      </c>
      <c r="F40" s="18">
        <v>75</v>
      </c>
      <c r="G40" s="18">
        <v>80</v>
      </c>
      <c r="H40" s="19" t="s">
        <v>11</v>
      </c>
      <c r="I40" s="14">
        <v>12.4</v>
      </c>
      <c r="J40" s="14">
        <v>22.2</v>
      </c>
      <c r="K40" s="16" t="s">
        <v>17</v>
      </c>
      <c r="L40" s="20" t="s">
        <v>70</v>
      </c>
      <c r="M40" s="19" t="s">
        <v>21</v>
      </c>
      <c r="N40" s="19" t="s">
        <v>23</v>
      </c>
      <c r="O40" s="19" t="s">
        <v>25</v>
      </c>
      <c r="P40" s="9">
        <v>2</v>
      </c>
      <c r="Q40" s="9">
        <v>550</v>
      </c>
      <c r="R40" s="9">
        <v>910</v>
      </c>
      <c r="S40" s="19" t="s">
        <v>32</v>
      </c>
      <c r="T40" s="19" t="s">
        <v>34</v>
      </c>
      <c r="U40" s="19" t="s">
        <v>36</v>
      </c>
      <c r="V40" s="9">
        <v>2</v>
      </c>
      <c r="W40" s="19" t="s">
        <v>144</v>
      </c>
      <c r="X40" s="19" t="s">
        <v>41</v>
      </c>
      <c r="Y40" s="19" t="s">
        <v>43</v>
      </c>
      <c r="Z40" s="31" t="s">
        <v>113</v>
      </c>
      <c r="AA40" s="9">
        <v>66</v>
      </c>
      <c r="AB40" s="2" t="s">
        <v>145</v>
      </c>
      <c r="AC40" s="14">
        <v>12</v>
      </c>
      <c r="AD40" s="19" t="s">
        <v>55</v>
      </c>
      <c r="AE40" s="2" t="s">
        <v>60</v>
      </c>
      <c r="AF40" s="9">
        <v>528</v>
      </c>
    </row>
    <row r="41" spans="1:32" ht="39.6" x14ac:dyDescent="0.3">
      <c r="A41" s="3" t="s">
        <v>139</v>
      </c>
      <c r="B41" s="6">
        <v>52</v>
      </c>
      <c r="C41" s="8">
        <f t="shared" si="0"/>
        <v>177431.38399999999</v>
      </c>
      <c r="D41" s="9">
        <v>745.33333333333337</v>
      </c>
      <c r="E41" s="11">
        <v>974.66666666666663</v>
      </c>
      <c r="F41" s="18">
        <v>75</v>
      </c>
      <c r="G41" s="18">
        <v>80</v>
      </c>
      <c r="H41" s="19" t="s">
        <v>11</v>
      </c>
      <c r="I41" s="14">
        <v>16.5</v>
      </c>
      <c r="J41" s="14">
        <v>29.5</v>
      </c>
      <c r="K41" s="16" t="s">
        <v>17</v>
      </c>
      <c r="L41" s="20" t="s">
        <v>70</v>
      </c>
      <c r="M41" s="19" t="s">
        <v>21</v>
      </c>
      <c r="N41" s="19" t="s">
        <v>23</v>
      </c>
      <c r="O41" s="19" t="s">
        <v>25</v>
      </c>
      <c r="P41" s="9">
        <v>2</v>
      </c>
      <c r="Q41" s="9">
        <v>750</v>
      </c>
      <c r="R41" s="9">
        <v>940</v>
      </c>
      <c r="S41" s="19" t="s">
        <v>32</v>
      </c>
      <c r="T41" s="19" t="s">
        <v>34</v>
      </c>
      <c r="U41" s="19" t="s">
        <v>36</v>
      </c>
      <c r="V41" s="9">
        <v>2</v>
      </c>
      <c r="W41" s="19" t="s">
        <v>144</v>
      </c>
      <c r="X41" s="19" t="s">
        <v>41</v>
      </c>
      <c r="Y41" s="19" t="s">
        <v>43</v>
      </c>
      <c r="Z41" s="31" t="s">
        <v>113</v>
      </c>
      <c r="AA41" s="9">
        <v>68</v>
      </c>
      <c r="AB41" s="16" t="s">
        <v>50</v>
      </c>
      <c r="AC41" s="14">
        <v>15.5</v>
      </c>
      <c r="AD41" s="19" t="s">
        <v>55</v>
      </c>
      <c r="AE41" s="2" t="s">
        <v>61</v>
      </c>
      <c r="AF41" s="9">
        <v>715.00000000000011</v>
      </c>
    </row>
    <row r="42" spans="1:32" ht="39.6" x14ac:dyDescent="0.3">
      <c r="A42" s="3" t="s">
        <v>138</v>
      </c>
      <c r="B42" s="6">
        <v>64</v>
      </c>
      <c r="C42" s="8">
        <f t="shared" si="0"/>
        <v>218377.08799999999</v>
      </c>
      <c r="D42" s="9">
        <v>917.33333333333337</v>
      </c>
      <c r="E42" s="11">
        <v>1219.2888888888888</v>
      </c>
      <c r="F42" s="18">
        <v>75</v>
      </c>
      <c r="G42" s="18">
        <v>80</v>
      </c>
      <c r="H42" s="19" t="s">
        <v>11</v>
      </c>
      <c r="I42" s="14">
        <v>20.6</v>
      </c>
      <c r="J42" s="14">
        <v>36.799999999999997</v>
      </c>
      <c r="K42" s="16" t="s">
        <v>17</v>
      </c>
      <c r="L42" s="20" t="s">
        <v>70</v>
      </c>
      <c r="M42" s="19" t="s">
        <v>21</v>
      </c>
      <c r="N42" s="19" t="s">
        <v>23</v>
      </c>
      <c r="O42" s="19" t="s">
        <v>25</v>
      </c>
      <c r="P42" s="9">
        <v>2</v>
      </c>
      <c r="Q42" s="9">
        <v>750</v>
      </c>
      <c r="R42" s="9">
        <v>940</v>
      </c>
      <c r="S42" s="19" t="s">
        <v>32</v>
      </c>
      <c r="T42" s="19" t="s">
        <v>34</v>
      </c>
      <c r="U42" s="19" t="s">
        <v>36</v>
      </c>
      <c r="V42" s="9">
        <v>2</v>
      </c>
      <c r="W42" s="19" t="s">
        <v>144</v>
      </c>
      <c r="X42" s="19" t="s">
        <v>41</v>
      </c>
      <c r="Y42" s="19" t="s">
        <v>43</v>
      </c>
      <c r="Z42" s="31" t="s">
        <v>113</v>
      </c>
      <c r="AA42" s="9">
        <v>68</v>
      </c>
      <c r="AB42" s="16" t="s">
        <v>50</v>
      </c>
      <c r="AC42" s="14">
        <v>19.5</v>
      </c>
      <c r="AD42" s="19" t="s">
        <v>55</v>
      </c>
      <c r="AE42" s="2" t="s">
        <v>62</v>
      </c>
      <c r="AF42" s="9">
        <v>825.00000000000011</v>
      </c>
    </row>
    <row r="43" spans="1:32" ht="39.6" x14ac:dyDescent="0.3">
      <c r="A43" s="3" t="s">
        <v>137</v>
      </c>
      <c r="B43" s="6">
        <v>78</v>
      </c>
      <c r="C43" s="8">
        <f t="shared" si="0"/>
        <v>266147.076</v>
      </c>
      <c r="D43" s="9">
        <v>1118</v>
      </c>
      <c r="E43" s="11">
        <v>1463.911111111111</v>
      </c>
      <c r="F43" s="18">
        <v>75</v>
      </c>
      <c r="G43" s="18">
        <v>80</v>
      </c>
      <c r="H43" s="19" t="s">
        <v>11</v>
      </c>
      <c r="I43" s="14">
        <v>24.8</v>
      </c>
      <c r="J43" s="14">
        <v>44.4</v>
      </c>
      <c r="K43" s="16" t="s">
        <v>18</v>
      </c>
      <c r="L43" s="20" t="s">
        <v>70</v>
      </c>
      <c r="M43" s="19" t="s">
        <v>21</v>
      </c>
      <c r="N43" s="19" t="s">
        <v>23</v>
      </c>
      <c r="O43" s="19" t="s">
        <v>25</v>
      </c>
      <c r="P43" s="9">
        <v>4</v>
      </c>
      <c r="Q43" s="9">
        <v>750</v>
      </c>
      <c r="R43" s="9">
        <v>940</v>
      </c>
      <c r="S43" s="19" t="s">
        <v>32</v>
      </c>
      <c r="T43" s="19" t="s">
        <v>34</v>
      </c>
      <c r="U43" s="19" t="s">
        <v>36</v>
      </c>
      <c r="V43" s="9">
        <v>4</v>
      </c>
      <c r="W43" s="19" t="s">
        <v>144</v>
      </c>
      <c r="X43" s="19" t="s">
        <v>41</v>
      </c>
      <c r="Y43" s="19" t="s">
        <v>43</v>
      </c>
      <c r="Z43" s="31" t="s">
        <v>113</v>
      </c>
      <c r="AA43" s="10">
        <v>71</v>
      </c>
      <c r="AB43" s="16" t="s">
        <v>51</v>
      </c>
      <c r="AC43" s="10">
        <v>24</v>
      </c>
      <c r="AD43" s="19" t="s">
        <v>55</v>
      </c>
      <c r="AE43" s="2" t="s">
        <v>63</v>
      </c>
      <c r="AF43" s="10">
        <v>1034</v>
      </c>
    </row>
    <row r="44" spans="1:32" ht="39.6" x14ac:dyDescent="0.3">
      <c r="A44" s="3" t="s">
        <v>1</v>
      </c>
      <c r="B44" s="6">
        <v>102</v>
      </c>
      <c r="C44" s="8">
        <f t="shared" si="0"/>
        <v>348038.484</v>
      </c>
      <c r="D44" s="9">
        <v>1462</v>
      </c>
      <c r="E44" s="11">
        <v>1949.3333333333333</v>
      </c>
      <c r="F44" s="18">
        <v>75</v>
      </c>
      <c r="G44" s="18">
        <v>80</v>
      </c>
      <c r="H44" s="19" t="s">
        <v>11</v>
      </c>
      <c r="I44" s="9">
        <v>33</v>
      </c>
      <c r="J44" s="9">
        <v>59</v>
      </c>
      <c r="K44" s="16" t="s">
        <v>18</v>
      </c>
      <c r="L44" s="20" t="s">
        <v>70</v>
      </c>
      <c r="M44" s="19" t="s">
        <v>21</v>
      </c>
      <c r="N44" s="19" t="s">
        <v>23</v>
      </c>
      <c r="O44" s="19" t="s">
        <v>25</v>
      </c>
      <c r="P44" s="9">
        <v>4</v>
      </c>
      <c r="Q44" s="9">
        <v>750</v>
      </c>
      <c r="R44" s="9">
        <v>940</v>
      </c>
      <c r="S44" s="19" t="s">
        <v>32</v>
      </c>
      <c r="T44" s="19" t="s">
        <v>34</v>
      </c>
      <c r="U44" s="19" t="s">
        <v>36</v>
      </c>
      <c r="V44" s="9">
        <v>4</v>
      </c>
      <c r="W44" s="19" t="s">
        <v>144</v>
      </c>
      <c r="X44" s="19" t="s">
        <v>41</v>
      </c>
      <c r="Y44" s="19" t="s">
        <v>43</v>
      </c>
      <c r="Z44" s="31" t="s">
        <v>113</v>
      </c>
      <c r="AA44" s="10">
        <v>72</v>
      </c>
      <c r="AB44" s="16" t="s">
        <v>51</v>
      </c>
      <c r="AC44" s="10">
        <v>31</v>
      </c>
      <c r="AD44" s="19" t="s">
        <v>55</v>
      </c>
      <c r="AE44" s="2" t="s">
        <v>64</v>
      </c>
      <c r="AF44" s="10">
        <v>1320</v>
      </c>
    </row>
    <row r="45" spans="1:32" ht="39.6" x14ac:dyDescent="0.3">
      <c r="A45" s="3" t="s">
        <v>142</v>
      </c>
      <c r="B45" s="6">
        <v>128</v>
      </c>
      <c r="C45" s="8">
        <f t="shared" si="0"/>
        <v>436754.17599999998</v>
      </c>
      <c r="D45" s="10">
        <v>1834.6666666666667</v>
      </c>
      <c r="E45" s="11">
        <v>2438.5777777777776</v>
      </c>
      <c r="F45" s="18">
        <v>75</v>
      </c>
      <c r="G45" s="18">
        <v>80</v>
      </c>
      <c r="H45" s="19" t="s">
        <v>11</v>
      </c>
      <c r="I45" s="9">
        <v>41.2</v>
      </c>
      <c r="J45" s="14">
        <v>73.599999999999994</v>
      </c>
      <c r="K45" s="16" t="s">
        <v>18</v>
      </c>
      <c r="L45" s="20" t="s">
        <v>70</v>
      </c>
      <c r="M45" s="19" t="s">
        <v>21</v>
      </c>
      <c r="N45" s="19" t="s">
        <v>23</v>
      </c>
      <c r="O45" s="19" t="s">
        <v>25</v>
      </c>
      <c r="P45" s="9">
        <v>4</v>
      </c>
      <c r="Q45" s="9">
        <v>750</v>
      </c>
      <c r="R45" s="9">
        <v>940</v>
      </c>
      <c r="S45" s="19" t="s">
        <v>32</v>
      </c>
      <c r="T45" s="19" t="s">
        <v>34</v>
      </c>
      <c r="U45" s="19" t="s">
        <v>36</v>
      </c>
      <c r="V45" s="9">
        <v>4</v>
      </c>
      <c r="W45" s="19" t="s">
        <v>144</v>
      </c>
      <c r="X45" s="19" t="s">
        <v>41</v>
      </c>
      <c r="Y45" s="19" t="s">
        <v>43</v>
      </c>
      <c r="Z45" s="31" t="s">
        <v>113</v>
      </c>
      <c r="AA45" s="10">
        <v>74</v>
      </c>
      <c r="AB45" s="16" t="s">
        <v>51</v>
      </c>
      <c r="AC45" s="10">
        <v>39</v>
      </c>
      <c r="AD45" s="19" t="s">
        <v>55</v>
      </c>
      <c r="AE45" s="2" t="s">
        <v>65</v>
      </c>
      <c r="AF45" s="10">
        <v>1650.0000000000002</v>
      </c>
    </row>
  </sheetData>
  <sortState xmlns:xlrd2="http://schemas.microsoft.com/office/spreadsheetml/2017/richdata2" ref="A37:AF45">
    <sortCondition ref="A37:A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Master</vt:lpstr>
      <vt:lpstr>High Temp Database</vt:lpstr>
      <vt:lpstr>model_no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krish</cp:lastModifiedBy>
  <cp:lastPrinted>2022-06-15T08:17:17Z</cp:lastPrinted>
  <dcterms:created xsi:type="dcterms:W3CDTF">2022-06-12T15:58:51Z</dcterms:created>
  <dcterms:modified xsi:type="dcterms:W3CDTF">2022-07-05T17:19:33Z</dcterms:modified>
</cp:coreProperties>
</file>