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tud\Desktop\"/>
    </mc:Choice>
  </mc:AlternateContent>
  <xr:revisionPtr revIDLastSave="0" documentId="13_ncr:1_{6F5F88F6-2281-4E5B-9930-A82E7423C9F5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Лист1" sheetId="1" r:id="rId1"/>
    <sheet name="Лист4" sheetId="4" r:id="rId2"/>
    <sheet name="Лист6" sheetId="5" r:id="rId3"/>
    <sheet name="Лист5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7" l="1"/>
  <c r="N2" i="7"/>
  <c r="M32" i="7"/>
  <c r="M33" i="7"/>
  <c r="M34" i="7"/>
  <c r="M35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2" i="7"/>
  <c r="J39" i="7"/>
  <c r="J40" i="7"/>
  <c r="J41" i="7"/>
  <c r="J42" i="7"/>
  <c r="J43" i="7"/>
  <c r="J44" i="7"/>
  <c r="J38" i="7"/>
  <c r="J37" i="7"/>
  <c r="E39" i="7"/>
  <c r="E40" i="7"/>
  <c r="E41" i="7"/>
  <c r="E42" i="7"/>
  <c r="E43" i="7"/>
  <c r="E44" i="7"/>
  <c r="K31" i="7"/>
  <c r="J32" i="7"/>
  <c r="J33" i="7"/>
  <c r="J34" i="7"/>
  <c r="J35" i="7"/>
  <c r="J36" i="7"/>
  <c r="J31" i="7"/>
  <c r="E36" i="7"/>
  <c r="E37" i="7"/>
  <c r="E38" i="7"/>
  <c r="E31" i="7"/>
  <c r="L31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J7" i="7"/>
  <c r="K7" i="7" s="1"/>
  <c r="J8" i="7"/>
  <c r="K8" i="7" s="1"/>
  <c r="J9" i="7"/>
  <c r="K9" i="7" s="1"/>
  <c r="J10" i="7"/>
  <c r="K10" i="7" s="1"/>
  <c r="J11" i="7"/>
  <c r="K11" i="7" s="1"/>
  <c r="J12" i="7"/>
  <c r="K12" i="7" s="1"/>
  <c r="J13" i="7"/>
  <c r="K13" i="7" s="1"/>
  <c r="J14" i="7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K23" i="7" s="1"/>
  <c r="J24" i="7"/>
  <c r="K24" i="7" s="1"/>
  <c r="J25" i="7"/>
  <c r="K25" i="7" s="1"/>
  <c r="J26" i="7"/>
  <c r="K26" i="7" s="1"/>
  <c r="J27" i="7"/>
  <c r="K27" i="7" s="1"/>
  <c r="J28" i="7"/>
  <c r="K28" i="7" s="1"/>
  <c r="J29" i="7"/>
  <c r="K29" i="7" s="1"/>
  <c r="J30" i="7"/>
  <c r="K30" i="7" s="1"/>
  <c r="L6" i="7"/>
  <c r="L5" i="7"/>
  <c r="L4" i="7"/>
  <c r="L3" i="7"/>
  <c r="I2" i="7"/>
  <c r="I6" i="7"/>
  <c r="J6" i="7"/>
  <c r="K6" i="7" s="1"/>
  <c r="J2" i="7"/>
  <c r="K2" i="7" s="1"/>
  <c r="K3" i="7"/>
  <c r="K4" i="7"/>
  <c r="K5" i="7"/>
  <c r="J3" i="7"/>
  <c r="J4" i="7"/>
  <c r="J5" i="7"/>
  <c r="I3" i="7"/>
  <c r="I4" i="7"/>
  <c r="I5" i="7"/>
  <c r="E38" i="4"/>
  <c r="H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2" i="7"/>
  <c r="C2" i="7" a="1"/>
  <c r="D2" i="7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2" i="5"/>
  <c r="C2" i="5" a="1"/>
  <c r="D2" i="5" s="1"/>
  <c r="C30" i="4"/>
  <c r="B38" i="4"/>
  <c r="C2" i="4" s="1"/>
  <c r="D4" i="1"/>
  <c r="B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L2" i="7" l="1"/>
  <c r="E10" i="7"/>
  <c r="E33" i="7"/>
  <c r="E16" i="7"/>
  <c r="E8" i="7"/>
  <c r="E14" i="7"/>
  <c r="E6" i="7"/>
  <c r="E29" i="7"/>
  <c r="E12" i="7"/>
  <c r="E4" i="7"/>
  <c r="E35" i="7"/>
  <c r="C2" i="7"/>
  <c r="E25" i="7" s="1"/>
  <c r="C2" i="5"/>
  <c r="C20" i="4"/>
  <c r="C4" i="4"/>
  <c r="C35" i="4"/>
  <c r="C27" i="4"/>
  <c r="C11" i="4"/>
  <c r="C3" i="4"/>
  <c r="C33" i="4"/>
  <c r="C25" i="4"/>
  <c r="C17" i="4"/>
  <c r="C9" i="4"/>
  <c r="C32" i="4"/>
  <c r="C24" i="4"/>
  <c r="C16" i="4"/>
  <c r="C8" i="4"/>
  <c r="C31" i="4"/>
  <c r="C23" i="4"/>
  <c r="C15" i="4"/>
  <c r="C7" i="4"/>
  <c r="C22" i="4"/>
  <c r="C14" i="4"/>
  <c r="C6" i="4"/>
  <c r="C29" i="4"/>
  <c r="C21" i="4"/>
  <c r="C13" i="4"/>
  <c r="C5" i="4"/>
  <c r="C28" i="4"/>
  <c r="C12" i="4"/>
  <c r="C19" i="4"/>
  <c r="C34" i="4"/>
  <c r="C26" i="4"/>
  <c r="C18" i="4"/>
  <c r="C10" i="4"/>
  <c r="G22" i="1" a="1"/>
  <c r="H25" i="1" s="1"/>
  <c r="E20" i="7" l="1"/>
  <c r="E22" i="7"/>
  <c r="E24" i="7"/>
  <c r="E18" i="7"/>
  <c r="E3" i="7"/>
  <c r="E28" i="7"/>
  <c r="E30" i="7"/>
  <c r="E32" i="7"/>
  <c r="E26" i="7"/>
  <c r="E11" i="7"/>
  <c r="E5" i="7"/>
  <c r="E7" i="7"/>
  <c r="E9" i="7"/>
  <c r="E34" i="7"/>
  <c r="E19" i="7"/>
  <c r="E13" i="7"/>
  <c r="E15" i="7"/>
  <c r="E17" i="7"/>
  <c r="E27" i="7"/>
  <c r="E21" i="7"/>
  <c r="E23" i="7"/>
  <c r="H22" i="1"/>
  <c r="C2" i="1" s="1"/>
  <c r="H26" i="1"/>
  <c r="G23" i="1"/>
  <c r="H23" i="1"/>
  <c r="G24" i="1"/>
  <c r="H24" i="1"/>
  <c r="G22" i="1"/>
  <c r="D2" i="1" s="1"/>
  <c r="G25" i="1"/>
  <c r="G26" i="1"/>
  <c r="E10" i="1" l="1"/>
  <c r="E17" i="1"/>
  <c r="E39" i="1"/>
  <c r="E30" i="1"/>
  <c r="E34" i="1"/>
  <c r="E21" i="1"/>
  <c r="E12" i="1"/>
  <c r="E51" i="1"/>
  <c r="E41" i="1"/>
  <c r="E24" i="1"/>
  <c r="E4" i="1"/>
  <c r="E45" i="1"/>
  <c r="E36" i="1"/>
  <c r="E19" i="1"/>
  <c r="E16" i="1"/>
  <c r="E33" i="1"/>
  <c r="E8" i="1"/>
  <c r="E46" i="1"/>
  <c r="E37" i="1"/>
  <c r="E28" i="1"/>
  <c r="E11" i="1"/>
  <c r="E25" i="1"/>
  <c r="E47" i="1"/>
  <c r="E38" i="1"/>
  <c r="E29" i="1"/>
  <c r="E20" i="1"/>
  <c r="E50" i="1"/>
  <c r="E9" i="1"/>
  <c r="E31" i="1"/>
  <c r="E22" i="1"/>
  <c r="E13" i="1"/>
  <c r="E48" i="1"/>
  <c r="E23" i="1"/>
  <c r="E14" i="1"/>
  <c r="E5" i="1"/>
  <c r="E43" i="1"/>
  <c r="E26" i="1"/>
  <c r="E40" i="1"/>
  <c r="E15" i="1"/>
  <c r="E6" i="1"/>
  <c r="E52" i="1"/>
  <c r="E35" i="1"/>
  <c r="E18" i="1"/>
  <c r="E49" i="1"/>
  <c r="E32" i="1"/>
  <c r="E7" i="1"/>
  <c r="E53" i="1"/>
  <c r="E44" i="1"/>
  <c r="E27" i="1"/>
  <c r="E42" i="1"/>
</calcChain>
</file>

<file path=xl/sharedStrings.xml><?xml version="1.0" encoding="utf-8"?>
<sst xmlns="http://schemas.openxmlformats.org/spreadsheetml/2006/main" count="60" uniqueCount="49">
  <si>
    <t>Y</t>
  </si>
  <si>
    <t>a</t>
  </si>
  <si>
    <t>b</t>
  </si>
  <si>
    <t>Yi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</si>
  <si>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</si>
  <si>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</si>
  <si>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</si>
  <si>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</si>
  <si>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</si>
  <si>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</si>
  <si>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</si>
  <si>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</si>
  <si>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</si>
  <si>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</si>
  <si>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</si>
  <si>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</si>
  <si>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</si>
  <si>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</si>
  <si>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</si>
  <si>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</si>
  <si>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</si>
  <si>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</si>
  <si>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</si>
  <si>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</si>
  <si>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</si>
  <si>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</si>
  <si>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</si>
  <si>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</si>
  <si>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</si>
  <si>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Y^i</t>
  </si>
  <si>
    <t>a^</t>
  </si>
  <si>
    <t>b^</t>
  </si>
  <si>
    <t>Xi</t>
  </si>
  <si>
    <t>Ei</t>
  </si>
  <si>
    <t>Объем продаж (тыс. $) 
y(t)</t>
  </si>
  <si>
    <t>t</t>
  </si>
  <si>
    <t>М</t>
  </si>
  <si>
    <t>tmax(n)</t>
  </si>
  <si>
    <t>Тренд</t>
  </si>
  <si>
    <t>v(n)</t>
  </si>
  <si>
    <t>ui</t>
  </si>
  <si>
    <t>ei</t>
  </si>
  <si>
    <t>T</t>
  </si>
  <si>
    <t>m</t>
  </si>
  <si>
    <t>Si</t>
  </si>
  <si>
    <t>y^i</t>
  </si>
  <si>
    <t>ei=</t>
  </si>
  <si>
    <t>A_</t>
  </si>
  <si>
    <t>y-y/y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</si>
</sst>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кореляции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Лист1!$D$3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31421456967857"/>
                  <c:y val="-0.12351596675415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Лист1!$D$4:$D$53</c:f>
              <c:numCache>
                <c:formatCode>General</c:formatCode>
                <c:ptCount val="50"/>
                <c:pt idx="0">
                  <c:v>-24.943524613277987</c:v>
                </c:pt>
                <c:pt idx="1">
                  <c:v>5.9345116217737086</c:v>
                </c:pt>
                <c:pt idx="2">
                  <c:v>28.36470631940756</c:v>
                </c:pt>
                <c:pt idx="3">
                  <c:v>-10.758404369000345</c:v>
                </c:pt>
                <c:pt idx="4">
                  <c:v>28.419566827593371</c:v>
                </c:pt>
                <c:pt idx="5">
                  <c:v>11.782302923733369</c:v>
                </c:pt>
                <c:pt idx="6">
                  <c:v>56.018974601058289</c:v>
                </c:pt>
                <c:pt idx="7">
                  <c:v>16.348893799004145</c:v>
                </c:pt>
                <c:pt idx="8">
                  <c:v>19.401007845415734</c:v>
                </c:pt>
                <c:pt idx="9">
                  <c:v>29.188430380541831</c:v>
                </c:pt>
                <c:pt idx="10">
                  <c:v>14.979608279885724</c:v>
                </c:pt>
                <c:pt idx="11">
                  <c:v>50.307233656523749</c:v>
                </c:pt>
                <c:pt idx="12">
                  <c:v>65.499783204286359</c:v>
                </c:pt>
                <c:pt idx="13">
                  <c:v>59.889278539456427</c:v>
                </c:pt>
                <c:pt idx="14">
                  <c:v>53.975252755277324</c:v>
                </c:pt>
                <c:pt idx="15">
                  <c:v>74.345169104984961</c:v>
                </c:pt>
                <c:pt idx="16">
                  <c:v>59.482602212694474</c:v>
                </c:pt>
                <c:pt idx="17">
                  <c:v>56.567566995508969</c:v>
                </c:pt>
                <c:pt idx="18">
                  <c:v>49.662032824824564</c:v>
                </c:pt>
                <c:pt idx="19">
                  <c:v>67.741000232868828</c:v>
                </c:pt>
                <c:pt idx="20">
                  <c:v>69.617433215666097</c:v>
                </c:pt>
                <c:pt idx="21">
                  <c:v>68.859105522162281</c:v>
                </c:pt>
                <c:pt idx="22">
                  <c:v>79.685216481448151</c:v>
                </c:pt>
                <c:pt idx="23">
                  <c:v>68.582068676303606</c:v>
                </c:pt>
                <c:pt idx="24">
                  <c:v>56.954415276646614</c:v>
                </c:pt>
                <c:pt idx="25">
                  <c:v>92.180654731404502</c:v>
                </c:pt>
                <c:pt idx="26">
                  <c:v>67.685333866858855</c:v>
                </c:pt>
                <c:pt idx="27">
                  <c:v>117.42526703514159</c:v>
                </c:pt>
                <c:pt idx="28">
                  <c:v>80.664114087237976</c:v>
                </c:pt>
                <c:pt idx="29">
                  <c:v>104.75970727065578</c:v>
                </c:pt>
                <c:pt idx="30">
                  <c:v>117.36565388657618</c:v>
                </c:pt>
                <c:pt idx="31">
                  <c:v>106.41357315139612</c:v>
                </c:pt>
                <c:pt idx="32">
                  <c:v>93.495574143598787</c:v>
                </c:pt>
                <c:pt idx="33">
                  <c:v>120.79440766666085</c:v>
                </c:pt>
                <c:pt idx="34">
                  <c:v>119.43749603518518</c:v>
                </c:pt>
                <c:pt idx="35">
                  <c:v>127.57393557555042</c:v>
                </c:pt>
                <c:pt idx="36">
                  <c:v>98.477503752103075</c:v>
                </c:pt>
                <c:pt idx="37">
                  <c:v>120.31595845939592</c:v>
                </c:pt>
                <c:pt idx="38">
                  <c:v>104.16036294959486</c:v>
                </c:pt>
                <c:pt idx="39">
                  <c:v>114.81366991554387</c:v>
                </c:pt>
                <c:pt idx="40">
                  <c:v>151.01786628575064</c:v>
                </c:pt>
                <c:pt idx="41">
                  <c:v>102.51281752646901</c:v>
                </c:pt>
                <c:pt idx="42">
                  <c:v>102.28292899206281</c:v>
                </c:pt>
                <c:pt idx="43">
                  <c:v>143.27229531144258</c:v>
                </c:pt>
                <c:pt idx="44">
                  <c:v>114.62187968974467</c:v>
                </c:pt>
                <c:pt idx="45">
                  <c:v>159.15631993243005</c:v>
                </c:pt>
                <c:pt idx="46">
                  <c:v>190.20245352573693</c:v>
                </c:pt>
                <c:pt idx="47">
                  <c:v>186.70484147733077</c:v>
                </c:pt>
                <c:pt idx="48">
                  <c:v>156.54273197444854</c:v>
                </c:pt>
                <c:pt idx="49">
                  <c:v>155.01660885370802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F-4A56-89A7-8EF8FF37A185}"/>
            </c:ext>
          </c:extLst>
        </c:ser>
        <c:ser>
          <c:idx val="1"/>
          <c:order val="1"/>
          <c:tx>
            <c:v>Ряд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Лист1!$E$4:$E$53</c:f>
              <c:numCache>
                <c:formatCode>General</c:formatCode>
                <c:ptCount val="50"/>
                <c:pt idx="0">
                  <c:v>4.0569416635998419</c:v>
                </c:pt>
                <c:pt idx="1">
                  <c:v>7.2405752188903101</c:v>
                </c:pt>
                <c:pt idx="2">
                  <c:v>10.424208774180778</c:v>
                </c:pt>
                <c:pt idx="3">
                  <c:v>13.607842329471247</c:v>
                </c:pt>
                <c:pt idx="4">
                  <c:v>16.791475884761716</c:v>
                </c:pt>
                <c:pt idx="5">
                  <c:v>19.975109440052183</c:v>
                </c:pt>
                <c:pt idx="6">
                  <c:v>23.158742995342649</c:v>
                </c:pt>
                <c:pt idx="7">
                  <c:v>26.342376550633119</c:v>
                </c:pt>
                <c:pt idx="8">
                  <c:v>29.526010105923589</c:v>
                </c:pt>
                <c:pt idx="9">
                  <c:v>32.709643661214059</c:v>
                </c:pt>
                <c:pt idx="10">
                  <c:v>35.893277216504522</c:v>
                </c:pt>
                <c:pt idx="11">
                  <c:v>39.076910771794992</c:v>
                </c:pt>
                <c:pt idx="12">
                  <c:v>42.260544327085462</c:v>
                </c:pt>
                <c:pt idx="13">
                  <c:v>45.444177882375925</c:v>
                </c:pt>
                <c:pt idx="14">
                  <c:v>48.627811437666395</c:v>
                </c:pt>
                <c:pt idx="15">
                  <c:v>51.811444992956865</c:v>
                </c:pt>
                <c:pt idx="16">
                  <c:v>54.995078548247335</c:v>
                </c:pt>
                <c:pt idx="17">
                  <c:v>58.178712103537805</c:v>
                </c:pt>
                <c:pt idx="18">
                  <c:v>61.362345658828268</c:v>
                </c:pt>
                <c:pt idx="19">
                  <c:v>64.545979214118745</c:v>
                </c:pt>
                <c:pt idx="20">
                  <c:v>67.729612769409201</c:v>
                </c:pt>
                <c:pt idx="21">
                  <c:v>70.913246324699671</c:v>
                </c:pt>
                <c:pt idx="22">
                  <c:v>74.096879879990141</c:v>
                </c:pt>
                <c:pt idx="23">
                  <c:v>77.280513435280611</c:v>
                </c:pt>
                <c:pt idx="24">
                  <c:v>80.464146990571081</c:v>
                </c:pt>
                <c:pt idx="25">
                  <c:v>83.647780545861551</c:v>
                </c:pt>
                <c:pt idx="26">
                  <c:v>86.831414101152021</c:v>
                </c:pt>
                <c:pt idx="27">
                  <c:v>90.015047656442476</c:v>
                </c:pt>
                <c:pt idx="28">
                  <c:v>93.198681211732946</c:v>
                </c:pt>
                <c:pt idx="29">
                  <c:v>96.382314767023416</c:v>
                </c:pt>
                <c:pt idx="30">
                  <c:v>99.565948322313886</c:v>
                </c:pt>
                <c:pt idx="31">
                  <c:v>102.74958187760436</c:v>
                </c:pt>
                <c:pt idx="32">
                  <c:v>105.93321543289483</c:v>
                </c:pt>
                <c:pt idx="33">
                  <c:v>109.1168489881853</c:v>
                </c:pt>
                <c:pt idx="34">
                  <c:v>112.30048254347577</c:v>
                </c:pt>
                <c:pt idx="35">
                  <c:v>115.48411609876624</c:v>
                </c:pt>
                <c:pt idx="36">
                  <c:v>118.66774965405669</c:v>
                </c:pt>
                <c:pt idx="37">
                  <c:v>121.85138320934716</c:v>
                </c:pt>
                <c:pt idx="38">
                  <c:v>125.03501676463763</c:v>
                </c:pt>
                <c:pt idx="39">
                  <c:v>128.21865031992809</c:v>
                </c:pt>
                <c:pt idx="40">
                  <c:v>131.40228387521856</c:v>
                </c:pt>
                <c:pt idx="41">
                  <c:v>134.58591743050903</c:v>
                </c:pt>
                <c:pt idx="42">
                  <c:v>137.7695509857995</c:v>
                </c:pt>
                <c:pt idx="43">
                  <c:v>140.95318454108997</c:v>
                </c:pt>
                <c:pt idx="44">
                  <c:v>144.13681809638044</c:v>
                </c:pt>
                <c:pt idx="45">
                  <c:v>147.32045165167091</c:v>
                </c:pt>
                <c:pt idx="46">
                  <c:v>150.50408520696138</c:v>
                </c:pt>
                <c:pt idx="47">
                  <c:v>153.68771876225185</c:v>
                </c:pt>
                <c:pt idx="48">
                  <c:v>156.87135231754232</c:v>
                </c:pt>
                <c:pt idx="49">
                  <c:v>160.05498587283279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2F-4A56-89A7-8EF8FF37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47600"/>
        <c:axId val="632859776"/>
      </c:scatterChart>
      <c:valAx>
        <c:axId val="63634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859776"/>
        <c:crosses val="autoZero"/>
        <c:crossBetween val="midCat"/>
      </c:valAx>
      <c:valAx>
        <c:axId val="6328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34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Лист6!$B$2:$B$35</c:f>
              <c:numCache>
                <c:formatCode>General</c:formatCode>
                <c:ptCount val="34"/>
                <c:pt idx="0">
                  <c:v>11.867694090000001</c:v>
                </c:pt>
                <c:pt idx="1">
                  <c:v>6.9270163250000003</c:v>
                </c:pt>
                <c:pt idx="2">
                  <c:v>2.6774924819999999</c:v>
                </c:pt>
                <c:pt idx="3">
                  <c:v>3.4606156920000002</c:v>
                </c:pt>
                <c:pt idx="4">
                  <c:v>12.150268199999999</c:v>
                </c:pt>
                <c:pt idx="5">
                  <c:v>15.704595879999999</c:v>
                </c:pt>
                <c:pt idx="6">
                  <c:v>10.63523599</c:v>
                </c:pt>
                <c:pt idx="7">
                  <c:v>9.7894858350000007</c:v>
                </c:pt>
                <c:pt idx="8">
                  <c:v>10.61451003</c:v>
                </c:pt>
                <c:pt idx="9">
                  <c:v>20.416072679999999</c:v>
                </c:pt>
                <c:pt idx="10">
                  <c:v>21.510001760000002</c:v>
                </c:pt>
                <c:pt idx="11">
                  <c:v>16.264584719999998</c:v>
                </c:pt>
                <c:pt idx="12">
                  <c:v>12.8312562</c:v>
                </c:pt>
                <c:pt idx="13">
                  <c:v>14.188779889999999</c:v>
                </c:pt>
                <c:pt idx="14">
                  <c:v>23.671278709999999</c:v>
                </c:pt>
                <c:pt idx="15">
                  <c:v>28.390164349999999</c:v>
                </c:pt>
                <c:pt idx="16">
                  <c:v>20.835711360000001</c:v>
                </c:pt>
                <c:pt idx="17">
                  <c:v>17.459056870000001</c:v>
                </c:pt>
                <c:pt idx="18">
                  <c:v>20.268778699999999</c:v>
                </c:pt>
                <c:pt idx="19">
                  <c:v>30.2214499</c:v>
                </c:pt>
                <c:pt idx="20">
                  <c:v>32.66321774</c:v>
                </c:pt>
                <c:pt idx="21">
                  <c:v>27.673420440000001</c:v>
                </c:pt>
                <c:pt idx="22">
                  <c:v>25.60934756</c:v>
                </c:pt>
                <c:pt idx="23">
                  <c:v>26.085928989999999</c:v>
                </c:pt>
                <c:pt idx="24">
                  <c:v>33.100191639999998</c:v>
                </c:pt>
                <c:pt idx="25">
                  <c:v>34.205774759999997</c:v>
                </c:pt>
                <c:pt idx="26">
                  <c:v>30.75047352</c:v>
                </c:pt>
                <c:pt idx="27">
                  <c:v>29.152418900000001</c:v>
                </c:pt>
                <c:pt idx="28">
                  <c:v>29.858363529999998</c:v>
                </c:pt>
                <c:pt idx="29">
                  <c:v>39.52377311</c:v>
                </c:pt>
                <c:pt idx="30">
                  <c:v>39.264461050000001</c:v>
                </c:pt>
                <c:pt idx="31">
                  <c:v>34.124133280000002</c:v>
                </c:pt>
                <c:pt idx="32">
                  <c:v>32.747152389999997</c:v>
                </c:pt>
                <c:pt idx="33">
                  <c:v>36.545160150000001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6-4C24-A524-99EF244E918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Лист6!$E$2:$E$35</c:f>
              <c:numCache>
                <c:formatCode>General</c:formatCode>
                <c:ptCount val="34"/>
                <c:pt idx="0">
                  <c:v>6.4754392499798339</c:v>
                </c:pt>
                <c:pt idx="1">
                  <c:v>7.439829503499773</c:v>
                </c:pt>
                <c:pt idx="2">
                  <c:v>8.4042197570197121</c:v>
                </c:pt>
                <c:pt idx="3">
                  <c:v>9.3686100105396513</c:v>
                </c:pt>
                <c:pt idx="4">
                  <c:v>10.333000264059589</c:v>
                </c:pt>
                <c:pt idx="5">
                  <c:v>11.29739051757953</c:v>
                </c:pt>
                <c:pt idx="6">
                  <c:v>12.261780771099467</c:v>
                </c:pt>
                <c:pt idx="7">
                  <c:v>13.226171024619408</c:v>
                </c:pt>
                <c:pt idx="8">
                  <c:v>14.190561278139345</c:v>
                </c:pt>
                <c:pt idx="9">
                  <c:v>15.154951531659284</c:v>
                </c:pt>
                <c:pt idx="10">
                  <c:v>16.119341785179223</c:v>
                </c:pt>
                <c:pt idx="11">
                  <c:v>17.083732038699161</c:v>
                </c:pt>
                <c:pt idx="12">
                  <c:v>18.048122292219102</c:v>
                </c:pt>
                <c:pt idx="13">
                  <c:v>19.012512545739042</c:v>
                </c:pt>
                <c:pt idx="14">
                  <c:v>19.97690279925898</c:v>
                </c:pt>
                <c:pt idx="15">
                  <c:v>20.941293052778917</c:v>
                </c:pt>
                <c:pt idx="16">
                  <c:v>21.905683306298858</c:v>
                </c:pt>
                <c:pt idx="17">
                  <c:v>22.870073559818795</c:v>
                </c:pt>
                <c:pt idx="18">
                  <c:v>23.834463813338736</c:v>
                </c:pt>
                <c:pt idx="19">
                  <c:v>24.798854066858674</c:v>
                </c:pt>
                <c:pt idx="20">
                  <c:v>25.763244320378615</c:v>
                </c:pt>
                <c:pt idx="21">
                  <c:v>26.727634573898552</c:v>
                </c:pt>
                <c:pt idx="22">
                  <c:v>27.692024827418493</c:v>
                </c:pt>
                <c:pt idx="23">
                  <c:v>28.65641508093843</c:v>
                </c:pt>
                <c:pt idx="24">
                  <c:v>29.620805334458371</c:v>
                </c:pt>
                <c:pt idx="25">
                  <c:v>30.585195587978308</c:v>
                </c:pt>
                <c:pt idx="26">
                  <c:v>31.549585841498249</c:v>
                </c:pt>
                <c:pt idx="27">
                  <c:v>32.513976095018187</c:v>
                </c:pt>
                <c:pt idx="28">
                  <c:v>33.478366348538131</c:v>
                </c:pt>
                <c:pt idx="29">
                  <c:v>34.442756602058068</c:v>
                </c:pt>
                <c:pt idx="30">
                  <c:v>35.407146855578006</c:v>
                </c:pt>
                <c:pt idx="31">
                  <c:v>36.371537109097943</c:v>
                </c:pt>
                <c:pt idx="32">
                  <c:v>37.33592736261788</c:v>
                </c:pt>
                <c:pt idx="33">
                  <c:v>38.300317616137818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06-4C24-A524-99EF244E9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854168"/>
        <c:axId val="605853840"/>
      </c:lineChart>
      <c:catAx>
        <c:axId val="605854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3840"/>
        <c:crosses val="autoZero"/>
        <c:auto val="1"/>
        <c:lblAlgn val="ctr"/>
        <c:lblOffset val="100"/>
        <c:noMultiLvlLbl val="0"/>
      </c:catAx>
      <c:valAx>
        <c:axId val="6058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4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Лист5!$B$2:$B$35</c:f>
              <c:numCache>
                <c:formatCode>General</c:formatCode>
                <c:ptCount val="34"/>
                <c:pt idx="0">
                  <c:v>11.867694090000001</c:v>
                </c:pt>
                <c:pt idx="1">
                  <c:v>6.9270163250000003</c:v>
                </c:pt>
                <c:pt idx="2">
                  <c:v>2.6774924819999999</c:v>
                </c:pt>
                <c:pt idx="3">
                  <c:v>3.4606156920000002</c:v>
                </c:pt>
                <c:pt idx="4">
                  <c:v>12.150268199999999</c:v>
                </c:pt>
                <c:pt idx="5">
                  <c:v>15.704595879999999</c:v>
                </c:pt>
                <c:pt idx="6">
                  <c:v>10.63523599</c:v>
                </c:pt>
                <c:pt idx="7">
                  <c:v>9.7894858350000007</c:v>
                </c:pt>
                <c:pt idx="8">
                  <c:v>10.61451003</c:v>
                </c:pt>
                <c:pt idx="9">
                  <c:v>20.416072679999999</c:v>
                </c:pt>
                <c:pt idx="10">
                  <c:v>21.510001760000002</c:v>
                </c:pt>
                <c:pt idx="11">
                  <c:v>16.264584719999998</c:v>
                </c:pt>
                <c:pt idx="12">
                  <c:v>12.8312562</c:v>
                </c:pt>
                <c:pt idx="13">
                  <c:v>14.188779889999999</c:v>
                </c:pt>
                <c:pt idx="14">
                  <c:v>23.671278709999999</c:v>
                </c:pt>
                <c:pt idx="15">
                  <c:v>28.390164349999999</c:v>
                </c:pt>
                <c:pt idx="16">
                  <c:v>20.835711360000001</c:v>
                </c:pt>
                <c:pt idx="17">
                  <c:v>17.459056870000001</c:v>
                </c:pt>
                <c:pt idx="18">
                  <c:v>20.268778699999999</c:v>
                </c:pt>
                <c:pt idx="19">
                  <c:v>30.2214499</c:v>
                </c:pt>
                <c:pt idx="20">
                  <c:v>32.66321774</c:v>
                </c:pt>
                <c:pt idx="21">
                  <c:v>27.673420440000001</c:v>
                </c:pt>
                <c:pt idx="22">
                  <c:v>25.60934756</c:v>
                </c:pt>
                <c:pt idx="23">
                  <c:v>26.085928989999999</c:v>
                </c:pt>
                <c:pt idx="24">
                  <c:v>33.100191639999998</c:v>
                </c:pt>
                <c:pt idx="25">
                  <c:v>34.205774759999997</c:v>
                </c:pt>
                <c:pt idx="26">
                  <c:v>30.75047352</c:v>
                </c:pt>
                <c:pt idx="27">
                  <c:v>29.152418900000001</c:v>
                </c:pt>
                <c:pt idx="28">
                  <c:v>29.858363529999998</c:v>
                </c:pt>
                <c:pt idx="29">
                  <c:v>39.52377311</c:v>
                </c:pt>
                <c:pt idx="30">
                  <c:v>39.264461050000001</c:v>
                </c:pt>
                <c:pt idx="31">
                  <c:v>34.124133280000002</c:v>
                </c:pt>
                <c:pt idx="32">
                  <c:v>32.747152389999997</c:v>
                </c:pt>
                <c:pt idx="33">
                  <c:v>36.545160150000001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6-48D3-9FA7-23B51BB3B52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Лист5!$E$2:$E$35</c:f>
              <c:numCache>
                <c:formatCode>General</c:formatCode>
                <c:ptCount val="34"/>
                <c:pt idx="0">
                  <c:v>6.4754392499798339</c:v>
                </c:pt>
                <c:pt idx="1">
                  <c:v>7.439829503499773</c:v>
                </c:pt>
                <c:pt idx="2">
                  <c:v>8.4042197570197121</c:v>
                </c:pt>
                <c:pt idx="3">
                  <c:v>9.3686100105396513</c:v>
                </c:pt>
                <c:pt idx="4">
                  <c:v>10.333000264059589</c:v>
                </c:pt>
                <c:pt idx="5">
                  <c:v>11.29739051757953</c:v>
                </c:pt>
                <c:pt idx="6">
                  <c:v>12.261780771099467</c:v>
                </c:pt>
                <c:pt idx="7">
                  <c:v>13.226171024619408</c:v>
                </c:pt>
                <c:pt idx="8">
                  <c:v>14.190561278139345</c:v>
                </c:pt>
                <c:pt idx="9">
                  <c:v>15.154951531659284</c:v>
                </c:pt>
                <c:pt idx="10">
                  <c:v>16.119341785179223</c:v>
                </c:pt>
                <c:pt idx="11">
                  <c:v>17.083732038699161</c:v>
                </c:pt>
                <c:pt idx="12">
                  <c:v>18.048122292219102</c:v>
                </c:pt>
                <c:pt idx="13">
                  <c:v>19.012512545739042</c:v>
                </c:pt>
                <c:pt idx="14">
                  <c:v>19.97690279925898</c:v>
                </c:pt>
                <c:pt idx="15">
                  <c:v>20.941293052778917</c:v>
                </c:pt>
                <c:pt idx="16">
                  <c:v>21.905683306298858</c:v>
                </c:pt>
                <c:pt idx="17">
                  <c:v>22.870073559818795</c:v>
                </c:pt>
                <c:pt idx="18">
                  <c:v>23.834463813338736</c:v>
                </c:pt>
                <c:pt idx="19">
                  <c:v>24.798854066858674</c:v>
                </c:pt>
                <c:pt idx="20">
                  <c:v>25.763244320378615</c:v>
                </c:pt>
                <c:pt idx="21">
                  <c:v>26.727634573898552</c:v>
                </c:pt>
                <c:pt idx="22">
                  <c:v>27.692024827418493</c:v>
                </c:pt>
                <c:pt idx="23">
                  <c:v>28.65641508093843</c:v>
                </c:pt>
                <c:pt idx="24">
                  <c:v>29.620805334458371</c:v>
                </c:pt>
                <c:pt idx="25">
                  <c:v>30.585195587978308</c:v>
                </c:pt>
                <c:pt idx="26">
                  <c:v>31.549585841498249</c:v>
                </c:pt>
                <c:pt idx="27">
                  <c:v>32.513976095018187</c:v>
                </c:pt>
                <c:pt idx="28">
                  <c:v>33.478366348538131</c:v>
                </c:pt>
                <c:pt idx="29">
                  <c:v>34.442756602058068</c:v>
                </c:pt>
                <c:pt idx="30">
                  <c:v>35.407146855578006</c:v>
                </c:pt>
                <c:pt idx="31">
                  <c:v>36.371537109097943</c:v>
                </c:pt>
                <c:pt idx="32">
                  <c:v>37.33592736261788</c:v>
                </c:pt>
                <c:pt idx="33">
                  <c:v>38.300317616137818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6-48D3-9FA7-23B51BB3B52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Лист5!$J$2:$J$31</c:f>
              <c:numCache>
                <c:formatCode>General</c:formatCode>
                <c:ptCount val="30"/>
                <c:pt idx="0">
                  <c:v>12.002029927667428</c:v>
                </c:pt>
                <c:pt idx="1">
                  <c:v>6.792862223500765</c:v>
                </c:pt>
                <c:pt idx="2">
                  <c:v>4.1982981388340948</c:v>
                </c:pt>
                <c:pt idx="3">
                  <c:v>5.3579513030007622</c:v>
                </c:pt>
                <c:pt idx="4">
                  <c:v>14.458960871000761</c:v>
                </c:pt>
                <c:pt idx="5">
                  <c:v>16.823981195267123</c:v>
                </c:pt>
                <c:pt idx="6">
                  <c:v>11.614813491100458</c:v>
                </c:pt>
                <c:pt idx="7">
                  <c:v>9.0202494064337913</c:v>
                </c:pt>
                <c:pt idx="8">
                  <c:v>10.179902570600456</c:v>
                </c:pt>
                <c:pt idx="9">
                  <c:v>19.280912138600456</c:v>
                </c:pt>
                <c:pt idx="10">
                  <c:v>21.645932462866817</c:v>
                </c:pt>
                <c:pt idx="11">
                  <c:v>16.436764758700154</c:v>
                </c:pt>
                <c:pt idx="12">
                  <c:v>13.842200674033485</c:v>
                </c:pt>
                <c:pt idx="13">
                  <c:v>15.001853838200153</c:v>
                </c:pt>
                <c:pt idx="14">
                  <c:v>24.10286340620015</c:v>
                </c:pt>
                <c:pt idx="15">
                  <c:v>26.467883730466511</c:v>
                </c:pt>
                <c:pt idx="16">
                  <c:v>21.258716026299851</c:v>
                </c:pt>
                <c:pt idx="17">
                  <c:v>18.664151941633179</c:v>
                </c:pt>
                <c:pt idx="18">
                  <c:v>19.823805105799849</c:v>
                </c:pt>
                <c:pt idx="19">
                  <c:v>28.924814673799844</c:v>
                </c:pt>
                <c:pt idx="20">
                  <c:v>31.289834998066208</c:v>
                </c:pt>
                <c:pt idx="21">
                  <c:v>26.080667293899545</c:v>
                </c:pt>
                <c:pt idx="22">
                  <c:v>23.486103209232876</c:v>
                </c:pt>
                <c:pt idx="23">
                  <c:v>24.645756373399543</c:v>
                </c:pt>
                <c:pt idx="24">
                  <c:v>33.746765941399545</c:v>
                </c:pt>
                <c:pt idx="25">
                  <c:v>36.111786265665899</c:v>
                </c:pt>
                <c:pt idx="26">
                  <c:v>30.902618561499242</c:v>
                </c:pt>
                <c:pt idx="27">
                  <c:v>28.30805447683257</c:v>
                </c:pt>
                <c:pt idx="28">
                  <c:v>29.467707640999244</c:v>
                </c:pt>
                <c:pt idx="29">
                  <c:v>38.568717208999239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F6-48D3-9FA7-23B51BB3B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854168"/>
        <c:axId val="605853840"/>
      </c:lineChart>
      <c:catAx>
        <c:axId val="605854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3840"/>
        <c:crosses val="autoZero"/>
        <c:auto val="1"/>
        <c:lblAlgn val="ctr"/>
        <c:lblOffset val="100"/>
        <c:noMultiLvlLbl val="0"/>
      </c:catAx>
      <c:valAx>
        <c:axId val="6058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4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Лист5!$F$2:$F$35</c:f>
              <c:numCache>
                <c:formatCode>General</c:formatCode>
                <c:ptCount val="34"/>
                <c:pt idx="0">
                  <c:v>5.3922548400201666</c:v>
                </c:pt>
                <c:pt idx="1">
                  <c:v>-0.5128131784997727</c:v>
                </c:pt>
                <c:pt idx="2">
                  <c:v>-5.7267272750197122</c:v>
                </c:pt>
                <c:pt idx="3">
                  <c:v>-5.9079943185396511</c:v>
                </c:pt>
                <c:pt idx="4">
                  <c:v>1.8172679359404107</c:v>
                </c:pt>
                <c:pt idx="5">
                  <c:v>4.4072053624204699</c:v>
                </c:pt>
                <c:pt idx="6">
                  <c:v>-1.6265447810994669</c:v>
                </c:pt>
                <c:pt idx="7">
                  <c:v>-3.4366851896194071</c:v>
                </c:pt>
                <c:pt idx="8">
                  <c:v>-3.5760512481393452</c:v>
                </c:pt>
                <c:pt idx="9">
                  <c:v>5.261121148340715</c:v>
                </c:pt>
                <c:pt idx="10">
                  <c:v>5.3906599748207782</c:v>
                </c:pt>
                <c:pt idx="11">
                  <c:v>-0.81914731869916224</c:v>
                </c:pt>
                <c:pt idx="12">
                  <c:v>-5.2168660922191012</c:v>
                </c:pt>
                <c:pt idx="13">
                  <c:v>-4.8237326557390432</c:v>
                </c:pt>
                <c:pt idx="14">
                  <c:v>3.6943759107410195</c:v>
                </c:pt>
                <c:pt idx="15">
                  <c:v>7.448871297221082</c:v>
                </c:pt>
                <c:pt idx="16">
                  <c:v>-1.0699719462988568</c:v>
                </c:pt>
                <c:pt idx="17">
                  <c:v>-5.4110166898187941</c:v>
                </c:pt>
                <c:pt idx="18">
                  <c:v>-3.5656851133387377</c:v>
                </c:pt>
                <c:pt idx="19">
                  <c:v>5.422595833141326</c:v>
                </c:pt>
                <c:pt idx="20">
                  <c:v>6.8999734196213858</c:v>
                </c:pt>
                <c:pt idx="21">
                  <c:v>0.9457858661014491</c:v>
                </c:pt>
                <c:pt idx="22">
                  <c:v>-2.082677267418493</c:v>
                </c:pt>
                <c:pt idx="23">
                  <c:v>-2.5704860909384308</c:v>
                </c:pt>
                <c:pt idx="24">
                  <c:v>3.4793863055416274</c:v>
                </c:pt>
                <c:pt idx="25">
                  <c:v>3.6205791720216887</c:v>
                </c:pt>
                <c:pt idx="26">
                  <c:v>-0.7991123214982494</c:v>
                </c:pt>
                <c:pt idx="27">
                  <c:v>-3.361557195018186</c:v>
                </c:pt>
                <c:pt idx="28">
                  <c:v>-3.6200028185381328</c:v>
                </c:pt>
                <c:pt idx="29">
                  <c:v>5.081016507941932</c:v>
                </c:pt>
                <c:pt idx="30">
                  <c:v>3.8573141944219955</c:v>
                </c:pt>
                <c:pt idx="31">
                  <c:v>-2.2474038290979408</c:v>
                </c:pt>
                <c:pt idx="32">
                  <c:v>-4.5887749726178839</c:v>
                </c:pt>
                <c:pt idx="33">
                  <c:v>-1.7551574661378169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D-41BB-A75A-43672AA6FF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Лист5!$I$2:$I$31</c:f>
              <c:numCache>
                <c:formatCode>General</c:formatCode>
                <c:ptCount val="30"/>
                <c:pt idx="0">
                  <c:v>5.5265906776875937</c:v>
                </c:pt>
                <c:pt idx="1">
                  <c:v>-0.64696727999900827</c:v>
                </c:pt>
                <c:pt idx="2">
                  <c:v>-4.2059216181856174</c:v>
                </c:pt>
                <c:pt idx="3">
                  <c:v>-4.0106587075388891</c:v>
                </c:pt>
                <c:pt idx="4">
                  <c:v>4.1259606069411721</c:v>
                </c:pt>
                <c:pt idx="5">
                  <c:v>5.5265906776875937</c:v>
                </c:pt>
                <c:pt idx="6">
                  <c:v>-0.64696727999900827</c:v>
                </c:pt>
                <c:pt idx="7">
                  <c:v>-4.2059216181856174</c:v>
                </c:pt>
                <c:pt idx="8">
                  <c:v>-4.0106587075388891</c:v>
                </c:pt>
                <c:pt idx="9">
                  <c:v>4.1259606069411721</c:v>
                </c:pt>
                <c:pt idx="10">
                  <c:v>5.5265906776875937</c:v>
                </c:pt>
                <c:pt idx="11">
                  <c:v>-0.64696727999900827</c:v>
                </c:pt>
                <c:pt idx="12">
                  <c:v>-4.2059216181856174</c:v>
                </c:pt>
                <c:pt idx="13">
                  <c:v>-4.0106587075388891</c:v>
                </c:pt>
                <c:pt idx="14">
                  <c:v>4.1259606069411721</c:v>
                </c:pt>
                <c:pt idx="15">
                  <c:v>5.5265906776875937</c:v>
                </c:pt>
                <c:pt idx="16">
                  <c:v>-0.64696727999900827</c:v>
                </c:pt>
                <c:pt idx="17">
                  <c:v>-4.2059216181856174</c:v>
                </c:pt>
                <c:pt idx="18">
                  <c:v>-4.0106587075388891</c:v>
                </c:pt>
                <c:pt idx="19">
                  <c:v>4.1259606069411721</c:v>
                </c:pt>
                <c:pt idx="20">
                  <c:v>5.5265906776875937</c:v>
                </c:pt>
                <c:pt idx="21">
                  <c:v>-0.64696727999900827</c:v>
                </c:pt>
                <c:pt idx="22">
                  <c:v>-4.2059216181856174</c:v>
                </c:pt>
                <c:pt idx="23">
                  <c:v>-4.0106587075388891</c:v>
                </c:pt>
                <c:pt idx="24">
                  <c:v>4.1259606069411721</c:v>
                </c:pt>
                <c:pt idx="25">
                  <c:v>5.5265906776875937</c:v>
                </c:pt>
                <c:pt idx="26">
                  <c:v>-0.64696727999900827</c:v>
                </c:pt>
                <c:pt idx="27">
                  <c:v>-4.2059216181856174</c:v>
                </c:pt>
                <c:pt idx="28">
                  <c:v>-4.0106587075388891</c:v>
                </c:pt>
                <c:pt idx="29">
                  <c:v>4.1259606069411721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9-4A1A-A04F-654F5785A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13488"/>
        <c:axId val="601315456"/>
      </c:lineChart>
      <c:catAx>
        <c:axId val="60131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315456"/>
        <c:crosses val="autoZero"/>
        <c:auto val="1"/>
        <c:lblAlgn val="ctr"/>
        <c:lblOffset val="100"/>
        <c:noMultiLvlLbl val="0"/>
      </c:catAx>
      <c:valAx>
        <c:axId val="6013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31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Лист5!$K$2:$K$31</c:f>
              <c:numCache>
                <c:formatCode>General</c:formatCode>
                <c:ptCount val="30"/>
                <c:pt idx="0">
                  <c:v>-0.13433583766742707</c:v>
                </c:pt>
                <c:pt idx="1">
                  <c:v>0.13415410149923535</c:v>
                </c:pt>
                <c:pt idx="2">
                  <c:v>-1.5208056568340949</c:v>
                </c:pt>
                <c:pt idx="3">
                  <c:v>-1.897335611000762</c:v>
                </c:pt>
                <c:pt idx="4">
                  <c:v>-2.3086926710007614</c:v>
                </c:pt>
                <c:pt idx="5">
                  <c:v>-1.1193853152671238</c:v>
                </c:pt>
                <c:pt idx="6">
                  <c:v>-0.97957750110045794</c:v>
                </c:pt>
                <c:pt idx="7">
                  <c:v>0.76923642856620944</c:v>
                </c:pt>
                <c:pt idx="8">
                  <c:v>0.43460745939954393</c:v>
                </c:pt>
                <c:pt idx="9">
                  <c:v>1.1351605413995429</c:v>
                </c:pt>
                <c:pt idx="10">
                  <c:v>-0.13593070286681552</c:v>
                </c:pt>
                <c:pt idx="11">
                  <c:v>-0.17218003870015508</c:v>
                </c:pt>
                <c:pt idx="12">
                  <c:v>-1.0109444740334848</c:v>
                </c:pt>
                <c:pt idx="13">
                  <c:v>-0.81307394820015411</c:v>
                </c:pt>
                <c:pt idx="14">
                  <c:v>-0.43158469620015083</c:v>
                </c:pt>
                <c:pt idx="15">
                  <c:v>1.9222806195334883</c:v>
                </c:pt>
                <c:pt idx="16">
                  <c:v>-0.42300466629984967</c:v>
                </c:pt>
                <c:pt idx="17">
                  <c:v>-1.2050950716331776</c:v>
                </c:pt>
                <c:pt idx="18">
                  <c:v>0.44497359420014959</c:v>
                </c:pt>
                <c:pt idx="19">
                  <c:v>1.2966352262001557</c:v>
                </c:pt>
                <c:pt idx="20">
                  <c:v>1.3733827419337921</c:v>
                </c:pt>
                <c:pt idx="21">
                  <c:v>1.5927531461004563</c:v>
                </c:pt>
                <c:pt idx="22">
                  <c:v>2.1232443507671235</c:v>
                </c:pt>
                <c:pt idx="23">
                  <c:v>1.4401726166004565</c:v>
                </c:pt>
                <c:pt idx="24">
                  <c:v>-0.64657430139954641</c:v>
                </c:pt>
                <c:pt idx="25">
                  <c:v>-1.9060115056659015</c:v>
                </c:pt>
                <c:pt idx="26">
                  <c:v>-0.15214504149924224</c:v>
                </c:pt>
                <c:pt idx="27">
                  <c:v>0.84436442316743054</c:v>
                </c:pt>
                <c:pt idx="28">
                  <c:v>0.39065588900075454</c:v>
                </c:pt>
                <c:pt idx="29">
                  <c:v>0.95505590100076176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F-45F2-BFC1-60139ECD0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560928"/>
        <c:axId val="598557320"/>
      </c:lineChart>
      <c:catAx>
        <c:axId val="59856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557320"/>
        <c:crosses val="autoZero"/>
        <c:auto val="1"/>
        <c:lblAlgn val="ctr"/>
        <c:lblOffset val="100"/>
        <c:noMultiLvlLbl val="0"/>
      </c:catAx>
      <c:valAx>
        <c:axId val="59855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5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6804</xdr:colOff>
      <xdr:row>0</xdr:row>
      <xdr:rowOff>187780</xdr:rowOff>
    </xdr:from>
    <xdr:to>
      <xdr:col>13</xdr:col>
      <xdr:colOff>311604</xdr:colOff>
      <xdr:row>15</xdr:row>
      <xdr:rowOff>73480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71E65D-BF5E-4B56-9414-50E85154D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0</xdr:row>
      <xdr:rowOff>0</xdr:rowOff>
    </xdr:from>
    <xdr:to>
      <xdr:col>20</xdr:col>
      <xdr:colOff>504825</xdr:colOff>
      <xdr:row>11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420DBD-D107-474A-B051-C65F1BC5D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122278</xdr:rowOff>
    </xdr:from>
    <xdr:to>
      <xdr:col>12</xdr:col>
      <xdr:colOff>496600</xdr:colOff>
      <xdr:row>60</xdr:row>
      <xdr:rowOff>7978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51CA4E1-B09F-4702-B9CA-4FA511C7B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125617</xdr:colOff>
      <xdr:row>45</xdr:row>
      <xdr:rowOff>45955</xdr:rowOff>
    </xdr:from>
    <xdr:to>
      <xdr:col>25</xdr:col>
      <xdr:colOff>584240</xdr:colOff>
      <xdr:row>59</xdr:row>
      <xdr:rowOff>122155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727A22C-5F7B-45FF-BB95-C2340139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168087</xdr:colOff>
      <xdr:row>0</xdr:row>
      <xdr:rowOff>651060</xdr:rowOff>
    </xdr:from>
    <xdr:to>
      <xdr:col>29</xdr:col>
      <xdr:colOff>358587</xdr:colOff>
      <xdr:row>27</xdr:row>
      <xdr:rowOff>179293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E3B490F-8073-4F27-B882-204A1BC8F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zoomScale="70" zoomScaleNormal="70" workbookViewId="0">
      <selection activeCell="J19" sqref="J19"/>
    </sheetView>
  </sheetViews>
  <sheetFormatPr defaultRowHeight="15" x14ac:dyDescent="0.25"/>
  <cols>
    <col min="10" max="10" width="26.5703125" customWidth="1"/>
    <col min="11" max="11" width="27.7109375" customWidth="1"/>
    <col min="12" max="12" width="30.5703125" customWidth="1"/>
    <col min="13" max="13" width="21.7109375" customWidth="1"/>
    <col min="14" max="14" width="21" customWidth="1"/>
    <col min="15" max="15" width="30.28515625" customWidth="1"/>
    <col min="16" max="16" width="20" customWidth="1"/>
    <col min="17" max="17" width="18.42578125" customWidth="1"/>
    <col min="18" max="18" width="19.7109375" customWidth="1"/>
  </cols>
  <sheetData>
    <row r="1" spans="1:5" x14ac:dyDescent="0.25">
      <c r="A1" t="s">
        <v>1</v>
      </c>
      <c r="B1" t="s">
        <v>2</v>
      </c>
      <c r="C1" t="s">
        <v>30</v>
      </c>
      <c r="D1" t="s">
        <v>31</v>
      </c>
    </row>
    <row r="2" spans="1:5" x14ac:dyDescent="0.25">
      <c r="A2">
        <v>6</v>
      </c>
      <c r="B2">
        <v>3</v>
      </c>
      <c r="C2">
        <f>H22</f>
        <v>0.87330810830937367</v>
      </c>
      <c r="D2">
        <f>G22</f>
        <v>3.1836335552904682</v>
      </c>
    </row>
    <row r="3" spans="1:5" x14ac:dyDescent="0.25">
      <c r="A3" t="s">
        <v>32</v>
      </c>
      <c r="B3" t="s">
        <v>0</v>
      </c>
      <c r="C3" t="s">
        <v>33</v>
      </c>
      <c r="D3" t="s">
        <v>3</v>
      </c>
      <c r="E3" t="s">
        <v>29</v>
      </c>
    </row>
    <row r="4" spans="1:5" x14ac:dyDescent="0.25">
      <c r="A4">
        <v>1</v>
      </c>
      <c r="B4">
        <f>$A$2+$B$2*A4</f>
        <v>9</v>
      </c>
      <c r="C4">
        <v>-33.943524613277987</v>
      </c>
      <c r="D4">
        <f>A$2+B$2*A4+C4</f>
        <v>-24.943524613277987</v>
      </c>
      <c r="E4">
        <f>C$2+D$2*A4</f>
        <v>4.0569416635998419</v>
      </c>
    </row>
    <row r="5" spans="1:5" x14ac:dyDescent="0.25">
      <c r="A5">
        <v>2</v>
      </c>
      <c r="B5">
        <f>$A$2+$B$2*A5</f>
        <v>12</v>
      </c>
      <c r="C5">
        <v>-6.0654883782262914</v>
      </c>
      <c r="D5">
        <f>A$2+B$2*A5+C5</f>
        <v>5.9345116217737086</v>
      </c>
      <c r="E5">
        <f t="shared" ref="E5:E53" si="0">C$2+D$2*A5</f>
        <v>7.2405752188903101</v>
      </c>
    </row>
    <row r="6" spans="1:5" x14ac:dyDescent="0.25">
      <c r="A6">
        <v>3</v>
      </c>
      <c r="B6">
        <f>$A$2+$B$2*A6</f>
        <v>15</v>
      </c>
      <c r="C6">
        <v>13.36470631940756</v>
      </c>
      <c r="D6">
        <f t="shared" ref="D6:D53" si="1">A$2+B$2*A6+C6</f>
        <v>28.36470631940756</v>
      </c>
      <c r="E6">
        <f t="shared" si="0"/>
        <v>10.424208774180778</v>
      </c>
    </row>
    <row r="7" spans="1:5" x14ac:dyDescent="0.25">
      <c r="A7">
        <v>4</v>
      </c>
      <c r="B7">
        <f>$A$2+$B$2*A7</f>
        <v>18</v>
      </c>
      <c r="C7">
        <v>-28.758404369000345</v>
      </c>
      <c r="D7">
        <f t="shared" si="1"/>
        <v>-10.758404369000345</v>
      </c>
      <c r="E7">
        <f t="shared" si="0"/>
        <v>13.607842329471247</v>
      </c>
    </row>
    <row r="8" spans="1:5" x14ac:dyDescent="0.25">
      <c r="A8">
        <v>5</v>
      </c>
      <c r="B8">
        <f>$A$2+$B$2*A8</f>
        <v>21</v>
      </c>
      <c r="C8">
        <v>7.4195668275933713</v>
      </c>
      <c r="D8">
        <f t="shared" si="1"/>
        <v>28.419566827593371</v>
      </c>
      <c r="E8">
        <f t="shared" si="0"/>
        <v>16.791475884761716</v>
      </c>
    </row>
    <row r="9" spans="1:5" x14ac:dyDescent="0.25">
      <c r="A9">
        <v>6</v>
      </c>
      <c r="B9">
        <f>$A$2+$B$2*A9</f>
        <v>24</v>
      </c>
      <c r="C9">
        <v>-12.217697076266631</v>
      </c>
      <c r="D9">
        <f t="shared" si="1"/>
        <v>11.782302923733369</v>
      </c>
      <c r="E9">
        <f t="shared" si="0"/>
        <v>19.975109440052183</v>
      </c>
    </row>
    <row r="10" spans="1:5" x14ac:dyDescent="0.25">
      <c r="A10">
        <v>7</v>
      </c>
      <c r="B10">
        <f>$A$2+$B$2*A10</f>
        <v>27</v>
      </c>
      <c r="C10">
        <v>29.018974601058289</v>
      </c>
      <c r="D10">
        <f t="shared" si="1"/>
        <v>56.018974601058289</v>
      </c>
      <c r="E10">
        <f t="shared" si="0"/>
        <v>23.158742995342649</v>
      </c>
    </row>
    <row r="11" spans="1:5" x14ac:dyDescent="0.25">
      <c r="A11">
        <v>8</v>
      </c>
      <c r="B11">
        <f>$A$2+$B$2*A11</f>
        <v>30</v>
      </c>
      <c r="C11">
        <v>-13.651106200995855</v>
      </c>
      <c r="D11">
        <f t="shared" si="1"/>
        <v>16.348893799004145</v>
      </c>
      <c r="E11">
        <f t="shared" si="0"/>
        <v>26.342376550633119</v>
      </c>
    </row>
    <row r="12" spans="1:5" x14ac:dyDescent="0.25">
      <c r="A12">
        <v>9</v>
      </c>
      <c r="B12">
        <f>$A$2+$B$2*A12</f>
        <v>33</v>
      </c>
      <c r="C12">
        <v>-13.598992154584266</v>
      </c>
      <c r="D12">
        <f t="shared" si="1"/>
        <v>19.401007845415734</v>
      </c>
      <c r="E12">
        <f t="shared" si="0"/>
        <v>29.526010105923589</v>
      </c>
    </row>
    <row r="13" spans="1:5" x14ac:dyDescent="0.25">
      <c r="A13">
        <v>10</v>
      </c>
      <c r="B13">
        <f>$A$2+$B$2*A13</f>
        <v>36</v>
      </c>
      <c r="C13">
        <v>-6.8115696194581687</v>
      </c>
      <c r="D13">
        <f t="shared" si="1"/>
        <v>29.188430380541831</v>
      </c>
      <c r="E13">
        <f t="shared" si="0"/>
        <v>32.709643661214059</v>
      </c>
    </row>
    <row r="14" spans="1:5" x14ac:dyDescent="0.25">
      <c r="A14">
        <v>11</v>
      </c>
      <c r="B14">
        <f>$A$2+$B$2*A14</f>
        <v>39</v>
      </c>
      <c r="C14">
        <v>-24.020391720114276</v>
      </c>
      <c r="D14">
        <f t="shared" si="1"/>
        <v>14.979608279885724</v>
      </c>
      <c r="E14">
        <f t="shared" si="0"/>
        <v>35.893277216504522</v>
      </c>
    </row>
    <row r="15" spans="1:5" x14ac:dyDescent="0.25">
      <c r="A15">
        <v>12</v>
      </c>
      <c r="B15">
        <f>$A$2+$B$2*A15</f>
        <v>42</v>
      </c>
      <c r="C15">
        <v>8.3072336565237492</v>
      </c>
      <c r="D15">
        <f t="shared" si="1"/>
        <v>50.307233656523749</v>
      </c>
      <c r="E15">
        <f t="shared" si="0"/>
        <v>39.076910771794992</v>
      </c>
    </row>
    <row r="16" spans="1:5" x14ac:dyDescent="0.25">
      <c r="A16">
        <v>13</v>
      </c>
      <c r="B16">
        <f>$A$2+$B$2*A16</f>
        <v>45</v>
      </c>
      <c r="C16">
        <v>20.499783204286359</v>
      </c>
      <c r="D16">
        <f t="shared" si="1"/>
        <v>65.499783204286359</v>
      </c>
      <c r="E16">
        <f t="shared" si="0"/>
        <v>42.260544327085462</v>
      </c>
    </row>
    <row r="17" spans="1:15" x14ac:dyDescent="0.25">
      <c r="A17">
        <v>14</v>
      </c>
      <c r="B17">
        <f>$A$2+$B$2*A17</f>
        <v>48</v>
      </c>
      <c r="C17">
        <v>11.889278539456427</v>
      </c>
      <c r="D17">
        <f t="shared" si="1"/>
        <v>59.889278539456427</v>
      </c>
      <c r="E17">
        <f t="shared" si="0"/>
        <v>45.444177882375925</v>
      </c>
    </row>
    <row r="18" spans="1:15" x14ac:dyDescent="0.25">
      <c r="A18">
        <v>15</v>
      </c>
      <c r="B18">
        <f>$A$2+$B$2*A18</f>
        <v>51</v>
      </c>
      <c r="C18">
        <v>2.9752527552773245</v>
      </c>
      <c r="D18">
        <f t="shared" si="1"/>
        <v>53.975252755277324</v>
      </c>
      <c r="E18">
        <f t="shared" si="0"/>
        <v>48.627811437666395</v>
      </c>
    </row>
    <row r="19" spans="1:15" x14ac:dyDescent="0.25">
      <c r="A19">
        <v>16</v>
      </c>
      <c r="B19">
        <f>$A$2+$B$2*A19</f>
        <v>54</v>
      </c>
      <c r="C19">
        <v>20.345169104984961</v>
      </c>
      <c r="D19">
        <f t="shared" si="1"/>
        <v>74.345169104984961</v>
      </c>
      <c r="E19">
        <f t="shared" si="0"/>
        <v>51.811444992956865</v>
      </c>
      <c r="J19" t="s">
        <v>4</v>
      </c>
    </row>
    <row r="20" spans="1:15" ht="15.75" thickBot="1" x14ac:dyDescent="0.3">
      <c r="A20">
        <v>17</v>
      </c>
      <c r="B20">
        <f>$A$2+$B$2*A20</f>
        <v>57</v>
      </c>
      <c r="C20">
        <v>2.4826022126944736</v>
      </c>
      <c r="D20">
        <f t="shared" si="1"/>
        <v>59.482602212694474</v>
      </c>
      <c r="E20">
        <f t="shared" si="0"/>
        <v>54.995078548247335</v>
      </c>
    </row>
    <row r="21" spans="1:15" x14ac:dyDescent="0.25">
      <c r="A21">
        <v>18</v>
      </c>
      <c r="B21">
        <f>$A$2+$B$2*A21</f>
        <v>60</v>
      </c>
      <c r="C21">
        <v>-3.4324330044910312</v>
      </c>
      <c r="D21">
        <f t="shared" si="1"/>
        <v>56.567566995508969</v>
      </c>
      <c r="E21">
        <f t="shared" si="0"/>
        <v>58.178712103537805</v>
      </c>
      <c r="J21" s="4" t="s">
        <v>5</v>
      </c>
      <c r="K21" s="4"/>
    </row>
    <row r="22" spans="1:15" x14ac:dyDescent="0.25">
      <c r="A22">
        <v>19</v>
      </c>
      <c r="B22">
        <f>$A$2+$B$2*A22</f>
        <v>63</v>
      </c>
      <c r="C22">
        <v>-13.337967175175436</v>
      </c>
      <c r="D22">
        <f t="shared" si="1"/>
        <v>49.662032824824564</v>
      </c>
      <c r="E22">
        <f t="shared" si="0"/>
        <v>61.362345658828268</v>
      </c>
      <c r="G22">
        <f t="array" ref="G22:H26">LINEST(D4:D53,A4:A53,1,1)</f>
        <v>3.1836335552904682</v>
      </c>
      <c r="H22">
        <v>0.87330810830937367</v>
      </c>
      <c r="J22" s="1" t="s">
        <v>6</v>
      </c>
      <c r="K22" s="1">
        <v>0.93345356560271497</v>
      </c>
    </row>
    <row r="23" spans="1:15" x14ac:dyDescent="0.25">
      <c r="A23">
        <v>20</v>
      </c>
      <c r="B23">
        <f>$A$2+$B$2*A23</f>
        <v>66</v>
      </c>
      <c r="C23">
        <v>1.7410002328688279</v>
      </c>
      <c r="D23">
        <f t="shared" si="1"/>
        <v>67.741000232868828</v>
      </c>
      <c r="E23">
        <f t="shared" si="0"/>
        <v>64.545979214118745</v>
      </c>
      <c r="G23">
        <v>0.17657898022313151</v>
      </c>
      <c r="H23">
        <v>5.1737942533817831</v>
      </c>
      <c r="J23" s="1" t="s">
        <v>7</v>
      </c>
      <c r="K23" s="1">
        <v>0.87133555913642213</v>
      </c>
    </row>
    <row r="24" spans="1:15" x14ac:dyDescent="0.25">
      <c r="A24">
        <v>21</v>
      </c>
      <c r="B24">
        <f>$A$2+$B$2*A24</f>
        <v>69</v>
      </c>
      <c r="C24">
        <v>0.61743321566609666</v>
      </c>
      <c r="D24">
        <f t="shared" si="1"/>
        <v>69.617433215666097</v>
      </c>
      <c r="E24">
        <f t="shared" si="0"/>
        <v>67.729612769409201</v>
      </c>
      <c r="G24">
        <v>0.87133555913642213</v>
      </c>
      <c r="H24">
        <v>18.018411938133593</v>
      </c>
      <c r="J24" s="1" t="s">
        <v>8</v>
      </c>
      <c r="K24" s="1">
        <v>0.86865504995176435</v>
      </c>
    </row>
    <row r="25" spans="1:15" x14ac:dyDescent="0.25">
      <c r="A25">
        <v>22</v>
      </c>
      <c r="B25">
        <f>$A$2+$B$2*A25</f>
        <v>72</v>
      </c>
      <c r="C25">
        <v>-3.140894477837719</v>
      </c>
      <c r="D25">
        <f t="shared" si="1"/>
        <v>68.859105522162281</v>
      </c>
      <c r="E25">
        <f t="shared" si="0"/>
        <v>70.913246324699671</v>
      </c>
      <c r="G25">
        <v>325.06344843867237</v>
      </c>
      <c r="H25">
        <v>48</v>
      </c>
      <c r="J25" s="1" t="s">
        <v>9</v>
      </c>
      <c r="K25" s="1">
        <v>18.018411938133593</v>
      </c>
    </row>
    <row r="26" spans="1:15" ht="15.75" thickBot="1" x14ac:dyDescent="0.3">
      <c r="A26">
        <v>23</v>
      </c>
      <c r="B26">
        <f>$A$2+$B$2*A26</f>
        <v>75</v>
      </c>
      <c r="C26">
        <v>4.6852164814481512</v>
      </c>
      <c r="D26">
        <f t="shared" si="1"/>
        <v>79.685216481448151</v>
      </c>
      <c r="E26">
        <f t="shared" si="0"/>
        <v>74.096879879990141</v>
      </c>
      <c r="G26">
        <v>105536.12922214245</v>
      </c>
      <c r="H26">
        <v>15583.832101069209</v>
      </c>
      <c r="J26" s="2" t="s">
        <v>10</v>
      </c>
      <c r="K26" s="2">
        <v>50</v>
      </c>
    </row>
    <row r="27" spans="1:15" x14ac:dyDescent="0.25">
      <c r="A27">
        <v>24</v>
      </c>
      <c r="B27">
        <f>$A$2+$B$2*A27</f>
        <v>78</v>
      </c>
      <c r="C27">
        <v>-9.4179313236963935</v>
      </c>
      <c r="D27">
        <f t="shared" si="1"/>
        <v>68.582068676303606</v>
      </c>
      <c r="E27">
        <f t="shared" si="0"/>
        <v>77.280513435280611</v>
      </c>
    </row>
    <row r="28" spans="1:15" ht="15.75" thickBot="1" x14ac:dyDescent="0.3">
      <c r="A28">
        <v>25</v>
      </c>
      <c r="B28">
        <f>$A$2+$B$2*A28</f>
        <v>81</v>
      </c>
      <c r="C28">
        <v>-24.045584723353386</v>
      </c>
      <c r="D28">
        <f t="shared" si="1"/>
        <v>56.954415276646614</v>
      </c>
      <c r="E28">
        <f t="shared" si="0"/>
        <v>80.464146990571081</v>
      </c>
      <c r="J28" t="s">
        <v>11</v>
      </c>
    </row>
    <row r="29" spans="1:15" x14ac:dyDescent="0.25">
      <c r="A29">
        <v>26</v>
      </c>
      <c r="B29">
        <f>$A$2+$B$2*A29</f>
        <v>84</v>
      </c>
      <c r="C29">
        <v>8.1806547314045019</v>
      </c>
      <c r="D29">
        <f t="shared" si="1"/>
        <v>92.180654731404502</v>
      </c>
      <c r="E29">
        <f t="shared" si="0"/>
        <v>83.647780545861551</v>
      </c>
      <c r="J29" s="3"/>
      <c r="K29" s="3" t="s">
        <v>16</v>
      </c>
      <c r="L29" s="3" t="s">
        <v>17</v>
      </c>
      <c r="M29" s="3" t="s">
        <v>18</v>
      </c>
      <c r="N29" s="3" t="s">
        <v>19</v>
      </c>
      <c r="O29" s="3" t="s">
        <v>20</v>
      </c>
    </row>
    <row r="30" spans="1:15" x14ac:dyDescent="0.25">
      <c r="A30">
        <v>27</v>
      </c>
      <c r="B30">
        <f>$A$2+$B$2*A30</f>
        <v>87</v>
      </c>
      <c r="C30">
        <v>-19.314666133141145</v>
      </c>
      <c r="D30">
        <f t="shared" si="1"/>
        <v>67.685333866858855</v>
      </c>
      <c r="E30">
        <f t="shared" si="0"/>
        <v>86.831414101152021</v>
      </c>
      <c r="J30" s="1" t="s">
        <v>12</v>
      </c>
      <c r="K30" s="1">
        <v>1</v>
      </c>
      <c r="L30" s="1">
        <v>105536.12922214245</v>
      </c>
      <c r="M30" s="1">
        <v>105536.12922214245</v>
      </c>
      <c r="N30" s="1">
        <v>325.06344843867237</v>
      </c>
      <c r="O30" s="1">
        <v>5.1843719345585315E-23</v>
      </c>
    </row>
    <row r="31" spans="1:15" x14ac:dyDescent="0.25">
      <c r="A31">
        <v>28</v>
      </c>
      <c r="B31">
        <f>$A$2+$B$2*A31</f>
        <v>90</v>
      </c>
      <c r="C31">
        <v>27.425267035141587</v>
      </c>
      <c r="D31">
        <f t="shared" si="1"/>
        <v>117.42526703514159</v>
      </c>
      <c r="E31">
        <f t="shared" si="0"/>
        <v>90.015047656442476</v>
      </c>
      <c r="J31" s="1" t="s">
        <v>13</v>
      </c>
      <c r="K31" s="1">
        <v>48</v>
      </c>
      <c r="L31" s="1">
        <v>15583.832101069209</v>
      </c>
      <c r="M31" s="1">
        <v>324.66316877227518</v>
      </c>
      <c r="N31" s="1"/>
      <c r="O31" s="1"/>
    </row>
    <row r="32" spans="1:15" ht="15.75" thickBot="1" x14ac:dyDescent="0.3">
      <c r="A32">
        <v>29</v>
      </c>
      <c r="B32">
        <f>$A$2+$B$2*A32</f>
        <v>93</v>
      </c>
      <c r="C32">
        <v>-12.335885912762024</v>
      </c>
      <c r="D32">
        <f t="shared" si="1"/>
        <v>80.664114087237976</v>
      </c>
      <c r="E32">
        <f t="shared" si="0"/>
        <v>93.198681211732946</v>
      </c>
      <c r="J32" s="2" t="s">
        <v>14</v>
      </c>
      <c r="K32" s="2">
        <v>49</v>
      </c>
      <c r="L32" s="2">
        <v>121119.96132321167</v>
      </c>
      <c r="M32" s="2"/>
      <c r="N32" s="2"/>
      <c r="O32" s="2"/>
    </row>
    <row r="33" spans="1:18" ht="15.75" thickBot="1" x14ac:dyDescent="0.3">
      <c r="A33">
        <v>30</v>
      </c>
      <c r="B33">
        <f>$A$2+$B$2*A33</f>
        <v>96</v>
      </c>
      <c r="C33">
        <v>8.759707270655781</v>
      </c>
      <c r="D33">
        <f t="shared" si="1"/>
        <v>104.75970727065578</v>
      </c>
      <c r="E33">
        <f t="shared" si="0"/>
        <v>96.382314767023416</v>
      </c>
    </row>
    <row r="34" spans="1:18" x14ac:dyDescent="0.25">
      <c r="A34">
        <v>31</v>
      </c>
      <c r="B34">
        <f>$A$2+$B$2*A34</f>
        <v>99</v>
      </c>
      <c r="C34">
        <v>18.365653886576183</v>
      </c>
      <c r="D34">
        <f t="shared" si="1"/>
        <v>117.36565388657618</v>
      </c>
      <c r="E34">
        <f t="shared" si="0"/>
        <v>99.565948322313886</v>
      </c>
      <c r="J34" s="3"/>
      <c r="K34" s="3" t="s">
        <v>21</v>
      </c>
      <c r="L34" s="3" t="s">
        <v>9</v>
      </c>
      <c r="M34" s="3" t="s">
        <v>22</v>
      </c>
      <c r="N34" s="3" t="s">
        <v>23</v>
      </c>
      <c r="O34" s="3" t="s">
        <v>24</v>
      </c>
      <c r="P34" s="3" t="s">
        <v>25</v>
      </c>
      <c r="Q34" s="3" t="s">
        <v>26</v>
      </c>
      <c r="R34" s="3" t="s">
        <v>27</v>
      </c>
    </row>
    <row r="35" spans="1:18" x14ac:dyDescent="0.25">
      <c r="A35">
        <v>32</v>
      </c>
      <c r="B35">
        <f>$A$2+$B$2*A35</f>
        <v>102</v>
      </c>
      <c r="C35">
        <v>4.4135731513961218</v>
      </c>
      <c r="D35">
        <f t="shared" si="1"/>
        <v>106.41357315139612</v>
      </c>
      <c r="E35">
        <f t="shared" si="0"/>
        <v>102.74958187760436</v>
      </c>
      <c r="J35" s="1" t="s">
        <v>15</v>
      </c>
      <c r="K35" s="1">
        <v>0.87330810830937367</v>
      </c>
      <c r="L35" s="1">
        <v>5.1737942533817831</v>
      </c>
      <c r="M35" s="1">
        <v>0.16879451820847866</v>
      </c>
      <c r="N35" s="1">
        <v>0.86666756529472577</v>
      </c>
      <c r="O35" s="1">
        <v>-9.5293024463365494</v>
      </c>
      <c r="P35" s="1">
        <v>11.275918662955297</v>
      </c>
      <c r="Q35" s="1">
        <v>-9.5293024463365494</v>
      </c>
      <c r="R35" s="1">
        <v>11.275918662955297</v>
      </c>
    </row>
    <row r="36" spans="1:18" ht="15.75" thickBot="1" x14ac:dyDescent="0.3">
      <c r="A36">
        <v>33</v>
      </c>
      <c r="B36">
        <f>$A$2+$B$2*A36</f>
        <v>105</v>
      </c>
      <c r="C36">
        <v>-11.504425856401213</v>
      </c>
      <c r="D36">
        <f t="shared" si="1"/>
        <v>93.495574143598787</v>
      </c>
      <c r="E36">
        <f t="shared" si="0"/>
        <v>105.93321543289483</v>
      </c>
      <c r="J36" s="2" t="s">
        <v>28</v>
      </c>
      <c r="K36" s="2">
        <v>3.1836335552904682</v>
      </c>
      <c r="L36" s="2">
        <v>0.17657898022313151</v>
      </c>
      <c r="M36" s="2">
        <v>18.029516034510536</v>
      </c>
      <c r="N36" s="2">
        <v>5.1843719345584581E-23</v>
      </c>
      <c r="O36" s="2">
        <v>2.8285977201879984</v>
      </c>
      <c r="P36" s="2">
        <v>3.538669390392938</v>
      </c>
      <c r="Q36" s="2">
        <v>2.8285977201879984</v>
      </c>
      <c r="R36" s="2">
        <v>3.538669390392938</v>
      </c>
    </row>
    <row r="37" spans="1:18" x14ac:dyDescent="0.25">
      <c r="A37">
        <v>34</v>
      </c>
      <c r="B37">
        <f>$A$2+$B$2*A37</f>
        <v>108</v>
      </c>
      <c r="C37">
        <v>12.794407666660845</v>
      </c>
      <c r="D37">
        <f t="shared" si="1"/>
        <v>120.79440766666085</v>
      </c>
      <c r="E37">
        <f t="shared" si="0"/>
        <v>109.1168489881853</v>
      </c>
    </row>
    <row r="38" spans="1:18" x14ac:dyDescent="0.25">
      <c r="A38">
        <v>35</v>
      </c>
      <c r="B38">
        <f>$A$2+$B$2*A38</f>
        <v>111</v>
      </c>
      <c r="C38">
        <v>8.4374960351851769</v>
      </c>
      <c r="D38">
        <f t="shared" si="1"/>
        <v>119.43749603518518</v>
      </c>
      <c r="E38">
        <f t="shared" si="0"/>
        <v>112.30048254347577</v>
      </c>
    </row>
    <row r="39" spans="1:18" x14ac:dyDescent="0.25">
      <c r="A39">
        <v>36</v>
      </c>
      <c r="B39">
        <f>$A$2+$B$2*A39</f>
        <v>114</v>
      </c>
      <c r="C39">
        <v>13.573935575550422</v>
      </c>
      <c r="D39">
        <f t="shared" si="1"/>
        <v>127.57393557555042</v>
      </c>
      <c r="E39">
        <f t="shared" si="0"/>
        <v>115.48411609876624</v>
      </c>
    </row>
    <row r="40" spans="1:18" x14ac:dyDescent="0.25">
      <c r="A40">
        <v>37</v>
      </c>
      <c r="B40">
        <f>$A$2+$B$2*A40</f>
        <v>117</v>
      </c>
      <c r="C40">
        <v>-18.522496247896925</v>
      </c>
      <c r="D40">
        <f t="shared" si="1"/>
        <v>98.477503752103075</v>
      </c>
      <c r="E40">
        <f t="shared" si="0"/>
        <v>118.66774965405669</v>
      </c>
    </row>
    <row r="41" spans="1:18" x14ac:dyDescent="0.25">
      <c r="A41">
        <v>38</v>
      </c>
      <c r="B41">
        <f>$A$2+$B$2*A41</f>
        <v>120</v>
      </c>
      <c r="C41">
        <v>0.31595845939591527</v>
      </c>
      <c r="D41">
        <f t="shared" si="1"/>
        <v>120.31595845939592</v>
      </c>
      <c r="E41">
        <f t="shared" si="0"/>
        <v>121.85138320934716</v>
      </c>
    </row>
    <row r="42" spans="1:18" x14ac:dyDescent="0.25">
      <c r="A42">
        <v>39</v>
      </c>
      <c r="B42">
        <f>$A$2+$B$2*A42</f>
        <v>123</v>
      </c>
      <c r="C42">
        <v>-18.839637050405145</v>
      </c>
      <c r="D42">
        <f t="shared" si="1"/>
        <v>104.16036294959486</v>
      </c>
      <c r="E42">
        <f t="shared" si="0"/>
        <v>125.03501676463763</v>
      </c>
    </row>
    <row r="43" spans="1:18" x14ac:dyDescent="0.25">
      <c r="A43">
        <v>40</v>
      </c>
      <c r="B43">
        <f>$A$2+$B$2*A43</f>
        <v>126</v>
      </c>
      <c r="C43">
        <v>-11.186330084456131</v>
      </c>
      <c r="D43">
        <f t="shared" si="1"/>
        <v>114.81366991554387</v>
      </c>
      <c r="E43">
        <f t="shared" si="0"/>
        <v>128.21865031992809</v>
      </c>
    </row>
    <row r="44" spans="1:18" x14ac:dyDescent="0.25">
      <c r="A44">
        <v>41</v>
      </c>
      <c r="B44">
        <f>$A$2+$B$2*A44</f>
        <v>129</v>
      </c>
      <c r="C44">
        <v>22.017866285750642</v>
      </c>
      <c r="D44">
        <f t="shared" si="1"/>
        <v>151.01786628575064</v>
      </c>
      <c r="E44">
        <f t="shared" si="0"/>
        <v>131.40228387521856</v>
      </c>
    </row>
    <row r="45" spans="1:18" x14ac:dyDescent="0.25">
      <c r="A45">
        <v>42</v>
      </c>
      <c r="B45">
        <f>$A$2+$B$2*A45</f>
        <v>132</v>
      </c>
      <c r="C45">
        <v>-29.487182473530993</v>
      </c>
      <c r="D45">
        <f t="shared" si="1"/>
        <v>102.51281752646901</v>
      </c>
      <c r="E45">
        <f t="shared" si="0"/>
        <v>134.58591743050903</v>
      </c>
    </row>
    <row r="46" spans="1:18" x14ac:dyDescent="0.25">
      <c r="A46">
        <v>43</v>
      </c>
      <c r="B46">
        <f>$A$2+$B$2*A46</f>
        <v>135</v>
      </c>
      <c r="C46">
        <v>-32.717071007937193</v>
      </c>
      <c r="D46">
        <f t="shared" si="1"/>
        <v>102.28292899206281</v>
      </c>
      <c r="E46">
        <f t="shared" si="0"/>
        <v>137.7695509857995</v>
      </c>
    </row>
    <row r="47" spans="1:18" x14ac:dyDescent="0.25">
      <c r="A47">
        <v>44</v>
      </c>
      <c r="B47">
        <f>$A$2+$B$2*A47</f>
        <v>138</v>
      </c>
      <c r="C47">
        <v>5.2722953114425763</v>
      </c>
      <c r="D47">
        <f t="shared" si="1"/>
        <v>143.27229531144258</v>
      </c>
      <c r="E47">
        <f t="shared" si="0"/>
        <v>140.95318454108997</v>
      </c>
    </row>
    <row r="48" spans="1:18" x14ac:dyDescent="0.25">
      <c r="A48">
        <v>45</v>
      </c>
      <c r="B48">
        <f>$A$2+$B$2*A48</f>
        <v>141</v>
      </c>
      <c r="C48">
        <v>-26.378120310255326</v>
      </c>
      <c r="D48">
        <f t="shared" si="1"/>
        <v>114.62187968974467</v>
      </c>
      <c r="E48">
        <f t="shared" si="0"/>
        <v>144.13681809638044</v>
      </c>
    </row>
    <row r="49" spans="1:5" x14ac:dyDescent="0.25">
      <c r="A49">
        <v>46</v>
      </c>
      <c r="B49">
        <f>$A$2+$B$2*A49</f>
        <v>144</v>
      </c>
      <c r="C49">
        <v>15.156319932430051</v>
      </c>
      <c r="D49">
        <f t="shared" si="1"/>
        <v>159.15631993243005</v>
      </c>
      <c r="E49">
        <f t="shared" si="0"/>
        <v>147.32045165167091</v>
      </c>
    </row>
    <row r="50" spans="1:5" x14ac:dyDescent="0.25">
      <c r="A50">
        <v>47</v>
      </c>
      <c r="B50">
        <f>$A$2+$B$2*A50</f>
        <v>147</v>
      </c>
      <c r="C50">
        <v>43.202453525736928</v>
      </c>
      <c r="D50">
        <f t="shared" si="1"/>
        <v>190.20245352573693</v>
      </c>
      <c r="E50">
        <f t="shared" si="0"/>
        <v>150.50408520696138</v>
      </c>
    </row>
    <row r="51" spans="1:5" x14ac:dyDescent="0.25">
      <c r="A51">
        <v>48</v>
      </c>
      <c r="B51">
        <f>$A$2+$B$2*A51</f>
        <v>150</v>
      </c>
      <c r="C51">
        <v>36.704841477330774</v>
      </c>
      <c r="D51">
        <f t="shared" si="1"/>
        <v>186.70484147733077</v>
      </c>
      <c r="E51">
        <f t="shared" si="0"/>
        <v>153.68771876225185</v>
      </c>
    </row>
    <row r="52" spans="1:5" x14ac:dyDescent="0.25">
      <c r="A52">
        <v>49</v>
      </c>
      <c r="B52">
        <f>$A$2+$B$2*A52</f>
        <v>153</v>
      </c>
      <c r="C52">
        <v>3.542731974448543</v>
      </c>
      <c r="D52">
        <f t="shared" si="1"/>
        <v>156.54273197444854</v>
      </c>
      <c r="E52">
        <f t="shared" si="0"/>
        <v>156.87135231754232</v>
      </c>
    </row>
    <row r="53" spans="1:5" x14ac:dyDescent="0.25">
      <c r="A53">
        <v>50</v>
      </c>
      <c r="B53">
        <f>$A$2+$B$2*A53</f>
        <v>156</v>
      </c>
      <c r="C53">
        <v>-0.98339114629197866</v>
      </c>
      <c r="D53">
        <f t="shared" si="1"/>
        <v>155.01660885370802</v>
      </c>
      <c r="E53">
        <f t="shared" si="0"/>
        <v>160.05498587283279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B99A-6A41-4ADF-BCA3-ED5C1F7EC6A3}">
  <sheetPr>
    <tabColor rgb="FFC00000"/>
  </sheetPr>
  <dimension ref="A1:E38"/>
  <sheetViews>
    <sheetView workbookViewId="0">
      <selection activeCell="K11" sqref="K11"/>
    </sheetView>
  </sheetViews>
  <sheetFormatPr defaultRowHeight="12.75" x14ac:dyDescent="0.25"/>
  <cols>
    <col min="2" max="2" width="15.7109375" customWidth="1"/>
  </cols>
  <sheetData>
    <row r="1" spans="1:3" s="6" customFormat="1" ht="45" x14ac:dyDescent="0.25">
      <c r="A1" s="8" t="s">
        <v>35</v>
      </c>
      <c r="B1" s="7" t="s">
        <v>34</v>
      </c>
    </row>
    <row r="2" spans="1:3" ht="15" x14ac:dyDescent="0.25">
      <c r="A2">
        <v>1</v>
      </c>
      <c r="B2">
        <v>11.867694090000001</v>
      </c>
      <c r="C2">
        <f>IF(B2&gt;B$38,1,IF(B2=B$38, 0, -1))</f>
        <v>-1</v>
      </c>
    </row>
    <row r="3" spans="1:3" ht="15" x14ac:dyDescent="0.25">
      <c r="A3">
        <v>2</v>
      </c>
      <c r="B3">
        <v>6.9270163250000003</v>
      </c>
      <c r="C3">
        <f t="shared" ref="C3:C35" si="0">IF(B3&gt;B$38,1,IF(B3=B$38, 0, -1))</f>
        <v>-1</v>
      </c>
    </row>
    <row r="4" spans="1:3" ht="15" x14ac:dyDescent="0.25">
      <c r="A4">
        <v>3</v>
      </c>
      <c r="B4">
        <v>2.6774924819999999</v>
      </c>
      <c r="C4">
        <f t="shared" si="0"/>
        <v>-1</v>
      </c>
    </row>
    <row r="5" spans="1:3" ht="15" x14ac:dyDescent="0.25">
      <c r="A5">
        <v>4</v>
      </c>
      <c r="B5">
        <v>3.4606156920000002</v>
      </c>
      <c r="C5">
        <f t="shared" si="0"/>
        <v>-1</v>
      </c>
    </row>
    <row r="6" spans="1:3" ht="15" x14ac:dyDescent="0.25">
      <c r="A6">
        <v>5</v>
      </c>
      <c r="B6">
        <v>12.150268199999999</v>
      </c>
      <c r="C6">
        <f t="shared" si="0"/>
        <v>-1</v>
      </c>
    </row>
    <row r="7" spans="1:3" ht="15" x14ac:dyDescent="0.25">
      <c r="A7">
        <v>6</v>
      </c>
      <c r="B7">
        <v>15.704595879999999</v>
      </c>
      <c r="C7">
        <f t="shared" si="0"/>
        <v>-1</v>
      </c>
    </row>
    <row r="8" spans="1:3" ht="15" x14ac:dyDescent="0.25">
      <c r="A8">
        <v>7</v>
      </c>
      <c r="B8">
        <v>10.63523599</v>
      </c>
      <c r="C8">
        <f t="shared" si="0"/>
        <v>-1</v>
      </c>
    </row>
    <row r="9" spans="1:3" ht="15" x14ac:dyDescent="0.25">
      <c r="A9">
        <v>8</v>
      </c>
      <c r="B9">
        <v>9.7894858350000007</v>
      </c>
      <c r="C9">
        <f t="shared" si="0"/>
        <v>-1</v>
      </c>
    </row>
    <row r="10" spans="1:3" ht="15" x14ac:dyDescent="0.25">
      <c r="A10">
        <v>9</v>
      </c>
      <c r="B10">
        <v>10.61451003</v>
      </c>
      <c r="C10">
        <f t="shared" si="0"/>
        <v>-1</v>
      </c>
    </row>
    <row r="11" spans="1:3" ht="15" x14ac:dyDescent="0.25">
      <c r="A11">
        <v>10</v>
      </c>
      <c r="B11">
        <v>20.416072679999999</v>
      </c>
      <c r="C11">
        <f t="shared" si="0"/>
        <v>-1</v>
      </c>
    </row>
    <row r="12" spans="1:3" ht="15" x14ac:dyDescent="0.25">
      <c r="A12">
        <v>11</v>
      </c>
      <c r="B12">
        <v>21.510001760000002</v>
      </c>
      <c r="C12">
        <f t="shared" si="0"/>
        <v>-1</v>
      </c>
    </row>
    <row r="13" spans="1:3" ht="15" x14ac:dyDescent="0.25">
      <c r="A13">
        <v>12</v>
      </c>
      <c r="B13">
        <v>16.264584719999998</v>
      </c>
      <c r="C13">
        <f t="shared" si="0"/>
        <v>-1</v>
      </c>
    </row>
    <row r="14" spans="1:3" ht="15" x14ac:dyDescent="0.25">
      <c r="A14">
        <v>13</v>
      </c>
      <c r="B14">
        <v>12.8312562</v>
      </c>
      <c r="C14">
        <f t="shared" si="0"/>
        <v>-1</v>
      </c>
    </row>
    <row r="15" spans="1:3" ht="15" x14ac:dyDescent="0.25">
      <c r="A15">
        <v>14</v>
      </c>
      <c r="B15">
        <v>14.188779889999999</v>
      </c>
      <c r="C15">
        <f t="shared" si="0"/>
        <v>-1</v>
      </c>
    </row>
    <row r="16" spans="1:3" ht="15" x14ac:dyDescent="0.25">
      <c r="A16">
        <v>15</v>
      </c>
      <c r="B16">
        <v>23.671278709999999</v>
      </c>
      <c r="C16">
        <f t="shared" si="0"/>
        <v>1</v>
      </c>
    </row>
    <row r="17" spans="1:3" ht="15" x14ac:dyDescent="0.25">
      <c r="A17">
        <v>16</v>
      </c>
      <c r="B17">
        <v>28.390164349999999</v>
      </c>
      <c r="C17">
        <f t="shared" si="0"/>
        <v>1</v>
      </c>
    </row>
    <row r="18" spans="1:3" ht="15" x14ac:dyDescent="0.25">
      <c r="A18">
        <v>17</v>
      </c>
      <c r="B18">
        <v>20.835711360000001</v>
      </c>
      <c r="C18">
        <f t="shared" si="0"/>
        <v>-1</v>
      </c>
    </row>
    <row r="19" spans="1:3" ht="15" x14ac:dyDescent="0.25">
      <c r="A19">
        <v>18</v>
      </c>
      <c r="B19">
        <v>17.459056870000001</v>
      </c>
      <c r="C19">
        <f t="shared" si="0"/>
        <v>-1</v>
      </c>
    </row>
    <row r="20" spans="1:3" ht="15" x14ac:dyDescent="0.25">
      <c r="A20">
        <v>19</v>
      </c>
      <c r="B20">
        <v>20.268778699999999</v>
      </c>
      <c r="C20">
        <f t="shared" si="0"/>
        <v>-1</v>
      </c>
    </row>
    <row r="21" spans="1:3" ht="15" x14ac:dyDescent="0.25">
      <c r="A21">
        <v>20</v>
      </c>
      <c r="B21">
        <v>30.2214499</v>
      </c>
      <c r="C21">
        <f t="shared" si="0"/>
        <v>1</v>
      </c>
    </row>
    <row r="22" spans="1:3" ht="15" x14ac:dyDescent="0.25">
      <c r="A22">
        <v>21</v>
      </c>
      <c r="B22">
        <v>32.66321774</v>
      </c>
      <c r="C22">
        <f t="shared" si="0"/>
        <v>1</v>
      </c>
    </row>
    <row r="23" spans="1:3" ht="15" x14ac:dyDescent="0.25">
      <c r="A23">
        <v>22</v>
      </c>
      <c r="B23">
        <v>27.673420440000001</v>
      </c>
      <c r="C23">
        <f t="shared" si="0"/>
        <v>1</v>
      </c>
    </row>
    <row r="24" spans="1:3" ht="15" x14ac:dyDescent="0.25">
      <c r="A24">
        <v>23</v>
      </c>
      <c r="B24">
        <v>25.60934756</v>
      </c>
      <c r="C24">
        <f t="shared" si="0"/>
        <v>1</v>
      </c>
    </row>
    <row r="25" spans="1:3" ht="15" x14ac:dyDescent="0.25">
      <c r="A25">
        <v>24</v>
      </c>
      <c r="B25">
        <v>26.085928989999999</v>
      </c>
      <c r="C25">
        <f t="shared" si="0"/>
        <v>1</v>
      </c>
    </row>
    <row r="26" spans="1:3" ht="15" x14ac:dyDescent="0.25">
      <c r="A26">
        <v>25</v>
      </c>
      <c r="B26">
        <v>33.100191639999998</v>
      </c>
      <c r="C26">
        <f t="shared" si="0"/>
        <v>1</v>
      </c>
    </row>
    <row r="27" spans="1:3" ht="15" x14ac:dyDescent="0.25">
      <c r="A27">
        <v>26</v>
      </c>
      <c r="B27">
        <v>34.205774759999997</v>
      </c>
      <c r="C27">
        <f t="shared" si="0"/>
        <v>1</v>
      </c>
    </row>
    <row r="28" spans="1:3" ht="15" x14ac:dyDescent="0.25">
      <c r="A28">
        <v>27</v>
      </c>
      <c r="B28">
        <v>30.75047352</v>
      </c>
      <c r="C28">
        <f t="shared" si="0"/>
        <v>1</v>
      </c>
    </row>
    <row r="29" spans="1:3" ht="15" x14ac:dyDescent="0.25">
      <c r="A29">
        <v>28</v>
      </c>
      <c r="B29">
        <v>29.152418900000001</v>
      </c>
      <c r="C29">
        <f t="shared" si="0"/>
        <v>1</v>
      </c>
    </row>
    <row r="30" spans="1:3" ht="15" x14ac:dyDescent="0.25">
      <c r="A30">
        <v>29</v>
      </c>
      <c r="B30">
        <v>29.858363529999998</v>
      </c>
      <c r="C30">
        <f>IF(B30&gt;B$38,1,IF(B30=B$38, 0, -1))</f>
        <v>1</v>
      </c>
    </row>
    <row r="31" spans="1:3" ht="15" x14ac:dyDescent="0.25">
      <c r="A31">
        <v>30</v>
      </c>
      <c r="B31">
        <v>39.52377311</v>
      </c>
      <c r="C31">
        <f t="shared" si="0"/>
        <v>1</v>
      </c>
    </row>
    <row r="32" spans="1:3" ht="15" x14ac:dyDescent="0.25">
      <c r="A32">
        <v>31</v>
      </c>
      <c r="B32">
        <v>39.264461050000001</v>
      </c>
      <c r="C32">
        <f t="shared" si="0"/>
        <v>1</v>
      </c>
    </row>
    <row r="33" spans="1:5" ht="15" x14ac:dyDescent="0.25">
      <c r="A33">
        <v>32</v>
      </c>
      <c r="B33">
        <v>34.124133280000002</v>
      </c>
      <c r="C33">
        <f t="shared" si="0"/>
        <v>1</v>
      </c>
    </row>
    <row r="34" spans="1:5" ht="15" x14ac:dyDescent="0.25">
      <c r="A34">
        <v>33</v>
      </c>
      <c r="B34">
        <v>32.747152389999997</v>
      </c>
      <c r="C34">
        <f t="shared" si="0"/>
        <v>1</v>
      </c>
    </row>
    <row r="35" spans="1:5" ht="15" x14ac:dyDescent="0.25">
      <c r="A35">
        <v>34</v>
      </c>
      <c r="B35">
        <v>36.545160150000001</v>
      </c>
      <c r="C35">
        <f t="shared" si="0"/>
        <v>1</v>
      </c>
    </row>
    <row r="37" spans="1:5" ht="15" x14ac:dyDescent="0.25">
      <c r="B37" s="6" t="s">
        <v>36</v>
      </c>
      <c r="C37" t="s">
        <v>37</v>
      </c>
      <c r="D37" t="s">
        <v>39</v>
      </c>
      <c r="E37" t="s">
        <v>38</v>
      </c>
    </row>
    <row r="38" spans="1:5" ht="15" x14ac:dyDescent="0.25">
      <c r="B38" s="5">
        <f xml:space="preserve"> MEDIAN(B2:B35)</f>
        <v>22.590640235000002</v>
      </c>
      <c r="C38">
        <v>15</v>
      </c>
      <c r="D38">
        <v>4</v>
      </c>
      <c r="E38">
        <f>IF(AND(C38&lt;(INT(3.3*LOG10(34+1))),D38&gt;(INT((1/2)*(34+1-1.96*SQRT(34-1))))),1,-1)</f>
        <v>-1</v>
      </c>
    </row>
  </sheetData>
  <conditionalFormatting sqref="C2:C35">
    <cfRule type="expression" dxfId="0" priority="1">
      <formula>IF(B2&gt;B$38,1,IF(B2=B$38, 0, -1))=1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222B-871A-4E30-96E0-F34760DA434E}">
  <dimension ref="A1:E35"/>
  <sheetViews>
    <sheetView zoomScale="115" zoomScaleNormal="115" workbookViewId="0">
      <selection activeCell="E2" sqref="E2"/>
    </sheetView>
  </sheetViews>
  <sheetFormatPr defaultRowHeight="15" x14ac:dyDescent="0.25"/>
  <sheetData>
    <row r="1" spans="1:5" ht="60" x14ac:dyDescent="0.25">
      <c r="A1" s="8" t="s">
        <v>35</v>
      </c>
      <c r="B1" s="7" t="s">
        <v>34</v>
      </c>
      <c r="C1" t="s">
        <v>1</v>
      </c>
      <c r="D1" t="s">
        <v>2</v>
      </c>
      <c r="E1" t="s">
        <v>40</v>
      </c>
    </row>
    <row r="2" spans="1:5" x14ac:dyDescent="0.25">
      <c r="A2">
        <v>1</v>
      </c>
      <c r="B2">
        <v>11.867694090000001</v>
      </c>
      <c r="C2">
        <f t="array" ref="C2:D2">LINEST(B2:B35,A2:A35,1,0)</f>
        <v>0.96439025351993901</v>
      </c>
      <c r="D2">
        <v>5.5110489964598948</v>
      </c>
      <c r="E2">
        <f>D$2+C$2*A2</f>
        <v>6.4754392499798339</v>
      </c>
    </row>
    <row r="3" spans="1:5" x14ac:dyDescent="0.25">
      <c r="A3">
        <v>2</v>
      </c>
      <c r="B3">
        <v>6.9270163250000003</v>
      </c>
      <c r="E3">
        <f t="shared" ref="E3:E35" si="0">D$2+C$2*A3</f>
        <v>7.439829503499773</v>
      </c>
    </row>
    <row r="4" spans="1:5" x14ac:dyDescent="0.25">
      <c r="A4">
        <v>3</v>
      </c>
      <c r="B4">
        <v>2.6774924819999999</v>
      </c>
      <c r="E4">
        <f t="shared" si="0"/>
        <v>8.4042197570197121</v>
      </c>
    </row>
    <row r="5" spans="1:5" x14ac:dyDescent="0.25">
      <c r="A5">
        <v>4</v>
      </c>
      <c r="B5">
        <v>3.4606156920000002</v>
      </c>
      <c r="E5">
        <f t="shared" si="0"/>
        <v>9.3686100105396513</v>
      </c>
    </row>
    <row r="6" spans="1:5" x14ac:dyDescent="0.25">
      <c r="A6">
        <v>5</v>
      </c>
      <c r="B6">
        <v>12.150268199999999</v>
      </c>
      <c r="E6">
        <f t="shared" si="0"/>
        <v>10.333000264059589</v>
      </c>
    </row>
    <row r="7" spans="1:5" x14ac:dyDescent="0.25">
      <c r="A7">
        <v>6</v>
      </c>
      <c r="B7">
        <v>15.704595879999999</v>
      </c>
      <c r="E7">
        <f t="shared" si="0"/>
        <v>11.29739051757953</v>
      </c>
    </row>
    <row r="8" spans="1:5" x14ac:dyDescent="0.25">
      <c r="A8">
        <v>7</v>
      </c>
      <c r="B8">
        <v>10.63523599</v>
      </c>
      <c r="E8">
        <f t="shared" si="0"/>
        <v>12.261780771099467</v>
      </c>
    </row>
    <row r="9" spans="1:5" x14ac:dyDescent="0.25">
      <c r="A9">
        <v>8</v>
      </c>
      <c r="B9">
        <v>9.7894858350000007</v>
      </c>
      <c r="E9">
        <f t="shared" si="0"/>
        <v>13.226171024619408</v>
      </c>
    </row>
    <row r="10" spans="1:5" x14ac:dyDescent="0.25">
      <c r="A10">
        <v>9</v>
      </c>
      <c r="B10">
        <v>10.61451003</v>
      </c>
      <c r="E10">
        <f t="shared" si="0"/>
        <v>14.190561278139345</v>
      </c>
    </row>
    <row r="11" spans="1:5" x14ac:dyDescent="0.25">
      <c r="A11">
        <v>10</v>
      </c>
      <c r="B11">
        <v>20.416072679999999</v>
      </c>
      <c r="E11">
        <f t="shared" si="0"/>
        <v>15.154951531659284</v>
      </c>
    </row>
    <row r="12" spans="1:5" x14ac:dyDescent="0.25">
      <c r="A12">
        <v>11</v>
      </c>
      <c r="B12">
        <v>21.510001760000002</v>
      </c>
      <c r="E12">
        <f t="shared" si="0"/>
        <v>16.119341785179223</v>
      </c>
    </row>
    <row r="13" spans="1:5" x14ac:dyDescent="0.25">
      <c r="A13">
        <v>12</v>
      </c>
      <c r="B13">
        <v>16.264584719999998</v>
      </c>
      <c r="E13">
        <f t="shared" si="0"/>
        <v>17.083732038699161</v>
      </c>
    </row>
    <row r="14" spans="1:5" x14ac:dyDescent="0.25">
      <c r="A14">
        <v>13</v>
      </c>
      <c r="B14">
        <v>12.8312562</v>
      </c>
      <c r="E14">
        <f t="shared" si="0"/>
        <v>18.048122292219102</v>
      </c>
    </row>
    <row r="15" spans="1:5" x14ac:dyDescent="0.25">
      <c r="A15">
        <v>14</v>
      </c>
      <c r="B15">
        <v>14.188779889999999</v>
      </c>
      <c r="E15">
        <f t="shared" si="0"/>
        <v>19.012512545739042</v>
      </c>
    </row>
    <row r="16" spans="1:5" x14ac:dyDescent="0.25">
      <c r="A16">
        <v>15</v>
      </c>
      <c r="B16">
        <v>23.671278709999999</v>
      </c>
      <c r="E16">
        <f t="shared" si="0"/>
        <v>19.97690279925898</v>
      </c>
    </row>
    <row r="17" spans="1:5" x14ac:dyDescent="0.25">
      <c r="A17">
        <v>16</v>
      </c>
      <c r="B17">
        <v>28.390164349999999</v>
      </c>
      <c r="E17">
        <f t="shared" si="0"/>
        <v>20.941293052778917</v>
      </c>
    </row>
    <row r="18" spans="1:5" x14ac:dyDescent="0.25">
      <c r="A18">
        <v>17</v>
      </c>
      <c r="B18">
        <v>20.835711360000001</v>
      </c>
      <c r="E18">
        <f t="shared" si="0"/>
        <v>21.905683306298858</v>
      </c>
    </row>
    <row r="19" spans="1:5" x14ac:dyDescent="0.25">
      <c r="A19">
        <v>18</v>
      </c>
      <c r="B19">
        <v>17.459056870000001</v>
      </c>
      <c r="E19">
        <f t="shared" si="0"/>
        <v>22.870073559818795</v>
      </c>
    </row>
    <row r="20" spans="1:5" x14ac:dyDescent="0.25">
      <c r="A20">
        <v>19</v>
      </c>
      <c r="B20">
        <v>20.268778699999999</v>
      </c>
      <c r="E20">
        <f t="shared" si="0"/>
        <v>23.834463813338736</v>
      </c>
    </row>
    <row r="21" spans="1:5" x14ac:dyDescent="0.25">
      <c r="A21">
        <v>20</v>
      </c>
      <c r="B21">
        <v>30.2214499</v>
      </c>
      <c r="E21">
        <f t="shared" si="0"/>
        <v>24.798854066858674</v>
      </c>
    </row>
    <row r="22" spans="1:5" x14ac:dyDescent="0.25">
      <c r="A22">
        <v>21</v>
      </c>
      <c r="B22">
        <v>32.66321774</v>
      </c>
      <c r="E22">
        <f t="shared" si="0"/>
        <v>25.763244320378615</v>
      </c>
    </row>
    <row r="23" spans="1:5" x14ac:dyDescent="0.25">
      <c r="A23">
        <v>22</v>
      </c>
      <c r="B23">
        <v>27.673420440000001</v>
      </c>
      <c r="E23">
        <f t="shared" si="0"/>
        <v>26.727634573898552</v>
      </c>
    </row>
    <row r="24" spans="1:5" x14ac:dyDescent="0.25">
      <c r="A24">
        <v>23</v>
      </c>
      <c r="B24">
        <v>25.60934756</v>
      </c>
      <c r="E24">
        <f t="shared" si="0"/>
        <v>27.692024827418493</v>
      </c>
    </row>
    <row r="25" spans="1:5" x14ac:dyDescent="0.25">
      <c r="A25">
        <v>24</v>
      </c>
      <c r="B25">
        <v>26.085928989999999</v>
      </c>
      <c r="E25">
        <f t="shared" si="0"/>
        <v>28.65641508093843</v>
      </c>
    </row>
    <row r="26" spans="1:5" x14ac:dyDescent="0.25">
      <c r="A26">
        <v>25</v>
      </c>
      <c r="B26">
        <v>33.100191639999998</v>
      </c>
      <c r="E26">
        <f t="shared" si="0"/>
        <v>29.620805334458371</v>
      </c>
    </row>
    <row r="27" spans="1:5" x14ac:dyDescent="0.25">
      <c r="A27">
        <v>26</v>
      </c>
      <c r="B27">
        <v>34.205774759999997</v>
      </c>
      <c r="E27">
        <f t="shared" si="0"/>
        <v>30.585195587978308</v>
      </c>
    </row>
    <row r="28" spans="1:5" x14ac:dyDescent="0.25">
      <c r="A28">
        <v>27</v>
      </c>
      <c r="B28">
        <v>30.75047352</v>
      </c>
      <c r="E28">
        <f t="shared" si="0"/>
        <v>31.549585841498249</v>
      </c>
    </row>
    <row r="29" spans="1:5" x14ac:dyDescent="0.25">
      <c r="A29">
        <v>28</v>
      </c>
      <c r="B29">
        <v>29.152418900000001</v>
      </c>
      <c r="E29">
        <f t="shared" si="0"/>
        <v>32.513976095018187</v>
      </c>
    </row>
    <row r="30" spans="1:5" x14ac:dyDescent="0.25">
      <c r="A30">
        <v>29</v>
      </c>
      <c r="B30">
        <v>29.858363529999998</v>
      </c>
      <c r="E30">
        <f t="shared" si="0"/>
        <v>33.478366348538131</v>
      </c>
    </row>
    <row r="31" spans="1:5" x14ac:dyDescent="0.25">
      <c r="A31">
        <v>30</v>
      </c>
      <c r="B31">
        <v>39.52377311</v>
      </c>
      <c r="E31">
        <f t="shared" si="0"/>
        <v>34.442756602058068</v>
      </c>
    </row>
    <row r="32" spans="1:5" x14ac:dyDescent="0.25">
      <c r="A32">
        <v>31</v>
      </c>
      <c r="B32">
        <v>39.264461050000001</v>
      </c>
      <c r="E32">
        <f t="shared" si="0"/>
        <v>35.407146855578006</v>
      </c>
    </row>
    <row r="33" spans="1:5" x14ac:dyDescent="0.25">
      <c r="A33">
        <v>32</v>
      </c>
      <c r="B33">
        <v>34.124133280000002</v>
      </c>
      <c r="E33">
        <f t="shared" si="0"/>
        <v>36.371537109097943</v>
      </c>
    </row>
    <row r="34" spans="1:5" x14ac:dyDescent="0.25">
      <c r="A34">
        <v>33</v>
      </c>
      <c r="B34">
        <v>32.747152389999997</v>
      </c>
      <c r="E34">
        <f t="shared" si="0"/>
        <v>37.33592736261788</v>
      </c>
    </row>
    <row r="35" spans="1:5" x14ac:dyDescent="0.25">
      <c r="A35">
        <v>34</v>
      </c>
      <c r="B35">
        <v>36.545160150000001</v>
      </c>
      <c r="E35">
        <f t="shared" si="0"/>
        <v>38.300317616137818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F5A7-A100-46B9-9572-3064F2464C06}">
  <dimension ref="A1:N46"/>
  <sheetViews>
    <sheetView tabSelected="1" zoomScale="70" zoomScaleNormal="70" workbookViewId="0">
      <selection activeCell="P36" sqref="P36"/>
    </sheetView>
  </sheetViews>
  <sheetFormatPr defaultRowHeight="15" x14ac:dyDescent="0.25"/>
  <sheetData>
    <row r="1" spans="1:14" ht="60" x14ac:dyDescent="0.25">
      <c r="A1" s="8" t="s">
        <v>35</v>
      </c>
      <c r="B1" s="7" t="s">
        <v>34</v>
      </c>
      <c r="C1" t="s">
        <v>1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41</v>
      </c>
      <c r="L1" t="s">
        <v>46</v>
      </c>
      <c r="M1" t="s">
        <v>48</v>
      </c>
      <c r="N1" t="s">
        <v>47</v>
      </c>
    </row>
    <row r="2" spans="1:14" x14ac:dyDescent="0.25">
      <c r="A2">
        <v>1</v>
      </c>
      <c r="B2">
        <v>11.867694090000001</v>
      </c>
      <c r="C2">
        <f t="array" ref="C2:D2">LINEST(B2:B35,A2:A35,1,0)</f>
        <v>0.96439025351993901</v>
      </c>
      <c r="D2">
        <v>5.5110489964598948</v>
      </c>
      <c r="E2">
        <f>D$2+C$2*A2</f>
        <v>6.4754392499798339</v>
      </c>
      <c r="F2">
        <f>B2-E2</f>
        <v>5.3922548400201666</v>
      </c>
      <c r="G2">
        <v>5</v>
      </c>
      <c r="H2">
        <f>30/G2</f>
        <v>6</v>
      </c>
      <c r="I2">
        <f>(1/H$2)*(SUM(B2,B7,B12,B17,B22,B27)-SUM(E2,E7,E12,E17,E22,E27))</f>
        <v>5.5265906776875937</v>
      </c>
      <c r="J2">
        <f>E2+I2</f>
        <v>12.002029927667428</v>
      </c>
      <c r="K2">
        <f>B2-J2</f>
        <v>-0.13433583766742707</v>
      </c>
      <c r="L2">
        <f>B2-(E2+I2)</f>
        <v>-0.13433583766742707</v>
      </c>
      <c r="M2">
        <f>(B2-J2)/B2</f>
        <v>-1.1319455713020243E-2</v>
      </c>
      <c r="N2">
        <f>ABS((1/34)*SUM(M2:M35)*100)</f>
        <v>3.6180407745027239</v>
      </c>
    </row>
    <row r="3" spans="1:14" x14ac:dyDescent="0.25">
      <c r="A3">
        <v>2</v>
      </c>
      <c r="B3">
        <v>6.9270163250000003</v>
      </c>
      <c r="E3">
        <f t="shared" ref="E3:E44" si="0">D$2+C$2*A3</f>
        <v>7.439829503499773</v>
      </c>
      <c r="F3">
        <f t="shared" ref="F3:F35" si="1">B3-E3</f>
        <v>-0.5128131784997727</v>
      </c>
      <c r="I3">
        <f t="shared" ref="I3:I31" si="2">(1/H$2)*(SUM(B3,B8,B13,B18,B23,B28)-SUM(E3,E8,E13,E18,E23,E28))</f>
        <v>-0.64696727999900827</v>
      </c>
      <c r="J3">
        <f t="shared" ref="J3:J31" si="3">E3+I3</f>
        <v>6.792862223500765</v>
      </c>
      <c r="K3">
        <f t="shared" ref="K3:K31" si="4">B3-J3</f>
        <v>0.13415410149923535</v>
      </c>
      <c r="L3">
        <f t="shared" ref="L3:L31" si="5">B3-(E3+I3)</f>
        <v>0.13415410149923535</v>
      </c>
      <c r="M3">
        <f t="shared" ref="M3:M35" si="6">(B3-J3)/B3</f>
        <v>1.9366794476153533E-2</v>
      </c>
    </row>
    <row r="4" spans="1:14" x14ac:dyDescent="0.25">
      <c r="A4">
        <v>3</v>
      </c>
      <c r="B4">
        <v>2.6774924819999999</v>
      </c>
      <c r="E4">
        <f t="shared" si="0"/>
        <v>8.4042197570197121</v>
      </c>
      <c r="F4">
        <f t="shared" si="1"/>
        <v>-5.7267272750197122</v>
      </c>
      <c r="I4">
        <f t="shared" si="2"/>
        <v>-4.2059216181856174</v>
      </c>
      <c r="J4">
        <f t="shared" si="3"/>
        <v>4.1982981388340948</v>
      </c>
      <c r="K4">
        <f t="shared" si="4"/>
        <v>-1.5208056568340949</v>
      </c>
      <c r="L4">
        <f t="shared" si="5"/>
        <v>-1.5208056568340949</v>
      </c>
      <c r="M4">
        <f t="shared" si="6"/>
        <v>-0.56799623791963083</v>
      </c>
    </row>
    <row r="5" spans="1:14" x14ac:dyDescent="0.25">
      <c r="A5">
        <v>4</v>
      </c>
      <c r="B5">
        <v>3.4606156920000002</v>
      </c>
      <c r="E5">
        <f t="shared" si="0"/>
        <v>9.3686100105396513</v>
      </c>
      <c r="F5">
        <f t="shared" si="1"/>
        <v>-5.9079943185396511</v>
      </c>
      <c r="I5">
        <f t="shared" si="2"/>
        <v>-4.0106587075388891</v>
      </c>
      <c r="J5">
        <f t="shared" si="3"/>
        <v>5.3579513030007622</v>
      </c>
      <c r="K5">
        <f t="shared" si="4"/>
        <v>-1.897335611000762</v>
      </c>
      <c r="L5">
        <f t="shared" si="5"/>
        <v>-1.897335611000762</v>
      </c>
      <c r="M5">
        <f t="shared" si="6"/>
        <v>-0.54826533191388005</v>
      </c>
    </row>
    <row r="6" spans="1:14" x14ac:dyDescent="0.25">
      <c r="A6">
        <v>5</v>
      </c>
      <c r="B6">
        <v>12.150268199999999</v>
      </c>
      <c r="E6">
        <f t="shared" si="0"/>
        <v>10.333000264059589</v>
      </c>
      <c r="F6">
        <f t="shared" si="1"/>
        <v>1.8172679359404107</v>
      </c>
      <c r="I6">
        <f t="shared" si="2"/>
        <v>4.1259606069411721</v>
      </c>
      <c r="J6">
        <f t="shared" si="3"/>
        <v>14.458960871000761</v>
      </c>
      <c r="K6">
        <f t="shared" si="4"/>
        <v>-2.3086926710007614</v>
      </c>
      <c r="L6">
        <f t="shared" si="5"/>
        <v>-2.3086926710007614</v>
      </c>
      <c r="M6">
        <f t="shared" si="6"/>
        <v>-0.19001166336400388</v>
      </c>
    </row>
    <row r="7" spans="1:14" x14ac:dyDescent="0.25">
      <c r="A7">
        <v>6</v>
      </c>
      <c r="B7">
        <v>15.704595879999999</v>
      </c>
      <c r="E7">
        <f t="shared" si="0"/>
        <v>11.29739051757953</v>
      </c>
      <c r="F7">
        <f t="shared" si="1"/>
        <v>4.4072053624204699</v>
      </c>
      <c r="I7">
        <v>5.5265906776875937</v>
      </c>
      <c r="J7">
        <f t="shared" si="3"/>
        <v>16.823981195267123</v>
      </c>
      <c r="K7">
        <f t="shared" si="4"/>
        <v>-1.1193853152671238</v>
      </c>
      <c r="L7">
        <f t="shared" si="5"/>
        <v>-1.1193853152671238</v>
      </c>
      <c r="M7">
        <f t="shared" si="6"/>
        <v>-7.1277562556873883E-2</v>
      </c>
    </row>
    <row r="8" spans="1:14" x14ac:dyDescent="0.25">
      <c r="A8">
        <v>7</v>
      </c>
      <c r="B8">
        <v>10.63523599</v>
      </c>
      <c r="E8">
        <f t="shared" si="0"/>
        <v>12.261780771099467</v>
      </c>
      <c r="F8">
        <f t="shared" si="1"/>
        <v>-1.6265447810994669</v>
      </c>
      <c r="I8">
        <v>-0.64696727999900827</v>
      </c>
      <c r="J8">
        <f t="shared" si="3"/>
        <v>11.614813491100458</v>
      </c>
      <c r="K8">
        <f t="shared" si="4"/>
        <v>-0.97957750110045794</v>
      </c>
      <c r="L8">
        <f t="shared" si="5"/>
        <v>-0.97957750110045794</v>
      </c>
      <c r="M8">
        <f t="shared" si="6"/>
        <v>-9.2106794999332955E-2</v>
      </c>
    </row>
    <row r="9" spans="1:14" x14ac:dyDescent="0.25">
      <c r="A9">
        <v>8</v>
      </c>
      <c r="B9">
        <v>9.7894858350000007</v>
      </c>
      <c r="E9">
        <f t="shared" si="0"/>
        <v>13.226171024619408</v>
      </c>
      <c r="F9">
        <f t="shared" si="1"/>
        <v>-3.4366851896194071</v>
      </c>
      <c r="I9">
        <v>-4.2059216181856174</v>
      </c>
      <c r="J9">
        <f t="shared" si="3"/>
        <v>9.0202494064337913</v>
      </c>
      <c r="K9">
        <f t="shared" si="4"/>
        <v>0.76923642856620944</v>
      </c>
      <c r="L9">
        <f t="shared" si="5"/>
        <v>0.76923642856620944</v>
      </c>
      <c r="M9">
        <f t="shared" si="6"/>
        <v>7.8577817214463483E-2</v>
      </c>
    </row>
    <row r="10" spans="1:14" x14ac:dyDescent="0.25">
      <c r="A10">
        <v>9</v>
      </c>
      <c r="B10">
        <v>10.61451003</v>
      </c>
      <c r="E10">
        <f t="shared" si="0"/>
        <v>14.190561278139345</v>
      </c>
      <c r="F10">
        <f t="shared" si="1"/>
        <v>-3.5760512481393452</v>
      </c>
      <c r="I10">
        <v>-4.0106587075388891</v>
      </c>
      <c r="J10">
        <f t="shared" si="3"/>
        <v>10.179902570600456</v>
      </c>
      <c r="K10">
        <f t="shared" si="4"/>
        <v>0.43460745939954393</v>
      </c>
      <c r="L10">
        <f t="shared" si="5"/>
        <v>0.43460745939954393</v>
      </c>
      <c r="M10">
        <f t="shared" si="6"/>
        <v>4.0944655775085638E-2</v>
      </c>
    </row>
    <row r="11" spans="1:14" x14ac:dyDescent="0.25">
      <c r="A11">
        <v>10</v>
      </c>
      <c r="B11">
        <v>20.416072679999999</v>
      </c>
      <c r="E11">
        <f t="shared" si="0"/>
        <v>15.154951531659284</v>
      </c>
      <c r="F11">
        <f t="shared" si="1"/>
        <v>5.261121148340715</v>
      </c>
      <c r="I11">
        <v>4.1259606069411721</v>
      </c>
      <c r="J11">
        <f t="shared" si="3"/>
        <v>19.280912138600456</v>
      </c>
      <c r="K11">
        <f t="shared" si="4"/>
        <v>1.1351605413995429</v>
      </c>
      <c r="L11">
        <f t="shared" si="5"/>
        <v>1.1351605413995429</v>
      </c>
      <c r="M11">
        <f t="shared" si="6"/>
        <v>5.56013176085315E-2</v>
      </c>
    </row>
    <row r="12" spans="1:14" x14ac:dyDescent="0.25">
      <c r="A12">
        <v>11</v>
      </c>
      <c r="B12">
        <v>21.510001760000002</v>
      </c>
      <c r="E12">
        <f t="shared" si="0"/>
        <v>16.119341785179223</v>
      </c>
      <c r="F12">
        <f t="shared" si="1"/>
        <v>5.3906599748207782</v>
      </c>
      <c r="I12">
        <v>5.5265906776875937</v>
      </c>
      <c r="J12">
        <f t="shared" si="3"/>
        <v>21.645932462866817</v>
      </c>
      <c r="K12">
        <f t="shared" si="4"/>
        <v>-0.13593070286681552</v>
      </c>
      <c r="L12">
        <f t="shared" si="5"/>
        <v>-0.13593070286681552</v>
      </c>
      <c r="M12">
        <f t="shared" si="6"/>
        <v>-6.3194184911501148E-3</v>
      </c>
    </row>
    <row r="13" spans="1:14" x14ac:dyDescent="0.25">
      <c r="A13">
        <v>12</v>
      </c>
      <c r="B13">
        <v>16.264584719999998</v>
      </c>
      <c r="E13">
        <f t="shared" si="0"/>
        <v>17.083732038699161</v>
      </c>
      <c r="F13">
        <f t="shared" si="1"/>
        <v>-0.81914731869916224</v>
      </c>
      <c r="I13">
        <v>-0.64696727999900827</v>
      </c>
      <c r="J13">
        <f t="shared" si="3"/>
        <v>16.436764758700154</v>
      </c>
      <c r="K13">
        <f t="shared" si="4"/>
        <v>-0.17218003870015508</v>
      </c>
      <c r="L13">
        <f t="shared" si="5"/>
        <v>-0.17218003870015508</v>
      </c>
      <c r="M13">
        <f t="shared" si="6"/>
        <v>-1.058619335595032E-2</v>
      </c>
    </row>
    <row r="14" spans="1:14" x14ac:dyDescent="0.25">
      <c r="A14">
        <v>13</v>
      </c>
      <c r="B14">
        <v>12.8312562</v>
      </c>
      <c r="E14">
        <f t="shared" si="0"/>
        <v>18.048122292219102</v>
      </c>
      <c r="F14">
        <f t="shared" si="1"/>
        <v>-5.2168660922191012</v>
      </c>
      <c r="I14">
        <v>-4.2059216181856174</v>
      </c>
      <c r="J14">
        <f t="shared" si="3"/>
        <v>13.842200674033485</v>
      </c>
      <c r="K14">
        <f t="shared" si="4"/>
        <v>-1.0109444740334848</v>
      </c>
      <c r="L14">
        <f t="shared" si="5"/>
        <v>-1.0109444740334848</v>
      </c>
      <c r="M14">
        <f t="shared" si="6"/>
        <v>-7.8787646219197524E-2</v>
      </c>
    </row>
    <row r="15" spans="1:14" x14ac:dyDescent="0.25">
      <c r="A15">
        <v>14</v>
      </c>
      <c r="B15">
        <v>14.188779889999999</v>
      </c>
      <c r="E15">
        <f t="shared" si="0"/>
        <v>19.012512545739042</v>
      </c>
      <c r="F15">
        <f t="shared" si="1"/>
        <v>-4.8237326557390432</v>
      </c>
      <c r="I15">
        <v>-4.0106587075388891</v>
      </c>
      <c r="J15">
        <f t="shared" si="3"/>
        <v>15.001853838200153</v>
      </c>
      <c r="K15">
        <f t="shared" si="4"/>
        <v>-0.81307394820015411</v>
      </c>
      <c r="L15">
        <f t="shared" si="5"/>
        <v>-0.81307394820015411</v>
      </c>
      <c r="M15">
        <f t="shared" si="6"/>
        <v>-5.7304007427248498E-2</v>
      </c>
    </row>
    <row r="16" spans="1:14" x14ac:dyDescent="0.25">
      <c r="A16">
        <v>15</v>
      </c>
      <c r="B16">
        <v>23.671278709999999</v>
      </c>
      <c r="E16">
        <f t="shared" si="0"/>
        <v>19.97690279925898</v>
      </c>
      <c r="F16">
        <f t="shared" si="1"/>
        <v>3.6943759107410195</v>
      </c>
      <c r="I16">
        <v>4.1259606069411721</v>
      </c>
      <c r="J16">
        <f t="shared" si="3"/>
        <v>24.10286340620015</v>
      </c>
      <c r="K16">
        <f t="shared" si="4"/>
        <v>-0.43158469620015083</v>
      </c>
      <c r="L16">
        <f t="shared" si="5"/>
        <v>-0.43158469620015083</v>
      </c>
      <c r="M16">
        <f t="shared" si="6"/>
        <v>-1.8232420034741369E-2</v>
      </c>
    </row>
    <row r="17" spans="1:13" x14ac:dyDescent="0.25">
      <c r="A17">
        <v>16</v>
      </c>
      <c r="B17">
        <v>28.390164349999999</v>
      </c>
      <c r="E17">
        <f t="shared" si="0"/>
        <v>20.941293052778917</v>
      </c>
      <c r="F17">
        <f t="shared" si="1"/>
        <v>7.448871297221082</v>
      </c>
      <c r="I17">
        <v>5.5265906776875937</v>
      </c>
      <c r="J17">
        <f t="shared" si="3"/>
        <v>26.467883730466511</v>
      </c>
      <c r="K17">
        <f t="shared" si="4"/>
        <v>1.9222806195334883</v>
      </c>
      <c r="L17">
        <f t="shared" si="5"/>
        <v>1.9222806195334883</v>
      </c>
      <c r="M17">
        <f t="shared" si="6"/>
        <v>6.7709386808586347E-2</v>
      </c>
    </row>
    <row r="18" spans="1:13" x14ac:dyDescent="0.25">
      <c r="A18">
        <v>17</v>
      </c>
      <c r="B18">
        <v>20.835711360000001</v>
      </c>
      <c r="E18">
        <f t="shared" si="0"/>
        <v>21.905683306298858</v>
      </c>
      <c r="F18">
        <f t="shared" si="1"/>
        <v>-1.0699719462988568</v>
      </c>
      <c r="I18">
        <v>-0.64696727999900827</v>
      </c>
      <c r="J18">
        <f t="shared" si="3"/>
        <v>21.258716026299851</v>
      </c>
      <c r="K18">
        <f t="shared" si="4"/>
        <v>-0.42300466629984967</v>
      </c>
      <c r="L18">
        <f t="shared" si="5"/>
        <v>-0.42300466629984967</v>
      </c>
      <c r="M18">
        <f t="shared" si="6"/>
        <v>-2.0301906615577615E-2</v>
      </c>
    </row>
    <row r="19" spans="1:13" x14ac:dyDescent="0.25">
      <c r="A19">
        <v>18</v>
      </c>
      <c r="B19">
        <v>17.459056870000001</v>
      </c>
      <c r="E19">
        <f t="shared" si="0"/>
        <v>22.870073559818795</v>
      </c>
      <c r="F19">
        <f t="shared" si="1"/>
        <v>-5.4110166898187941</v>
      </c>
      <c r="I19">
        <v>-4.2059216181856174</v>
      </c>
      <c r="J19">
        <f t="shared" si="3"/>
        <v>18.664151941633179</v>
      </c>
      <c r="K19">
        <f t="shared" si="4"/>
        <v>-1.2050950716331776</v>
      </c>
      <c r="L19">
        <f t="shared" si="5"/>
        <v>-1.2050950716331776</v>
      </c>
      <c r="M19">
        <f t="shared" si="6"/>
        <v>-6.9024064736503576E-2</v>
      </c>
    </row>
    <row r="20" spans="1:13" x14ac:dyDescent="0.25">
      <c r="A20">
        <v>19</v>
      </c>
      <c r="B20">
        <v>20.268778699999999</v>
      </c>
      <c r="E20">
        <f t="shared" si="0"/>
        <v>23.834463813338736</v>
      </c>
      <c r="F20">
        <f t="shared" si="1"/>
        <v>-3.5656851133387377</v>
      </c>
      <c r="I20">
        <v>-4.0106587075388891</v>
      </c>
      <c r="J20">
        <f t="shared" si="3"/>
        <v>19.823805105799849</v>
      </c>
      <c r="K20">
        <f t="shared" si="4"/>
        <v>0.44497359420014959</v>
      </c>
      <c r="L20">
        <f t="shared" si="5"/>
        <v>0.44497359420014959</v>
      </c>
      <c r="M20">
        <f t="shared" si="6"/>
        <v>2.1953646087228218E-2</v>
      </c>
    </row>
    <row r="21" spans="1:13" x14ac:dyDescent="0.25">
      <c r="A21">
        <v>20</v>
      </c>
      <c r="B21">
        <v>30.2214499</v>
      </c>
      <c r="E21">
        <f t="shared" si="0"/>
        <v>24.798854066858674</v>
      </c>
      <c r="F21">
        <f t="shared" si="1"/>
        <v>5.422595833141326</v>
      </c>
      <c r="I21">
        <v>4.1259606069411721</v>
      </c>
      <c r="J21">
        <f t="shared" si="3"/>
        <v>28.924814673799844</v>
      </c>
      <c r="K21">
        <f t="shared" si="4"/>
        <v>1.2966352262001557</v>
      </c>
      <c r="L21">
        <f t="shared" si="5"/>
        <v>1.2966352262001557</v>
      </c>
      <c r="M21">
        <f t="shared" si="6"/>
        <v>4.2904467869364395E-2</v>
      </c>
    </row>
    <row r="22" spans="1:13" x14ac:dyDescent="0.25">
      <c r="A22">
        <v>21</v>
      </c>
      <c r="B22">
        <v>32.66321774</v>
      </c>
      <c r="E22">
        <f t="shared" si="0"/>
        <v>25.763244320378615</v>
      </c>
      <c r="F22">
        <f t="shared" si="1"/>
        <v>6.8999734196213858</v>
      </c>
      <c r="I22">
        <v>5.5265906776875937</v>
      </c>
      <c r="J22">
        <f t="shared" si="3"/>
        <v>31.289834998066208</v>
      </c>
      <c r="K22">
        <f t="shared" si="4"/>
        <v>1.3733827419337921</v>
      </c>
      <c r="L22">
        <f t="shared" si="5"/>
        <v>1.3733827419337921</v>
      </c>
      <c r="M22">
        <f t="shared" si="6"/>
        <v>4.2046768106741711E-2</v>
      </c>
    </row>
    <row r="23" spans="1:13" x14ac:dyDescent="0.25">
      <c r="A23">
        <v>22</v>
      </c>
      <c r="B23">
        <v>27.673420440000001</v>
      </c>
      <c r="E23">
        <f t="shared" si="0"/>
        <v>26.727634573898552</v>
      </c>
      <c r="F23">
        <f t="shared" si="1"/>
        <v>0.9457858661014491</v>
      </c>
      <c r="I23">
        <v>-0.64696727999900827</v>
      </c>
      <c r="J23">
        <f t="shared" si="3"/>
        <v>26.080667293899545</v>
      </c>
      <c r="K23">
        <f t="shared" si="4"/>
        <v>1.5927531461004563</v>
      </c>
      <c r="L23">
        <f t="shared" si="5"/>
        <v>1.5927531461004563</v>
      </c>
      <c r="M23">
        <f t="shared" si="6"/>
        <v>5.7555340856898285E-2</v>
      </c>
    </row>
    <row r="24" spans="1:13" x14ac:dyDescent="0.25">
      <c r="A24">
        <v>23</v>
      </c>
      <c r="B24">
        <v>25.60934756</v>
      </c>
      <c r="E24">
        <f t="shared" si="0"/>
        <v>27.692024827418493</v>
      </c>
      <c r="F24">
        <f t="shared" si="1"/>
        <v>-2.082677267418493</v>
      </c>
      <c r="I24">
        <v>-4.2059216181856174</v>
      </c>
      <c r="J24">
        <f t="shared" si="3"/>
        <v>23.486103209232876</v>
      </c>
      <c r="K24">
        <f t="shared" si="4"/>
        <v>2.1232443507671235</v>
      </c>
      <c r="L24">
        <f t="shared" si="5"/>
        <v>2.1232443507671235</v>
      </c>
      <c r="M24">
        <f t="shared" si="6"/>
        <v>8.2908959152223072E-2</v>
      </c>
    </row>
    <row r="25" spans="1:13" x14ac:dyDescent="0.25">
      <c r="A25">
        <v>24</v>
      </c>
      <c r="B25">
        <v>26.085928989999999</v>
      </c>
      <c r="E25">
        <f t="shared" si="0"/>
        <v>28.65641508093843</v>
      </c>
      <c r="F25">
        <f t="shared" si="1"/>
        <v>-2.5704860909384308</v>
      </c>
      <c r="I25">
        <v>-4.0106587075388891</v>
      </c>
      <c r="J25">
        <f t="shared" si="3"/>
        <v>24.645756373399543</v>
      </c>
      <c r="K25">
        <f t="shared" si="4"/>
        <v>1.4401726166004565</v>
      </c>
      <c r="L25">
        <f t="shared" si="5"/>
        <v>1.4401726166004565</v>
      </c>
      <c r="M25">
        <f t="shared" si="6"/>
        <v>5.5208791573132951E-2</v>
      </c>
    </row>
    <row r="26" spans="1:13" x14ac:dyDescent="0.25">
      <c r="A26">
        <v>25</v>
      </c>
      <c r="B26">
        <v>33.100191639999998</v>
      </c>
      <c r="E26">
        <f t="shared" si="0"/>
        <v>29.620805334458371</v>
      </c>
      <c r="F26">
        <f t="shared" si="1"/>
        <v>3.4793863055416274</v>
      </c>
      <c r="I26">
        <v>4.1259606069411721</v>
      </c>
      <c r="J26">
        <f t="shared" si="3"/>
        <v>33.746765941399545</v>
      </c>
      <c r="K26">
        <f t="shared" si="4"/>
        <v>-0.64657430139954641</v>
      </c>
      <c r="L26">
        <f t="shared" si="5"/>
        <v>-0.64657430139954641</v>
      </c>
      <c r="M26">
        <f t="shared" si="6"/>
        <v>-1.9533853713952287E-2</v>
      </c>
    </row>
    <row r="27" spans="1:13" x14ac:dyDescent="0.25">
      <c r="A27">
        <v>26</v>
      </c>
      <c r="B27">
        <v>34.205774759999997</v>
      </c>
      <c r="E27">
        <f t="shared" si="0"/>
        <v>30.585195587978308</v>
      </c>
      <c r="F27">
        <f t="shared" si="1"/>
        <v>3.6205791720216887</v>
      </c>
      <c r="I27">
        <v>5.5265906776875937</v>
      </c>
      <c r="J27">
        <f t="shared" si="3"/>
        <v>36.111786265665899</v>
      </c>
      <c r="K27">
        <f t="shared" si="4"/>
        <v>-1.9060115056659015</v>
      </c>
      <c r="L27">
        <f t="shared" si="5"/>
        <v>-1.9060115056659015</v>
      </c>
      <c r="M27">
        <f t="shared" si="6"/>
        <v>-5.5721921781896853E-2</v>
      </c>
    </row>
    <row r="28" spans="1:13" x14ac:dyDescent="0.25">
      <c r="A28">
        <v>27</v>
      </c>
      <c r="B28">
        <v>30.75047352</v>
      </c>
      <c r="E28">
        <f t="shared" si="0"/>
        <v>31.549585841498249</v>
      </c>
      <c r="F28">
        <f t="shared" si="1"/>
        <v>-0.7991123214982494</v>
      </c>
      <c r="I28">
        <v>-0.64696727999900827</v>
      </c>
      <c r="J28">
        <f t="shared" si="3"/>
        <v>30.902618561499242</v>
      </c>
      <c r="K28">
        <f t="shared" si="4"/>
        <v>-0.15214504149924224</v>
      </c>
      <c r="L28">
        <f t="shared" si="5"/>
        <v>-0.15214504149924224</v>
      </c>
      <c r="M28">
        <f t="shared" si="6"/>
        <v>-4.9477300374021118E-3</v>
      </c>
    </row>
    <row r="29" spans="1:13" x14ac:dyDescent="0.25">
      <c r="A29">
        <v>28</v>
      </c>
      <c r="B29">
        <v>29.152418900000001</v>
      </c>
      <c r="E29">
        <f t="shared" si="0"/>
        <v>32.513976095018187</v>
      </c>
      <c r="F29">
        <f t="shared" si="1"/>
        <v>-3.361557195018186</v>
      </c>
      <c r="I29">
        <v>-4.2059216181856174</v>
      </c>
      <c r="J29">
        <f t="shared" si="3"/>
        <v>28.30805447683257</v>
      </c>
      <c r="K29">
        <f t="shared" si="4"/>
        <v>0.84436442316743054</v>
      </c>
      <c r="L29">
        <f t="shared" si="5"/>
        <v>0.84436442316743054</v>
      </c>
      <c r="M29">
        <f t="shared" si="6"/>
        <v>2.8963786026257689E-2</v>
      </c>
    </row>
    <row r="30" spans="1:13" x14ac:dyDescent="0.25">
      <c r="A30">
        <v>29</v>
      </c>
      <c r="B30">
        <v>29.858363529999998</v>
      </c>
      <c r="E30">
        <f t="shared" si="0"/>
        <v>33.478366348538131</v>
      </c>
      <c r="F30">
        <f t="shared" si="1"/>
        <v>-3.6200028185381328</v>
      </c>
      <c r="I30">
        <v>-4.0106587075388891</v>
      </c>
      <c r="J30">
        <f t="shared" si="3"/>
        <v>29.467707640999244</v>
      </c>
      <c r="K30">
        <f t="shared" si="4"/>
        <v>0.39065588900075454</v>
      </c>
      <c r="L30">
        <f t="shared" si="5"/>
        <v>0.39065588900075454</v>
      </c>
      <c r="M30">
        <f t="shared" si="6"/>
        <v>1.3083633622728371E-2</v>
      </c>
    </row>
    <row r="31" spans="1:13" x14ac:dyDescent="0.25">
      <c r="A31">
        <v>30</v>
      </c>
      <c r="B31">
        <v>39.52377311</v>
      </c>
      <c r="E31">
        <f>D$2+C$2*A31</f>
        <v>34.442756602058068</v>
      </c>
      <c r="F31">
        <f t="shared" si="1"/>
        <v>5.081016507941932</v>
      </c>
      <c r="I31">
        <v>4.1259606069411721</v>
      </c>
      <c r="J31">
        <f>E31+I31</f>
        <v>38.568717208999239</v>
      </c>
      <c r="K31">
        <f>B31-J31</f>
        <v>0.95505590100076176</v>
      </c>
      <c r="L31">
        <f t="shared" si="5"/>
        <v>0.95505590100076176</v>
      </c>
      <c r="M31">
        <f t="shared" si="6"/>
        <v>2.4164087227773325E-2</v>
      </c>
    </row>
    <row r="32" spans="1:13" x14ac:dyDescent="0.25">
      <c r="A32">
        <v>31</v>
      </c>
      <c r="B32">
        <v>39.264461050000001</v>
      </c>
      <c r="E32">
        <f t="shared" si="0"/>
        <v>35.407146855578006</v>
      </c>
      <c r="F32">
        <f t="shared" si="1"/>
        <v>3.8573141944219955</v>
      </c>
      <c r="I32">
        <v>5.5265906776875937</v>
      </c>
      <c r="J32" s="9">
        <f t="shared" ref="J32:J44" si="7">E32+I32</f>
        <v>40.933737533265599</v>
      </c>
      <c r="M32">
        <f t="shared" si="6"/>
        <v>-4.2513673653635904E-2</v>
      </c>
    </row>
    <row r="33" spans="1:13" x14ac:dyDescent="0.25">
      <c r="A33">
        <v>32</v>
      </c>
      <c r="B33">
        <v>34.124133280000002</v>
      </c>
      <c r="E33">
        <f t="shared" si="0"/>
        <v>36.371537109097943</v>
      </c>
      <c r="F33">
        <f t="shared" si="1"/>
        <v>-2.2474038290979408</v>
      </c>
      <c r="I33">
        <v>-0.64696727999900827</v>
      </c>
      <c r="J33">
        <f t="shared" si="7"/>
        <v>35.724569829098932</v>
      </c>
      <c r="M33">
        <f t="shared" si="6"/>
        <v>-4.6900430729384664E-2</v>
      </c>
    </row>
    <row r="34" spans="1:13" x14ac:dyDescent="0.25">
      <c r="A34">
        <v>33</v>
      </c>
      <c r="B34">
        <v>32.747152389999997</v>
      </c>
      <c r="E34">
        <f t="shared" si="0"/>
        <v>37.33592736261788</v>
      </c>
      <c r="F34">
        <f t="shared" si="1"/>
        <v>-4.5887749726178839</v>
      </c>
      <c r="I34">
        <v>-4.2059216181856174</v>
      </c>
      <c r="J34">
        <f t="shared" si="7"/>
        <v>33.13000574443226</v>
      </c>
      <c r="M34">
        <f t="shared" si="6"/>
        <v>-1.1691195309830232E-2</v>
      </c>
    </row>
    <row r="35" spans="1:13" x14ac:dyDescent="0.25">
      <c r="A35">
        <v>34</v>
      </c>
      <c r="B35">
        <v>36.545160150000001</v>
      </c>
      <c r="E35">
        <f t="shared" si="0"/>
        <v>38.300317616137818</v>
      </c>
      <c r="F35">
        <f t="shared" si="1"/>
        <v>-1.7551574661378169</v>
      </c>
      <c r="I35">
        <v>-4.0106587075388891</v>
      </c>
      <c r="J35" s="9">
        <f t="shared" si="7"/>
        <v>34.289658908598931</v>
      </c>
      <c r="M35">
        <f t="shared" si="6"/>
        <v>6.1718192837118283E-2</v>
      </c>
    </row>
    <row r="36" spans="1:13" x14ac:dyDescent="0.25">
      <c r="A36">
        <v>35</v>
      </c>
      <c r="E36">
        <f t="shared" si="0"/>
        <v>39.264707869657755</v>
      </c>
      <c r="I36">
        <v>4.1259606069411721</v>
      </c>
      <c r="J36">
        <f t="shared" si="7"/>
        <v>43.390668476598925</v>
      </c>
    </row>
    <row r="37" spans="1:13" x14ac:dyDescent="0.25">
      <c r="A37">
        <v>36</v>
      </c>
      <c r="E37">
        <f t="shared" si="0"/>
        <v>40.229098123177693</v>
      </c>
      <c r="I37">
        <v>5.5265906776875937</v>
      </c>
      <c r="J37">
        <f t="shared" si="7"/>
        <v>45.755688800865286</v>
      </c>
    </row>
    <row r="38" spans="1:13" x14ac:dyDescent="0.25">
      <c r="A38">
        <v>37</v>
      </c>
      <c r="E38">
        <f t="shared" si="0"/>
        <v>41.193488376697644</v>
      </c>
      <c r="I38">
        <v>-0.64696727999900827</v>
      </c>
      <c r="J38" s="9">
        <f t="shared" si="7"/>
        <v>40.546521096698633</v>
      </c>
    </row>
    <row r="39" spans="1:13" x14ac:dyDescent="0.25">
      <c r="A39">
        <v>38</v>
      </c>
      <c r="E39">
        <f t="shared" si="0"/>
        <v>42.157878630217581</v>
      </c>
      <c r="I39">
        <v>-4.2059216181856174</v>
      </c>
      <c r="J39">
        <f t="shared" si="7"/>
        <v>37.951957012031961</v>
      </c>
    </row>
    <row r="40" spans="1:13" x14ac:dyDescent="0.25">
      <c r="A40">
        <v>39</v>
      </c>
      <c r="E40">
        <f t="shared" si="0"/>
        <v>43.122268883737519</v>
      </c>
      <c r="I40">
        <v>-4.0106587075388891</v>
      </c>
      <c r="J40">
        <f t="shared" si="7"/>
        <v>39.111610176198631</v>
      </c>
    </row>
    <row r="41" spans="1:13" x14ac:dyDescent="0.25">
      <c r="A41">
        <v>40</v>
      </c>
      <c r="E41">
        <f t="shared" si="0"/>
        <v>44.086659137257456</v>
      </c>
      <c r="I41">
        <v>4.1259606069411721</v>
      </c>
      <c r="J41">
        <f t="shared" si="7"/>
        <v>48.212619744198626</v>
      </c>
    </row>
    <row r="42" spans="1:13" x14ac:dyDescent="0.25">
      <c r="A42">
        <v>41</v>
      </c>
      <c r="E42">
        <f t="shared" si="0"/>
        <v>45.051049390777393</v>
      </c>
      <c r="I42">
        <v>5.5265906776875937</v>
      </c>
      <c r="J42">
        <f t="shared" si="7"/>
        <v>50.577640068464987</v>
      </c>
    </row>
    <row r="43" spans="1:13" x14ac:dyDescent="0.25">
      <c r="A43">
        <v>42</v>
      </c>
      <c r="E43">
        <f t="shared" si="0"/>
        <v>46.015439644297331</v>
      </c>
      <c r="I43">
        <v>-0.64696727999900827</v>
      </c>
      <c r="J43">
        <f t="shared" si="7"/>
        <v>45.36847236429832</v>
      </c>
    </row>
    <row r="44" spans="1:13" x14ac:dyDescent="0.25">
      <c r="A44">
        <v>43</v>
      </c>
      <c r="E44">
        <f t="shared" si="0"/>
        <v>46.979829897817268</v>
      </c>
      <c r="I44">
        <v>-4.2059216181856174</v>
      </c>
      <c r="J44" s="9">
        <f t="shared" si="7"/>
        <v>42.773908279631648</v>
      </c>
    </row>
    <row r="45" spans="1:13" x14ac:dyDescent="0.25">
      <c r="I45">
        <v>-4.0106587075388891</v>
      </c>
    </row>
    <row r="46" spans="1:13" x14ac:dyDescent="0.25">
      <c r="I46">
        <v>4.1259606069411721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Лист6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2015-06-05T18:19:34Z</dcterms:created>
  <dcterms:modified xsi:type="dcterms:W3CDTF">2022-01-25T14:52:43Z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4cbf77d9-60e2-4cce-96f4-e2e06bcd5fe1</vt:lpwstr>
  </property>
</Properties>
</file>