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02904AE-AAB9-4662-99D9-B31FA478C51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M7" i="1"/>
  <c r="N4" i="1"/>
  <c r="M2" i="1"/>
  <c r="J2" i="1"/>
  <c r="K2" i="1"/>
  <c r="B28" i="1"/>
  <c r="M8" i="1" s="1"/>
  <c r="H37" i="1"/>
  <c r="F37" i="1"/>
  <c r="B37" i="1"/>
  <c r="I34" i="1"/>
  <c r="I33" i="1"/>
  <c r="C37" i="1" s="1"/>
  <c r="H34" i="1"/>
  <c r="H33" i="1"/>
  <c r="E34" i="1"/>
  <c r="E33" i="1"/>
  <c r="F34" i="1"/>
  <c r="F33" i="1"/>
  <c r="C34" i="1"/>
  <c r="C33" i="1"/>
  <c r="B34" i="1"/>
  <c r="B33" i="1"/>
  <c r="A34" i="1"/>
  <c r="A33" i="1"/>
  <c r="A37" i="1"/>
  <c r="N7" i="1"/>
  <c r="M6" i="1"/>
  <c r="J8" i="1"/>
  <c r="K14" i="1"/>
  <c r="K5" i="1"/>
  <c r="J13" i="1"/>
  <c r="G2" i="1"/>
  <c r="F2" i="1"/>
  <c r="E2" i="1"/>
  <c r="D2" i="1"/>
  <c r="N6" i="1"/>
  <c r="N9" i="1"/>
  <c r="N13" i="1"/>
  <c r="N17" i="1"/>
  <c r="N21" i="1"/>
  <c r="N25" i="1"/>
  <c r="M3" i="1"/>
  <c r="N3" i="1" s="1"/>
  <c r="M4" i="1"/>
  <c r="M5" i="1"/>
  <c r="N5" i="1" s="1"/>
  <c r="M9" i="1"/>
  <c r="M10" i="1"/>
  <c r="N10" i="1" s="1"/>
  <c r="M11" i="1"/>
  <c r="N11" i="1" s="1"/>
  <c r="M12" i="1"/>
  <c r="N12" i="1" s="1"/>
  <c r="M13" i="1"/>
  <c r="M14" i="1"/>
  <c r="N14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M22" i="1"/>
  <c r="N22" i="1" s="1"/>
  <c r="M23" i="1"/>
  <c r="N23" i="1" s="1"/>
  <c r="M24" i="1"/>
  <c r="N24" i="1" s="1"/>
  <c r="M25" i="1"/>
  <c r="M26" i="1"/>
  <c r="N26" i="1" s="1"/>
  <c r="C27" i="1"/>
  <c r="B27" i="1"/>
  <c r="G3" i="1"/>
  <c r="H3" i="1" s="1"/>
  <c r="I3" i="1" s="1"/>
  <c r="G4" i="1"/>
  <c r="H4" i="1"/>
  <c r="I4" i="1" s="1"/>
  <c r="G5" i="1"/>
  <c r="H5" i="1" s="1"/>
  <c r="G6" i="1"/>
  <c r="H6" i="1" s="1"/>
  <c r="I6" i="1" s="1"/>
  <c r="G7" i="1"/>
  <c r="H7" i="1" s="1"/>
  <c r="I7" i="1" s="1"/>
  <c r="G8" i="1"/>
  <c r="H8" i="1" s="1"/>
  <c r="G9" i="1"/>
  <c r="H9" i="1"/>
  <c r="I9" i="1" s="1"/>
  <c r="G10" i="1"/>
  <c r="H10" i="1" s="1"/>
  <c r="G11" i="1"/>
  <c r="H11" i="1" s="1"/>
  <c r="I11" i="1" s="1"/>
  <c r="G12" i="1"/>
  <c r="H12" i="1" s="1"/>
  <c r="G13" i="1"/>
  <c r="H13" i="1" s="1"/>
  <c r="G14" i="1"/>
  <c r="H14" i="1" s="1"/>
  <c r="G15" i="1"/>
  <c r="H15" i="1" s="1"/>
  <c r="I15" i="1" s="1"/>
  <c r="G16" i="1"/>
  <c r="H16" i="1" s="1"/>
  <c r="G17" i="1"/>
  <c r="H17" i="1" s="1"/>
  <c r="G18" i="1"/>
  <c r="H18" i="1" s="1"/>
  <c r="G19" i="1"/>
  <c r="H19" i="1" s="1"/>
  <c r="I19" i="1" s="1"/>
  <c r="G20" i="1"/>
  <c r="H20" i="1" s="1"/>
  <c r="G21" i="1"/>
  <c r="H21" i="1" s="1"/>
  <c r="G22" i="1"/>
  <c r="H22" i="1" s="1"/>
  <c r="G23" i="1"/>
  <c r="H23" i="1" s="1"/>
  <c r="I23" i="1" s="1"/>
  <c r="G24" i="1"/>
  <c r="H24" i="1" s="1"/>
  <c r="G25" i="1"/>
  <c r="H25" i="1" s="1"/>
  <c r="G26" i="1"/>
  <c r="H26" i="1" s="1"/>
  <c r="H2" i="1"/>
  <c r="L2" i="1" s="1"/>
  <c r="C28" i="1"/>
  <c r="J20" i="1" s="1"/>
  <c r="K20" i="1" s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N8" i="1" l="1"/>
  <c r="N2" i="1"/>
  <c r="N27" i="1" s="1"/>
  <c r="J11" i="1"/>
  <c r="K11" i="1" s="1"/>
  <c r="I2" i="1"/>
  <c r="J19" i="1"/>
  <c r="K19" i="1" s="1"/>
  <c r="J3" i="1"/>
  <c r="K3" i="1" s="1"/>
  <c r="D27" i="1"/>
  <c r="E27" i="1"/>
  <c r="J15" i="1"/>
  <c r="K15" i="1" s="1"/>
  <c r="L6" i="1"/>
  <c r="F27" i="1"/>
  <c r="J24" i="1"/>
  <c r="K24" i="1" s="1"/>
  <c r="J7" i="1"/>
  <c r="K7" i="1" s="1"/>
  <c r="I26" i="1"/>
  <c r="L26" i="1"/>
  <c r="I22" i="1"/>
  <c r="L22" i="1"/>
  <c r="I18" i="1"/>
  <c r="L18" i="1"/>
  <c r="I14" i="1"/>
  <c r="L14" i="1"/>
  <c r="I10" i="1"/>
  <c r="L10" i="1"/>
  <c r="I25" i="1"/>
  <c r="L25" i="1"/>
  <c r="L21" i="1"/>
  <c r="I21" i="1"/>
  <c r="I17" i="1"/>
  <c r="L17" i="1"/>
  <c r="L13" i="1"/>
  <c r="I13" i="1"/>
  <c r="L8" i="1"/>
  <c r="I8" i="1"/>
  <c r="L24" i="1"/>
  <c r="I24" i="1"/>
  <c r="L20" i="1"/>
  <c r="I20" i="1"/>
  <c r="I16" i="1"/>
  <c r="L16" i="1"/>
  <c r="L12" i="1"/>
  <c r="I12" i="1"/>
  <c r="I5" i="1"/>
  <c r="L5" i="1"/>
  <c r="J23" i="1"/>
  <c r="K23" i="1" s="1"/>
  <c r="J18" i="1"/>
  <c r="K18" i="1" s="1"/>
  <c r="J14" i="1"/>
  <c r="J10" i="1"/>
  <c r="K10" i="1" s="1"/>
  <c r="J6" i="1"/>
  <c r="K6" i="1" s="1"/>
  <c r="J25" i="1"/>
  <c r="K25" i="1" s="1"/>
  <c r="L9" i="1"/>
  <c r="J22" i="1"/>
  <c r="K22" i="1" s="1"/>
  <c r="J17" i="1"/>
  <c r="K17" i="1" s="1"/>
  <c r="K13" i="1"/>
  <c r="J9" i="1"/>
  <c r="K9" i="1" s="1"/>
  <c r="J5" i="1"/>
  <c r="L4" i="1"/>
  <c r="J26" i="1"/>
  <c r="K26" i="1" s="1"/>
  <c r="J21" i="1"/>
  <c r="K21" i="1" s="1"/>
  <c r="J16" i="1"/>
  <c r="K16" i="1" s="1"/>
  <c r="J12" i="1"/>
  <c r="K12" i="1" s="1"/>
  <c r="K8" i="1"/>
  <c r="J4" i="1"/>
  <c r="K4" i="1" s="1"/>
  <c r="L23" i="1"/>
  <c r="L19" i="1"/>
  <c r="L15" i="1"/>
  <c r="L11" i="1"/>
  <c r="L7" i="1"/>
  <c r="L3" i="1"/>
  <c r="I27" i="1" l="1"/>
  <c r="K27" i="1"/>
  <c r="L27" i="1"/>
  <c r="L28" i="1" s="1"/>
  <c r="O27" i="1"/>
  <c r="B29" i="1" s="1"/>
</calcChain>
</file>

<file path=xl/sharedStrings.xml><?xml version="1.0" encoding="utf-8"?>
<sst xmlns="http://schemas.openxmlformats.org/spreadsheetml/2006/main" count="24" uniqueCount="24">
  <si>
    <t>X</t>
  </si>
  <si>
    <t>Y</t>
  </si>
  <si>
    <t>XY</t>
  </si>
  <si>
    <t>X*X</t>
  </si>
  <si>
    <t>Y*Y</t>
  </si>
  <si>
    <t>y^</t>
  </si>
  <si>
    <t>y-y^</t>
  </si>
  <si>
    <t>(y-y^)^2</t>
  </si>
  <si>
    <t>y-y_</t>
  </si>
  <si>
    <t>(y-y_)^2</t>
  </si>
  <si>
    <t>Сумма</t>
  </si>
  <si>
    <t>Ср знач</t>
  </si>
  <si>
    <t>|(y-y^)/y|</t>
  </si>
  <si>
    <t>(x-x_)(y-y_)</t>
  </si>
  <si>
    <t>(x-x_)^2</t>
  </si>
  <si>
    <t>x-x_</t>
  </si>
  <si>
    <t>СЛАУ:</t>
  </si>
  <si>
    <t>ОПРЕД:</t>
  </si>
  <si>
    <t>ОПРЕД_1:</t>
  </si>
  <si>
    <t>ОПРЕД_2:</t>
  </si>
  <si>
    <t>a=</t>
  </si>
  <si>
    <t>b=</t>
  </si>
  <si>
    <t>r(x,y)=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</si>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</sst>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Лист1!$B$2:$B$26</c:f>
              <c:numCache>
                <c:formatCode>General</c:formatCode>
                <c:ptCount val="25"/>
                <c:pt idx="0">
                  <c:v>175</c:v>
                </c:pt>
                <c:pt idx="1">
                  <c:v>188</c:v>
                </c:pt>
                <c:pt idx="2">
                  <c:v>178</c:v>
                </c:pt>
                <c:pt idx="3">
                  <c:v>165</c:v>
                </c:pt>
                <c:pt idx="4">
                  <c:v>175</c:v>
                </c:pt>
                <c:pt idx="5">
                  <c:v>185</c:v>
                </c:pt>
                <c:pt idx="6">
                  <c:v>183</c:v>
                </c:pt>
                <c:pt idx="7">
                  <c:v>175</c:v>
                </c:pt>
                <c:pt idx="8">
                  <c:v>183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185</c:v>
                </c:pt>
                <c:pt idx="13">
                  <c:v>173</c:v>
                </c:pt>
                <c:pt idx="14">
                  <c:v>178</c:v>
                </c:pt>
                <c:pt idx="15">
                  <c:v>180</c:v>
                </c:pt>
                <c:pt idx="16">
                  <c:v>173</c:v>
                </c:pt>
                <c:pt idx="17">
                  <c:v>185</c:v>
                </c:pt>
                <c:pt idx="18">
                  <c:v>165</c:v>
                </c:pt>
                <c:pt idx="19">
                  <c:v>185</c:v>
                </c:pt>
                <c:pt idx="20">
                  <c:v>188</c:v>
                </c:pt>
                <c:pt idx="21">
                  <c:v>163</c:v>
                </c:pt>
                <c:pt idx="22">
                  <c:v>183</c:v>
                </c:pt>
                <c:pt idx="23">
                  <c:v>183</c:v>
                </c:pt>
                <c:pt idx="24">
                  <c:v>170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63</c:v>
                </c:pt>
                <c:pt idx="1">
                  <c:v>95</c:v>
                </c:pt>
                <c:pt idx="2">
                  <c:v>67</c:v>
                </c:pt>
                <c:pt idx="3">
                  <c:v>66</c:v>
                </c:pt>
                <c:pt idx="4">
                  <c:v>83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79</c:v>
                </c:pt>
                <c:pt idx="9">
                  <c:v>70</c:v>
                </c:pt>
                <c:pt idx="10">
                  <c:v>84</c:v>
                </c:pt>
                <c:pt idx="11">
                  <c:v>84</c:v>
                </c:pt>
                <c:pt idx="12">
                  <c:v>77</c:v>
                </c:pt>
                <c:pt idx="13">
                  <c:v>75</c:v>
                </c:pt>
                <c:pt idx="14">
                  <c:v>100</c:v>
                </c:pt>
                <c:pt idx="15">
                  <c:v>84</c:v>
                </c:pt>
                <c:pt idx="16">
                  <c:v>82</c:v>
                </c:pt>
                <c:pt idx="17">
                  <c:v>77</c:v>
                </c:pt>
                <c:pt idx="18">
                  <c:v>61</c:v>
                </c:pt>
                <c:pt idx="19">
                  <c:v>79</c:v>
                </c:pt>
                <c:pt idx="20">
                  <c:v>82</c:v>
                </c:pt>
                <c:pt idx="21">
                  <c:v>68</c:v>
                </c:pt>
                <c:pt idx="22">
                  <c:v>77</c:v>
                </c:pt>
                <c:pt idx="23">
                  <c:v>75</c:v>
                </c:pt>
                <c:pt idx="2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4-4654-B91D-CBEE13BF6750}"/>
            </c:ext>
          </c:extLst>
        </c:ser>
        <c:ser>
          <c:idx val="1"/>
          <c:order val="1"/>
          <c:tx>
            <c:v>Регрессия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Лист1!$B$2:$B$26</c:f>
              <c:numCache>
                <c:formatCode>General</c:formatCode>
                <c:ptCount val="25"/>
                <c:pt idx="0">
                  <c:v>175</c:v>
                </c:pt>
                <c:pt idx="1">
                  <c:v>188</c:v>
                </c:pt>
                <c:pt idx="2">
                  <c:v>178</c:v>
                </c:pt>
                <c:pt idx="3">
                  <c:v>165</c:v>
                </c:pt>
                <c:pt idx="4">
                  <c:v>175</c:v>
                </c:pt>
                <c:pt idx="5">
                  <c:v>185</c:v>
                </c:pt>
                <c:pt idx="6">
                  <c:v>183</c:v>
                </c:pt>
                <c:pt idx="7">
                  <c:v>175</c:v>
                </c:pt>
                <c:pt idx="8">
                  <c:v>183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185</c:v>
                </c:pt>
                <c:pt idx="13">
                  <c:v>173</c:v>
                </c:pt>
                <c:pt idx="14">
                  <c:v>178</c:v>
                </c:pt>
                <c:pt idx="15">
                  <c:v>180</c:v>
                </c:pt>
                <c:pt idx="16">
                  <c:v>173</c:v>
                </c:pt>
                <c:pt idx="17">
                  <c:v>185</c:v>
                </c:pt>
                <c:pt idx="18">
                  <c:v>165</c:v>
                </c:pt>
                <c:pt idx="19">
                  <c:v>185</c:v>
                </c:pt>
                <c:pt idx="20">
                  <c:v>188</c:v>
                </c:pt>
                <c:pt idx="21">
                  <c:v>163</c:v>
                </c:pt>
                <c:pt idx="22">
                  <c:v>183</c:v>
                </c:pt>
                <c:pt idx="23">
                  <c:v>183</c:v>
                </c:pt>
                <c:pt idx="24">
                  <c:v>170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0">
                  <c:v>74.180000000000007</c:v>
                </c:pt>
                <c:pt idx="1">
                  <c:v>81.069999999999993</c:v>
                </c:pt>
                <c:pt idx="2">
                  <c:v>75.77000000000001</c:v>
                </c:pt>
                <c:pt idx="3">
                  <c:v>68.88</c:v>
                </c:pt>
                <c:pt idx="4">
                  <c:v>74.180000000000007</c:v>
                </c:pt>
                <c:pt idx="5">
                  <c:v>79.480000000000018</c:v>
                </c:pt>
                <c:pt idx="6">
                  <c:v>78.420000000000016</c:v>
                </c:pt>
                <c:pt idx="7">
                  <c:v>74.180000000000007</c:v>
                </c:pt>
                <c:pt idx="8">
                  <c:v>78.420000000000016</c:v>
                </c:pt>
                <c:pt idx="9">
                  <c:v>83.72</c:v>
                </c:pt>
                <c:pt idx="10">
                  <c:v>81.069999999999993</c:v>
                </c:pt>
                <c:pt idx="11">
                  <c:v>78.420000000000016</c:v>
                </c:pt>
                <c:pt idx="12">
                  <c:v>79.480000000000018</c:v>
                </c:pt>
                <c:pt idx="13">
                  <c:v>73.12</c:v>
                </c:pt>
                <c:pt idx="14">
                  <c:v>75.77000000000001</c:v>
                </c:pt>
                <c:pt idx="15">
                  <c:v>76.830000000000013</c:v>
                </c:pt>
                <c:pt idx="16">
                  <c:v>73.12</c:v>
                </c:pt>
                <c:pt idx="17">
                  <c:v>79.480000000000018</c:v>
                </c:pt>
                <c:pt idx="18">
                  <c:v>68.88</c:v>
                </c:pt>
                <c:pt idx="19">
                  <c:v>79.480000000000018</c:v>
                </c:pt>
                <c:pt idx="20">
                  <c:v>81.069999999999993</c:v>
                </c:pt>
                <c:pt idx="21">
                  <c:v>67.819999999999993</c:v>
                </c:pt>
                <c:pt idx="22">
                  <c:v>78.420000000000016</c:v>
                </c:pt>
                <c:pt idx="23">
                  <c:v>78.420000000000016</c:v>
                </c:pt>
                <c:pt idx="24">
                  <c:v>71.53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4-4654-B91D-CBEE13BF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13776"/>
        <c:axId val="1204781728"/>
      </c:scatterChart>
      <c:valAx>
        <c:axId val="12048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781728"/>
        <c:crosses val="autoZero"/>
        <c:crossBetween val="midCat"/>
      </c:valAx>
      <c:valAx>
        <c:axId val="12047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8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 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Исходные данные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Лист1!$B$2:$B$26</c:f>
              <c:numCache>
                <c:formatCode>General</c:formatCode>
                <c:ptCount val="25"/>
                <c:pt idx="0">
                  <c:v>175</c:v>
                </c:pt>
                <c:pt idx="1">
                  <c:v>188</c:v>
                </c:pt>
                <c:pt idx="2">
                  <c:v>178</c:v>
                </c:pt>
                <c:pt idx="3">
                  <c:v>165</c:v>
                </c:pt>
                <c:pt idx="4">
                  <c:v>175</c:v>
                </c:pt>
                <c:pt idx="5">
                  <c:v>185</c:v>
                </c:pt>
                <c:pt idx="6">
                  <c:v>183</c:v>
                </c:pt>
                <c:pt idx="7">
                  <c:v>175</c:v>
                </c:pt>
                <c:pt idx="8">
                  <c:v>183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185</c:v>
                </c:pt>
                <c:pt idx="13">
                  <c:v>173</c:v>
                </c:pt>
                <c:pt idx="14">
                  <c:v>178</c:v>
                </c:pt>
                <c:pt idx="15">
                  <c:v>180</c:v>
                </c:pt>
                <c:pt idx="16">
                  <c:v>173</c:v>
                </c:pt>
                <c:pt idx="17">
                  <c:v>185</c:v>
                </c:pt>
                <c:pt idx="18">
                  <c:v>165</c:v>
                </c:pt>
                <c:pt idx="19">
                  <c:v>185</c:v>
                </c:pt>
                <c:pt idx="20">
                  <c:v>188</c:v>
                </c:pt>
                <c:pt idx="21">
                  <c:v>163</c:v>
                </c:pt>
                <c:pt idx="22">
                  <c:v>183</c:v>
                </c:pt>
                <c:pt idx="23">
                  <c:v>183</c:v>
                </c:pt>
                <c:pt idx="24">
                  <c:v>170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63</c:v>
                </c:pt>
                <c:pt idx="1">
                  <c:v>95</c:v>
                </c:pt>
                <c:pt idx="2">
                  <c:v>67</c:v>
                </c:pt>
                <c:pt idx="3">
                  <c:v>66</c:v>
                </c:pt>
                <c:pt idx="4">
                  <c:v>83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79</c:v>
                </c:pt>
                <c:pt idx="9">
                  <c:v>70</c:v>
                </c:pt>
                <c:pt idx="10">
                  <c:v>84</c:v>
                </c:pt>
                <c:pt idx="11">
                  <c:v>84</c:v>
                </c:pt>
                <c:pt idx="12">
                  <c:v>77</c:v>
                </c:pt>
                <c:pt idx="13">
                  <c:v>75</c:v>
                </c:pt>
                <c:pt idx="14">
                  <c:v>100</c:v>
                </c:pt>
                <c:pt idx="15">
                  <c:v>84</c:v>
                </c:pt>
                <c:pt idx="16">
                  <c:v>82</c:v>
                </c:pt>
                <c:pt idx="17">
                  <c:v>77</c:v>
                </c:pt>
                <c:pt idx="18">
                  <c:v>61</c:v>
                </c:pt>
                <c:pt idx="19">
                  <c:v>79</c:v>
                </c:pt>
                <c:pt idx="20">
                  <c:v>82</c:v>
                </c:pt>
                <c:pt idx="21">
                  <c:v>68</c:v>
                </c:pt>
                <c:pt idx="22">
                  <c:v>77</c:v>
                </c:pt>
                <c:pt idx="23">
                  <c:v>75</c:v>
                </c:pt>
                <c:pt idx="2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8-41EB-B022-7421C39E91F8}"/>
            </c:ext>
          </c:extLst>
        </c:ser>
        <c:ser>
          <c:idx val="1"/>
          <c:order val="1"/>
          <c:tx>
            <c:v>Линия регрессии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Лист1!$B$2:$B$26</c:f>
              <c:numCache>
                <c:formatCode>General</c:formatCode>
                <c:ptCount val="25"/>
                <c:pt idx="0">
                  <c:v>175</c:v>
                </c:pt>
                <c:pt idx="1">
                  <c:v>188</c:v>
                </c:pt>
                <c:pt idx="2">
                  <c:v>178</c:v>
                </c:pt>
                <c:pt idx="3">
                  <c:v>165</c:v>
                </c:pt>
                <c:pt idx="4">
                  <c:v>175</c:v>
                </c:pt>
                <c:pt idx="5">
                  <c:v>185</c:v>
                </c:pt>
                <c:pt idx="6">
                  <c:v>183</c:v>
                </c:pt>
                <c:pt idx="7">
                  <c:v>175</c:v>
                </c:pt>
                <c:pt idx="8">
                  <c:v>183</c:v>
                </c:pt>
                <c:pt idx="9">
                  <c:v>193</c:v>
                </c:pt>
                <c:pt idx="10">
                  <c:v>188</c:v>
                </c:pt>
                <c:pt idx="11">
                  <c:v>183</c:v>
                </c:pt>
                <c:pt idx="12">
                  <c:v>185</c:v>
                </c:pt>
                <c:pt idx="13">
                  <c:v>173</c:v>
                </c:pt>
                <c:pt idx="14">
                  <c:v>178</c:v>
                </c:pt>
                <c:pt idx="15">
                  <c:v>180</c:v>
                </c:pt>
                <c:pt idx="16">
                  <c:v>173</c:v>
                </c:pt>
                <c:pt idx="17">
                  <c:v>185</c:v>
                </c:pt>
                <c:pt idx="18">
                  <c:v>165</c:v>
                </c:pt>
                <c:pt idx="19">
                  <c:v>185</c:v>
                </c:pt>
                <c:pt idx="20">
                  <c:v>188</c:v>
                </c:pt>
                <c:pt idx="21">
                  <c:v>163</c:v>
                </c:pt>
                <c:pt idx="22">
                  <c:v>183</c:v>
                </c:pt>
                <c:pt idx="23">
                  <c:v>183</c:v>
                </c:pt>
                <c:pt idx="24">
                  <c:v>170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0">
                  <c:v>74.180000000000007</c:v>
                </c:pt>
                <c:pt idx="1">
                  <c:v>81.069999999999993</c:v>
                </c:pt>
                <c:pt idx="2">
                  <c:v>75.77000000000001</c:v>
                </c:pt>
                <c:pt idx="3">
                  <c:v>68.88</c:v>
                </c:pt>
                <c:pt idx="4">
                  <c:v>74.180000000000007</c:v>
                </c:pt>
                <c:pt idx="5">
                  <c:v>79.480000000000018</c:v>
                </c:pt>
                <c:pt idx="6">
                  <c:v>78.420000000000016</c:v>
                </c:pt>
                <c:pt idx="7">
                  <c:v>74.180000000000007</c:v>
                </c:pt>
                <c:pt idx="8">
                  <c:v>78.420000000000016</c:v>
                </c:pt>
                <c:pt idx="9">
                  <c:v>83.72</c:v>
                </c:pt>
                <c:pt idx="10">
                  <c:v>81.069999999999993</c:v>
                </c:pt>
                <c:pt idx="11">
                  <c:v>78.420000000000016</c:v>
                </c:pt>
                <c:pt idx="12">
                  <c:v>79.480000000000018</c:v>
                </c:pt>
                <c:pt idx="13">
                  <c:v>73.12</c:v>
                </c:pt>
                <c:pt idx="14">
                  <c:v>75.77000000000001</c:v>
                </c:pt>
                <c:pt idx="15">
                  <c:v>76.830000000000013</c:v>
                </c:pt>
                <c:pt idx="16">
                  <c:v>73.12</c:v>
                </c:pt>
                <c:pt idx="17">
                  <c:v>79.480000000000018</c:v>
                </c:pt>
                <c:pt idx="18">
                  <c:v>68.88</c:v>
                </c:pt>
                <c:pt idx="19">
                  <c:v>79.480000000000018</c:v>
                </c:pt>
                <c:pt idx="20">
                  <c:v>81.069999999999993</c:v>
                </c:pt>
                <c:pt idx="21">
                  <c:v>67.819999999999993</c:v>
                </c:pt>
                <c:pt idx="22">
                  <c:v>78.420000000000016</c:v>
                </c:pt>
                <c:pt idx="23">
                  <c:v>78.420000000000016</c:v>
                </c:pt>
                <c:pt idx="24">
                  <c:v>71.53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808-41EB-B022-7421C39E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12288"/>
        <c:axId val="1101419344"/>
      </c:scatterChart>
      <c:valAx>
        <c:axId val="11942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19344"/>
        <c:crosses val="autoZero"/>
        <c:crossBetween val="midCat"/>
      </c:valAx>
      <c:valAx>
        <c:axId val="11014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2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50</xdr:row>
      <xdr:rowOff>4762</xdr:rowOff>
    </xdr:from>
    <xdr:to>
      <xdr:col>10</xdr:col>
      <xdr:colOff>333375</xdr:colOff>
      <xdr:row>64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67D20B-97F1-4517-B9DB-AFC4F766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47</xdr:row>
      <xdr:rowOff>176212</xdr:rowOff>
    </xdr:from>
    <xdr:to>
      <xdr:col>22</xdr:col>
      <xdr:colOff>561975</xdr:colOff>
      <xdr:row>62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01B8B9-CF49-4F87-8AE7-BF53310F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2" max="2" width="14.42578125" customWidth="1"/>
    <col min="3" max="3" width="11.42578125" customWidth="1"/>
    <col min="12" max="12" width="10.5703125" customWidth="1"/>
    <col min="15" max="15" width="12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15</v>
      </c>
      <c r="N1" t="s">
        <v>14</v>
      </c>
      <c r="O1" t="s">
        <v>13</v>
      </c>
    </row>
    <row r="2" spans="1:15" x14ac:dyDescent="0.25">
      <c r="A2">
        <v>1</v>
      </c>
      <c r="B2">
        <v>175</v>
      </c>
      <c r="C2">
        <v>63</v>
      </c>
      <c r="D2">
        <f>B2*C2</f>
        <v>11025</v>
      </c>
      <c r="E2">
        <f>B2*B2</f>
        <v>30625</v>
      </c>
      <c r="F2">
        <f>C2*C2</f>
        <v>3969</v>
      </c>
      <c r="G2">
        <f>-18.57+0.53*B2</f>
        <v>74.180000000000007</v>
      </c>
      <c r="H2">
        <f>C2-G2</f>
        <v>-11.180000000000007</v>
      </c>
      <c r="I2">
        <f>(H2)^2</f>
        <v>124.99240000000015</v>
      </c>
      <c r="J2">
        <f>C2-$C$28</f>
        <v>-13.64</v>
      </c>
      <c r="K2">
        <f>J2^2</f>
        <v>186.04960000000003</v>
      </c>
      <c r="L2">
        <f>H2/C2</f>
        <v>-0.17746031746031757</v>
      </c>
      <c r="M2">
        <f>B2-$B$28</f>
        <v>-4.2800000000000011</v>
      </c>
      <c r="N2">
        <f>M2^2</f>
        <v>18.318400000000011</v>
      </c>
      <c r="O2">
        <f>J2*M2</f>
        <v>58.379200000000019</v>
      </c>
    </row>
    <row r="3" spans="1:15" x14ac:dyDescent="0.25">
      <c r="A3">
        <v>2</v>
      </c>
      <c r="B3">
        <v>188</v>
      </c>
      <c r="C3">
        <v>95</v>
      </c>
      <c r="D3">
        <f t="shared" ref="D3:D26" si="0">B3*C3</f>
        <v>17860</v>
      </c>
      <c r="E3">
        <f t="shared" ref="E3:E26" si="1">B3*B3</f>
        <v>35344</v>
      </c>
      <c r="F3">
        <f t="shared" ref="F3:F26" si="2">C3*C3</f>
        <v>9025</v>
      </c>
      <c r="G3">
        <f t="shared" ref="G3:G26" si="3">-18.57+0.53*B3</f>
        <v>81.069999999999993</v>
      </c>
      <c r="H3">
        <f t="shared" ref="H3:H26" si="4">C3-G3</f>
        <v>13.930000000000007</v>
      </c>
      <c r="I3">
        <f t="shared" ref="I3:I26" si="5">(H3)^2</f>
        <v>194.04490000000018</v>
      </c>
      <c r="J3">
        <f t="shared" ref="J3:J26" si="6">C3-$C$28</f>
        <v>18.36</v>
      </c>
      <c r="K3">
        <f t="shared" ref="K3:K26" si="7">J3^2</f>
        <v>337.08959999999996</v>
      </c>
      <c r="L3">
        <f t="shared" ref="L3:L26" si="8">H3/C3</f>
        <v>0.1466315789473685</v>
      </c>
      <c r="M3">
        <f t="shared" ref="M3:M26" si="9">B3-$B$28</f>
        <v>8.7199999999999989</v>
      </c>
      <c r="N3">
        <f t="shared" ref="N3:N26" si="10">M3^2</f>
        <v>76.038399999999982</v>
      </c>
      <c r="O3">
        <f t="shared" ref="O3:O26" si="11">J3*M3</f>
        <v>160.09919999999997</v>
      </c>
    </row>
    <row r="4" spans="1:15" x14ac:dyDescent="0.25">
      <c r="A4">
        <v>3</v>
      </c>
      <c r="B4">
        <v>178</v>
      </c>
      <c r="C4">
        <v>67</v>
      </c>
      <c r="D4">
        <f t="shared" si="0"/>
        <v>11926</v>
      </c>
      <c r="E4">
        <f t="shared" si="1"/>
        <v>31684</v>
      </c>
      <c r="F4">
        <f t="shared" si="2"/>
        <v>4489</v>
      </c>
      <c r="G4">
        <f t="shared" si="3"/>
        <v>75.77000000000001</v>
      </c>
      <c r="H4">
        <f t="shared" si="4"/>
        <v>-8.7700000000000102</v>
      </c>
      <c r="I4">
        <f t="shared" si="5"/>
        <v>76.912900000000178</v>
      </c>
      <c r="J4">
        <f t="shared" si="6"/>
        <v>-9.64</v>
      </c>
      <c r="K4">
        <f t="shared" si="7"/>
        <v>92.929600000000008</v>
      </c>
      <c r="L4">
        <f t="shared" si="8"/>
        <v>-0.13089552238805985</v>
      </c>
      <c r="M4">
        <f t="shared" si="9"/>
        <v>-1.2800000000000011</v>
      </c>
      <c r="N4">
        <f>M4^2</f>
        <v>1.638400000000003</v>
      </c>
      <c r="O4">
        <f t="shared" si="11"/>
        <v>12.339200000000012</v>
      </c>
    </row>
    <row r="5" spans="1:15" x14ac:dyDescent="0.25">
      <c r="A5">
        <v>4</v>
      </c>
      <c r="B5">
        <v>165</v>
      </c>
      <c r="C5">
        <v>66</v>
      </c>
      <c r="D5">
        <f t="shared" si="0"/>
        <v>10890</v>
      </c>
      <c r="E5">
        <f t="shared" si="1"/>
        <v>27225</v>
      </c>
      <c r="F5">
        <f t="shared" si="2"/>
        <v>4356</v>
      </c>
      <c r="G5">
        <f t="shared" si="3"/>
        <v>68.88</v>
      </c>
      <c r="H5">
        <f t="shared" si="4"/>
        <v>-2.8799999999999955</v>
      </c>
      <c r="I5">
        <f t="shared" si="5"/>
        <v>8.2943999999999747</v>
      </c>
      <c r="J5">
        <f t="shared" si="6"/>
        <v>-10.64</v>
      </c>
      <c r="K5">
        <f>J5^2</f>
        <v>113.20960000000001</v>
      </c>
      <c r="L5">
        <f t="shared" si="8"/>
        <v>-4.363636363636357E-2</v>
      </c>
      <c r="M5">
        <f t="shared" si="9"/>
        <v>-14.280000000000001</v>
      </c>
      <c r="N5">
        <f t="shared" si="10"/>
        <v>203.91840000000002</v>
      </c>
      <c r="O5">
        <f t="shared" si="11"/>
        <v>151.93920000000003</v>
      </c>
    </row>
    <row r="6" spans="1:15" x14ac:dyDescent="0.25">
      <c r="A6">
        <v>5</v>
      </c>
      <c r="B6">
        <v>175</v>
      </c>
      <c r="C6">
        <v>83</v>
      </c>
      <c r="D6">
        <f t="shared" si="0"/>
        <v>14525</v>
      </c>
      <c r="E6">
        <f t="shared" si="1"/>
        <v>30625</v>
      </c>
      <c r="F6">
        <f t="shared" si="2"/>
        <v>6889</v>
      </c>
      <c r="G6">
        <f t="shared" si="3"/>
        <v>74.180000000000007</v>
      </c>
      <c r="H6">
        <f t="shared" si="4"/>
        <v>8.8199999999999932</v>
      </c>
      <c r="I6">
        <f t="shared" si="5"/>
        <v>77.792399999999873</v>
      </c>
      <c r="J6">
        <f t="shared" si="6"/>
        <v>6.3599999999999994</v>
      </c>
      <c r="K6">
        <f t="shared" si="7"/>
        <v>40.44959999999999</v>
      </c>
      <c r="L6">
        <f t="shared" si="8"/>
        <v>0.10626506024096377</v>
      </c>
      <c r="M6">
        <f>B6-$B$28</f>
        <v>-4.2800000000000011</v>
      </c>
      <c r="N6">
        <f t="shared" si="10"/>
        <v>18.318400000000011</v>
      </c>
      <c r="O6">
        <f t="shared" si="11"/>
        <v>-27.220800000000004</v>
      </c>
    </row>
    <row r="7" spans="1:15" x14ac:dyDescent="0.25">
      <c r="A7">
        <v>6</v>
      </c>
      <c r="B7">
        <v>185</v>
      </c>
      <c r="C7">
        <v>75</v>
      </c>
      <c r="D7">
        <f t="shared" si="0"/>
        <v>13875</v>
      </c>
      <c r="E7">
        <f t="shared" si="1"/>
        <v>34225</v>
      </c>
      <c r="F7">
        <f t="shared" si="2"/>
        <v>5625</v>
      </c>
      <c r="G7">
        <f t="shared" si="3"/>
        <v>79.480000000000018</v>
      </c>
      <c r="H7">
        <f t="shared" si="4"/>
        <v>-4.4800000000000182</v>
      </c>
      <c r="I7">
        <f t="shared" si="5"/>
        <v>20.070400000000163</v>
      </c>
      <c r="J7">
        <f t="shared" si="6"/>
        <v>-1.6400000000000006</v>
      </c>
      <c r="K7">
        <f t="shared" si="7"/>
        <v>2.6896000000000018</v>
      </c>
      <c r="L7">
        <f t="shared" si="8"/>
        <v>-5.9733333333333576E-2</v>
      </c>
      <c r="M7">
        <f>B7-$B$28</f>
        <v>5.7199999999999989</v>
      </c>
      <c r="N7">
        <f>M7^2</f>
        <v>32.718399999999988</v>
      </c>
      <c r="O7">
        <f t="shared" si="11"/>
        <v>-9.3808000000000007</v>
      </c>
    </row>
    <row r="8" spans="1:15" x14ac:dyDescent="0.25">
      <c r="A8">
        <v>7</v>
      </c>
      <c r="B8">
        <v>183</v>
      </c>
      <c r="C8">
        <v>70</v>
      </c>
      <c r="D8">
        <f t="shared" si="0"/>
        <v>12810</v>
      </c>
      <c r="E8">
        <f t="shared" si="1"/>
        <v>33489</v>
      </c>
      <c r="F8">
        <f t="shared" si="2"/>
        <v>4900</v>
      </c>
      <c r="G8">
        <f t="shared" si="3"/>
        <v>78.420000000000016</v>
      </c>
      <c r="H8">
        <f t="shared" si="4"/>
        <v>-8.4200000000000159</v>
      </c>
      <c r="I8">
        <f t="shared" si="5"/>
        <v>70.89640000000027</v>
      </c>
      <c r="J8">
        <f>C8-$C$28</f>
        <v>-6.6400000000000006</v>
      </c>
      <c r="K8">
        <f t="shared" si="7"/>
        <v>44.089600000000004</v>
      </c>
      <c r="L8">
        <f t="shared" si="8"/>
        <v>-0.12028571428571451</v>
      </c>
      <c r="M8">
        <f>B8-$B$28</f>
        <v>3.7199999999999989</v>
      </c>
      <c r="N8">
        <f t="shared" si="10"/>
        <v>13.838399999999991</v>
      </c>
      <c r="O8">
        <f t="shared" si="11"/>
        <v>-24.700799999999994</v>
      </c>
    </row>
    <row r="9" spans="1:15" x14ac:dyDescent="0.25">
      <c r="A9">
        <v>8</v>
      </c>
      <c r="B9">
        <v>175</v>
      </c>
      <c r="C9">
        <v>77</v>
      </c>
      <c r="D9">
        <f t="shared" si="0"/>
        <v>13475</v>
      </c>
      <c r="E9">
        <f t="shared" si="1"/>
        <v>30625</v>
      </c>
      <c r="F9">
        <f t="shared" si="2"/>
        <v>5929</v>
      </c>
      <c r="G9">
        <f t="shared" si="3"/>
        <v>74.180000000000007</v>
      </c>
      <c r="H9">
        <f t="shared" si="4"/>
        <v>2.8199999999999932</v>
      </c>
      <c r="I9">
        <f t="shared" si="5"/>
        <v>7.9523999999999617</v>
      </c>
      <c r="J9">
        <f t="shared" si="6"/>
        <v>0.35999999999999943</v>
      </c>
      <c r="K9">
        <f t="shared" si="7"/>
        <v>0.1295999999999996</v>
      </c>
      <c r="L9">
        <f t="shared" si="8"/>
        <v>3.6623376623376537E-2</v>
      </c>
      <c r="M9">
        <f t="shared" si="9"/>
        <v>-4.2800000000000011</v>
      </c>
      <c r="N9">
        <f t="shared" si="10"/>
        <v>18.318400000000011</v>
      </c>
      <c r="O9">
        <f t="shared" si="11"/>
        <v>-1.5407999999999979</v>
      </c>
    </row>
    <row r="10" spans="1:15" x14ac:dyDescent="0.25">
      <c r="A10">
        <v>9</v>
      </c>
      <c r="B10">
        <v>183</v>
      </c>
      <c r="C10">
        <v>79</v>
      </c>
      <c r="D10">
        <f t="shared" si="0"/>
        <v>14457</v>
      </c>
      <c r="E10">
        <f t="shared" si="1"/>
        <v>33489</v>
      </c>
      <c r="F10">
        <f t="shared" si="2"/>
        <v>6241</v>
      </c>
      <c r="G10">
        <f t="shared" si="3"/>
        <v>78.420000000000016</v>
      </c>
      <c r="H10">
        <f t="shared" si="4"/>
        <v>0.57999999999998408</v>
      </c>
      <c r="I10">
        <f t="shared" si="5"/>
        <v>0.33639999999998155</v>
      </c>
      <c r="J10">
        <f t="shared" si="6"/>
        <v>2.3599999999999994</v>
      </c>
      <c r="K10">
        <f t="shared" si="7"/>
        <v>5.5695999999999977</v>
      </c>
      <c r="L10">
        <f t="shared" si="8"/>
        <v>7.3417721518985327E-3</v>
      </c>
      <c r="M10">
        <f t="shared" si="9"/>
        <v>3.7199999999999989</v>
      </c>
      <c r="N10">
        <f t="shared" si="10"/>
        <v>13.838399999999991</v>
      </c>
      <c r="O10">
        <f t="shared" si="11"/>
        <v>8.7791999999999959</v>
      </c>
    </row>
    <row r="11" spans="1:15" x14ac:dyDescent="0.25">
      <c r="A11">
        <v>10</v>
      </c>
      <c r="B11">
        <v>193</v>
      </c>
      <c r="C11">
        <v>70</v>
      </c>
      <c r="D11">
        <f t="shared" si="0"/>
        <v>13510</v>
      </c>
      <c r="E11">
        <f t="shared" si="1"/>
        <v>37249</v>
      </c>
      <c r="F11">
        <f t="shared" si="2"/>
        <v>4900</v>
      </c>
      <c r="G11">
        <f t="shared" si="3"/>
        <v>83.72</v>
      </c>
      <c r="H11">
        <f t="shared" si="4"/>
        <v>-13.719999999999999</v>
      </c>
      <c r="I11">
        <f t="shared" si="5"/>
        <v>188.23839999999996</v>
      </c>
      <c r="J11">
        <f t="shared" si="6"/>
        <v>-6.6400000000000006</v>
      </c>
      <c r="K11">
        <f t="shared" si="7"/>
        <v>44.089600000000004</v>
      </c>
      <c r="L11">
        <f t="shared" si="8"/>
        <v>-0.19599999999999998</v>
      </c>
      <c r="M11">
        <f t="shared" si="9"/>
        <v>13.719999999999999</v>
      </c>
      <c r="N11">
        <f t="shared" si="10"/>
        <v>188.23839999999996</v>
      </c>
      <c r="O11">
        <f t="shared" si="11"/>
        <v>-91.100800000000007</v>
      </c>
    </row>
    <row r="12" spans="1:15" x14ac:dyDescent="0.25">
      <c r="A12">
        <v>11</v>
      </c>
      <c r="B12">
        <v>188</v>
      </c>
      <c r="C12">
        <v>84</v>
      </c>
      <c r="D12">
        <f t="shared" si="0"/>
        <v>15792</v>
      </c>
      <c r="E12">
        <f t="shared" si="1"/>
        <v>35344</v>
      </c>
      <c r="F12">
        <f t="shared" si="2"/>
        <v>7056</v>
      </c>
      <c r="G12">
        <f t="shared" si="3"/>
        <v>81.069999999999993</v>
      </c>
      <c r="H12">
        <f t="shared" si="4"/>
        <v>2.9300000000000068</v>
      </c>
      <c r="I12">
        <f t="shared" si="5"/>
        <v>8.5849000000000402</v>
      </c>
      <c r="J12">
        <f t="shared" si="6"/>
        <v>7.3599999999999994</v>
      </c>
      <c r="K12">
        <f t="shared" si="7"/>
        <v>54.169599999999988</v>
      </c>
      <c r="L12">
        <f t="shared" si="8"/>
        <v>3.4880952380952464E-2</v>
      </c>
      <c r="M12">
        <f t="shared" si="9"/>
        <v>8.7199999999999989</v>
      </c>
      <c r="N12">
        <f t="shared" si="10"/>
        <v>76.038399999999982</v>
      </c>
      <c r="O12">
        <f t="shared" si="11"/>
        <v>64.17919999999998</v>
      </c>
    </row>
    <row r="13" spans="1:15" x14ac:dyDescent="0.25">
      <c r="A13">
        <v>12</v>
      </c>
      <c r="B13">
        <v>183</v>
      </c>
      <c r="C13">
        <v>84</v>
      </c>
      <c r="D13">
        <f t="shared" si="0"/>
        <v>15372</v>
      </c>
      <c r="E13">
        <f t="shared" si="1"/>
        <v>33489</v>
      </c>
      <c r="F13">
        <f t="shared" si="2"/>
        <v>7056</v>
      </c>
      <c r="G13">
        <f t="shared" si="3"/>
        <v>78.420000000000016</v>
      </c>
      <c r="H13">
        <f t="shared" si="4"/>
        <v>5.5799999999999841</v>
      </c>
      <c r="I13">
        <f t="shared" si="5"/>
        <v>31.136399999999821</v>
      </c>
      <c r="J13">
        <f>C13-$C$28</f>
        <v>7.3599999999999994</v>
      </c>
      <c r="K13">
        <f t="shared" si="7"/>
        <v>54.169599999999988</v>
      </c>
      <c r="L13">
        <f t="shared" si="8"/>
        <v>6.642857142857124E-2</v>
      </c>
      <c r="M13">
        <f t="shared" si="9"/>
        <v>3.7199999999999989</v>
      </c>
      <c r="N13">
        <f t="shared" si="10"/>
        <v>13.838399999999991</v>
      </c>
      <c r="O13">
        <f t="shared" si="11"/>
        <v>27.37919999999999</v>
      </c>
    </row>
    <row r="14" spans="1:15" x14ac:dyDescent="0.25">
      <c r="A14">
        <v>13</v>
      </c>
      <c r="B14">
        <v>185</v>
      </c>
      <c r="C14">
        <v>77</v>
      </c>
      <c r="D14">
        <f t="shared" si="0"/>
        <v>14245</v>
      </c>
      <c r="E14">
        <f t="shared" si="1"/>
        <v>34225</v>
      </c>
      <c r="F14">
        <f t="shared" si="2"/>
        <v>5929</v>
      </c>
      <c r="G14">
        <f t="shared" si="3"/>
        <v>79.480000000000018</v>
      </c>
      <c r="H14">
        <f t="shared" si="4"/>
        <v>-2.4800000000000182</v>
      </c>
      <c r="I14">
        <f t="shared" si="5"/>
        <v>6.15040000000009</v>
      </c>
      <c r="J14">
        <f t="shared" si="6"/>
        <v>0.35999999999999943</v>
      </c>
      <c r="K14">
        <f>J14^2</f>
        <v>0.1295999999999996</v>
      </c>
      <c r="L14">
        <f t="shared" si="8"/>
        <v>-3.2207792207792442E-2</v>
      </c>
      <c r="M14">
        <f t="shared" si="9"/>
        <v>5.7199999999999989</v>
      </c>
      <c r="N14">
        <f t="shared" si="10"/>
        <v>32.718399999999988</v>
      </c>
      <c r="O14">
        <f t="shared" si="11"/>
        <v>2.0591999999999961</v>
      </c>
    </row>
    <row r="15" spans="1:15" x14ac:dyDescent="0.25">
      <c r="A15">
        <v>14</v>
      </c>
      <c r="B15">
        <v>173</v>
      </c>
      <c r="C15">
        <v>75</v>
      </c>
      <c r="D15">
        <f t="shared" si="0"/>
        <v>12975</v>
      </c>
      <c r="E15">
        <f t="shared" si="1"/>
        <v>29929</v>
      </c>
      <c r="F15">
        <f t="shared" si="2"/>
        <v>5625</v>
      </c>
      <c r="G15">
        <f t="shared" si="3"/>
        <v>73.12</v>
      </c>
      <c r="H15">
        <f t="shared" si="4"/>
        <v>1.8799999999999955</v>
      </c>
      <c r="I15">
        <f t="shared" si="5"/>
        <v>3.5343999999999829</v>
      </c>
      <c r="J15">
        <f t="shared" si="6"/>
        <v>-1.6400000000000006</v>
      </c>
      <c r="K15">
        <f t="shared" si="7"/>
        <v>2.6896000000000018</v>
      </c>
      <c r="L15">
        <f t="shared" si="8"/>
        <v>2.5066666666666605E-2</v>
      </c>
      <c r="M15">
        <f t="shared" si="9"/>
        <v>-6.2800000000000011</v>
      </c>
      <c r="N15">
        <f t="shared" si="10"/>
        <v>39.438400000000016</v>
      </c>
      <c r="O15">
        <f t="shared" si="11"/>
        <v>10.299200000000006</v>
      </c>
    </row>
    <row r="16" spans="1:15" x14ac:dyDescent="0.25">
      <c r="A16">
        <v>15</v>
      </c>
      <c r="B16">
        <v>178</v>
      </c>
      <c r="C16">
        <v>100</v>
      </c>
      <c r="D16">
        <f t="shared" si="0"/>
        <v>17800</v>
      </c>
      <c r="E16">
        <f t="shared" si="1"/>
        <v>31684</v>
      </c>
      <c r="F16">
        <f t="shared" si="2"/>
        <v>10000</v>
      </c>
      <c r="G16">
        <f t="shared" si="3"/>
        <v>75.77000000000001</v>
      </c>
      <c r="H16">
        <f t="shared" si="4"/>
        <v>24.22999999999999</v>
      </c>
      <c r="I16">
        <f t="shared" si="5"/>
        <v>587.09289999999953</v>
      </c>
      <c r="J16">
        <f t="shared" si="6"/>
        <v>23.36</v>
      </c>
      <c r="K16">
        <f t="shared" si="7"/>
        <v>545.68959999999993</v>
      </c>
      <c r="L16">
        <f t="shared" si="8"/>
        <v>0.2422999999999999</v>
      </c>
      <c r="M16">
        <f t="shared" si="9"/>
        <v>-1.2800000000000011</v>
      </c>
      <c r="N16">
        <f t="shared" si="10"/>
        <v>1.638400000000003</v>
      </c>
      <c r="O16">
        <f t="shared" si="11"/>
        <v>-29.900800000000025</v>
      </c>
    </row>
    <row r="17" spans="1:15" x14ac:dyDescent="0.25">
      <c r="A17">
        <v>16</v>
      </c>
      <c r="B17">
        <v>180</v>
      </c>
      <c r="C17">
        <v>84</v>
      </c>
      <c r="D17">
        <f t="shared" si="0"/>
        <v>15120</v>
      </c>
      <c r="E17">
        <f t="shared" si="1"/>
        <v>32400</v>
      </c>
      <c r="F17">
        <f t="shared" si="2"/>
        <v>7056</v>
      </c>
      <c r="G17">
        <f t="shared" si="3"/>
        <v>76.830000000000013</v>
      </c>
      <c r="H17">
        <f t="shared" si="4"/>
        <v>7.1699999999999875</v>
      </c>
      <c r="I17">
        <f t="shared" si="5"/>
        <v>51.408899999999818</v>
      </c>
      <c r="J17">
        <f t="shared" si="6"/>
        <v>7.3599999999999994</v>
      </c>
      <c r="K17">
        <f t="shared" si="7"/>
        <v>54.169599999999988</v>
      </c>
      <c r="L17">
        <f t="shared" si="8"/>
        <v>8.5357142857142715E-2</v>
      </c>
      <c r="M17">
        <f t="shared" si="9"/>
        <v>0.71999999999999886</v>
      </c>
      <c r="N17">
        <f t="shared" si="10"/>
        <v>0.51839999999999842</v>
      </c>
      <c r="O17">
        <f t="shared" si="11"/>
        <v>5.299199999999991</v>
      </c>
    </row>
    <row r="18" spans="1:15" x14ac:dyDescent="0.25">
      <c r="A18">
        <v>17</v>
      </c>
      <c r="B18">
        <v>173</v>
      </c>
      <c r="C18">
        <v>82</v>
      </c>
      <c r="D18">
        <f t="shared" si="0"/>
        <v>14186</v>
      </c>
      <c r="E18">
        <f t="shared" si="1"/>
        <v>29929</v>
      </c>
      <c r="F18">
        <f t="shared" si="2"/>
        <v>6724</v>
      </c>
      <c r="G18">
        <f t="shared" si="3"/>
        <v>73.12</v>
      </c>
      <c r="H18">
        <f t="shared" si="4"/>
        <v>8.8799999999999955</v>
      </c>
      <c r="I18">
        <f t="shared" si="5"/>
        <v>78.854399999999913</v>
      </c>
      <c r="J18">
        <f t="shared" si="6"/>
        <v>5.3599999999999994</v>
      </c>
      <c r="K18">
        <f t="shared" si="7"/>
        <v>28.729599999999994</v>
      </c>
      <c r="L18">
        <f t="shared" si="8"/>
        <v>0.10829268292682921</v>
      </c>
      <c r="M18">
        <f t="shared" si="9"/>
        <v>-6.2800000000000011</v>
      </c>
      <c r="N18">
        <f t="shared" si="10"/>
        <v>39.438400000000016</v>
      </c>
      <c r="O18">
        <f t="shared" si="11"/>
        <v>-33.660800000000002</v>
      </c>
    </row>
    <row r="19" spans="1:15" x14ac:dyDescent="0.25">
      <c r="A19">
        <v>18</v>
      </c>
      <c r="B19">
        <v>185</v>
      </c>
      <c r="C19">
        <v>77</v>
      </c>
      <c r="D19">
        <f t="shared" si="0"/>
        <v>14245</v>
      </c>
      <c r="E19">
        <f t="shared" si="1"/>
        <v>34225</v>
      </c>
      <c r="F19">
        <f t="shared" si="2"/>
        <v>5929</v>
      </c>
      <c r="G19">
        <f t="shared" si="3"/>
        <v>79.480000000000018</v>
      </c>
      <c r="H19">
        <f t="shared" si="4"/>
        <v>-2.4800000000000182</v>
      </c>
      <c r="I19">
        <f t="shared" si="5"/>
        <v>6.15040000000009</v>
      </c>
      <c r="J19">
        <f t="shared" si="6"/>
        <v>0.35999999999999943</v>
      </c>
      <c r="K19">
        <f t="shared" si="7"/>
        <v>0.1295999999999996</v>
      </c>
      <c r="L19">
        <f t="shared" si="8"/>
        <v>-3.2207792207792442E-2</v>
      </c>
      <c r="M19">
        <f t="shared" si="9"/>
        <v>5.7199999999999989</v>
      </c>
      <c r="N19">
        <f t="shared" si="10"/>
        <v>32.718399999999988</v>
      </c>
      <c r="O19">
        <f t="shared" si="11"/>
        <v>2.0591999999999961</v>
      </c>
    </row>
    <row r="20" spans="1:15" x14ac:dyDescent="0.25">
      <c r="A20">
        <v>19</v>
      </c>
      <c r="B20">
        <v>165</v>
      </c>
      <c r="C20">
        <v>61</v>
      </c>
      <c r="D20">
        <f t="shared" si="0"/>
        <v>10065</v>
      </c>
      <c r="E20">
        <f t="shared" si="1"/>
        <v>27225</v>
      </c>
      <c r="F20">
        <f t="shared" si="2"/>
        <v>3721</v>
      </c>
      <c r="G20">
        <f t="shared" si="3"/>
        <v>68.88</v>
      </c>
      <c r="H20">
        <f>C20-G20</f>
        <v>-7.8799999999999955</v>
      </c>
      <c r="I20">
        <f t="shared" si="5"/>
        <v>62.094399999999929</v>
      </c>
      <c r="J20">
        <f>C20-$C$28</f>
        <v>-15.64</v>
      </c>
      <c r="K20">
        <f t="shared" si="7"/>
        <v>244.60960000000003</v>
      </c>
      <c r="L20">
        <f t="shared" si="8"/>
        <v>-0.12918032786885239</v>
      </c>
      <c r="M20">
        <f t="shared" si="9"/>
        <v>-14.280000000000001</v>
      </c>
      <c r="N20">
        <f t="shared" si="10"/>
        <v>203.91840000000002</v>
      </c>
      <c r="O20">
        <f t="shared" si="11"/>
        <v>223.33920000000003</v>
      </c>
    </row>
    <row r="21" spans="1:15" x14ac:dyDescent="0.25">
      <c r="A21">
        <v>20</v>
      </c>
      <c r="B21">
        <v>185</v>
      </c>
      <c r="C21">
        <v>79</v>
      </c>
      <c r="D21">
        <f t="shared" si="0"/>
        <v>14615</v>
      </c>
      <c r="E21">
        <f t="shared" si="1"/>
        <v>34225</v>
      </c>
      <c r="F21">
        <f t="shared" si="2"/>
        <v>6241</v>
      </c>
      <c r="G21">
        <f t="shared" si="3"/>
        <v>79.480000000000018</v>
      </c>
      <c r="H21">
        <f t="shared" si="4"/>
        <v>-0.48000000000001819</v>
      </c>
      <c r="I21">
        <f t="shared" si="5"/>
        <v>0.23040000000001745</v>
      </c>
      <c r="J21">
        <f t="shared" si="6"/>
        <v>2.3599999999999994</v>
      </c>
      <c r="K21">
        <f t="shared" si="7"/>
        <v>5.5695999999999977</v>
      </c>
      <c r="L21">
        <f t="shared" si="8"/>
        <v>-6.0759493670888383E-3</v>
      </c>
      <c r="M21">
        <f t="shared" si="9"/>
        <v>5.7199999999999989</v>
      </c>
      <c r="N21">
        <f t="shared" si="10"/>
        <v>32.718399999999988</v>
      </c>
      <c r="O21">
        <f t="shared" si="11"/>
        <v>13.499199999999995</v>
      </c>
    </row>
    <row r="22" spans="1:15" x14ac:dyDescent="0.25">
      <c r="A22">
        <v>21</v>
      </c>
      <c r="B22">
        <v>188</v>
      </c>
      <c r="C22">
        <v>82</v>
      </c>
      <c r="D22">
        <f t="shared" si="0"/>
        <v>15416</v>
      </c>
      <c r="E22">
        <f t="shared" si="1"/>
        <v>35344</v>
      </c>
      <c r="F22">
        <f t="shared" si="2"/>
        <v>6724</v>
      </c>
      <c r="G22">
        <f t="shared" si="3"/>
        <v>81.069999999999993</v>
      </c>
      <c r="H22">
        <f t="shared" si="4"/>
        <v>0.93000000000000682</v>
      </c>
      <c r="I22">
        <f t="shared" si="5"/>
        <v>0.86490000000001266</v>
      </c>
      <c r="J22">
        <f t="shared" si="6"/>
        <v>5.3599999999999994</v>
      </c>
      <c r="K22">
        <f t="shared" si="7"/>
        <v>28.729599999999994</v>
      </c>
      <c r="L22">
        <f t="shared" si="8"/>
        <v>1.1341463414634229E-2</v>
      </c>
      <c r="M22">
        <f t="shared" si="9"/>
        <v>8.7199999999999989</v>
      </c>
      <c r="N22">
        <f t="shared" si="10"/>
        <v>76.038399999999982</v>
      </c>
      <c r="O22">
        <f t="shared" si="11"/>
        <v>46.73919999999999</v>
      </c>
    </row>
    <row r="23" spans="1:15" x14ac:dyDescent="0.25">
      <c r="A23">
        <v>22</v>
      </c>
      <c r="B23">
        <v>163</v>
      </c>
      <c r="C23">
        <v>68</v>
      </c>
      <c r="D23">
        <f t="shared" si="0"/>
        <v>11084</v>
      </c>
      <c r="E23">
        <f t="shared" si="1"/>
        <v>26569</v>
      </c>
      <c r="F23">
        <f t="shared" si="2"/>
        <v>4624</v>
      </c>
      <c r="G23">
        <f t="shared" si="3"/>
        <v>67.819999999999993</v>
      </c>
      <c r="H23">
        <f t="shared" si="4"/>
        <v>0.18000000000000682</v>
      </c>
      <c r="I23">
        <f t="shared" si="5"/>
        <v>3.2400000000002455E-2</v>
      </c>
      <c r="J23">
        <f t="shared" si="6"/>
        <v>-8.64</v>
      </c>
      <c r="K23">
        <f t="shared" si="7"/>
        <v>74.649600000000007</v>
      </c>
      <c r="L23">
        <f t="shared" si="8"/>
        <v>2.6470588235295123E-3</v>
      </c>
      <c r="M23">
        <f t="shared" si="9"/>
        <v>-16.28</v>
      </c>
      <c r="N23">
        <f t="shared" si="10"/>
        <v>265.03840000000002</v>
      </c>
      <c r="O23">
        <f t="shared" si="11"/>
        <v>140.65920000000003</v>
      </c>
    </row>
    <row r="24" spans="1:15" x14ac:dyDescent="0.25">
      <c r="A24">
        <v>23</v>
      </c>
      <c r="B24">
        <v>183</v>
      </c>
      <c r="C24">
        <v>77</v>
      </c>
      <c r="D24">
        <f t="shared" si="0"/>
        <v>14091</v>
      </c>
      <c r="E24">
        <f t="shared" si="1"/>
        <v>33489</v>
      </c>
      <c r="F24">
        <f t="shared" si="2"/>
        <v>5929</v>
      </c>
      <c r="G24">
        <f t="shared" si="3"/>
        <v>78.420000000000016</v>
      </c>
      <c r="H24">
        <f t="shared" si="4"/>
        <v>-1.4200000000000159</v>
      </c>
      <c r="I24">
        <f t="shared" si="5"/>
        <v>2.0164000000000453</v>
      </c>
      <c r="J24">
        <f t="shared" si="6"/>
        <v>0.35999999999999943</v>
      </c>
      <c r="K24">
        <f t="shared" si="7"/>
        <v>0.1295999999999996</v>
      </c>
      <c r="L24">
        <f t="shared" si="8"/>
        <v>-1.8441558441558648E-2</v>
      </c>
      <c r="M24">
        <f t="shared" si="9"/>
        <v>3.7199999999999989</v>
      </c>
      <c r="N24">
        <f t="shared" si="10"/>
        <v>13.838399999999991</v>
      </c>
      <c r="O24">
        <f t="shared" si="11"/>
        <v>1.3391999999999975</v>
      </c>
    </row>
    <row r="25" spans="1:15" x14ac:dyDescent="0.25">
      <c r="A25">
        <v>24</v>
      </c>
      <c r="B25">
        <v>183</v>
      </c>
      <c r="C25">
        <v>75</v>
      </c>
      <c r="D25">
        <f t="shared" si="0"/>
        <v>13725</v>
      </c>
      <c r="E25">
        <f t="shared" si="1"/>
        <v>33489</v>
      </c>
      <c r="F25">
        <f t="shared" si="2"/>
        <v>5625</v>
      </c>
      <c r="G25">
        <f t="shared" si="3"/>
        <v>78.420000000000016</v>
      </c>
      <c r="H25">
        <f t="shared" si="4"/>
        <v>-3.4200000000000159</v>
      </c>
      <c r="I25">
        <f t="shared" si="5"/>
        <v>11.696400000000109</v>
      </c>
      <c r="J25">
        <f>C25-$C$28</f>
        <v>-1.6400000000000006</v>
      </c>
      <c r="K25">
        <f t="shared" si="7"/>
        <v>2.6896000000000018</v>
      </c>
      <c r="L25">
        <f t="shared" si="8"/>
        <v>-4.560000000000021E-2</v>
      </c>
      <c r="M25">
        <f t="shared" si="9"/>
        <v>3.7199999999999989</v>
      </c>
      <c r="N25">
        <f t="shared" si="10"/>
        <v>13.838399999999991</v>
      </c>
      <c r="O25">
        <f t="shared" si="11"/>
        <v>-6.1008000000000004</v>
      </c>
    </row>
    <row r="26" spans="1:15" ht="15.75" thickBot="1" x14ac:dyDescent="0.3">
      <c r="A26">
        <v>25</v>
      </c>
      <c r="B26">
        <v>170</v>
      </c>
      <c r="C26">
        <v>66</v>
      </c>
      <c r="D26">
        <f t="shared" si="0"/>
        <v>11220</v>
      </c>
      <c r="E26">
        <f t="shared" si="1"/>
        <v>28900</v>
      </c>
      <c r="F26">
        <f t="shared" si="2"/>
        <v>4356</v>
      </c>
      <c r="G26">
        <f t="shared" si="3"/>
        <v>71.53</v>
      </c>
      <c r="H26">
        <f t="shared" si="4"/>
        <v>-5.5300000000000011</v>
      </c>
      <c r="I26">
        <f t="shared" si="5"/>
        <v>30.580900000000014</v>
      </c>
      <c r="J26">
        <f t="shared" si="6"/>
        <v>-10.64</v>
      </c>
      <c r="K26">
        <f t="shared" si="7"/>
        <v>113.20960000000001</v>
      </c>
      <c r="L26">
        <f t="shared" si="8"/>
        <v>-8.37878787878788E-2</v>
      </c>
      <c r="M26">
        <f t="shared" si="9"/>
        <v>-9.2800000000000011</v>
      </c>
      <c r="N26">
        <f t="shared" si="10"/>
        <v>86.118400000000022</v>
      </c>
      <c r="O26">
        <f t="shared" si="11"/>
        <v>98.739200000000011</v>
      </c>
    </row>
    <row r="27" spans="1:15" ht="15.75" thickBot="1" x14ac:dyDescent="0.3">
      <c r="A27" s="1" t="s">
        <v>10</v>
      </c>
      <c r="B27" s="4">
        <f>SUM(B2:B26)</f>
        <v>4482</v>
      </c>
      <c r="C27" s="4">
        <f>SUM(C2:C26)</f>
        <v>1916</v>
      </c>
      <c r="D27" s="4">
        <f>SUM(D2:D26)</f>
        <v>344304</v>
      </c>
      <c r="E27" s="4">
        <f>SUM(E2:E26)</f>
        <v>805046</v>
      </c>
      <c r="F27" s="4">
        <f>SUM(F2:F26)</f>
        <v>148918</v>
      </c>
      <c r="G27" s="2"/>
      <c r="H27" s="2"/>
      <c r="I27" s="2">
        <f>SUM(I2:I26)</f>
        <v>1649.9594999999999</v>
      </c>
      <c r="J27" s="2"/>
      <c r="K27" s="3">
        <f>SUM(K2:K26)</f>
        <v>2075.7599999999998</v>
      </c>
      <c r="L27" s="3">
        <f>SUM(L2:L26)/A26</f>
        <v>-8.0934489409127848E-3</v>
      </c>
      <c r="N27" s="3">
        <f>SUM(N2:N26)</f>
        <v>1513.0400000000002</v>
      </c>
      <c r="O27" s="3">
        <f>SUM(O2:O26)</f>
        <v>803.51999999999987</v>
      </c>
    </row>
    <row r="28" spans="1:15" ht="15.75" thickBot="1" x14ac:dyDescent="0.3">
      <c r="A28" s="7" t="s">
        <v>11</v>
      </c>
      <c r="B28" s="8">
        <f>AVERAGE(B2:B26)</f>
        <v>179.28</v>
      </c>
      <c r="C28" s="8">
        <f>AVERAGE(C2:C26)</f>
        <v>76.64</v>
      </c>
      <c r="D28" s="5"/>
      <c r="E28" s="5"/>
      <c r="F28" s="5"/>
      <c r="G28" s="5"/>
      <c r="H28" s="5"/>
      <c r="I28" s="5"/>
      <c r="J28" s="5"/>
      <c r="K28" s="6"/>
      <c r="L28" s="6">
        <f>ABS(L27)*100</f>
        <v>0.80934489409127852</v>
      </c>
    </row>
    <row r="29" spans="1:15" x14ac:dyDescent="0.25">
      <c r="A29" t="s">
        <v>22</v>
      </c>
      <c r="B29">
        <f>(O27/A26)/((SQRT(N27/A26))*SQRT(K27/A26))</f>
        <v>0.45340146269553588</v>
      </c>
    </row>
    <row r="30" spans="1:15" x14ac:dyDescent="0.25">
      <c r="A30" t="s">
        <v>23</v>
      </c>
      <c r="B30">
        <f>1-I27/K27</f>
        <v>0.2051299283154121</v>
      </c>
    </row>
    <row r="32" spans="1:15" x14ac:dyDescent="0.25">
      <c r="A32" t="s">
        <v>16</v>
      </c>
    </row>
    <row r="33" spans="1:9" x14ac:dyDescent="0.25">
      <c r="A33">
        <f>$A26</f>
        <v>25</v>
      </c>
      <c r="B33">
        <f>$B27</f>
        <v>4482</v>
      </c>
      <c r="C33">
        <f>$C27</f>
        <v>1916</v>
      </c>
      <c r="E33">
        <f>$C27</f>
        <v>1916</v>
      </c>
      <c r="F33">
        <f>$B27</f>
        <v>4482</v>
      </c>
      <c r="H33">
        <f>$A26</f>
        <v>25</v>
      </c>
      <c r="I33">
        <f>$C27</f>
        <v>1916</v>
      </c>
    </row>
    <row r="34" spans="1:9" x14ac:dyDescent="0.25">
      <c r="A34">
        <f>$B27</f>
        <v>4482</v>
      </c>
      <c r="B34">
        <f>$E27</f>
        <v>805046</v>
      </c>
      <c r="C34">
        <f>$D27</f>
        <v>344304</v>
      </c>
      <c r="E34">
        <f>$D27</f>
        <v>344304</v>
      </c>
      <c r="F34">
        <f>$E27</f>
        <v>805046</v>
      </c>
      <c r="H34">
        <f>$B27</f>
        <v>4482</v>
      </c>
      <c r="I34">
        <f>$D27</f>
        <v>344304</v>
      </c>
    </row>
    <row r="36" spans="1:9" x14ac:dyDescent="0.25">
      <c r="A36" t="s">
        <v>17</v>
      </c>
      <c r="B36" t="s">
        <v>18</v>
      </c>
      <c r="C36" t="s">
        <v>19</v>
      </c>
    </row>
    <row r="37" spans="1:9" x14ac:dyDescent="0.25">
      <c r="A37">
        <f>MDETERM(A33:B34)</f>
        <v>37825.999999997948</v>
      </c>
      <c r="B37">
        <f>MDETERM(E33:F34)</f>
        <v>-702391.99999988626</v>
      </c>
      <c r="C37">
        <f>MDETERM(H33:I34)</f>
        <v>20087.999999999964</v>
      </c>
      <c r="E37" t="s">
        <v>20</v>
      </c>
      <c r="F37">
        <f>B37/A37</f>
        <v>-18.569026595461438</v>
      </c>
      <c r="G37" t="s">
        <v>21</v>
      </c>
      <c r="H37">
        <f>C37/A37</f>
        <v>0.53106328980069406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2022-01-02T22:39:35Z</dcterms:modified>
</cp:coreProperties>
</file>