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<sst xmlns="http://schemas.openxmlformats.org/spreadsheetml/2006/main" count="136" uniqueCount="45">
  <si>
    <t xml:space="preserve">AHP</t>
  </si>
  <si>
    <t xml:space="preserve">А1</t>
  </si>
  <si>
    <t xml:space="preserve">А2</t>
  </si>
  <si>
    <t xml:space="preserve">А3</t>
  </si>
  <si>
    <t xml:space="preserve">c1</t>
  </si>
  <si>
    <t xml:space="preserve">c2</t>
  </si>
  <si>
    <t xml:space="preserve">c3</t>
  </si>
  <si>
    <t xml:space="preserve">% удовлетворения критериям</t>
  </si>
  <si>
    <t xml:space="preserve">w*(1)</t>
  </si>
  <si>
    <t xml:space="preserve">С1</t>
  </si>
  <si>
    <t xml:space="preserve">Отлично</t>
  </si>
  <si>
    <t xml:space="preserve">w*(2)</t>
  </si>
  <si>
    <t xml:space="preserve">С2</t>
  </si>
  <si>
    <t xml:space="preserve">Очень хорошо</t>
  </si>
  <si>
    <t xml:space="preserve">w*(3)</t>
  </si>
  <si>
    <t xml:space="preserve">С3</t>
  </si>
  <si>
    <t xml:space="preserve">Хорошо</t>
  </si>
  <si>
    <t xml:space="preserve">Посредственно</t>
  </si>
  <si>
    <t xml:space="preserve">max(w*)</t>
  </si>
  <si>
    <t xml:space="preserve">П3</t>
  </si>
  <si>
    <t xml:space="preserve">Нет навыка</t>
  </si>
  <si>
    <t xml:space="preserve">L</t>
  </si>
  <si>
    <t xml:space="preserve">w</t>
  </si>
  <si>
    <t xml:space="preserve">wn</t>
  </si>
  <si>
    <t xml:space="preserve">C1</t>
  </si>
  <si>
    <t xml:space="preserve">A1</t>
  </si>
  <si>
    <t xml:space="preserve">A2</t>
  </si>
  <si>
    <t xml:space="preserve">A3</t>
  </si>
  <si>
    <t xml:space="preserve">C2</t>
  </si>
  <si>
    <t xml:space="preserve">C3</t>
  </si>
  <si>
    <t xml:space="preserve">А4</t>
  </si>
  <si>
    <t xml:space="preserve">w*(4)</t>
  </si>
  <si>
    <t xml:space="preserve">П1</t>
  </si>
  <si>
    <t xml:space="preserve">A4</t>
  </si>
  <si>
    <t xml:space="preserve">B'1=</t>
  </si>
  <si>
    <t xml:space="preserve">B*1=</t>
  </si>
  <si>
    <t xml:space="preserve">B'2=</t>
  </si>
  <si>
    <t xml:space="preserve">B*2=</t>
  </si>
  <si>
    <t xml:space="preserve">B'3=</t>
  </si>
  <si>
    <t xml:space="preserve">B*3=</t>
  </si>
  <si>
    <t xml:space="preserve">w*(1)=</t>
  </si>
  <si>
    <t xml:space="preserve">B=</t>
  </si>
  <si>
    <t xml:space="preserve">w*(2)=</t>
  </si>
  <si>
    <t xml:space="preserve">w*(3)=</t>
  </si>
  <si>
    <t xml:space="preserve">w*(4)=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</si>
</sst>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E2F0D9"/>
        <bgColor rgb="FFD9D9D9"/>
      </patternFill>
    </fill>
    <fill>
      <patternFill patternType="solid">
        <fgColor rgb="FFF8CBAD"/>
        <bgColor rgb="FFD9D9D9"/>
      </patternFill>
    </fill>
    <fill>
      <patternFill patternType="solid">
        <fgColor rgb="FFFFD428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3FAF46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D428"/>
      <rgbColor rgb="FFFF9900"/>
      <rgbColor rgb="FFFF6600"/>
      <rgbColor rgb="FF59595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1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I58" activeCellId="0" sqref="I58"/>
    </sheetView>
  </sheetViews>
  <sheetFormatPr defaultColWidth="10.5" defaultRowHeight="16" zeroHeight="false" outlineLevelRow="0" outlineLevelCol="0"/>
  <cols>
    <col collapsed="false" customWidth="true" hidden="false" outlineLevel="0" max="13" min="13" style="0" width="10.59"/>
    <col collapsed="false" customWidth="true" hidden="false" outlineLevel="0" max="20" min="20" style="0" width="10.71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H2" s="2" t="s">
        <v>6</v>
      </c>
      <c r="J2" s="0" t="s">
        <v>7</v>
      </c>
      <c r="M2" s="2" t="s">
        <v>8</v>
      </c>
      <c r="N2" s="3" t="n">
        <f aca="false">$G$9*F16+$G$10*F22+$G$11*F28+$G$12*F34</f>
        <v>0.280577228037796</v>
      </c>
    </row>
    <row r="3" customFormat="false" ht="15" hidden="false" customHeight="false" outlineLevel="0" collapsed="false">
      <c r="A3" s="2" t="s">
        <v>9</v>
      </c>
      <c r="B3" s="3" t="n">
        <f aca="false">$F3*J7</f>
        <v>0.0004</v>
      </c>
      <c r="C3" s="3" t="n">
        <f aca="false">$F3*J6</f>
        <v>0.08</v>
      </c>
      <c r="D3" s="3" t="n">
        <f aca="false">$F3*J4</f>
        <v>0.32</v>
      </c>
      <c r="F3" s="3" t="n">
        <v>0.4</v>
      </c>
      <c r="G3" s="3" t="n">
        <v>0.2</v>
      </c>
      <c r="H3" s="3" t="n">
        <v>0.3</v>
      </c>
      <c r="J3" s="0" t="n">
        <v>1</v>
      </c>
      <c r="K3" s="0" t="s">
        <v>10</v>
      </c>
      <c r="M3" s="2" t="s">
        <v>11</v>
      </c>
      <c r="N3" s="3" t="n">
        <f aca="false">$G$9*F17+$G$10*F23+$G$11*F29+$G$12*F35</f>
        <v>0.0894606309672927</v>
      </c>
    </row>
    <row r="4" customFormat="false" ht="15" hidden="false" customHeight="false" outlineLevel="0" collapsed="false">
      <c r="A4" s="2" t="s">
        <v>12</v>
      </c>
      <c r="B4" s="3" t="n">
        <f aca="false">$G3*J3</f>
        <v>0.2</v>
      </c>
      <c r="C4" s="3" t="n">
        <f aca="false">$G3*J7</f>
        <v>0.0002</v>
      </c>
      <c r="D4" s="3" t="n">
        <f aca="false">$G3*J6</f>
        <v>0.04</v>
      </c>
      <c r="J4" s="0" t="n">
        <v>0.8</v>
      </c>
      <c r="K4" s="0" t="s">
        <v>13</v>
      </c>
      <c r="M4" s="2" t="s">
        <v>14</v>
      </c>
      <c r="N4" s="3" t="n">
        <f aca="false">$G$9*F18+$G$10*F24+$G$11*F30+$G$12*F36</f>
        <v>0.629962140994911</v>
      </c>
    </row>
    <row r="5" customFormat="false" ht="15" hidden="false" customHeight="false" outlineLevel="0" collapsed="false">
      <c r="A5" s="2" t="s">
        <v>15</v>
      </c>
      <c r="B5" s="3" t="n">
        <f aca="false">$H3*J6</f>
        <v>0.06</v>
      </c>
      <c r="C5" s="3" t="n">
        <f aca="false">$H3*J7</f>
        <v>0.0003</v>
      </c>
      <c r="D5" s="3" t="n">
        <f aca="false">$H3*J5</f>
        <v>0.15</v>
      </c>
      <c r="J5" s="0" t="n">
        <v>0.5</v>
      </c>
      <c r="K5" s="0" t="s">
        <v>16</v>
      </c>
    </row>
    <row r="6" customFormat="false" ht="15" hidden="false" customHeight="false" outlineLevel="0" collapsed="false">
      <c r="J6" s="0" t="n">
        <v>0.2</v>
      </c>
      <c r="K6" s="0" t="s">
        <v>17</v>
      </c>
      <c r="M6" s="4" t="s">
        <v>18</v>
      </c>
      <c r="N6" s="3" t="n">
        <f aca="false">MAX(N2:N4)</f>
        <v>0.629962140994911</v>
      </c>
      <c r="O6" s="0" t="s">
        <v>19</v>
      </c>
    </row>
    <row r="7" customFormat="false" ht="15" hidden="false" customHeight="false" outlineLevel="0" collapsed="false">
      <c r="J7" s="0" t="n">
        <v>0.001</v>
      </c>
      <c r="K7" s="0" t="s">
        <v>20</v>
      </c>
      <c r="M7" s="4" t="s">
        <v>21</v>
      </c>
      <c r="N7" s="3" t="n">
        <f aca="false">B12*G9+C12*G10+D12*G11</f>
        <v>3</v>
      </c>
    </row>
    <row r="8" customFormat="false" ht="15" hidden="false" customHeight="false" outlineLevel="0" collapsed="false">
      <c r="A8" s="2"/>
      <c r="B8" s="2" t="s">
        <v>9</v>
      </c>
      <c r="C8" s="2" t="s">
        <v>12</v>
      </c>
      <c r="D8" s="2" t="s">
        <v>15</v>
      </c>
      <c r="F8" s="2" t="s">
        <v>22</v>
      </c>
      <c r="G8" s="2" t="s">
        <v>23</v>
      </c>
    </row>
    <row r="9" customFormat="false" ht="15" hidden="false" customHeight="false" outlineLevel="0" collapsed="false">
      <c r="A9" s="2" t="s">
        <v>9</v>
      </c>
      <c r="B9" s="5" t="n">
        <f aca="false">$F$3/F$3</f>
        <v>1</v>
      </c>
      <c r="C9" s="5" t="n">
        <f aca="false">$F$3/G$3</f>
        <v>2</v>
      </c>
      <c r="D9" s="5" t="n">
        <f aca="false">$F$3/H$3</f>
        <v>1.33333333333333</v>
      </c>
      <c r="F9" s="6" t="n">
        <f aca="false">GEOMEAN(B9:D9)</f>
        <v>1.38672254870127</v>
      </c>
      <c r="G9" s="6" t="n">
        <f aca="false">F9/$F$12</f>
        <v>0.444444444444444</v>
      </c>
    </row>
    <row r="10" customFormat="false" ht="15" hidden="false" customHeight="false" outlineLevel="0" collapsed="false">
      <c r="A10" s="2" t="s">
        <v>12</v>
      </c>
      <c r="B10" s="5" t="n">
        <f aca="false">$G$3/F$3</f>
        <v>0.5</v>
      </c>
      <c r="C10" s="5" t="n">
        <f aca="false">$G$3/G$3</f>
        <v>1</v>
      </c>
      <c r="D10" s="5" t="n">
        <f aca="false">$G$3/H$3</f>
        <v>0.666666666666667</v>
      </c>
      <c r="F10" s="6" t="n">
        <f aca="false">GEOMEAN(B10:D10)</f>
        <v>0.693361274350635</v>
      </c>
      <c r="G10" s="6" t="n">
        <f aca="false">F10/$F$12</f>
        <v>0.222222222222222</v>
      </c>
    </row>
    <row r="11" customFormat="false" ht="15" hidden="false" customHeight="false" outlineLevel="0" collapsed="false">
      <c r="A11" s="2" t="s">
        <v>15</v>
      </c>
      <c r="B11" s="5" t="n">
        <f aca="false">$H$3/F$3</f>
        <v>0.75</v>
      </c>
      <c r="C11" s="5" t="n">
        <f aca="false">$H$3/G$3</f>
        <v>1.5</v>
      </c>
      <c r="D11" s="5" t="n">
        <f aca="false">$H$3/H$3</f>
        <v>1</v>
      </c>
      <c r="F11" s="6" t="n">
        <f aca="false">GEOMEAN(B11:D11)</f>
        <v>1.04004191152595</v>
      </c>
      <c r="G11" s="6" t="n">
        <f aca="false">F11/$F$12</f>
        <v>0.333333333333333</v>
      </c>
    </row>
    <row r="12" customFormat="false" ht="15" hidden="false" customHeight="false" outlineLevel="0" collapsed="false">
      <c r="B12" s="0" t="n">
        <f aca="false">SUM(B9:B11)</f>
        <v>2.25</v>
      </c>
      <c r="C12" s="0" t="n">
        <f aca="false">SUM(C9:C11)</f>
        <v>4.5</v>
      </c>
      <c r="D12" s="0" t="n">
        <f aca="false">SUM(D9:D11)</f>
        <v>3</v>
      </c>
      <c r="F12" s="6" t="n">
        <f aca="false">SUM(F9:F11)</f>
        <v>3.12012573457786</v>
      </c>
      <c r="G12" s="6" t="n">
        <f aca="false">SUM(G9:G11)</f>
        <v>1</v>
      </c>
    </row>
    <row r="13" customFormat="false" ht="15" hidden="false" customHeight="false" outlineLevel="0" collapsed="false"/>
    <row r="15" customFormat="false" ht="16" hidden="false" customHeight="false" outlineLevel="0" collapsed="false">
      <c r="A15" s="7" t="s">
        <v>24</v>
      </c>
      <c r="B15" s="2" t="s">
        <v>25</v>
      </c>
      <c r="C15" s="2" t="s">
        <v>26</v>
      </c>
      <c r="D15" s="2" t="s">
        <v>27</v>
      </c>
      <c r="E15" s="2" t="s">
        <v>22</v>
      </c>
      <c r="F15" s="2" t="s">
        <v>23</v>
      </c>
    </row>
    <row r="16" customFormat="false" ht="15" hidden="false" customHeight="false" outlineLevel="0" collapsed="false">
      <c r="A16" s="2" t="s">
        <v>25</v>
      </c>
      <c r="B16" s="3" t="n">
        <f aca="false">$B$3/B$3</f>
        <v>1</v>
      </c>
      <c r="C16" s="3" t="n">
        <f aca="false">$B$3/C$3</f>
        <v>0.005</v>
      </c>
      <c r="D16" s="3" t="n">
        <f aca="false">$B$3/D$3</f>
        <v>0.00125</v>
      </c>
      <c r="E16" s="6" t="n">
        <f aca="false">GEOMEAN(B16:D16)</f>
        <v>0.0184201574932019</v>
      </c>
      <c r="F16" s="6" t="n">
        <f aca="false">E16/$E$19</f>
        <v>0.000999000999000999</v>
      </c>
    </row>
    <row r="17" customFormat="false" ht="15" hidden="false" customHeight="false" outlineLevel="0" collapsed="false">
      <c r="A17" s="2" t="s">
        <v>26</v>
      </c>
      <c r="B17" s="3" t="n">
        <f aca="false">$C$3/B$3</f>
        <v>200</v>
      </c>
      <c r="C17" s="3" t="n">
        <f aca="false">$C$3/C$3</f>
        <v>1</v>
      </c>
      <c r="D17" s="3" t="n">
        <f aca="false">$C$3/D$3</f>
        <v>0.25</v>
      </c>
      <c r="E17" s="6" t="n">
        <f aca="false">GEOMEAN(B17:D17)</f>
        <v>3.68403149864039</v>
      </c>
      <c r="F17" s="6" t="n">
        <f aca="false">E17/$E$19</f>
        <v>0.1998001998002</v>
      </c>
    </row>
    <row r="18" customFormat="false" ht="15" hidden="false" customHeight="false" outlineLevel="0" collapsed="false">
      <c r="A18" s="2" t="s">
        <v>27</v>
      </c>
      <c r="B18" s="3" t="n">
        <f aca="false">$D$3/B$3</f>
        <v>800</v>
      </c>
      <c r="C18" s="3" t="n">
        <f aca="false">$D$3/C$3</f>
        <v>4</v>
      </c>
      <c r="D18" s="3" t="n">
        <f aca="false">$D$3/D$3</f>
        <v>1</v>
      </c>
      <c r="E18" s="6" t="n">
        <f aca="false">GEOMEAN(B18:D18)</f>
        <v>14.7361259945615</v>
      </c>
      <c r="F18" s="6" t="n">
        <f aca="false">E18/$E$19</f>
        <v>0.799200799200799</v>
      </c>
    </row>
    <row r="19" customFormat="false" ht="15" hidden="false" customHeight="false" outlineLevel="0" collapsed="false">
      <c r="E19" s="6" t="n">
        <f aca="false">SUM(E16:E18)</f>
        <v>18.4385776506951</v>
      </c>
      <c r="F19" s="6" t="n">
        <f aca="false">SUM(F15:F18)</f>
        <v>1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7" t="s">
        <v>28</v>
      </c>
      <c r="B21" s="2" t="s">
        <v>25</v>
      </c>
      <c r="C21" s="2" t="s">
        <v>26</v>
      </c>
      <c r="D21" s="2" t="s">
        <v>27</v>
      </c>
      <c r="E21" s="2" t="s">
        <v>22</v>
      </c>
      <c r="F21" s="2" t="s">
        <v>23</v>
      </c>
    </row>
    <row r="22" customFormat="false" ht="15" hidden="false" customHeight="false" outlineLevel="0" collapsed="false">
      <c r="A22" s="2" t="s">
        <v>25</v>
      </c>
      <c r="B22" s="3" t="n">
        <f aca="false">$B$4/B$4</f>
        <v>1</v>
      </c>
      <c r="C22" s="3" t="n">
        <f aca="false">$B$4/C$4</f>
        <v>1000</v>
      </c>
      <c r="D22" s="3" t="n">
        <f aca="false">$B$4/D$4</f>
        <v>5</v>
      </c>
      <c r="E22" s="6" t="n">
        <f aca="false">GEOMEAN(B22:D22)</f>
        <v>17.099759466767</v>
      </c>
      <c r="F22" s="6" t="n">
        <f aca="false">E22/$E$25</f>
        <v>0.832639467110741</v>
      </c>
    </row>
    <row r="23" customFormat="false" ht="15" hidden="false" customHeight="false" outlineLevel="0" collapsed="false">
      <c r="A23" s="2" t="s">
        <v>26</v>
      </c>
      <c r="B23" s="3" t="n">
        <f aca="false">$C$4/B$4</f>
        <v>0.001</v>
      </c>
      <c r="C23" s="3" t="n">
        <f aca="false">$C$4/C$4</f>
        <v>1</v>
      </c>
      <c r="D23" s="3" t="n">
        <f aca="false">$C$4/D$4</f>
        <v>0.005</v>
      </c>
      <c r="E23" s="6" t="n">
        <f aca="false">GEOMEAN(B23:D23)</f>
        <v>0.017099759466767</v>
      </c>
      <c r="F23" s="6" t="n">
        <f aca="false">E23/$E$25</f>
        <v>0.000832639467110741</v>
      </c>
    </row>
    <row r="24" customFormat="false" ht="15" hidden="false" customHeight="false" outlineLevel="0" collapsed="false">
      <c r="A24" s="2" t="s">
        <v>27</v>
      </c>
      <c r="B24" s="3" t="n">
        <f aca="false">$D$4/B$4</f>
        <v>0.2</v>
      </c>
      <c r="C24" s="3" t="n">
        <f aca="false">$D$4/C$4</f>
        <v>200</v>
      </c>
      <c r="D24" s="3" t="n">
        <f aca="false">$D$4/D$4</f>
        <v>1</v>
      </c>
      <c r="E24" s="6" t="n">
        <f aca="false">GEOMEAN(B24:D24)</f>
        <v>3.41995189335339</v>
      </c>
      <c r="F24" s="6" t="n">
        <f aca="false">E24/$E$25</f>
        <v>0.166527893422148</v>
      </c>
    </row>
    <row r="25" customFormat="false" ht="15" hidden="false" customHeight="false" outlineLevel="0" collapsed="false">
      <c r="A25" s="8"/>
      <c r="B25" s="9"/>
      <c r="C25" s="9"/>
      <c r="D25" s="9"/>
      <c r="E25" s="6" t="n">
        <f aca="false">SUM(E22:E24)</f>
        <v>20.5368111195871</v>
      </c>
      <c r="F25" s="6" t="n">
        <f aca="false">SUM(F21:F24)</f>
        <v>1</v>
      </c>
    </row>
    <row r="26" customFormat="false" ht="15" hidden="false" customHeight="false" outlineLevel="0" collapsed="false"/>
    <row r="27" customFormat="false" ht="15" hidden="false" customHeight="false" outlineLevel="0" collapsed="false">
      <c r="A27" s="7" t="s">
        <v>29</v>
      </c>
      <c r="B27" s="10" t="s">
        <v>25</v>
      </c>
      <c r="C27" s="10" t="s">
        <v>26</v>
      </c>
      <c r="D27" s="10" t="s">
        <v>27</v>
      </c>
      <c r="E27" s="2" t="s">
        <v>22</v>
      </c>
      <c r="F27" s="2" t="s">
        <v>23</v>
      </c>
    </row>
    <row r="28" customFormat="false" ht="15" hidden="false" customHeight="false" outlineLevel="0" collapsed="false">
      <c r="A28" s="11" t="s">
        <v>25</v>
      </c>
      <c r="B28" s="3" t="n">
        <f aca="false">$B$5/B$5</f>
        <v>1</v>
      </c>
      <c r="C28" s="3" t="n">
        <f aca="false">$B$5/C$5</f>
        <v>200</v>
      </c>
      <c r="D28" s="3" t="n">
        <f aca="false">$B$5/D$5</f>
        <v>0.4</v>
      </c>
      <c r="E28" s="6" t="n">
        <f aca="false">GEOMEAN(B28:D28)</f>
        <v>4.30886938006377</v>
      </c>
      <c r="F28" s="6" t="n">
        <f aca="false">E28/$E$31</f>
        <v>0.285306704707561</v>
      </c>
    </row>
    <row r="29" customFormat="false" ht="15" hidden="false" customHeight="false" outlineLevel="0" collapsed="false">
      <c r="A29" s="11" t="s">
        <v>26</v>
      </c>
      <c r="B29" s="3" t="n">
        <f aca="false">$C$5/B$5</f>
        <v>0.005</v>
      </c>
      <c r="C29" s="3" t="n">
        <f aca="false">$C$5/C$5</f>
        <v>1</v>
      </c>
      <c r="D29" s="3" t="n">
        <f aca="false">$C$5/D$5</f>
        <v>0.002</v>
      </c>
      <c r="E29" s="6" t="n">
        <f aca="false">GEOMEAN(B29:D29)</f>
        <v>0.0215443469003188</v>
      </c>
      <c r="F29" s="6" t="n">
        <f aca="false">E29/$E$31</f>
        <v>0.0014265335235378</v>
      </c>
    </row>
    <row r="30" customFormat="false" ht="15" hidden="false" customHeight="false" outlineLevel="0" collapsed="false">
      <c r="A30" s="11" t="s">
        <v>27</v>
      </c>
      <c r="B30" s="3" t="n">
        <f aca="false">$D$5/B$5</f>
        <v>2.5</v>
      </c>
      <c r="C30" s="3" t="n">
        <f aca="false">$D$5/C$5</f>
        <v>500</v>
      </c>
      <c r="D30" s="3" t="n">
        <f aca="false">$D$5/D$5</f>
        <v>1</v>
      </c>
      <c r="E30" s="6" t="n">
        <f aca="false">GEOMEAN(B30:D30)</f>
        <v>10.7721734501594</v>
      </c>
      <c r="F30" s="6" t="n">
        <f aca="false">E30/$E$31</f>
        <v>0.713266761768901</v>
      </c>
    </row>
    <row r="31" customFormat="false" ht="15" hidden="false" customHeight="false" outlineLevel="0" collapsed="false">
      <c r="A31" s="12"/>
      <c r="B31" s="9"/>
      <c r="C31" s="9"/>
      <c r="D31" s="9"/>
      <c r="E31" s="6" t="n">
        <f aca="false">SUM(E28:E30)</f>
        <v>15.1025871771235</v>
      </c>
      <c r="F31" s="6" t="n">
        <f aca="false">SUM(F27:F30)</f>
        <v>1</v>
      </c>
    </row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15" hidden="false" customHeight="false" outlineLevel="0" collapsed="false">
      <c r="A43" s="2"/>
      <c r="B43" s="2" t="s">
        <v>1</v>
      </c>
      <c r="C43" s="2" t="s">
        <v>2</v>
      </c>
      <c r="D43" s="2" t="s">
        <v>3</v>
      </c>
      <c r="E43" s="2" t="s">
        <v>30</v>
      </c>
      <c r="G43" s="2" t="s">
        <v>4</v>
      </c>
      <c r="H43" s="2" t="s">
        <v>5</v>
      </c>
      <c r="I43" s="2" t="s">
        <v>6</v>
      </c>
      <c r="K43" s="0" t="s">
        <v>7</v>
      </c>
      <c r="N43" s="2" t="s">
        <v>8</v>
      </c>
      <c r="O43" s="3" t="n">
        <f aca="false">$G$9*G57+$G$10*G64+$G$11*G71+$G$12*F75</f>
        <v>13.678170042979</v>
      </c>
    </row>
    <row r="44" customFormat="false" ht="15" hidden="false" customHeight="false" outlineLevel="0" collapsed="false">
      <c r="A44" s="2" t="s">
        <v>9</v>
      </c>
      <c r="B44" s="3" t="n">
        <f aca="false">$G44*K48</f>
        <v>0.0004</v>
      </c>
      <c r="C44" s="3" t="n">
        <f aca="false">$G44*K47</f>
        <v>0.08</v>
      </c>
      <c r="D44" s="3" t="n">
        <f aca="false">$G44*K45</f>
        <v>0.32</v>
      </c>
      <c r="E44" s="3" t="n">
        <f aca="false">$G44*K48</f>
        <v>0.0004</v>
      </c>
      <c r="G44" s="3" t="n">
        <v>0.4</v>
      </c>
      <c r="H44" s="3" t="n">
        <v>0.2</v>
      </c>
      <c r="I44" s="3" t="n">
        <v>0.3</v>
      </c>
      <c r="K44" s="0" t="n">
        <v>1</v>
      </c>
      <c r="L44" s="0" t="s">
        <v>10</v>
      </c>
      <c r="N44" s="2" t="s">
        <v>11</v>
      </c>
      <c r="O44" s="3" t="n">
        <f aca="false">$G$9*G58+$G$10*G65+$G$11*G72+$G$12*F76</f>
        <v>0.0892120673674023</v>
      </c>
    </row>
    <row r="45" customFormat="false" ht="15" hidden="false" customHeight="false" outlineLevel="0" collapsed="false">
      <c r="A45" s="2" t="s">
        <v>12</v>
      </c>
      <c r="B45" s="3" t="n">
        <f aca="false">$H44*K44</f>
        <v>0.2</v>
      </c>
      <c r="C45" s="3" t="n">
        <f aca="false">$H44*K48</f>
        <v>0.0002</v>
      </c>
      <c r="D45" s="3" t="n">
        <f aca="false">$H44*K47</f>
        <v>0.04</v>
      </c>
      <c r="E45" s="3" t="n">
        <f aca="false">$H44*K46</f>
        <v>0.1</v>
      </c>
      <c r="K45" s="0" t="n">
        <v>0.8</v>
      </c>
      <c r="L45" s="0" t="s">
        <v>13</v>
      </c>
      <c r="N45" s="2" t="s">
        <v>14</v>
      </c>
      <c r="O45" s="3" t="n">
        <f aca="false">$G$9*G59+$G$10*G66+$G$11*G73+$G$12*F77</f>
        <v>0.565953937256303</v>
      </c>
    </row>
    <row r="46" customFormat="false" ht="15" hidden="false" customHeight="false" outlineLevel="0" collapsed="false">
      <c r="A46" s="2" t="s">
        <v>15</v>
      </c>
      <c r="B46" s="3" t="n">
        <f aca="false">$I44*K47</f>
        <v>0.06</v>
      </c>
      <c r="C46" s="3" t="n">
        <f aca="false">$I44*K48</f>
        <v>0.0003</v>
      </c>
      <c r="D46" s="3" t="n">
        <f aca="false">$I44*K46</f>
        <v>0.15</v>
      </c>
      <c r="E46" s="3" t="n">
        <f aca="false">$I44*K47</f>
        <v>0.06</v>
      </c>
      <c r="K46" s="0" t="n">
        <v>0.5</v>
      </c>
      <c r="L46" s="0" t="s">
        <v>16</v>
      </c>
      <c r="N46" s="2" t="s">
        <v>31</v>
      </c>
      <c r="O46" s="3" t="n">
        <f aca="false">$G$9*G60+$G$10*G67+$G$11*G74+$G$12*F78</f>
        <v>0.13975647120046</v>
      </c>
    </row>
    <row r="47" customFormat="false" ht="15" hidden="false" customHeight="false" outlineLevel="0" collapsed="false">
      <c r="K47" s="0" t="n">
        <v>0.2</v>
      </c>
      <c r="L47" s="0" t="s">
        <v>17</v>
      </c>
    </row>
    <row r="48" customFormat="false" ht="15" hidden="false" customHeight="false" outlineLevel="0" collapsed="false">
      <c r="K48" s="0" t="n">
        <v>0.001</v>
      </c>
      <c r="L48" s="0" t="s">
        <v>20</v>
      </c>
      <c r="N48" s="4" t="s">
        <v>18</v>
      </c>
      <c r="O48" s="3" t="n">
        <f aca="false">MAX(O43:O46)</f>
        <v>13.678170042979</v>
      </c>
      <c r="P48" s="0" t="s">
        <v>32</v>
      </c>
    </row>
    <row r="49" customFormat="false" ht="15" hidden="false" customHeight="false" outlineLevel="0" collapsed="false">
      <c r="A49" s="2"/>
      <c r="B49" s="2" t="s">
        <v>9</v>
      </c>
      <c r="C49" s="2" t="s">
        <v>12</v>
      </c>
      <c r="D49" s="2" t="s">
        <v>15</v>
      </c>
      <c r="F49" s="2" t="s">
        <v>22</v>
      </c>
      <c r="G49" s="2" t="s">
        <v>23</v>
      </c>
      <c r="N49" s="4" t="s">
        <v>21</v>
      </c>
      <c r="O49" s="3" t="n">
        <f aca="false">B53*G50+C53*G51+D53*G52</f>
        <v>3</v>
      </c>
    </row>
    <row r="50" customFormat="false" ht="15" hidden="false" customHeight="false" outlineLevel="0" collapsed="false">
      <c r="A50" s="2" t="s">
        <v>9</v>
      </c>
      <c r="B50" s="5" t="n">
        <f aca="false">$G$44/G$44</f>
        <v>1</v>
      </c>
      <c r="C50" s="5" t="n">
        <f aca="false">$G$44/H$44</f>
        <v>2</v>
      </c>
      <c r="D50" s="5" t="n">
        <f aca="false">$G$44/I$44</f>
        <v>1.33333333333333</v>
      </c>
      <c r="F50" s="6" t="n">
        <f aca="false">GEOMEAN(B50:D50)</f>
        <v>1.38672254870127</v>
      </c>
      <c r="G50" s="6" t="n">
        <f aca="false">F50/$F$53</f>
        <v>0.444444444444444</v>
      </c>
    </row>
    <row r="51" customFormat="false" ht="15" hidden="false" customHeight="false" outlineLevel="0" collapsed="false">
      <c r="A51" s="2" t="s">
        <v>12</v>
      </c>
      <c r="B51" s="5" t="n">
        <f aca="false">$H$44/G$44</f>
        <v>0.5</v>
      </c>
      <c r="C51" s="5" t="n">
        <f aca="false">$H$44/H$44</f>
        <v>1</v>
      </c>
      <c r="D51" s="5" t="n">
        <f aca="false">$H$44/I$44</f>
        <v>0.666666666666667</v>
      </c>
      <c r="F51" s="6" t="n">
        <f aca="false">GEOMEAN(B51:D51)</f>
        <v>0.693361274350635</v>
      </c>
      <c r="G51" s="6" t="n">
        <f aca="false">F51/$F$53</f>
        <v>0.222222222222222</v>
      </c>
    </row>
    <row r="52" customFormat="false" ht="15" hidden="false" customHeight="false" outlineLevel="0" collapsed="false">
      <c r="A52" s="2" t="s">
        <v>15</v>
      </c>
      <c r="B52" s="5" t="n">
        <f aca="false">$I$44/G$44</f>
        <v>0.75</v>
      </c>
      <c r="C52" s="5" t="n">
        <f aca="false">$I$44/H$44</f>
        <v>1.5</v>
      </c>
      <c r="D52" s="5" t="n">
        <f aca="false">$I$44/I$44</f>
        <v>1</v>
      </c>
      <c r="F52" s="6" t="n">
        <f aca="false">GEOMEAN(B52:D52)</f>
        <v>1.04004191152595</v>
      </c>
      <c r="G52" s="6" t="n">
        <f aca="false">F52/$F$53</f>
        <v>0.333333333333333</v>
      </c>
    </row>
    <row r="53" customFormat="false" ht="15" hidden="false" customHeight="false" outlineLevel="0" collapsed="false">
      <c r="B53" s="0" t="n">
        <f aca="false">SUM(B50:B52)</f>
        <v>2.25</v>
      </c>
      <c r="C53" s="0" t="n">
        <f aca="false">SUM(C50:C52)</f>
        <v>4.5</v>
      </c>
      <c r="D53" s="0" t="n">
        <f aca="false">SUM(D50:D52)</f>
        <v>3</v>
      </c>
      <c r="F53" s="6" t="n">
        <f aca="false">SUM(F50:F52)</f>
        <v>3.12012573457786</v>
      </c>
      <c r="G53" s="6" t="n">
        <f aca="false">F53/$F$53</f>
        <v>1</v>
      </c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>
      <c r="A56" s="7" t="s">
        <v>24</v>
      </c>
      <c r="B56" s="2" t="s">
        <v>25</v>
      </c>
      <c r="C56" s="2" t="s">
        <v>26</v>
      </c>
      <c r="D56" s="2" t="s">
        <v>27</v>
      </c>
      <c r="E56" s="2" t="s">
        <v>33</v>
      </c>
      <c r="F56" s="2" t="s">
        <v>22</v>
      </c>
      <c r="G56" s="2" t="s">
        <v>23</v>
      </c>
    </row>
    <row r="57" customFormat="false" ht="15" hidden="false" customHeight="false" outlineLevel="0" collapsed="false">
      <c r="A57" s="2" t="s">
        <v>25</v>
      </c>
      <c r="B57" s="3" t="n">
        <f aca="false">$B$44/B$44</f>
        <v>1</v>
      </c>
      <c r="C57" s="3" t="n">
        <f aca="false">$B$44/C$44</f>
        <v>0.005</v>
      </c>
      <c r="D57" s="3" t="n">
        <f aca="false">$B$44/D$44</f>
        <v>0.00125</v>
      </c>
      <c r="E57" s="3" t="n">
        <f aca="false">$B$44/E$44</f>
        <v>1</v>
      </c>
      <c r="F57" s="6" t="n">
        <f aca="false">GEOMEAN(B57:E57)</f>
        <v>0.05</v>
      </c>
      <c r="G57" s="6" t="n">
        <f aca="false">F57/$F$61</f>
        <v>0.000998003992015968</v>
      </c>
      <c r="K57" s="4" t="n">
        <f aca="false">$G57</f>
        <v>0.000998003992015968</v>
      </c>
      <c r="L57" s="4" t="n">
        <f aca="false">$G$57</f>
        <v>0.000998003992015968</v>
      </c>
      <c r="M57" s="13" t="n">
        <f aca="false">$G57</f>
        <v>0.000998003992015968</v>
      </c>
      <c r="N57" s="13" t="n">
        <f aca="false">$G$58</f>
        <v>0.199600798403194</v>
      </c>
      <c r="O57" s="14" t="n">
        <f aca="false">$G57</f>
        <v>0.000998003992015968</v>
      </c>
      <c r="P57" s="14" t="n">
        <f aca="false">$G$59</f>
        <v>0.798403193612774</v>
      </c>
      <c r="Q57" s="15" t="n">
        <f aca="false">$G57</f>
        <v>0.000998003992015968</v>
      </c>
      <c r="R57" s="15" t="n">
        <f aca="false">$G$60</f>
        <v>0.000998003992015968</v>
      </c>
      <c r="U57" s="4" t="n">
        <f aca="false">K57/SUM(K57:L57)</f>
        <v>0.5</v>
      </c>
      <c r="V57" s="4" t="n">
        <f aca="false">K57/SUM(K57:L57)</f>
        <v>0.5</v>
      </c>
      <c r="W57" s="13" t="n">
        <f aca="false">M57/SUM(M57:N57)</f>
        <v>0.00497512437810945</v>
      </c>
      <c r="X57" s="13" t="n">
        <f aca="false">M57/SUM(M57:N57)</f>
        <v>0.00497512437810945</v>
      </c>
      <c r="Y57" s="14" t="n">
        <f aca="false">O57/SUM(O57:P57)</f>
        <v>0.00124843945068664</v>
      </c>
      <c r="Z57" s="14" t="n">
        <f aca="false">O57/SUM(O57:P57)</f>
        <v>0.00124843945068664</v>
      </c>
      <c r="AA57" s="14" t="n">
        <f aca="false">Q57/SUM(Q57:R57)</f>
        <v>0.5</v>
      </c>
      <c r="AB57" s="14" t="n">
        <f aca="false">Q57/SUM(Q57:R57)</f>
        <v>0.5</v>
      </c>
    </row>
    <row r="58" customFormat="false" ht="15" hidden="false" customHeight="false" outlineLevel="0" collapsed="false">
      <c r="A58" s="2" t="s">
        <v>26</v>
      </c>
      <c r="B58" s="3" t="n">
        <f aca="false">$C$44/B$44</f>
        <v>200</v>
      </c>
      <c r="C58" s="3" t="n">
        <f aca="false">$C$44/C$44</f>
        <v>1</v>
      </c>
      <c r="D58" s="3" t="n">
        <f aca="false">$C$44/D$44</f>
        <v>0.25</v>
      </c>
      <c r="E58" s="3" t="n">
        <f aca="false">$C$44/E$44</f>
        <v>200</v>
      </c>
      <c r="F58" s="6" t="n">
        <f aca="false">GEOMEAN(B58:E58)</f>
        <v>10</v>
      </c>
      <c r="G58" s="6" t="n">
        <f aca="false">F58/$F$61</f>
        <v>0.199600798403194</v>
      </c>
      <c r="J58" s="0" t="s">
        <v>34</v>
      </c>
      <c r="K58" s="4" t="n">
        <f aca="false">$G58</f>
        <v>0.199600798403194</v>
      </c>
      <c r="L58" s="4" t="n">
        <f aca="false">$G$57</f>
        <v>0.000998003992015968</v>
      </c>
      <c r="M58" s="13" t="n">
        <f aca="false">$G58</f>
        <v>0.199600798403194</v>
      </c>
      <c r="N58" s="13" t="n">
        <f aca="false">$G$58</f>
        <v>0.199600798403194</v>
      </c>
      <c r="O58" s="14" t="n">
        <f aca="false">$G58</f>
        <v>0.199600798403194</v>
      </c>
      <c r="P58" s="14" t="n">
        <f aca="false">$G$59</f>
        <v>0.798403193612774</v>
      </c>
      <c r="Q58" s="15" t="n">
        <f aca="false">$G58</f>
        <v>0.199600798403194</v>
      </c>
      <c r="R58" s="15" t="n">
        <f aca="false">$G$60</f>
        <v>0.000998003992015968</v>
      </c>
      <c r="T58" s="0" t="s">
        <v>35</v>
      </c>
      <c r="U58" s="4" t="n">
        <f aca="false">K58/SUM(K58:L58)</f>
        <v>0.99502487562189</v>
      </c>
      <c r="V58" s="4" t="n">
        <f aca="false">K58/SUM(K58:L58)</f>
        <v>0.99502487562189</v>
      </c>
      <c r="W58" s="13" t="n">
        <f aca="false">M58/SUM(M58:N58)</f>
        <v>0.5</v>
      </c>
      <c r="X58" s="13" t="n">
        <f aca="false">M58/SUM(M58:N58)</f>
        <v>0.5</v>
      </c>
      <c r="Y58" s="14" t="n">
        <f aca="false">O58/SUM(O58:P58)</f>
        <v>0.2</v>
      </c>
      <c r="Z58" s="14" t="n">
        <f aca="false">O58/SUM(O58:P58)</f>
        <v>0.2</v>
      </c>
      <c r="AA58" s="14" t="n">
        <f aca="false">Q58/SUM(Q58:R58)</f>
        <v>0.99502487562189</v>
      </c>
      <c r="AB58" s="14" t="n">
        <f aca="false">Q58/SUM(Q58:R58)</f>
        <v>0.99502487562189</v>
      </c>
    </row>
    <row r="59" customFormat="false" ht="15" hidden="false" customHeight="false" outlineLevel="0" collapsed="false">
      <c r="A59" s="2" t="s">
        <v>27</v>
      </c>
      <c r="B59" s="3" t="n">
        <f aca="false">$D$44/B$44</f>
        <v>800</v>
      </c>
      <c r="C59" s="3" t="n">
        <f aca="false">$D$44/C$44</f>
        <v>4</v>
      </c>
      <c r="D59" s="3" t="n">
        <f aca="false">$D$44/D$44</f>
        <v>1</v>
      </c>
      <c r="E59" s="3" t="n">
        <f aca="false">$D$44/E$44</f>
        <v>800</v>
      </c>
      <c r="F59" s="6" t="n">
        <f aca="false">GEOMEAN(B59:E59)</f>
        <v>40</v>
      </c>
      <c r="G59" s="6" t="n">
        <f aca="false">F59/$F$61</f>
        <v>0.798403193612774</v>
      </c>
      <c r="K59" s="4" t="n">
        <f aca="false">$G59</f>
        <v>0.798403193612774</v>
      </c>
      <c r="L59" s="4" t="n">
        <f aca="false">$G$57</f>
        <v>0.000998003992015968</v>
      </c>
      <c r="M59" s="13" t="n">
        <f aca="false">$G59</f>
        <v>0.798403193612774</v>
      </c>
      <c r="N59" s="13" t="n">
        <f aca="false">$G$58</f>
        <v>0.199600798403194</v>
      </c>
      <c r="O59" s="14" t="n">
        <f aca="false">$G59</f>
        <v>0.798403193612774</v>
      </c>
      <c r="P59" s="14" t="n">
        <f aca="false">$G$59</f>
        <v>0.798403193612774</v>
      </c>
      <c r="Q59" s="15" t="n">
        <f aca="false">$G59</f>
        <v>0.798403193612774</v>
      </c>
      <c r="R59" s="15" t="n">
        <f aca="false">$G$60</f>
        <v>0.000998003992015968</v>
      </c>
      <c r="U59" s="4" t="n">
        <f aca="false">K59/SUM(K59:L59)</f>
        <v>0.998751560549313</v>
      </c>
      <c r="V59" s="4" t="n">
        <f aca="false">K59/SUM(K59:L59)</f>
        <v>0.998751560549313</v>
      </c>
      <c r="W59" s="13" t="n">
        <f aca="false">M59/SUM(M59:N59)</f>
        <v>0.8</v>
      </c>
      <c r="X59" s="13" t="n">
        <f aca="false">M59/SUM(M59:N59)</f>
        <v>0.8</v>
      </c>
      <c r="Y59" s="14" t="n">
        <f aca="false">O59/SUM(O59:P59)</f>
        <v>0.5</v>
      </c>
      <c r="Z59" s="14" t="n">
        <f aca="false">O59/SUM(O59:P59)</f>
        <v>0.5</v>
      </c>
      <c r="AA59" s="14" t="n">
        <f aca="false">Q59/SUM(Q59:R59)</f>
        <v>0.998751560549313</v>
      </c>
      <c r="AB59" s="14" t="n">
        <f aca="false">Q59/SUM(Q59:R59)</f>
        <v>0.998751560549313</v>
      </c>
    </row>
    <row r="60" customFormat="false" ht="15" hidden="false" customHeight="false" outlineLevel="0" collapsed="false">
      <c r="A60" s="2" t="s">
        <v>33</v>
      </c>
      <c r="B60" s="3" t="n">
        <f aca="false">$E44/B44</f>
        <v>1</v>
      </c>
      <c r="C60" s="3" t="n">
        <f aca="false">$E44/C44</f>
        <v>0.005</v>
      </c>
      <c r="D60" s="3" t="n">
        <f aca="false">$E44/D44</f>
        <v>0.00125</v>
      </c>
      <c r="E60" s="3" t="n">
        <f aca="false">$E44/E44</f>
        <v>1</v>
      </c>
      <c r="F60" s="6" t="n">
        <f aca="false">GEOMEAN(B60:E60)</f>
        <v>0.05</v>
      </c>
      <c r="G60" s="6" t="n">
        <f aca="false">F60/$F$61</f>
        <v>0.000998003992015968</v>
      </c>
      <c r="K60" s="4" t="n">
        <f aca="false">$G60</f>
        <v>0.000998003992015968</v>
      </c>
      <c r="L60" s="4" t="n">
        <f aca="false">$G$57</f>
        <v>0.000998003992015968</v>
      </c>
      <c r="M60" s="13" t="n">
        <f aca="false">$G60</f>
        <v>0.000998003992015968</v>
      </c>
      <c r="N60" s="13" t="n">
        <f aca="false">$G$58</f>
        <v>0.199600798403194</v>
      </c>
      <c r="O60" s="14" t="n">
        <f aca="false">$G60</f>
        <v>0.000998003992015968</v>
      </c>
      <c r="P60" s="14" t="n">
        <f aca="false">$G$59</f>
        <v>0.798403193612774</v>
      </c>
      <c r="Q60" s="15" t="n">
        <f aca="false">$G60</f>
        <v>0.000998003992015968</v>
      </c>
      <c r="R60" s="15" t="n">
        <f aca="false">$G$60</f>
        <v>0.000998003992015968</v>
      </c>
      <c r="U60" s="4" t="n">
        <f aca="false">K60/SUM(K60:L60)</f>
        <v>0.5</v>
      </c>
      <c r="V60" s="4" t="n">
        <f aca="false">K60/SUM(K60:L60)</f>
        <v>0.5</v>
      </c>
      <c r="W60" s="13" t="n">
        <f aca="false">M60/SUM(M60:N60)</f>
        <v>0.00497512437810945</v>
      </c>
      <c r="X60" s="13" t="n">
        <f aca="false">M60/SUM(M60:N60)</f>
        <v>0.00497512437810945</v>
      </c>
      <c r="Y60" s="14" t="n">
        <f aca="false">O60/SUM(O60:P60)</f>
        <v>0.00124843945068664</v>
      </c>
      <c r="Z60" s="14" t="n">
        <f aca="false">O60/SUM(O60:P60)</f>
        <v>0.00124843945068664</v>
      </c>
      <c r="AA60" s="14" t="n">
        <f aca="false">Q60/SUM(Q60:R60)</f>
        <v>0.5</v>
      </c>
      <c r="AB60" s="14" t="n">
        <f aca="false">Q60/SUM(Q60:R60)</f>
        <v>0.5</v>
      </c>
    </row>
    <row r="61" customFormat="false" ht="15" hidden="false" customHeight="false" outlineLevel="0" collapsed="false">
      <c r="F61" s="6" t="n">
        <f aca="false">SUM(F57:F60)</f>
        <v>50.1</v>
      </c>
      <c r="G61" s="6" t="n">
        <f aca="false">SUM(G57:G60)</f>
        <v>1</v>
      </c>
    </row>
    <row r="62" customFormat="false" ht="15" hidden="false" customHeight="false" outlineLevel="0" collapsed="false"/>
    <row r="63" customFormat="false" ht="15" hidden="false" customHeight="false" outlineLevel="0" collapsed="false">
      <c r="A63" s="7" t="s">
        <v>28</v>
      </c>
      <c r="B63" s="2" t="s">
        <v>25</v>
      </c>
      <c r="C63" s="2" t="s">
        <v>26</v>
      </c>
      <c r="D63" s="2" t="s">
        <v>27</v>
      </c>
      <c r="E63" s="2" t="s">
        <v>33</v>
      </c>
      <c r="F63" s="2" t="s">
        <v>22</v>
      </c>
      <c r="G63" s="2" t="s">
        <v>23</v>
      </c>
    </row>
    <row r="64" customFormat="false" ht="15" hidden="false" customHeight="false" outlineLevel="0" collapsed="false">
      <c r="A64" s="2" t="s">
        <v>25</v>
      </c>
      <c r="B64" s="3" t="n">
        <f aca="false">$B$45/B$45</f>
        <v>1</v>
      </c>
      <c r="C64" s="3" t="n">
        <f aca="false">$B$45/C$45</f>
        <v>1000</v>
      </c>
      <c r="D64" s="3" t="n">
        <f aca="false">$B$45/D$45</f>
        <v>5</v>
      </c>
      <c r="E64" s="3" t="n">
        <f aca="false">$B$45/E$45</f>
        <v>2</v>
      </c>
      <c r="F64" s="6" t="n">
        <f aca="false">GEOMEAN(B64:E64)</f>
        <v>10</v>
      </c>
      <c r="G64" s="6" t="n">
        <f aca="false">F64/$F$68</f>
        <v>0.587889476778366</v>
      </c>
      <c r="K64" s="4" t="n">
        <f aca="false">$G64</f>
        <v>0.587889476778366</v>
      </c>
      <c r="L64" s="4" t="n">
        <f aca="false">$G$64</f>
        <v>0.587889476778366</v>
      </c>
      <c r="M64" s="13" t="n">
        <f aca="false">$G64</f>
        <v>0.587889476778366</v>
      </c>
      <c r="N64" s="13" t="n">
        <f aca="false">$G$65</f>
        <v>0.000587889476778365</v>
      </c>
      <c r="O64" s="14" t="n">
        <f aca="false">$G64</f>
        <v>0.587889476778366</v>
      </c>
      <c r="P64" s="14" t="n">
        <f aca="false">$G$66</f>
        <v>0.117577895355673</v>
      </c>
      <c r="Q64" s="15" t="n">
        <f aca="false">$G64</f>
        <v>0.587889476778366</v>
      </c>
      <c r="R64" s="15" t="n">
        <f aca="false">$G$67</f>
        <v>0.293944738389183</v>
      </c>
      <c r="U64" s="4" t="n">
        <f aca="false">K64/SUM(K64:L64)</f>
        <v>0.5</v>
      </c>
      <c r="V64" s="4" t="n">
        <f aca="false">K64/SUM(K64:L64)</f>
        <v>0.5</v>
      </c>
      <c r="W64" s="13" t="n">
        <f aca="false">M64/SUM(M64:N64)</f>
        <v>0.999000999000999</v>
      </c>
      <c r="X64" s="13" t="n">
        <f aca="false">M64/SUM(M64:N64)</f>
        <v>0.999000999000999</v>
      </c>
      <c r="Y64" s="14" t="n">
        <f aca="false">O64/SUM(O64:P64)</f>
        <v>0.833333333333333</v>
      </c>
      <c r="Z64" s="14" t="n">
        <f aca="false">O64/SUM(O64:P64)</f>
        <v>0.833333333333333</v>
      </c>
      <c r="AA64" s="14" t="n">
        <f aca="false">Q64/SUM(Q64:R64)</f>
        <v>0.666666666666667</v>
      </c>
      <c r="AB64" s="14" t="n">
        <f aca="false">Q64/SUM(Q64:R64)</f>
        <v>0.666666666666667</v>
      </c>
    </row>
    <row r="65" customFormat="false" ht="15" hidden="false" customHeight="false" outlineLevel="0" collapsed="false">
      <c r="A65" s="2" t="s">
        <v>26</v>
      </c>
      <c r="B65" s="3" t="n">
        <f aca="false">$C$45/B$45</f>
        <v>0.001</v>
      </c>
      <c r="C65" s="3" t="n">
        <f aca="false">$C$45/C$45</f>
        <v>1</v>
      </c>
      <c r="D65" s="3" t="n">
        <f aca="false">$C$45/D$45</f>
        <v>0.005</v>
      </c>
      <c r="E65" s="3" t="n">
        <f aca="false">$C$45/E$45</f>
        <v>0.002</v>
      </c>
      <c r="F65" s="6" t="n">
        <f aca="false">GEOMEAN(B65:E65)</f>
        <v>0.01</v>
      </c>
      <c r="G65" s="6" t="n">
        <f aca="false">F65/$F$68</f>
        <v>0.000587889476778365</v>
      </c>
      <c r="J65" s="0" t="s">
        <v>36</v>
      </c>
      <c r="K65" s="4" t="n">
        <f aca="false">$G65</f>
        <v>0.000587889476778365</v>
      </c>
      <c r="L65" s="4" t="n">
        <f aca="false">$G$64</f>
        <v>0.587889476778366</v>
      </c>
      <c r="M65" s="13" t="n">
        <f aca="false">$G65</f>
        <v>0.000587889476778365</v>
      </c>
      <c r="N65" s="13" t="n">
        <f aca="false">$G$65</f>
        <v>0.000587889476778365</v>
      </c>
      <c r="O65" s="14" t="n">
        <f aca="false">$G65</f>
        <v>0.000587889476778365</v>
      </c>
      <c r="P65" s="14" t="n">
        <f aca="false">$G$66</f>
        <v>0.117577895355673</v>
      </c>
      <c r="Q65" s="15" t="n">
        <f aca="false">$G65</f>
        <v>0.000587889476778365</v>
      </c>
      <c r="R65" s="15" t="n">
        <f aca="false">$G$67</f>
        <v>0.293944738389183</v>
      </c>
      <c r="T65" s="0" t="s">
        <v>37</v>
      </c>
      <c r="U65" s="4" t="n">
        <f aca="false">K65/SUM(K65:L65)</f>
        <v>0.000999000999000999</v>
      </c>
      <c r="V65" s="4" t="n">
        <f aca="false">K65/SUM(K65:L65)</f>
        <v>0.000999000999000999</v>
      </c>
      <c r="W65" s="13" t="n">
        <f aca="false">M65/SUM(M65:N65)</f>
        <v>0.5</v>
      </c>
      <c r="X65" s="13" t="n">
        <f aca="false">M65/SUM(M65:N65)</f>
        <v>0.5</v>
      </c>
      <c r="Y65" s="14" t="n">
        <f aca="false">O65/SUM(O65:P65)</f>
        <v>0.00497512437810945</v>
      </c>
      <c r="Z65" s="14" t="n">
        <f aca="false">O65/SUM(O65:P65)</f>
        <v>0.00497512437810945</v>
      </c>
      <c r="AA65" s="14" t="n">
        <f aca="false">Q65/SUM(Q65:R65)</f>
        <v>0.00199600798403194</v>
      </c>
      <c r="AB65" s="14" t="n">
        <f aca="false">Q65/SUM(Q65:R65)</f>
        <v>0.00199600798403194</v>
      </c>
    </row>
    <row r="66" customFormat="false" ht="15" hidden="false" customHeight="false" outlineLevel="0" collapsed="false">
      <c r="A66" s="2" t="s">
        <v>27</v>
      </c>
      <c r="B66" s="3" t="n">
        <f aca="false">$D$45/B$45</f>
        <v>0.2</v>
      </c>
      <c r="C66" s="3" t="n">
        <f aca="false">$D$45/C$45</f>
        <v>200</v>
      </c>
      <c r="D66" s="3" t="n">
        <f aca="false">$D$45/D$45</f>
        <v>1</v>
      </c>
      <c r="E66" s="3" t="n">
        <f aca="false">$D$45/E$45</f>
        <v>0.4</v>
      </c>
      <c r="F66" s="6" t="n">
        <f aca="false">GEOMEAN(B66:E66)</f>
        <v>2</v>
      </c>
      <c r="G66" s="6" t="n">
        <f aca="false">F66/$F$68</f>
        <v>0.117577895355673</v>
      </c>
      <c r="K66" s="4" t="n">
        <f aca="false">$G66</f>
        <v>0.117577895355673</v>
      </c>
      <c r="L66" s="4" t="n">
        <f aca="false">$G$64</f>
        <v>0.587889476778366</v>
      </c>
      <c r="M66" s="13" t="n">
        <f aca="false">$G66</f>
        <v>0.117577895355673</v>
      </c>
      <c r="N66" s="13" t="n">
        <f aca="false">$G$65</f>
        <v>0.000587889476778365</v>
      </c>
      <c r="O66" s="14" t="n">
        <f aca="false">$G66</f>
        <v>0.117577895355673</v>
      </c>
      <c r="P66" s="14" t="n">
        <f aca="false">$G$66</f>
        <v>0.117577895355673</v>
      </c>
      <c r="Q66" s="15" t="n">
        <f aca="false">$G66</f>
        <v>0.117577895355673</v>
      </c>
      <c r="R66" s="15" t="n">
        <f aca="false">$G$67</f>
        <v>0.293944738389183</v>
      </c>
      <c r="U66" s="4" t="n">
        <f aca="false">K66/SUM(K66:L66)</f>
        <v>0.166666666666667</v>
      </c>
      <c r="V66" s="4" t="n">
        <f aca="false">K66/SUM(K66:L66)</f>
        <v>0.166666666666667</v>
      </c>
      <c r="W66" s="13" t="n">
        <f aca="false">M66/SUM(M66:N66)</f>
        <v>0.99502487562189</v>
      </c>
      <c r="X66" s="13" t="n">
        <f aca="false">M66/SUM(M66:N66)</f>
        <v>0.99502487562189</v>
      </c>
      <c r="Y66" s="14" t="n">
        <f aca="false">O66/SUM(O66:P66)</f>
        <v>0.5</v>
      </c>
      <c r="Z66" s="14" t="n">
        <f aca="false">O66/SUM(O66:P66)</f>
        <v>0.5</v>
      </c>
      <c r="AA66" s="14" t="n">
        <f aca="false">Q66/SUM(Q66:R66)</f>
        <v>0.285714285714286</v>
      </c>
      <c r="AB66" s="14" t="n">
        <f aca="false">Q66/SUM(Q66:R66)</f>
        <v>0.285714285714286</v>
      </c>
    </row>
    <row r="67" customFormat="false" ht="15" hidden="false" customHeight="false" outlineLevel="0" collapsed="false">
      <c r="A67" s="2" t="s">
        <v>33</v>
      </c>
      <c r="B67" s="3" t="n">
        <f aca="false">$E$45/B$45</f>
        <v>0.5</v>
      </c>
      <c r="C67" s="3" t="n">
        <f aca="false">$E$45/C$45</f>
        <v>500</v>
      </c>
      <c r="D67" s="3" t="n">
        <f aca="false">$E$45/D$45</f>
        <v>2.5</v>
      </c>
      <c r="E67" s="3" t="n">
        <f aca="false">$E$45/E$45</f>
        <v>1</v>
      </c>
      <c r="F67" s="6" t="n">
        <f aca="false">GEOMEAN(B67:E67)</f>
        <v>5</v>
      </c>
      <c r="G67" s="6" t="n">
        <f aca="false">F67/$F$68</f>
        <v>0.293944738389183</v>
      </c>
      <c r="K67" s="4" t="n">
        <f aca="false">$G67</f>
        <v>0.293944738389183</v>
      </c>
      <c r="L67" s="4" t="n">
        <f aca="false">$G$64</f>
        <v>0.587889476778366</v>
      </c>
      <c r="M67" s="13" t="n">
        <f aca="false">$G67</f>
        <v>0.293944738389183</v>
      </c>
      <c r="N67" s="13" t="n">
        <f aca="false">$G$65</f>
        <v>0.000587889476778365</v>
      </c>
      <c r="O67" s="14" t="n">
        <f aca="false">$G67</f>
        <v>0.293944738389183</v>
      </c>
      <c r="P67" s="14" t="n">
        <f aca="false">$G$66</f>
        <v>0.117577895355673</v>
      </c>
      <c r="Q67" s="15" t="n">
        <f aca="false">$G67</f>
        <v>0.293944738389183</v>
      </c>
      <c r="R67" s="15" t="n">
        <f aca="false">$G$67</f>
        <v>0.293944738389183</v>
      </c>
      <c r="U67" s="4" t="n">
        <f aca="false">K67/SUM(K67:L67)</f>
        <v>0.333333333333333</v>
      </c>
      <c r="V67" s="4" t="n">
        <f aca="false">K67/SUM(K67:L67)</f>
        <v>0.333333333333333</v>
      </c>
      <c r="W67" s="13" t="n">
        <f aca="false">M67/SUM(M67:N67)</f>
        <v>0.998003992015968</v>
      </c>
      <c r="X67" s="13" t="n">
        <f aca="false">M67/SUM(M67:N67)</f>
        <v>0.998003992015968</v>
      </c>
      <c r="Y67" s="14" t="n">
        <f aca="false">O67/SUM(O67:P67)</f>
        <v>0.714285714285714</v>
      </c>
      <c r="Z67" s="14" t="n">
        <f aca="false">O67/SUM(O67:P67)</f>
        <v>0.714285714285714</v>
      </c>
      <c r="AA67" s="14" t="n">
        <f aca="false">Q67/SUM(Q67:R67)</f>
        <v>0.5</v>
      </c>
      <c r="AB67" s="14" t="n">
        <f aca="false">Q67/SUM(Q67:R67)</f>
        <v>0.5</v>
      </c>
    </row>
    <row r="68" customFormat="false" ht="15" hidden="false" customHeight="false" outlineLevel="0" collapsed="false">
      <c r="F68" s="6" t="n">
        <f aca="false">SUM(F64:F67)</f>
        <v>17.01</v>
      </c>
      <c r="G68" s="6" t="n">
        <f aca="false">SUM(G64:G67)</f>
        <v>1</v>
      </c>
    </row>
    <row r="69" customFormat="false" ht="15" hidden="false" customHeight="false" outlineLevel="0" collapsed="false"/>
    <row r="70" customFormat="false" ht="15" hidden="false" customHeight="false" outlineLevel="0" collapsed="false">
      <c r="A70" s="7" t="s">
        <v>29</v>
      </c>
      <c r="B70" s="10" t="s">
        <v>25</v>
      </c>
      <c r="C70" s="10" t="s">
        <v>26</v>
      </c>
      <c r="D70" s="10" t="s">
        <v>27</v>
      </c>
      <c r="E70" s="2" t="s">
        <v>33</v>
      </c>
      <c r="F70" s="2" t="s">
        <v>22</v>
      </c>
      <c r="G70" s="2" t="s">
        <v>23</v>
      </c>
    </row>
    <row r="71" customFormat="false" ht="15" hidden="false" customHeight="false" outlineLevel="0" collapsed="false">
      <c r="A71" s="11" t="s">
        <v>25</v>
      </c>
      <c r="B71" s="3" t="n">
        <f aca="false">$B$46/B$46</f>
        <v>1</v>
      </c>
      <c r="C71" s="3" t="n">
        <f aca="false">$B$46/C$46</f>
        <v>200</v>
      </c>
      <c r="D71" s="3" t="n">
        <f aca="false">$B$46/D$46</f>
        <v>0.4</v>
      </c>
      <c r="E71" s="3" t="n">
        <f aca="false">$B$46/E$46</f>
        <v>1</v>
      </c>
      <c r="F71" s="6" t="n">
        <f aca="false">GEOMEAN(B71:E71)</f>
        <v>2.99069756244244</v>
      </c>
      <c r="G71" s="6" t="n">
        <f aca="false">F71/$F$75</f>
        <v>0.221975582685905</v>
      </c>
      <c r="K71" s="4" t="n">
        <f aca="false">$G71</f>
        <v>0.221975582685905</v>
      </c>
      <c r="L71" s="4" t="n">
        <f aca="false">$G$71</f>
        <v>0.221975582685905</v>
      </c>
      <c r="M71" s="13" t="n">
        <f aca="false">$G71</f>
        <v>0.221975582685905</v>
      </c>
      <c r="N71" s="13" t="n">
        <f aca="false">$G$72</f>
        <v>0.00110987791342952</v>
      </c>
      <c r="O71" s="14" t="n">
        <f aca="false">$G71</f>
        <v>0.221975582685905</v>
      </c>
      <c r="P71" s="14" t="n">
        <f aca="false">$G$73</f>
        <v>0.554938956714761</v>
      </c>
      <c r="Q71" s="15" t="n">
        <f aca="false">$G71</f>
        <v>0.221975582685905</v>
      </c>
      <c r="R71" s="15" t="n">
        <f aca="false">$G$74</f>
        <v>0.221975582685905</v>
      </c>
      <c r="U71" s="4" t="n">
        <f aca="false">K71/SUM(K71:L71)</f>
        <v>0.5</v>
      </c>
      <c r="V71" s="4" t="n">
        <f aca="false">K71/SUM(K71:L71)</f>
        <v>0.5</v>
      </c>
      <c r="W71" s="13" t="n">
        <f aca="false">M71/SUM(M71:N71)</f>
        <v>0.99502487562189</v>
      </c>
      <c r="X71" s="13" t="n">
        <f aca="false">M71/SUM(M71:N71)</f>
        <v>0.99502487562189</v>
      </c>
      <c r="Y71" s="14" t="n">
        <f aca="false">O71/SUM(O71:P71)</f>
        <v>0.285714285714286</v>
      </c>
      <c r="Z71" s="14" t="n">
        <f aca="false">O71/SUM(O71:P71)</f>
        <v>0.285714285714286</v>
      </c>
      <c r="AA71" s="14" t="n">
        <f aca="false">Q71/SUM(Q71:R71)</f>
        <v>0.5</v>
      </c>
      <c r="AB71" s="14" t="n">
        <f aca="false">Q71/SUM(Q71:R71)</f>
        <v>0.5</v>
      </c>
    </row>
    <row r="72" customFormat="false" ht="15" hidden="false" customHeight="false" outlineLevel="0" collapsed="false">
      <c r="A72" s="11" t="s">
        <v>26</v>
      </c>
      <c r="B72" s="3" t="n">
        <f aca="false">$C$46/B$46</f>
        <v>0.005</v>
      </c>
      <c r="C72" s="3" t="n">
        <f aca="false">$C$46/C$46</f>
        <v>1</v>
      </c>
      <c r="D72" s="3" t="n">
        <f aca="false">$C$46/D$46</f>
        <v>0.002</v>
      </c>
      <c r="E72" s="3" t="n">
        <f aca="false">$C$46/E$46</f>
        <v>0.005</v>
      </c>
      <c r="F72" s="6" t="n">
        <f aca="false">GEOMEAN(B72:E72)</f>
        <v>0.0149534878122122</v>
      </c>
      <c r="G72" s="6" t="n">
        <f aca="false">F72/$F$75</f>
        <v>0.00110987791342952</v>
      </c>
      <c r="J72" s="0" t="s">
        <v>38</v>
      </c>
      <c r="K72" s="4" t="n">
        <f aca="false">$G72</f>
        <v>0.00110987791342952</v>
      </c>
      <c r="L72" s="4" t="n">
        <f aca="false">$G$71</f>
        <v>0.221975582685905</v>
      </c>
      <c r="M72" s="13" t="n">
        <f aca="false">$G72</f>
        <v>0.00110987791342952</v>
      </c>
      <c r="N72" s="13" t="n">
        <f aca="false">$G$72</f>
        <v>0.00110987791342952</v>
      </c>
      <c r="O72" s="14" t="n">
        <f aca="false">$G72</f>
        <v>0.00110987791342952</v>
      </c>
      <c r="P72" s="14" t="n">
        <f aca="false">$G$73</f>
        <v>0.554938956714761</v>
      </c>
      <c r="Q72" s="15" t="n">
        <f aca="false">$G72</f>
        <v>0.00110987791342952</v>
      </c>
      <c r="R72" s="15" t="n">
        <f aca="false">$G$74</f>
        <v>0.221975582685905</v>
      </c>
      <c r="T72" s="0" t="s">
        <v>39</v>
      </c>
      <c r="U72" s="4" t="n">
        <f aca="false">K72/SUM(K72:L72)</f>
        <v>0.00497512437810945</v>
      </c>
      <c r="V72" s="4" t="n">
        <f aca="false">K72/SUM(K72:L72)</f>
        <v>0.00497512437810945</v>
      </c>
      <c r="W72" s="13" t="n">
        <f aca="false">M72/SUM(M72:N72)</f>
        <v>0.5</v>
      </c>
      <c r="X72" s="13" t="n">
        <f aca="false">M72/SUM(M72:N72)</f>
        <v>0.5</v>
      </c>
      <c r="Y72" s="14" t="n">
        <f aca="false">O72/SUM(O72:P72)</f>
        <v>0.00199600798403194</v>
      </c>
      <c r="Z72" s="14" t="n">
        <f aca="false">O72/SUM(O72:P72)</f>
        <v>0.00199600798403194</v>
      </c>
      <c r="AA72" s="14" t="n">
        <f aca="false">Q72/SUM(Q72:R72)</f>
        <v>0.00497512437810945</v>
      </c>
      <c r="AB72" s="14" t="n">
        <f aca="false">Q72/SUM(Q72:R72)</f>
        <v>0.00497512437810945</v>
      </c>
    </row>
    <row r="73" customFormat="false" ht="15" hidden="false" customHeight="false" outlineLevel="0" collapsed="false">
      <c r="A73" s="11" t="s">
        <v>27</v>
      </c>
      <c r="B73" s="3" t="n">
        <f aca="false">$D$46/B$46</f>
        <v>2.5</v>
      </c>
      <c r="C73" s="3" t="n">
        <f aca="false">$D$46/C$46</f>
        <v>500</v>
      </c>
      <c r="D73" s="3" t="n">
        <f aca="false">$D$46/D$46</f>
        <v>1</v>
      </c>
      <c r="E73" s="3" t="n">
        <f aca="false">$D$46/E$46</f>
        <v>2.5</v>
      </c>
      <c r="F73" s="6" t="n">
        <f aca="false">GEOMEAN(B73:E73)</f>
        <v>7.4767439061061</v>
      </c>
      <c r="G73" s="6" t="n">
        <f aca="false">F73/$F$75</f>
        <v>0.554938956714761</v>
      </c>
      <c r="K73" s="4" t="n">
        <f aca="false">$G73</f>
        <v>0.554938956714761</v>
      </c>
      <c r="L73" s="4" t="n">
        <f aca="false">$G$71</f>
        <v>0.221975582685905</v>
      </c>
      <c r="M73" s="13" t="n">
        <f aca="false">$G73</f>
        <v>0.554938956714761</v>
      </c>
      <c r="N73" s="13" t="n">
        <f aca="false">$G$72</f>
        <v>0.00110987791342952</v>
      </c>
      <c r="O73" s="14" t="n">
        <f aca="false">$G73</f>
        <v>0.554938956714761</v>
      </c>
      <c r="P73" s="14" t="n">
        <f aca="false">$G$73</f>
        <v>0.554938956714761</v>
      </c>
      <c r="Q73" s="15" t="n">
        <f aca="false">$G73</f>
        <v>0.554938956714761</v>
      </c>
      <c r="R73" s="15" t="n">
        <f aca="false">$G$74</f>
        <v>0.221975582685905</v>
      </c>
      <c r="U73" s="4" t="n">
        <f aca="false">K73/SUM(K73:L73)</f>
        <v>0.714285714285714</v>
      </c>
      <c r="V73" s="4" t="n">
        <f aca="false">K73/SUM(K73:L73)</f>
        <v>0.714285714285714</v>
      </c>
      <c r="W73" s="13" t="n">
        <f aca="false">M73/SUM(M73:N73)</f>
        <v>0.998003992015968</v>
      </c>
      <c r="X73" s="13" t="n">
        <f aca="false">M73/SUM(M73:N73)</f>
        <v>0.998003992015968</v>
      </c>
      <c r="Y73" s="14" t="n">
        <f aca="false">O73/SUM(O73:P73)</f>
        <v>0.5</v>
      </c>
      <c r="Z73" s="14" t="n">
        <f aca="false">O73/SUM(O73:P73)</f>
        <v>0.5</v>
      </c>
      <c r="AA73" s="14" t="n">
        <f aca="false">Q73/SUM(Q73:R73)</f>
        <v>0.714285714285714</v>
      </c>
      <c r="AB73" s="14" t="n">
        <f aca="false">Q73/SUM(Q73:R73)</f>
        <v>0.714285714285714</v>
      </c>
    </row>
    <row r="74" customFormat="false" ht="15" hidden="false" customHeight="false" outlineLevel="0" collapsed="false">
      <c r="A74" s="2" t="s">
        <v>33</v>
      </c>
      <c r="B74" s="3" t="n">
        <f aca="false">$E$46/B$46</f>
        <v>1</v>
      </c>
      <c r="C74" s="3" t="n">
        <f aca="false">$E$46/C$46</f>
        <v>200</v>
      </c>
      <c r="D74" s="3" t="n">
        <f aca="false">$E$46/D$46</f>
        <v>0.4</v>
      </c>
      <c r="E74" s="3" t="n">
        <f aca="false">$E$46/E$46</f>
        <v>1</v>
      </c>
      <c r="F74" s="6" t="n">
        <f aca="false">GEOMEAN(B74:E74)</f>
        <v>2.99069756244244</v>
      </c>
      <c r="G74" s="6" t="n">
        <f aca="false">F74/$F$75</f>
        <v>0.221975582685905</v>
      </c>
      <c r="K74" s="4" t="n">
        <f aca="false">$G74</f>
        <v>0.221975582685905</v>
      </c>
      <c r="L74" s="4" t="n">
        <f aca="false">$G$71</f>
        <v>0.221975582685905</v>
      </c>
      <c r="M74" s="13" t="n">
        <f aca="false">$G74</f>
        <v>0.221975582685905</v>
      </c>
      <c r="N74" s="13" t="n">
        <f aca="false">$G$72</f>
        <v>0.00110987791342952</v>
      </c>
      <c r="O74" s="14" t="n">
        <f aca="false">$G74</f>
        <v>0.221975582685905</v>
      </c>
      <c r="P74" s="14" t="n">
        <f aca="false">$G$73</f>
        <v>0.554938956714761</v>
      </c>
      <c r="Q74" s="15" t="n">
        <f aca="false">$G74</f>
        <v>0.221975582685905</v>
      </c>
      <c r="R74" s="15" t="n">
        <f aca="false">$G$74</f>
        <v>0.221975582685905</v>
      </c>
      <c r="U74" s="4" t="n">
        <f aca="false">K74/SUM(K74:L74)</f>
        <v>0.5</v>
      </c>
      <c r="V74" s="4" t="n">
        <f aca="false">K74/SUM(K74:L74)</f>
        <v>0.5</v>
      </c>
      <c r="W74" s="13" t="n">
        <f aca="false">M74/SUM(M74:N74)</f>
        <v>0.99502487562189</v>
      </c>
      <c r="X74" s="13" t="n">
        <f aca="false">M74/SUM(M74:N74)</f>
        <v>0.99502487562189</v>
      </c>
      <c r="Y74" s="14" t="n">
        <f aca="false">O74/SUM(O74:P74)</f>
        <v>0.285714285714286</v>
      </c>
      <c r="Z74" s="14" t="n">
        <f aca="false">O74/SUM(O74:P74)</f>
        <v>0.285714285714286</v>
      </c>
      <c r="AA74" s="14" t="n">
        <f aca="false">Q74/SUM(Q74:R74)</f>
        <v>0.5</v>
      </c>
      <c r="AB74" s="14" t="n">
        <f aca="false">Q74/SUM(Q74:R74)</f>
        <v>0.5</v>
      </c>
    </row>
    <row r="75" customFormat="false" ht="15" hidden="false" customHeight="false" outlineLevel="0" collapsed="false">
      <c r="F75" s="6" t="n">
        <f aca="false">SUM(F71:F74)</f>
        <v>13.4730925188032</v>
      </c>
      <c r="G75" s="6" t="n">
        <f aca="false">SUM(G71:G74)</f>
        <v>1</v>
      </c>
    </row>
    <row r="76" customFormat="false" ht="15" hidden="false" customHeight="false" outlineLevel="0" collapsed="false"/>
    <row r="77" customFormat="false" ht="15" hidden="false" customHeight="false" outlineLevel="0" collapsed="false">
      <c r="U77" s="2" t="s">
        <v>22</v>
      </c>
    </row>
    <row r="78" customFormat="false" ht="15" hidden="false" customHeight="false" outlineLevel="0" collapsed="false">
      <c r="K78" s="4" t="n">
        <f aca="false">$G$9*U57+$G$10*U64+$G$11*U71</f>
        <v>0.5</v>
      </c>
      <c r="L78" s="4" t="n">
        <f aca="false">$G$9*V57+$G$10*V64+$G$11*V71</f>
        <v>0.5</v>
      </c>
      <c r="M78" s="13" t="n">
        <f aca="false">$G$9*W57+$G$10*W64+$G$11*W71</f>
        <v>0.555886346931123</v>
      </c>
      <c r="N78" s="13" t="n">
        <f aca="false">$G$9*X57+$G$10*X64+$G$11*X71</f>
        <v>0.555886346931123</v>
      </c>
      <c r="O78" s="14" t="n">
        <f aca="false">$G$9*Y57+$G$10*Y64+$G$11*Y71</f>
        <v>0.280978142401363</v>
      </c>
      <c r="P78" s="14" t="n">
        <f aca="false">$G$9*Z57+$G$10*Z64+$G$11*Z71</f>
        <v>0.280978142401363</v>
      </c>
      <c r="Q78" s="14" t="n">
        <f aca="false">$G$9*AA57+$G$10*AA64+$G$11*AA71</f>
        <v>0.537037037037037</v>
      </c>
      <c r="R78" s="14" t="n">
        <f aca="false">$G$9*AB57+$G$10*AB64+$G$11*AB71</f>
        <v>0.537037037037037</v>
      </c>
      <c r="U78" s="0" t="n">
        <f aca="false">K78+M78+O78</f>
        <v>1.33686448933249</v>
      </c>
      <c r="W78" s="0" t="s">
        <v>40</v>
      </c>
      <c r="X78" s="0" t="n">
        <f aca="false">U78/$U$82</f>
        <v>0.231565832892561</v>
      </c>
    </row>
    <row r="79" customFormat="false" ht="15" hidden="false" customHeight="false" outlineLevel="0" collapsed="false">
      <c r="J79" s="0" t="s">
        <v>41</v>
      </c>
      <c r="K79" s="4" t="n">
        <f aca="false">$G$9*U58+$G$10*U65+$G$11*U72</f>
        <v>0.444113653068877</v>
      </c>
      <c r="L79" s="4" t="n">
        <f aca="false">$G$9*V58+$G$10*V65+$G$11*V72</f>
        <v>0.444113653068877</v>
      </c>
      <c r="M79" s="13" t="n">
        <f aca="false">$G$9*W58+$G$10*W65+$G$11*W72</f>
        <v>0.5</v>
      </c>
      <c r="N79" s="13" t="n">
        <f aca="false">$G$9*X58+$G$10*X65+$G$11*X72</f>
        <v>0.5</v>
      </c>
      <c r="O79" s="14" t="n">
        <f aca="false">$G$9*Y58+$G$10*Y65+$G$11*Y72</f>
        <v>0.0906598080787017</v>
      </c>
      <c r="P79" s="14" t="n">
        <f aca="false">$G$9*Z58+$G$10*Z65+$G$11*Z72</f>
        <v>0.0906598080787017</v>
      </c>
      <c r="Q79" s="14" t="n">
        <f aca="false">$G$9*AA58+$G$10*AA65+$G$11*AA72</f>
        <v>0.444335210176662</v>
      </c>
      <c r="R79" s="14" t="n">
        <f aca="false">$G$9*AB58+$G$10*AB65+$G$11*AB72</f>
        <v>0.444335210176662</v>
      </c>
      <c r="U79" s="0" t="n">
        <f aca="false">K79+M79+O79</f>
        <v>1.03477346114758</v>
      </c>
      <c r="W79" s="0" t="s">
        <v>42</v>
      </c>
      <c r="X79" s="0" t="n">
        <f aca="false">U79/$U$82</f>
        <v>0.179238943286916</v>
      </c>
    </row>
    <row r="80" customFormat="false" ht="15" hidden="false" customHeight="false" outlineLevel="0" collapsed="false">
      <c r="K80" s="4" t="n">
        <f aca="false">$G$9*U59+$G$10*U66+$G$11*U73</f>
        <v>0.719021857598637</v>
      </c>
      <c r="L80" s="4" t="n">
        <f aca="false">$G$9*V59+$G$10*V66+$G$11*V73</f>
        <v>0.719021857598637</v>
      </c>
      <c r="M80" s="13" t="n">
        <f aca="false">$G$9*W59+$G$10*W66+$G$11*W73</f>
        <v>0.909340191921298</v>
      </c>
      <c r="N80" s="13" t="n">
        <f aca="false">$G$9*X59+$G$10*X66+$G$11*X73</f>
        <v>0.909340191921298</v>
      </c>
      <c r="O80" s="14" t="n">
        <f aca="false">$G$9*Y59+$G$10*Y66+$G$11*Y73</f>
        <v>0.5</v>
      </c>
      <c r="P80" s="14" t="n">
        <f aca="false">$G$9*Z59+$G$10*Z66+$G$11*Z73</f>
        <v>0.5</v>
      </c>
      <c r="Q80" s="14" t="n">
        <f aca="false">$G$9*AA59+$G$10*AA66+$G$11*AA73</f>
        <v>0.745476884053663</v>
      </c>
      <c r="R80" s="14" t="n">
        <f aca="false">$G$9*AB59+$G$10*AB66+$G$11*AB73</f>
        <v>0.745476884053663</v>
      </c>
      <c r="U80" s="0" t="n">
        <f aca="false">K80+M80+O80</f>
        <v>2.12836204951993</v>
      </c>
      <c r="W80" s="0" t="s">
        <v>43</v>
      </c>
      <c r="X80" s="0" t="n">
        <f aca="false">U80/$U$82</f>
        <v>0.368665586248081</v>
      </c>
    </row>
    <row r="81" customFormat="false" ht="15" hidden="false" customHeight="false" outlineLevel="0" collapsed="false">
      <c r="K81" s="4" t="n">
        <f aca="false">$G$9*U60+$G$10*U67+$G$11*U74</f>
        <v>0.462962962962963</v>
      </c>
      <c r="L81" s="4" t="n">
        <f aca="false">$G$9*V60+$G$10*V67+$G$11*V74</f>
        <v>0.462962962962963</v>
      </c>
      <c r="M81" s="13" t="n">
        <f aca="false">$G$9*W60+$G$10*W67+$G$11*W74</f>
        <v>0.555664789823338</v>
      </c>
      <c r="N81" s="13" t="n">
        <f aca="false">$G$9*X60+$G$10*X67+$G$11*X74</f>
        <v>0.555664789823338</v>
      </c>
      <c r="O81" s="14" t="n">
        <f aca="false">$G$9*Y60+$G$10*Y67+$G$11*Y74</f>
        <v>0.254523115946337</v>
      </c>
      <c r="P81" s="14" t="n">
        <f aca="false">$G$9*Z60+$G$10*Z67+$G$11*Z74</f>
        <v>0.254523115946337</v>
      </c>
      <c r="Q81" s="14" t="n">
        <f aca="false">$G$9*AA60+$G$10*AA67+$G$11*AA74</f>
        <v>0.5</v>
      </c>
      <c r="R81" s="14" t="n">
        <f aca="false">$G$9*AB60+$G$10*AB67+$G$11*AB74</f>
        <v>0.5</v>
      </c>
      <c r="U81" s="0" t="n">
        <f aca="false">K81+M81+O81</f>
        <v>1.27315086873264</v>
      </c>
      <c r="W81" s="0" t="s">
        <v>44</v>
      </c>
      <c r="X81" s="0" t="n">
        <f aca="false">U81/$U$82</f>
        <v>0.220529637572442</v>
      </c>
    </row>
    <row r="82" customFormat="false" ht="15" hidden="false" customHeight="false" outlineLevel="0" collapsed="false">
      <c r="U82" s="0" t="n">
        <f aca="false">SUM(U78:U81)</f>
        <v>5.77315086873264</v>
      </c>
      <c r="W82" s="4" t="s">
        <v>18</v>
      </c>
      <c r="X82" s="3" t="n">
        <f aca="false">MAX(X78:X80)</f>
        <v>0.368665586248081</v>
      </c>
      <c r="Y82" s="3" t="s">
        <v>19</v>
      </c>
    </row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</sheetData>
  <mergeCells count="2">
    <mergeCell ref="A1:G1"/>
    <mergeCell ref="A42:G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2022-05-13T16:22:36Z</dcterms:created>
  <dc:creator>Microsoft Office User</dc:creator>
  <dc:description/>
  <dc:language>en-US</dc:language>
  <cp:lastModifiedBy/>
  <dcterms:modified xsi:type="dcterms:W3CDTF">2022-05-15T02:24:34Z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