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rk\GUAP\s6\CompMod\LR2\"/>
    </mc:Choice>
  </mc:AlternateContent>
  <xr:revisionPtr revIDLastSave="0" documentId="13_ncr:1_{6CE02F0B-E3C0-4C16-9FE5-E0175DBB3009}" xr6:coauthVersionLast="47" xr6:coauthVersionMax="47" xr10:uidLastSave="{00000000-0000-0000-0000-000000000000}"/>
  <bookViews>
    <workbookView xWindow="-108" yWindow="-108" windowWidth="23256" windowHeight="12720" activeTab="1" xr2:uid="{C46707A7-6280-41BF-87E2-7868D9F0AAC2}"/>
  </bookViews>
  <sheets>
    <sheet name="Лист1" sheetId="1" r:id="rId1"/>
    <sheet name="Лист2" sheetId="2" r:id="rId2"/>
  </sheets>
  <definedNames>
    <definedName name="solver_adj" localSheetId="0" hidden="1">Лист1!$B$15:$B$16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Лист1!$I$13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2" l="1"/>
  <c r="B14" i="2"/>
  <c r="C13" i="2"/>
  <c r="B11" i="2"/>
  <c r="E11" i="2" s="1"/>
  <c r="B10" i="2"/>
  <c r="B9" i="2"/>
  <c r="D9" i="2" s="1"/>
  <c r="B8" i="2"/>
  <c r="B7" i="2"/>
  <c r="B6" i="2"/>
  <c r="E5" i="2"/>
  <c r="B5" i="2"/>
  <c r="D5" i="2" s="1"/>
  <c r="B4" i="2"/>
  <c r="B3" i="2"/>
  <c r="B2" i="2"/>
  <c r="B14" i="1"/>
  <c r="C13" i="1"/>
  <c r="B3" i="1"/>
  <c r="G3" i="1" s="1"/>
  <c r="H3" i="1" s="1"/>
  <c r="B4" i="1"/>
  <c r="E4" i="1" s="1"/>
  <c r="B5" i="1"/>
  <c r="E5" i="1" s="1"/>
  <c r="B6" i="1"/>
  <c r="E6" i="1" s="1"/>
  <c r="B7" i="1"/>
  <c r="E7" i="1" s="1"/>
  <c r="B8" i="1"/>
  <c r="G8" i="1" s="1"/>
  <c r="I8" i="1" s="1"/>
  <c r="B9" i="1"/>
  <c r="G9" i="1" s="1"/>
  <c r="I9" i="1" s="1"/>
  <c r="B10" i="1"/>
  <c r="D10" i="1" s="1"/>
  <c r="B11" i="1"/>
  <c r="G11" i="1" s="1"/>
  <c r="H11" i="1" s="1"/>
  <c r="B2" i="1"/>
  <c r="D9" i="1" l="1"/>
  <c r="E9" i="1"/>
  <c r="E3" i="1"/>
  <c r="G10" i="1"/>
  <c r="H10" i="1" s="1"/>
  <c r="E11" i="1"/>
  <c r="D8" i="1"/>
  <c r="E10" i="1"/>
  <c r="E8" i="1"/>
  <c r="B13" i="1"/>
  <c r="E9" i="2"/>
  <c r="E4" i="2"/>
  <c r="D3" i="2"/>
  <c r="D7" i="2"/>
  <c r="D11" i="2"/>
  <c r="D10" i="2"/>
  <c r="B13" i="2"/>
  <c r="D8" i="2"/>
  <c r="E8" i="2"/>
  <c r="E3" i="2"/>
  <c r="E7" i="2"/>
  <c r="D2" i="2"/>
  <c r="E2" i="2"/>
  <c r="E6" i="2"/>
  <c r="E10" i="2"/>
  <c r="D4" i="2"/>
  <c r="D6" i="2"/>
  <c r="C16" i="1"/>
  <c r="G7" i="1"/>
  <c r="H7" i="1" s="1"/>
  <c r="G6" i="1"/>
  <c r="H6" i="1" s="1"/>
  <c r="G5" i="1"/>
  <c r="I5" i="1" s="1"/>
  <c r="G4" i="1"/>
  <c r="I4" i="1" s="1"/>
  <c r="D7" i="1"/>
  <c r="D6" i="1"/>
  <c r="D5" i="1"/>
  <c r="D2" i="1"/>
  <c r="D4" i="1"/>
  <c r="D11" i="1"/>
  <c r="D3" i="1"/>
  <c r="G2" i="1"/>
  <c r="H2" i="1" s="1"/>
  <c r="E2" i="1"/>
  <c r="E13" i="1" s="1"/>
  <c r="H9" i="1"/>
  <c r="H8" i="1"/>
  <c r="I3" i="1"/>
  <c r="I11" i="1"/>
  <c r="I7" i="1"/>
  <c r="I10" i="1"/>
  <c r="I2" i="1" l="1"/>
  <c r="E13" i="2"/>
  <c r="D13" i="2"/>
  <c r="B16" i="2" s="1"/>
  <c r="H4" i="1"/>
  <c r="H5" i="1"/>
  <c r="H13" i="1" s="1"/>
  <c r="D13" i="1"/>
  <c r="C15" i="1" s="1"/>
  <c r="I6" i="1"/>
  <c r="I13" i="1"/>
  <c r="G5" i="2" l="1"/>
  <c r="G10" i="2"/>
  <c r="G11" i="2"/>
  <c r="G4" i="2"/>
  <c r="G8" i="2"/>
  <c r="G9" i="2"/>
  <c r="G2" i="2"/>
  <c r="G3" i="2"/>
  <c r="G6" i="2"/>
  <c r="G7" i="2"/>
  <c r="H8" i="2" l="1"/>
  <c r="I8" i="2"/>
  <c r="I11" i="2"/>
  <c r="H11" i="2"/>
  <c r="I7" i="2"/>
  <c r="H7" i="2"/>
  <c r="H10" i="2"/>
  <c r="I10" i="2"/>
  <c r="I2" i="2"/>
  <c r="H2" i="2"/>
  <c r="H4" i="2"/>
  <c r="I4" i="2"/>
  <c r="H5" i="2"/>
  <c r="I5" i="2"/>
  <c r="I9" i="2"/>
  <c r="H9" i="2"/>
  <c r="I6" i="2"/>
  <c r="H6" i="2"/>
  <c r="I3" i="2"/>
  <c r="H3" i="2"/>
  <c r="H13" i="2" l="1"/>
  <c r="I13" i="2"/>
</calcChain>
</file>

<file path=xl/sharedStrings.xml><?xml version="1.0" encoding="utf-8"?>
<sst xmlns="http://schemas.openxmlformats.org/spreadsheetml/2006/main" count="28" uniqueCount="14">
  <si>
    <t>t</t>
  </si>
  <si>
    <t>Y(t)</t>
  </si>
  <si>
    <t>x</t>
  </si>
  <si>
    <t>xi*Yi</t>
  </si>
  <si>
    <t>xi^2</t>
  </si>
  <si>
    <t>Суммы</t>
  </si>
  <si>
    <t>a</t>
  </si>
  <si>
    <t>Кол-во точек</t>
  </si>
  <si>
    <t>b</t>
  </si>
  <si>
    <t>Погрешность</t>
  </si>
  <si>
    <t>а=</t>
  </si>
  <si>
    <t>б=</t>
  </si>
  <si>
    <t>(Y(t)-Y*(t))^2</t>
  </si>
  <si>
    <t>Y*(t)=ax+b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</si>
</sst>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2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функций и линий тренда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Y(t)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087926509186353E-2"/>
                  <c:y val="0.14460818713450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Лист1!$B$2:$B$11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Лист1!$C$2:$C$11</c:f>
              <c:numCache>
                <c:formatCode>0.00</c:formatCode>
                <c:ptCount val="10"/>
                <c:pt idx="0">
                  <c:v>16</c:v>
                </c:pt>
                <c:pt idx="1">
                  <c:v>17.899999999999999</c:v>
                </c:pt>
                <c:pt idx="2">
                  <c:v>18.600000000000001</c:v>
                </c:pt>
                <c:pt idx="3">
                  <c:v>18.3</c:v>
                </c:pt>
                <c:pt idx="4">
                  <c:v>19</c:v>
                </c:pt>
                <c:pt idx="5">
                  <c:v>19.3</c:v>
                </c:pt>
                <c:pt idx="6">
                  <c:v>19.2</c:v>
                </c:pt>
                <c:pt idx="7">
                  <c:v>20.3</c:v>
                </c:pt>
                <c:pt idx="8">
                  <c:v>21.1</c:v>
                </c:pt>
                <c:pt idx="9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4-472D-ACF7-4B4DD4533389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Y*(t)=ax+b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Лист1!$G$2:$G$11</c:f>
              <c:numCache>
                <c:formatCode>General</c:formatCode>
                <c:ptCount val="10"/>
                <c:pt idx="0">
                  <c:v>16.765397789452518</c:v>
                </c:pt>
                <c:pt idx="1">
                  <c:v>17.299045738465036</c:v>
                </c:pt>
                <c:pt idx="2">
                  <c:v>17.832693687477555</c:v>
                </c:pt>
                <c:pt idx="3">
                  <c:v>18.366341636490077</c:v>
                </c:pt>
                <c:pt idx="4">
                  <c:v>18.899989585502595</c:v>
                </c:pt>
                <c:pt idx="5">
                  <c:v>19.433637534515114</c:v>
                </c:pt>
                <c:pt idx="6">
                  <c:v>19.967285483527633</c:v>
                </c:pt>
                <c:pt idx="7">
                  <c:v>20.500933432540151</c:v>
                </c:pt>
                <c:pt idx="8">
                  <c:v>21.03458138155267</c:v>
                </c:pt>
                <c:pt idx="9">
                  <c:v>21.568229330565188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4-472D-ACF7-4B4DD4533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24304"/>
        <c:axId val="624025616"/>
      </c:lineChart>
      <c:catAx>
        <c:axId val="6240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25616"/>
        <c:crosses val="autoZero"/>
        <c:auto val="1"/>
        <c:lblAlgn val="ctr"/>
        <c:lblOffset val="100"/>
        <c:noMultiLvlLbl val="0"/>
      </c:catAx>
      <c:valAx>
        <c:axId val="62402561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Временной ряд</a:t>
            </a:r>
            <a:r>
              <a:rPr lang="ru-RU" baseline="0"/>
              <a:t> и</a:t>
            </a:r>
            <a:r>
              <a:rPr lang="ru-RU"/>
              <a:t> построенная модель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Y(t)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96237970253721E-4"/>
                  <c:y val="0.138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Лист2!$B$2:$B$11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Лист2!$C$2:$C$11</c:f>
              <c:numCache>
                <c:formatCode>0.00</c:formatCode>
                <c:ptCount val="10"/>
                <c:pt idx="0">
                  <c:v>16</c:v>
                </c:pt>
                <c:pt idx="1">
                  <c:v>17.899999999999999</c:v>
                </c:pt>
                <c:pt idx="2">
                  <c:v>18.600000000000001</c:v>
                </c:pt>
                <c:pt idx="3">
                  <c:v>18.3</c:v>
                </c:pt>
                <c:pt idx="4">
                  <c:v>19</c:v>
                </c:pt>
                <c:pt idx="5">
                  <c:v>19.3</c:v>
                </c:pt>
                <c:pt idx="6">
                  <c:v>19.2</c:v>
                </c:pt>
                <c:pt idx="7">
                  <c:v>20.3</c:v>
                </c:pt>
                <c:pt idx="8">
                  <c:v>21.1</c:v>
                </c:pt>
                <c:pt idx="9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3-40BF-9E53-8B7A2018FB29}"/>
            </c:ext>
          </c:extLst>
        </c:ser>
        <c:ser>
          <c:idx val="1"/>
          <c:order val="1"/>
          <c:tx>
            <c:strRef>
              <c:f>Лист2!$G$1</c:f>
              <c:strCache>
                <c:ptCount val="1"/>
                <c:pt idx="0">
                  <c:v>Y*(t)=ax+b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Лист2!$G$2:$G$11</c:f>
              <c:numCache>
                <c:formatCode>0.00</c:formatCode>
                <c:ptCount val="10"/>
                <c:pt idx="0">
                  <c:v>16.787272727272725</c:v>
                </c:pt>
                <c:pt idx="1">
                  <c:v>17.314545454545453</c:v>
                </c:pt>
                <c:pt idx="2">
                  <c:v>17.84181818181818</c:v>
                </c:pt>
                <c:pt idx="3">
                  <c:v>18.369090909090907</c:v>
                </c:pt>
                <c:pt idx="4">
                  <c:v>18.896363636363635</c:v>
                </c:pt>
                <c:pt idx="5">
                  <c:v>19.423636363636362</c:v>
                </c:pt>
                <c:pt idx="6">
                  <c:v>19.950909090909089</c:v>
                </c:pt>
                <c:pt idx="7">
                  <c:v>20.478181818181817</c:v>
                </c:pt>
                <c:pt idx="8">
                  <c:v>21.005454545454544</c:v>
                </c:pt>
                <c:pt idx="9">
                  <c:v>21.532727272727271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3-40BF-9E53-8B7A2018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957983"/>
        <c:axId val="1536954655"/>
      </c:lineChart>
      <c:catAx>
        <c:axId val="153695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54655"/>
        <c:crosses val="autoZero"/>
        <c:auto val="1"/>
        <c:lblAlgn val="ctr"/>
        <c:lblOffset val="100"/>
        <c:noMultiLvlLbl val="0"/>
      </c:catAx>
      <c:valAx>
        <c:axId val="1536954655"/>
        <c:scaling>
          <c:orientation val="minMax"/>
          <c:max val="22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5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595533</xdr:colOff>
      <xdr:row>1</xdr:row>
      <xdr:rowOff>67156</xdr:rowOff>
    </xdr:from>
    <xdr:to>
      <xdr:col>18</xdr:col>
      <xdr:colOff>290733</xdr:colOff>
      <xdr:row>16</xdr:row>
      <xdr:rowOff>67156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DDC24A7-A6BB-4DBC-8468-528AEE96B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2</xdr:row>
      <xdr:rowOff>49696</xdr:rowOff>
    </xdr:from>
    <xdr:to>
      <xdr:col>17</xdr:col>
      <xdr:colOff>152400</xdr:colOff>
      <xdr:row>17</xdr:row>
      <xdr:rowOff>9940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9AA266-E508-104E-9AF7-530F58085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AFE2-A437-42EA-9AAD-5002C2AA0938}">
  <dimension ref="A1:I16"/>
  <sheetViews>
    <sheetView zoomScale="130" zoomScaleNormal="130" workbookViewId="0">
      <selection activeCell="G2" sqref="G2"/>
    </sheetView>
  </sheetViews>
  <sheetFormatPr defaultRowHeight="14.4" x14ac:dyDescent="0.3"/>
  <cols>
    <col min="1" max="1" width="12.88671875" bestFit="1" customWidth="1"/>
    <col min="7" max="7" width="12.44140625" bestFit="1" customWidth="1"/>
    <col min="8" max="8" width="12.6640625" bestFit="1" customWidth="1"/>
    <col min="9" max="9" width="13.109375" bestFit="1" customWidth="1"/>
  </cols>
  <sheetData>
    <row r="1" spans="1:9" x14ac:dyDescent="0.3">
      <c r="A1" s="4" t="s">
        <v>0</v>
      </c>
      <c r="B1" s="4" t="s">
        <v>2</v>
      </c>
      <c r="C1" s="4" t="s">
        <v>1</v>
      </c>
      <c r="D1" s="4" t="s">
        <v>3</v>
      </c>
      <c r="E1" s="4" t="s">
        <v>4</v>
      </c>
      <c r="G1" s="3" t="s">
        <v>13</v>
      </c>
      <c r="H1" s="4" t="s">
        <v>12</v>
      </c>
      <c r="I1" s="3" t="s">
        <v>9</v>
      </c>
    </row>
    <row r="2" spans="1:9" x14ac:dyDescent="0.3">
      <c r="A2" s="6">
        <v>2000</v>
      </c>
      <c r="B2" s="6">
        <f>A2-1999</f>
        <v>1</v>
      </c>
      <c r="C2" s="7">
        <v>16</v>
      </c>
      <c r="D2" s="6">
        <f>C2*B2</f>
        <v>16</v>
      </c>
      <c r="E2" s="6">
        <f>B2*B2</f>
        <v>1</v>
      </c>
      <c r="G2" s="1">
        <f>$B$15*B2+$B$16</f>
        <v>16.765397789452518</v>
      </c>
      <c r="H2" s="1">
        <f>POWER(C2-G2,2)</f>
        <v>0.58583377609880061</v>
      </c>
      <c r="I2" s="1">
        <f>ABS(C2-G2)</f>
        <v>0.76539778945251769</v>
      </c>
    </row>
    <row r="3" spans="1:9" x14ac:dyDescent="0.3">
      <c r="A3" s="6">
        <v>2001</v>
      </c>
      <c r="B3" s="6">
        <f t="shared" ref="B3:B11" si="0">A3-1999</f>
        <v>2</v>
      </c>
      <c r="C3" s="7">
        <v>17.899999999999999</v>
      </c>
      <c r="D3" s="6">
        <f t="shared" ref="D3:D11" si="1">C3*B3</f>
        <v>35.799999999999997</v>
      </c>
      <c r="E3" s="6">
        <f t="shared" ref="E3:E11" si="2">B3*B3</f>
        <v>4</v>
      </c>
      <c r="G3" s="1">
        <f>$B$15*B3+$B$16</f>
        <v>17.299045738465036</v>
      </c>
      <c r="H3" s="1">
        <f t="shared" ref="H3:H11" si="3">POWER(C3-G3,2)</f>
        <v>0.36114602445703192</v>
      </c>
      <c r="I3" s="1">
        <f t="shared" ref="I3:I11" si="4">ABS(C3-G3)</f>
        <v>0.60095426153496234</v>
      </c>
    </row>
    <row r="4" spans="1:9" x14ac:dyDescent="0.3">
      <c r="A4" s="6">
        <v>2002</v>
      </c>
      <c r="B4" s="6">
        <f t="shared" si="0"/>
        <v>3</v>
      </c>
      <c r="C4" s="7">
        <v>18.600000000000001</v>
      </c>
      <c r="D4" s="6">
        <f t="shared" si="1"/>
        <v>55.800000000000004</v>
      </c>
      <c r="E4" s="6">
        <f t="shared" si="2"/>
        <v>9</v>
      </c>
      <c r="G4" s="1">
        <f>$B$15*B4+$B$16</f>
        <v>17.832693687477555</v>
      </c>
      <c r="H4" s="1">
        <f t="shared" si="3"/>
        <v>0.58875897723679449</v>
      </c>
      <c r="I4" s="1">
        <f t="shared" si="4"/>
        <v>0.76730631252244663</v>
      </c>
    </row>
    <row r="5" spans="1:9" x14ac:dyDescent="0.3">
      <c r="A5" s="6">
        <v>2003</v>
      </c>
      <c r="B5" s="6">
        <f t="shared" si="0"/>
        <v>4</v>
      </c>
      <c r="C5" s="7">
        <v>18.3</v>
      </c>
      <c r="D5" s="6">
        <f t="shared" si="1"/>
        <v>73.2</v>
      </c>
      <c r="E5" s="6">
        <f t="shared" si="2"/>
        <v>16</v>
      </c>
      <c r="G5" s="1">
        <f>$B$15*B5+$B$16</f>
        <v>18.366341636490077</v>
      </c>
      <c r="H5" s="1">
        <f t="shared" si="3"/>
        <v>4.4012127321814082E-3</v>
      </c>
      <c r="I5" s="1">
        <f t="shared" si="4"/>
        <v>6.6341636490076183E-2</v>
      </c>
    </row>
    <row r="6" spans="1:9" x14ac:dyDescent="0.3">
      <c r="A6" s="6">
        <v>2004</v>
      </c>
      <c r="B6" s="6">
        <f t="shared" si="0"/>
        <v>5</v>
      </c>
      <c r="C6" s="7">
        <v>19</v>
      </c>
      <c r="D6" s="6">
        <f t="shared" si="1"/>
        <v>95</v>
      </c>
      <c r="E6" s="6">
        <f t="shared" si="2"/>
        <v>25</v>
      </c>
      <c r="G6" s="1">
        <f>$B$15*B6+$B$16</f>
        <v>18.899989585502595</v>
      </c>
      <c r="H6" s="1">
        <f t="shared" si="3"/>
        <v>1.0002083007942668E-2</v>
      </c>
      <c r="I6" s="1">
        <f t="shared" si="4"/>
        <v>0.10001041449740455</v>
      </c>
    </row>
    <row r="7" spans="1:9" x14ac:dyDescent="0.3">
      <c r="A7" s="6">
        <v>2005</v>
      </c>
      <c r="B7" s="6">
        <f t="shared" si="0"/>
        <v>6</v>
      </c>
      <c r="C7" s="7">
        <v>19.3</v>
      </c>
      <c r="D7" s="6">
        <f t="shared" si="1"/>
        <v>115.80000000000001</v>
      </c>
      <c r="E7" s="6">
        <f t="shared" si="2"/>
        <v>36</v>
      </c>
      <c r="G7" s="1">
        <f>$B$15*B7+$B$16</f>
        <v>19.433637534515114</v>
      </c>
      <c r="H7" s="1">
        <f t="shared" si="3"/>
        <v>1.7858990631278094E-2</v>
      </c>
      <c r="I7" s="1">
        <f t="shared" si="4"/>
        <v>0.13363753451511329</v>
      </c>
    </row>
    <row r="8" spans="1:9" x14ac:dyDescent="0.3">
      <c r="A8" s="6">
        <v>2006</v>
      </c>
      <c r="B8" s="6">
        <f t="shared" si="0"/>
        <v>7</v>
      </c>
      <c r="C8" s="7">
        <v>19.2</v>
      </c>
      <c r="D8" s="6">
        <f t="shared" si="1"/>
        <v>134.4</v>
      </c>
      <c r="E8" s="6">
        <f t="shared" si="2"/>
        <v>49</v>
      </c>
      <c r="G8" s="1">
        <f>$B$15*B8+$B$16</f>
        <v>19.967285483527633</v>
      </c>
      <c r="H8" s="1">
        <f t="shared" si="3"/>
        <v>0.58872701323223398</v>
      </c>
      <c r="I8" s="1">
        <f t="shared" si="4"/>
        <v>0.76728548352763326</v>
      </c>
    </row>
    <row r="9" spans="1:9" x14ac:dyDescent="0.3">
      <c r="A9" s="6">
        <v>2007</v>
      </c>
      <c r="B9" s="6">
        <f t="shared" si="0"/>
        <v>8</v>
      </c>
      <c r="C9" s="7">
        <v>20.3</v>
      </c>
      <c r="D9" s="6">
        <f t="shared" si="1"/>
        <v>162.4</v>
      </c>
      <c r="E9" s="6">
        <f t="shared" si="2"/>
        <v>64</v>
      </c>
      <c r="G9" s="1">
        <f>$B$15*B9+$B$16</f>
        <v>20.500933432540151</v>
      </c>
      <c r="H9" s="1">
        <f t="shared" si="3"/>
        <v>4.037424431236717E-2</v>
      </c>
      <c r="I9" s="1">
        <f t="shared" si="4"/>
        <v>0.20093343254015039</v>
      </c>
    </row>
    <row r="10" spans="1:9" x14ac:dyDescent="0.3">
      <c r="A10" s="6">
        <v>2008</v>
      </c>
      <c r="B10" s="6">
        <f t="shared" si="0"/>
        <v>9</v>
      </c>
      <c r="C10" s="7">
        <v>21.1</v>
      </c>
      <c r="D10" s="6">
        <f t="shared" si="1"/>
        <v>189.9</v>
      </c>
      <c r="E10" s="6">
        <f t="shared" si="2"/>
        <v>81</v>
      </c>
      <c r="G10" s="1">
        <f>$B$15*B10+$B$16</f>
        <v>21.03458138155267</v>
      </c>
      <c r="H10" s="1">
        <f t="shared" si="3"/>
        <v>4.2795956395575759E-3</v>
      </c>
      <c r="I10" s="1">
        <f t="shared" si="4"/>
        <v>6.5418618447331767E-2</v>
      </c>
    </row>
    <row r="11" spans="1:9" x14ac:dyDescent="0.3">
      <c r="A11" s="6">
        <v>2009</v>
      </c>
      <c r="B11" s="6">
        <f t="shared" si="0"/>
        <v>10</v>
      </c>
      <c r="C11" s="7">
        <v>21.9</v>
      </c>
      <c r="D11" s="6">
        <f t="shared" si="1"/>
        <v>219</v>
      </c>
      <c r="E11" s="6">
        <f t="shared" si="2"/>
        <v>100</v>
      </c>
      <c r="G11" s="1">
        <f>$B$15*B11+$B$16</f>
        <v>21.568229330565188</v>
      </c>
      <c r="H11" s="1">
        <f t="shared" si="3"/>
        <v>0.11007177709722221</v>
      </c>
      <c r="I11" s="1">
        <f t="shared" si="4"/>
        <v>0.33177066943481037</v>
      </c>
    </row>
    <row r="13" spans="1:9" x14ac:dyDescent="0.3">
      <c r="A13" s="3" t="s">
        <v>5</v>
      </c>
      <c r="B13" s="1">
        <f>SUM(B2:B11)</f>
        <v>55</v>
      </c>
      <c r="C13" s="1">
        <f t="shared" ref="C13:E13" si="5">SUM(C2:C11)</f>
        <v>191.6</v>
      </c>
      <c r="D13" s="1">
        <f t="shared" si="5"/>
        <v>1097.3</v>
      </c>
      <c r="E13" s="1">
        <f t="shared" si="5"/>
        <v>385</v>
      </c>
      <c r="H13">
        <f>SUM(H2:H11)</f>
        <v>2.3114536944454098</v>
      </c>
      <c r="I13">
        <f>MAX(I2:I11)</f>
        <v>0.76730631252244663</v>
      </c>
    </row>
    <row r="14" spans="1:9" x14ac:dyDescent="0.3">
      <c r="A14" s="3" t="s">
        <v>7</v>
      </c>
      <c r="B14" s="1">
        <f>COUNT(A2:A11)</f>
        <v>10</v>
      </c>
    </row>
    <row r="15" spans="1:9" x14ac:dyDescent="0.3">
      <c r="A15" s="3" t="s">
        <v>6</v>
      </c>
      <c r="B15" s="1">
        <v>0.533647949012519</v>
      </c>
      <c r="C15" s="1">
        <f>(B14*D13-B13*C13)/(B14*E13-(B13*B13))</f>
        <v>0.52727272727272723</v>
      </c>
      <c r="E15" s="5" t="s">
        <v>10</v>
      </c>
      <c r="F15" s="1">
        <v>0.5</v>
      </c>
    </row>
    <row r="16" spans="1:9" x14ac:dyDescent="0.3">
      <c r="A16" s="3" t="s">
        <v>8</v>
      </c>
      <c r="B16" s="1">
        <v>16.231749840439999</v>
      </c>
      <c r="C16" s="1">
        <f>(C13-B15*B13)/B14</f>
        <v>16.224936280431145</v>
      </c>
      <c r="E16" s="5" t="s">
        <v>11</v>
      </c>
      <c r="F16" s="1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B4914-EA78-436B-95B4-E580C40DC790}">
  <dimension ref="A1:I17"/>
  <sheetViews>
    <sheetView tabSelected="1" topLeftCell="G1" zoomScale="115" zoomScaleNormal="115" zoomScaleSheetLayoutView="85" workbookViewId="0">
      <selection activeCell="T20" sqref="T20"/>
    </sheetView>
  </sheetViews>
  <sheetFormatPr defaultRowHeight="14.4" x14ac:dyDescent="0.3"/>
  <cols>
    <col min="1" max="1" width="12.88671875" bestFit="1" customWidth="1"/>
    <col min="2" max="2" width="11" bestFit="1" customWidth="1"/>
    <col min="7" max="9" width="13" bestFit="1" customWidth="1"/>
  </cols>
  <sheetData>
    <row r="1" spans="1:9" x14ac:dyDescent="0.3">
      <c r="A1" s="4" t="s">
        <v>0</v>
      </c>
      <c r="B1" s="4" t="s">
        <v>2</v>
      </c>
      <c r="C1" s="4" t="s">
        <v>1</v>
      </c>
      <c r="D1" s="4" t="s">
        <v>3</v>
      </c>
      <c r="E1" s="4" t="s">
        <v>4</v>
      </c>
      <c r="G1" s="9" t="s">
        <v>13</v>
      </c>
      <c r="H1" s="9" t="s">
        <v>9</v>
      </c>
      <c r="I1" s="10" t="s">
        <v>12</v>
      </c>
    </row>
    <row r="2" spans="1:9" x14ac:dyDescent="0.3">
      <c r="A2" s="6">
        <v>2000</v>
      </c>
      <c r="B2" s="6">
        <f>A2-1999</f>
        <v>1</v>
      </c>
      <c r="C2" s="7">
        <v>16</v>
      </c>
      <c r="D2" s="6">
        <f>C2*B2</f>
        <v>16</v>
      </c>
      <c r="E2" s="6">
        <f>B2*B2</f>
        <v>1</v>
      </c>
      <c r="G2" s="2">
        <f t="shared" ref="G2:G11" si="0">$B$16*B2+$B$17</f>
        <v>16.787272727272725</v>
      </c>
      <c r="H2" s="2">
        <f t="shared" ref="H2:H11" si="1">ABS(C2-G2)</f>
        <v>0.78727272727272535</v>
      </c>
      <c r="I2" s="2">
        <f t="shared" ref="I2:I11" si="2">POWER(C2-G2,2)</f>
        <v>0.61979834710743498</v>
      </c>
    </row>
    <row r="3" spans="1:9" x14ac:dyDescent="0.3">
      <c r="A3" s="6">
        <v>2001</v>
      </c>
      <c r="B3" s="6">
        <f t="shared" ref="B3:B11" si="3">A3-1999</f>
        <v>2</v>
      </c>
      <c r="C3" s="7">
        <v>17.899999999999999</v>
      </c>
      <c r="D3" s="6">
        <f t="shared" ref="D3:D11" si="4">C3*B3</f>
        <v>35.799999999999997</v>
      </c>
      <c r="E3" s="6">
        <f t="shared" ref="E3:E11" si="5">B3*B3</f>
        <v>4</v>
      </c>
      <c r="G3" s="2">
        <f t="shared" si="0"/>
        <v>17.314545454545453</v>
      </c>
      <c r="H3" s="2">
        <f t="shared" si="1"/>
        <v>0.58545454545454589</v>
      </c>
      <c r="I3" s="2">
        <f t="shared" si="2"/>
        <v>0.34275702479338893</v>
      </c>
    </row>
    <row r="4" spans="1:9" x14ac:dyDescent="0.3">
      <c r="A4" s="6">
        <v>2002</v>
      </c>
      <c r="B4" s="6">
        <f t="shared" si="3"/>
        <v>3</v>
      </c>
      <c r="C4" s="7">
        <v>18.600000000000001</v>
      </c>
      <c r="D4" s="6">
        <f t="shared" si="4"/>
        <v>55.800000000000004</v>
      </c>
      <c r="E4" s="6">
        <f t="shared" si="5"/>
        <v>9</v>
      </c>
      <c r="G4" s="2">
        <f t="shared" si="0"/>
        <v>17.84181818181818</v>
      </c>
      <c r="H4" s="2">
        <f t="shared" si="1"/>
        <v>0.7581818181818214</v>
      </c>
      <c r="I4" s="2">
        <f t="shared" si="2"/>
        <v>0.57483966942149245</v>
      </c>
    </row>
    <row r="5" spans="1:9" x14ac:dyDescent="0.3">
      <c r="A5" s="6">
        <v>2003</v>
      </c>
      <c r="B5" s="6">
        <f t="shared" si="3"/>
        <v>4</v>
      </c>
      <c r="C5" s="7">
        <v>18.3</v>
      </c>
      <c r="D5" s="6">
        <f t="shared" si="4"/>
        <v>73.2</v>
      </c>
      <c r="E5" s="6">
        <f t="shared" si="5"/>
        <v>16</v>
      </c>
      <c r="G5" s="2">
        <f t="shared" si="0"/>
        <v>18.369090909090907</v>
      </c>
      <c r="H5" s="2">
        <f t="shared" si="1"/>
        <v>6.9090909090906649E-2</v>
      </c>
      <c r="I5" s="2">
        <f t="shared" si="2"/>
        <v>4.7735537190079268E-3</v>
      </c>
    </row>
    <row r="6" spans="1:9" x14ac:dyDescent="0.3">
      <c r="A6" s="6">
        <v>2004</v>
      </c>
      <c r="B6" s="6">
        <f t="shared" si="3"/>
        <v>5</v>
      </c>
      <c r="C6" s="7">
        <v>19</v>
      </c>
      <c r="D6" s="6">
        <f t="shared" si="4"/>
        <v>95</v>
      </c>
      <c r="E6" s="6">
        <f t="shared" si="5"/>
        <v>25</v>
      </c>
      <c r="G6" s="2">
        <f t="shared" si="0"/>
        <v>18.896363636363635</v>
      </c>
      <c r="H6" s="2">
        <f t="shared" si="1"/>
        <v>0.1036363636363653</v>
      </c>
      <c r="I6" s="2">
        <f t="shared" si="2"/>
        <v>1.0740495867768941E-2</v>
      </c>
    </row>
    <row r="7" spans="1:9" x14ac:dyDescent="0.3">
      <c r="A7" s="6">
        <v>2005</v>
      </c>
      <c r="B7" s="6">
        <f t="shared" si="3"/>
        <v>6</v>
      </c>
      <c r="C7" s="7">
        <v>19.3</v>
      </c>
      <c r="D7" s="6">
        <f t="shared" si="4"/>
        <v>115.80000000000001</v>
      </c>
      <c r="E7" s="6">
        <f t="shared" si="5"/>
        <v>36</v>
      </c>
      <c r="G7" s="2">
        <f t="shared" si="0"/>
        <v>19.423636363636362</v>
      </c>
      <c r="H7" s="2">
        <f t="shared" si="1"/>
        <v>0.12363636363636132</v>
      </c>
      <c r="I7" s="2">
        <f t="shared" si="2"/>
        <v>1.5285950413222569E-2</v>
      </c>
    </row>
    <row r="8" spans="1:9" x14ac:dyDescent="0.3">
      <c r="A8" s="6">
        <v>2006</v>
      </c>
      <c r="B8" s="6">
        <f t="shared" si="3"/>
        <v>7</v>
      </c>
      <c r="C8" s="7">
        <v>19.2</v>
      </c>
      <c r="D8" s="6">
        <f t="shared" si="4"/>
        <v>134.4</v>
      </c>
      <c r="E8" s="6">
        <f t="shared" si="5"/>
        <v>49</v>
      </c>
      <c r="G8" s="2">
        <f t="shared" si="0"/>
        <v>19.950909090909089</v>
      </c>
      <c r="H8" s="2">
        <f t="shared" si="1"/>
        <v>0.75090909090909008</v>
      </c>
      <c r="I8" s="2">
        <f t="shared" si="2"/>
        <v>0.56386446280991609</v>
      </c>
    </row>
    <row r="9" spans="1:9" x14ac:dyDescent="0.3">
      <c r="A9" s="6">
        <v>2007</v>
      </c>
      <c r="B9" s="6">
        <f t="shared" si="3"/>
        <v>8</v>
      </c>
      <c r="C9" s="7">
        <v>20.3</v>
      </c>
      <c r="D9" s="6">
        <f t="shared" si="4"/>
        <v>162.4</v>
      </c>
      <c r="E9" s="6">
        <f t="shared" si="5"/>
        <v>64</v>
      </c>
      <c r="G9" s="2">
        <f t="shared" si="0"/>
        <v>20.478181818181817</v>
      </c>
      <c r="H9" s="2">
        <f t="shared" si="1"/>
        <v>0.178181818181816</v>
      </c>
      <c r="I9" s="2">
        <f t="shared" si="2"/>
        <v>3.1748760330577733E-2</v>
      </c>
    </row>
    <row r="10" spans="1:9" x14ac:dyDescent="0.3">
      <c r="A10" s="6">
        <v>2008</v>
      </c>
      <c r="B10" s="6">
        <f t="shared" si="3"/>
        <v>9</v>
      </c>
      <c r="C10" s="7">
        <v>21.1</v>
      </c>
      <c r="D10" s="6">
        <f t="shared" si="4"/>
        <v>189.9</v>
      </c>
      <c r="E10" s="6">
        <f t="shared" si="5"/>
        <v>81</v>
      </c>
      <c r="G10" s="2">
        <f t="shared" si="0"/>
        <v>21.005454545454544</v>
      </c>
      <c r="H10" s="2">
        <f t="shared" si="1"/>
        <v>9.4545454545457375E-2</v>
      </c>
      <c r="I10" s="2">
        <f t="shared" si="2"/>
        <v>8.9388429752071466E-3</v>
      </c>
    </row>
    <row r="11" spans="1:9" x14ac:dyDescent="0.3">
      <c r="A11" s="6">
        <v>2009</v>
      </c>
      <c r="B11" s="6">
        <f t="shared" si="3"/>
        <v>10</v>
      </c>
      <c r="C11" s="7">
        <v>21.9</v>
      </c>
      <c r="D11" s="6">
        <f t="shared" si="4"/>
        <v>219</v>
      </c>
      <c r="E11" s="6">
        <f t="shared" si="5"/>
        <v>100</v>
      </c>
      <c r="G11" s="2">
        <f t="shared" si="0"/>
        <v>21.532727272727271</v>
      </c>
      <c r="H11" s="2">
        <f t="shared" si="1"/>
        <v>0.3672727272727272</v>
      </c>
      <c r="I11" s="2">
        <f t="shared" si="2"/>
        <v>0.13488925619834705</v>
      </c>
    </row>
    <row r="13" spans="1:9" x14ac:dyDescent="0.3">
      <c r="A13" s="3" t="s">
        <v>5</v>
      </c>
      <c r="B13" s="1">
        <f>SUM(B2:B11)</f>
        <v>55</v>
      </c>
      <c r="C13" s="1">
        <f t="shared" ref="C13:E13" si="6">SUM(C2:C11)</f>
        <v>191.6</v>
      </c>
      <c r="D13" s="1">
        <f t="shared" si="6"/>
        <v>1097.3</v>
      </c>
      <c r="E13" s="1">
        <f t="shared" si="6"/>
        <v>385</v>
      </c>
      <c r="H13">
        <f>SUM(I2:I11)</f>
        <v>2.3076363636363642</v>
      </c>
      <c r="I13">
        <f>MAX(H2:H11)</f>
        <v>0.78727272727272535</v>
      </c>
    </row>
    <row r="14" spans="1:9" x14ac:dyDescent="0.3">
      <c r="A14" s="3" t="s">
        <v>7</v>
      </c>
      <c r="B14" s="1">
        <f>COUNT(A2:A11)</f>
        <v>10</v>
      </c>
    </row>
    <row r="15" spans="1:9" x14ac:dyDescent="0.3">
      <c r="C15" s="8"/>
      <c r="G15" s="5" t="s">
        <v>10</v>
      </c>
      <c r="H15" s="1">
        <v>0.5</v>
      </c>
    </row>
    <row r="16" spans="1:9" x14ac:dyDescent="0.3">
      <c r="A16" s="3" t="s">
        <v>6</v>
      </c>
      <c r="B16" s="2">
        <f>(B14*D13-B13*C13)/(B14*E13-(B13*B13))</f>
        <v>0.52727272727272723</v>
      </c>
      <c r="C16" s="8"/>
      <c r="G16" s="5" t="s">
        <v>11</v>
      </c>
      <c r="H16" s="1">
        <v>15</v>
      </c>
    </row>
    <row r="17" spans="1:2" x14ac:dyDescent="0.3">
      <c r="A17" s="3" t="s">
        <v>8</v>
      </c>
      <c r="B17" s="1">
        <f>(C13-B16*B13)/B14</f>
        <v>16.259999999999998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Колесникова Светлана Ивановна</dc:creator>
  <cp:lastModifiedBy>Andrei Veeremaa</cp:lastModifiedBy>
  <dcterms:created xsi:type="dcterms:W3CDTF">2022-05-20T12:54:53Z</dcterms:created>
  <dcterms:modified xsi:type="dcterms:W3CDTF">2022-05-23T22:44:31Z</dcterms:modified>
</cp:coreProperties>
</file>