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8720" windowHeight="17560" activeTab="1"/>
  </bookViews>
  <sheets>
    <sheet name="RC Tiefpass" sheetId="3" r:id="rId1"/>
    <sheet name="RL Hochpass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5"/>
  <c r="G16" i="5"/>
  <c r="Y11" i="5"/>
  <c r="F22" i="5"/>
  <c r="F16" i="5"/>
  <c r="Y10" i="5"/>
  <c r="G15" i="5"/>
  <c r="G20" i="5"/>
  <c r="Y8" i="5"/>
  <c r="F15" i="5"/>
  <c r="F20" i="5"/>
  <c r="Y7" i="5"/>
  <c r="G8" i="5"/>
  <c r="G23" i="5"/>
  <c r="Y5" i="5"/>
  <c r="F8" i="5"/>
  <c r="F23" i="5"/>
  <c r="Y4" i="5"/>
  <c r="D17" i="5"/>
  <c r="F17" i="5"/>
  <c r="G17" i="5"/>
  <c r="H17" i="5"/>
  <c r="I17" i="5"/>
  <c r="D18" i="5"/>
  <c r="F18" i="5"/>
  <c r="G18" i="5"/>
  <c r="H18" i="5"/>
  <c r="I18" i="5"/>
  <c r="D19" i="5"/>
  <c r="F19" i="5"/>
  <c r="G19" i="5"/>
  <c r="H19" i="5"/>
  <c r="I19" i="5"/>
  <c r="I24" i="5"/>
  <c r="F24" i="5"/>
  <c r="G24" i="5"/>
  <c r="H24" i="5"/>
  <c r="D24" i="5"/>
  <c r="I23" i="5"/>
  <c r="H23" i="5"/>
  <c r="D23" i="5"/>
  <c r="I22" i="5"/>
  <c r="H22" i="5"/>
  <c r="D22" i="5"/>
  <c r="I21" i="5"/>
  <c r="F21" i="5"/>
  <c r="G21" i="5"/>
  <c r="H21" i="5"/>
  <c r="D21" i="5"/>
  <c r="I20" i="5"/>
  <c r="H20" i="5"/>
  <c r="D20" i="5"/>
  <c r="I16" i="5"/>
  <c r="H16" i="5"/>
  <c r="D16" i="5"/>
  <c r="I15" i="5"/>
  <c r="H15" i="5"/>
  <c r="D15" i="5"/>
  <c r="I14" i="5"/>
  <c r="F14" i="5"/>
  <c r="G14" i="5"/>
  <c r="H14" i="5"/>
  <c r="D14" i="5"/>
  <c r="I13" i="5"/>
  <c r="F13" i="5"/>
  <c r="G13" i="5"/>
  <c r="H13" i="5"/>
  <c r="D13" i="5"/>
  <c r="I12" i="5"/>
  <c r="F12" i="5"/>
  <c r="G12" i="5"/>
  <c r="H12" i="5"/>
  <c r="D12" i="5"/>
  <c r="I11" i="5"/>
  <c r="F11" i="5"/>
  <c r="G11" i="5"/>
  <c r="H11" i="5"/>
  <c r="D11" i="5"/>
  <c r="I10" i="5"/>
  <c r="F10" i="5"/>
  <c r="G10" i="5"/>
  <c r="H10" i="5"/>
  <c r="D10" i="5"/>
  <c r="I9" i="5"/>
  <c r="F9" i="5"/>
  <c r="G9" i="5"/>
  <c r="H9" i="5"/>
  <c r="D9" i="5"/>
  <c r="I8" i="5"/>
  <c r="H8" i="5"/>
  <c r="D8" i="5"/>
  <c r="I7" i="5"/>
  <c r="F7" i="5"/>
  <c r="G7" i="5"/>
  <c r="H7" i="5"/>
  <c r="D7" i="5"/>
  <c r="I6" i="5"/>
  <c r="F6" i="5"/>
  <c r="G6" i="5"/>
  <c r="H6" i="5"/>
  <c r="D6" i="5"/>
  <c r="I5" i="5"/>
  <c r="F5" i="5"/>
  <c r="G5" i="5"/>
  <c r="H5" i="5"/>
  <c r="D5" i="5"/>
  <c r="I4" i="5"/>
  <c r="F4" i="5"/>
  <c r="G4" i="5"/>
  <c r="H4" i="5"/>
  <c r="D4" i="5"/>
  <c r="Y11" i="3"/>
  <c r="F7" i="3"/>
  <c r="Y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D8" i="3"/>
  <c r="D9" i="3"/>
  <c r="F15" i="3"/>
  <c r="Y10" i="3"/>
  <c r="Y8" i="3"/>
  <c r="F11" i="3"/>
  <c r="Y7" i="3"/>
  <c r="Y5" i="3"/>
  <c r="F5" i="3"/>
  <c r="H5" i="3"/>
  <c r="F6" i="3"/>
  <c r="H6" i="3"/>
  <c r="H7" i="3"/>
  <c r="F8" i="3"/>
  <c r="H8" i="3"/>
  <c r="F9" i="3"/>
  <c r="H9" i="3"/>
  <c r="F10" i="3"/>
  <c r="H10" i="3"/>
  <c r="H11" i="3"/>
  <c r="F12" i="3"/>
  <c r="H12" i="3"/>
  <c r="F13" i="3"/>
  <c r="H13" i="3"/>
  <c r="F14" i="3"/>
  <c r="H14" i="3"/>
  <c r="H15" i="3"/>
  <c r="F16" i="3"/>
  <c r="H16" i="3"/>
  <c r="F17" i="3"/>
  <c r="H17" i="3"/>
  <c r="F18" i="3"/>
  <c r="H18" i="3"/>
  <c r="F19" i="3"/>
  <c r="H19" i="3"/>
  <c r="F20" i="3"/>
  <c r="H20" i="3"/>
  <c r="F21" i="3"/>
  <c r="H21" i="3"/>
  <c r="F4" i="3"/>
  <c r="H4" i="3"/>
  <c r="D21" i="3"/>
  <c r="D20" i="3"/>
  <c r="D19" i="3"/>
  <c r="D18" i="3"/>
  <c r="D17" i="3"/>
  <c r="D16" i="3"/>
  <c r="D15" i="3"/>
  <c r="D14" i="3"/>
  <c r="D13" i="3"/>
  <c r="D12" i="3"/>
  <c r="D11" i="3"/>
  <c r="D10" i="3"/>
  <c r="D7" i="3"/>
  <c r="D6" i="3"/>
  <c r="D5" i="3"/>
  <c r="D4" i="3"/>
</calcChain>
</file>

<file path=xl/sharedStrings.xml><?xml version="1.0" encoding="utf-8"?>
<sst xmlns="http://schemas.openxmlformats.org/spreadsheetml/2006/main" count="46" uniqueCount="18">
  <si>
    <t>f [HZ]</t>
  </si>
  <si>
    <t>fG</t>
  </si>
  <si>
    <t>UR [V]</t>
  </si>
  <si>
    <t>UC [V]</t>
  </si>
  <si>
    <t>ɸ [°]</t>
  </si>
  <si>
    <t>fG/5</t>
  </si>
  <si>
    <t>5fG</t>
  </si>
  <si>
    <t>RC</t>
  </si>
  <si>
    <t xml:space="preserve">fG </t>
  </si>
  <si>
    <t>Re</t>
  </si>
  <si>
    <t>Im</t>
  </si>
  <si>
    <t>Eingangspannung Ue:</t>
  </si>
  <si>
    <t>Re [V]</t>
  </si>
  <si>
    <t>Im [V]</t>
  </si>
  <si>
    <t>Komplex</t>
  </si>
  <si>
    <t>Ua/Ue [dB]</t>
  </si>
  <si>
    <t>Oszillosgramm bei fG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</si>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</sst>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\ &quot;V&quot;"/>
    <numFmt numFmtId="167" formatCode="0.0\ &quot;°&quot;"/>
    <numFmt numFmtId="168" formatCode="0.0\ &quot;dB&quot;"/>
    <numFmt numFmtId="169" formatCode="0\ &quot;V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</font>
    <font>
      <b/>
      <sz val="22"/>
      <color theme="1"/>
      <name val="Calibri"/>
      <scheme val="minor"/>
    </font>
    <font>
      <b/>
      <sz val="2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3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0" fontId="1" fillId="0" borderId="0" xfId="0" applyFont="1" applyBorder="1"/>
    <xf numFmtId="2" fontId="1" fillId="0" borderId="0" xfId="0" applyNumberFormat="1" applyFont="1" applyBorder="1"/>
    <xf numFmtId="3" fontId="0" fillId="0" borderId="0" xfId="0" applyNumberFormat="1" applyFill="1" applyBorder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left"/>
    </xf>
    <xf numFmtId="3" fontId="0" fillId="0" borderId="2" xfId="0" applyNumberFormat="1" applyBorder="1"/>
    <xf numFmtId="3" fontId="0" fillId="0" borderId="2" xfId="0" applyNumberFormat="1" applyFill="1" applyBorder="1"/>
    <xf numFmtId="3" fontId="1" fillId="0" borderId="2" xfId="0" applyNumberFormat="1" applyFont="1" applyFill="1" applyBorder="1"/>
    <xf numFmtId="3" fontId="0" fillId="0" borderId="2" xfId="0" applyNumberFormat="1" applyFont="1" applyFill="1" applyBorder="1"/>
    <xf numFmtId="166" fontId="0" fillId="0" borderId="1" xfId="0" applyNumberFormat="1" applyFont="1" applyBorder="1" applyAlignment="1">
      <alignment horizontal="left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left"/>
    </xf>
    <xf numFmtId="3" fontId="0" fillId="0" borderId="2" xfId="0" applyNumberFormat="1" applyFont="1" applyBorder="1"/>
    <xf numFmtId="3" fontId="1" fillId="0" borderId="2" xfId="0" applyNumberFormat="1" applyFont="1" applyBorder="1"/>
    <xf numFmtId="165" fontId="1" fillId="0" borderId="0" xfId="0" applyNumberFormat="1" applyFont="1" applyBorder="1"/>
    <xf numFmtId="2" fontId="5" fillId="0" borderId="0" xfId="0" applyNumberFormat="1" applyFont="1" applyBorder="1"/>
    <xf numFmtId="0" fontId="1" fillId="0" borderId="0" xfId="0" applyFont="1" applyFill="1" applyBorder="1"/>
    <xf numFmtId="168" fontId="0" fillId="0" borderId="3" xfId="0" applyNumberFormat="1" applyBorder="1"/>
    <xf numFmtId="168" fontId="0" fillId="0" borderId="3" xfId="0" applyNumberFormat="1" applyFont="1" applyBorder="1"/>
    <xf numFmtId="168" fontId="1" fillId="0" borderId="3" xfId="0" applyNumberFormat="1" applyFont="1" applyBorder="1"/>
    <xf numFmtId="3" fontId="0" fillId="0" borderId="4" xfId="0" applyNumberFormat="1" applyFont="1" applyFill="1" applyBorder="1"/>
    <xf numFmtId="166" fontId="0" fillId="0" borderId="5" xfId="0" applyNumberFormat="1" applyFont="1" applyBorder="1"/>
    <xf numFmtId="166" fontId="0" fillId="0" borderId="5" xfId="0" applyNumberFormat="1" applyFont="1" applyBorder="1" applyAlignment="1">
      <alignment horizontal="left"/>
    </xf>
    <xf numFmtId="168" fontId="0" fillId="0" borderId="6" xfId="0" applyNumberFormat="1" applyFont="1" applyBorder="1"/>
    <xf numFmtId="0" fontId="1" fillId="0" borderId="7" xfId="0" applyFont="1" applyBorder="1"/>
    <xf numFmtId="0" fontId="0" fillId="0" borderId="3" xfId="0" applyBorder="1"/>
    <xf numFmtId="0" fontId="0" fillId="0" borderId="3" xfId="0" applyFont="1" applyBorder="1"/>
    <xf numFmtId="0" fontId="1" fillId="0" borderId="3" xfId="0" applyFont="1" applyBorder="1"/>
    <xf numFmtId="3" fontId="1" fillId="0" borderId="8" xfId="0" applyNumberFormat="1" applyFont="1" applyBorder="1"/>
    <xf numFmtId="164" fontId="1" fillId="0" borderId="9" xfId="0" applyNumberFormat="1" applyFont="1" applyBorder="1"/>
    <xf numFmtId="164" fontId="1" fillId="0" borderId="9" xfId="0" applyNumberFormat="1" applyFont="1" applyFill="1" applyBorder="1"/>
    <xf numFmtId="0" fontId="6" fillId="0" borderId="9" xfId="0" applyFont="1" applyBorder="1"/>
    <xf numFmtId="0" fontId="1" fillId="0" borderId="9" xfId="0" applyFont="1" applyBorder="1"/>
    <xf numFmtId="0" fontId="1" fillId="0" borderId="10" xfId="0" applyFont="1" applyFill="1" applyBorder="1"/>
    <xf numFmtId="166" fontId="0" fillId="0" borderId="1" xfId="0" applyNumberFormat="1" applyFont="1" applyFill="1" applyBorder="1"/>
    <xf numFmtId="167" fontId="0" fillId="0" borderId="1" xfId="0" applyNumberFormat="1" applyFill="1" applyBorder="1"/>
    <xf numFmtId="166" fontId="1" fillId="0" borderId="1" xfId="0" applyNumberFormat="1" applyFont="1" applyFill="1" applyBorder="1"/>
    <xf numFmtId="166" fontId="0" fillId="0" borderId="5" xfId="0" applyNumberFormat="1" applyFont="1" applyFill="1" applyBorder="1"/>
    <xf numFmtId="167" fontId="0" fillId="0" borderId="5" xfId="0" applyNumberFormat="1" applyFill="1" applyBorder="1"/>
    <xf numFmtId="3" fontId="1" fillId="0" borderId="4" xfId="0" applyNumberFormat="1" applyFont="1" applyFill="1" applyBorder="1"/>
    <xf numFmtId="166" fontId="0" fillId="0" borderId="1" xfId="0" applyNumberFormat="1" applyFill="1" applyBorder="1"/>
    <xf numFmtId="166" fontId="0" fillId="0" borderId="1" xfId="0" applyNumberFormat="1" applyFill="1" applyBorder="1" applyAlignment="1">
      <alignment horizontal="left"/>
    </xf>
    <xf numFmtId="168" fontId="0" fillId="0" borderId="3" xfId="0" applyNumberFormat="1" applyFill="1" applyBorder="1"/>
    <xf numFmtId="167" fontId="1" fillId="0" borderId="1" xfId="0" applyNumberFormat="1" applyFont="1" applyFill="1" applyBorder="1"/>
    <xf numFmtId="166" fontId="1" fillId="0" borderId="1" xfId="0" applyNumberFormat="1" applyFont="1" applyFill="1" applyBorder="1" applyAlignment="1">
      <alignment horizontal="left"/>
    </xf>
    <xf numFmtId="168" fontId="1" fillId="0" borderId="3" xfId="0" applyNumberFormat="1" applyFont="1" applyFill="1" applyBorder="1"/>
    <xf numFmtId="166" fontId="1" fillId="0" borderId="5" xfId="0" applyNumberFormat="1" applyFont="1" applyFill="1" applyBorder="1"/>
    <xf numFmtId="167" fontId="1" fillId="0" borderId="5" xfId="0" applyNumberFormat="1" applyFont="1" applyFill="1" applyBorder="1"/>
    <xf numFmtId="166" fontId="1" fillId="0" borderId="5" xfId="0" applyNumberFormat="1" applyFont="1" applyFill="1" applyBorder="1" applyAlignment="1">
      <alignment horizontal="left"/>
    </xf>
    <xf numFmtId="168" fontId="1" fillId="0" borderId="6" xfId="0" applyNumberFormat="1" applyFont="1" applyFill="1" applyBorder="1"/>
    <xf numFmtId="0" fontId="0" fillId="0" borderId="0" xfId="0" applyFill="1" applyBorder="1"/>
    <xf numFmtId="169" fontId="0" fillId="0" borderId="1" xfId="0" applyNumberFormat="1" applyFont="1" applyBorder="1"/>
    <xf numFmtId="3" fontId="0" fillId="0" borderId="0" xfId="0" applyNumberForma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4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Standard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\ &quot;dB&quot;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\ &quot;V&quot;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\ &quot;V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\ &quot;V&quot;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0.0\ &quot;°&quot;"/>
      <fill>
        <patternFill patternType="none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\ &quot;V&quot;"/>
      <fill>
        <patternFill patternType="none">
          <fgColor indexed="64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\ &quot;V&quot;"/>
      <fill>
        <patternFill patternType="none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8" formatCode="0.0\ &quot;dB&quot;"/>
      <fill>
        <patternFill patternType="none">
          <fgColor indexed="64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66" formatCode="0.00\ &quot;V&quot;"/>
      <fill>
        <patternFill patternType="none">
          <fgColor indexed="6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0.00\ &quot;V&quot;"/>
      <fill>
        <patternFill patternType="none">
          <fgColor indexed="64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0.00\ &quot;V&quot;"/>
      <fill>
        <patternFill patternType="none">
          <fgColor indexed="64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0.0\ &quot;°&quot;"/>
      <fill>
        <patternFill patternType="none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\ &quot;V&quot;"/>
      <fill>
        <patternFill patternType="none">
          <fgColor indexed="64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\ &quot;V&quot;"/>
      <fill>
        <patternFill patternType="none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" formatCode="#,##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RC-Tiefpass - Zeigerdiagramm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234261174435"/>
          <c:y val="0.0847887195692607"/>
          <c:w val="0.892223168544369"/>
          <c:h val="0.8607445360835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 Tiefpass'!$W$4</c:f>
              <c:strCache>
                <c:ptCount val="1"/>
                <c:pt idx="0">
                  <c:v>fG/5</c:v>
                </c:pt>
              </c:strCache>
            </c:strRef>
          </c:tx>
          <c:xVal>
            <c:numRef>
              <c:f>'RC Tiefpass'!$X$4:$Y$4</c:f>
              <c:numCache>
                <c:formatCode>0.00</c:formatCode>
                <c:ptCount val="2"/>
                <c:pt idx="0" formatCode="General">
                  <c:v>0.0</c:v>
                </c:pt>
                <c:pt idx="1">
                  <c:v>4.758211947499734</c:v>
                </c:pt>
              </c:numCache>
            </c:numRef>
          </c:xVal>
          <c:yVal>
            <c:numRef>
              <c:f>'RC Tiefpass'!$X$5:$Y$5</c:f>
              <c:numCache>
                <c:formatCode>0.00</c:formatCode>
                <c:ptCount val="2"/>
                <c:pt idx="0">
                  <c:v>0.0</c:v>
                </c:pt>
                <c:pt idx="1">
                  <c:v>1.037457981159136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'RC Tiefpass'!$W$7</c:f>
              <c:strCache>
                <c:ptCount val="1"/>
                <c:pt idx="0">
                  <c:v>fG</c:v>
                </c:pt>
              </c:strCache>
            </c:strRef>
          </c:tx>
          <c:xVal>
            <c:numRef>
              <c:f>'RC Tiefpass'!$X$7:$Y$7</c:f>
              <c:numCache>
                <c:formatCode>0.00</c:formatCode>
                <c:ptCount val="2"/>
                <c:pt idx="0" formatCode="General">
                  <c:v>0.0</c:v>
                </c:pt>
                <c:pt idx="1">
                  <c:v>2.640362710484727</c:v>
                </c:pt>
              </c:numCache>
            </c:numRef>
          </c:xVal>
          <c:yVal>
            <c:numRef>
              <c:f>'RC Tiefpass'!$X$8:$Y$8</c:f>
              <c:numCache>
                <c:formatCode>0.00</c:formatCode>
                <c:ptCount val="2"/>
                <c:pt idx="0">
                  <c:v>0.0</c:v>
                </c:pt>
                <c:pt idx="1">
                  <c:v>2.505610655525264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'RC Tiefpass'!$W$10</c:f>
              <c:strCache>
                <c:ptCount val="1"/>
                <c:pt idx="0">
                  <c:v>5fG</c:v>
                </c:pt>
              </c:strCache>
            </c:strRef>
          </c:tx>
          <c:xVal>
            <c:numRef>
              <c:f>'RC Tiefpass'!$X$10:$Y$10</c:f>
              <c:numCache>
                <c:formatCode>0.00</c:formatCode>
                <c:ptCount val="2"/>
                <c:pt idx="0" formatCode="General">
                  <c:v>0.0</c:v>
                </c:pt>
                <c:pt idx="1">
                  <c:v>2.261661449492941</c:v>
                </c:pt>
              </c:numCache>
            </c:numRef>
          </c:xVal>
          <c:yVal>
            <c:numRef>
              <c:f>'RC Tiefpass'!$X$11:$Y$11</c:f>
              <c:numCache>
                <c:formatCode>0.00</c:formatCode>
                <c:ptCount val="2"/>
                <c:pt idx="0">
                  <c:v>0.0</c:v>
                </c:pt>
                <c:pt idx="1">
                  <c:v>2.511829510113592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23672"/>
        <c:axId val="2100055656"/>
      </c:scatterChart>
      <c:valAx>
        <c:axId val="2101723672"/>
        <c:scaling>
          <c:orientation val="minMax"/>
          <c:max val="5.0"/>
          <c:min val="0.0"/>
        </c:scaling>
        <c:delete val="0"/>
        <c:axPos val="b"/>
        <c:majorGridlines/>
        <c:minorGridlines/>
        <c:numFmt formatCode="0\ &quot;V&quot;" sourceLinked="0"/>
        <c:majorTickMark val="out"/>
        <c:minorTickMark val="none"/>
        <c:tickLblPos val="nextTo"/>
        <c:crossAx val="2100055656"/>
        <c:crosses val="autoZero"/>
        <c:crossBetween val="midCat"/>
        <c:majorUnit val="1.0"/>
        <c:minorUnit val="0.1"/>
      </c:valAx>
      <c:valAx>
        <c:axId val="2100055656"/>
        <c:scaling>
          <c:orientation val="minMax"/>
          <c:max val="3.0"/>
        </c:scaling>
        <c:delete val="0"/>
        <c:axPos val="l"/>
        <c:majorGridlines/>
        <c:minorGridlines/>
        <c:numFmt formatCode="0\ &quot;V&quot;" sourceLinked="0"/>
        <c:majorTickMark val="out"/>
        <c:minorTickMark val="none"/>
        <c:tickLblPos val="nextTo"/>
        <c:crossAx val="2101723672"/>
        <c:crossesAt val="0.0"/>
        <c:crossBetween val="midCat"/>
        <c:majorUnit val="1.0"/>
        <c:minorUnit val="0.05"/>
      </c:valAx>
    </c:plotArea>
    <c:legend>
      <c:legendPos val="r"/>
      <c:layout>
        <c:manualLayout>
          <c:xMode val="edge"/>
          <c:yMode val="edge"/>
          <c:x val="0.777416372841635"/>
          <c:y val="0.109484053845778"/>
          <c:w val="0.105500008256964"/>
          <c:h val="0.1425170221280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RC-Tiefpass - Bodediagramm</a:t>
            </a:r>
            <a:endParaRPr lang="de-DE">
              <a:effectLst/>
            </a:endParaRPr>
          </a:p>
        </c:rich>
      </c:tx>
      <c:layout>
        <c:manualLayout>
          <c:xMode val="edge"/>
          <c:yMode val="edge"/>
          <c:x val="0.347287810200472"/>
          <c:y val="0.01283840117425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656253271037"/>
          <c:y val="0.159070317793392"/>
          <c:w val="0.836577839463965"/>
          <c:h val="0.720559309496196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'RC Tiefpass'!$B$4:$B$21</c:f>
              <c:numCache>
                <c:formatCode>#,##0</c:formatCode>
                <c:ptCount val="18"/>
                <c:pt idx="0">
                  <c:v>1.0</c:v>
                </c:pt>
                <c:pt idx="1">
                  <c:v>1000.0</c:v>
                </c:pt>
                <c:pt idx="2">
                  <c:v>10000.0</c:v>
                </c:pt>
                <c:pt idx="3">
                  <c:v>21276.0</c:v>
                </c:pt>
                <c:pt idx="4">
                  <c:v>50000.0</c:v>
                </c:pt>
                <c:pt idx="5">
                  <c:v>90000.0</c:v>
                </c:pt>
                <c:pt idx="6">
                  <c:v>95000.0</c:v>
                </c:pt>
                <c:pt idx="7">
                  <c:v>100000.0</c:v>
                </c:pt>
                <c:pt idx="8">
                  <c:v>105000.0</c:v>
                </c:pt>
                <c:pt idx="9">
                  <c:v>106380.0</c:v>
                </c:pt>
                <c:pt idx="10">
                  <c:v>110000.0</c:v>
                </c:pt>
                <c:pt idx="11">
                  <c:v>115000.0</c:v>
                </c:pt>
                <c:pt idx="12">
                  <c:v>135000.0</c:v>
                </c:pt>
                <c:pt idx="13">
                  <c:v>150000.0</c:v>
                </c:pt>
                <c:pt idx="14">
                  <c:v>200000.0</c:v>
                </c:pt>
                <c:pt idx="15">
                  <c:v>300000.0</c:v>
                </c:pt>
                <c:pt idx="16">
                  <c:v>500000.0</c:v>
                </c:pt>
                <c:pt idx="17">
                  <c:v>531900.0</c:v>
                </c:pt>
              </c:numCache>
            </c:numRef>
          </c:xVal>
          <c:yVal>
            <c:numRef>
              <c:f>'RC Tiefpass'!$I$4:$I$21</c:f>
              <c:numCache>
                <c:formatCode>0.0\ "dB"</c:formatCode>
                <c:ptCount val="18"/>
                <c:pt idx="0">
                  <c:v>-0.0348132315260244</c:v>
                </c:pt>
                <c:pt idx="1">
                  <c:v>-0.0348132315260244</c:v>
                </c:pt>
                <c:pt idx="2">
                  <c:v>-0.0348132315260244</c:v>
                </c:pt>
                <c:pt idx="3">
                  <c:v>-0.22882086242769</c:v>
                </c:pt>
                <c:pt idx="4">
                  <c:v>-0.915149811213502</c:v>
                </c:pt>
                <c:pt idx="5">
                  <c:v>-2.315424607347921</c:v>
                </c:pt>
                <c:pt idx="6">
                  <c:v>-2.521968042710773</c:v>
                </c:pt>
                <c:pt idx="7">
                  <c:v>-2.757372413739256</c:v>
                </c:pt>
                <c:pt idx="8">
                  <c:v>-2.99933484620462</c:v>
                </c:pt>
                <c:pt idx="9">
                  <c:v>-3.098039199714864</c:v>
                </c:pt>
                <c:pt idx="10">
                  <c:v>-3.197878110864844</c:v>
                </c:pt>
                <c:pt idx="11">
                  <c:v>-3.401066081167281</c:v>
                </c:pt>
                <c:pt idx="12">
                  <c:v>-4.264971557088776</c:v>
                </c:pt>
                <c:pt idx="13">
                  <c:v>-4.882502886550171</c:v>
                </c:pt>
                <c:pt idx="14">
                  <c:v>-6.632281666199996</c:v>
                </c:pt>
                <c:pt idx="15">
                  <c:v>-9.421665994446904</c:v>
                </c:pt>
                <c:pt idx="16">
                  <c:v>-13.55561410532161</c:v>
                </c:pt>
                <c:pt idx="17">
                  <c:v>-14.06669619476938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83768"/>
        <c:axId val="2101789320"/>
      </c:scatterChart>
      <c:valAx>
        <c:axId val="2101783768"/>
        <c:scaling>
          <c:logBase val="10.0"/>
          <c:orientation val="minMax"/>
          <c:min val="10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Frequenz in Hz</a:t>
                </a:r>
              </a:p>
            </c:rich>
          </c:tx>
          <c:layout>
            <c:manualLayout>
              <c:xMode val="edge"/>
              <c:yMode val="edge"/>
              <c:x val="0.477048025958949"/>
              <c:y val="0.907407407407407"/>
            </c:manualLayout>
          </c:layout>
          <c:overlay val="0"/>
        </c:title>
        <c:numFmt formatCode="#,##0" sourceLinked="1"/>
        <c:majorTickMark val="out"/>
        <c:minorTickMark val="none"/>
        <c:tickLblPos val="high"/>
        <c:crossAx val="2101789320"/>
        <c:crosses val="autoZero"/>
        <c:crossBetween val="midCat"/>
        <c:majorUnit val="10.0"/>
        <c:minorUnit val="10.0"/>
      </c:valAx>
      <c:valAx>
        <c:axId val="210178932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Uc/Ue in dB</a:t>
                </a:r>
              </a:p>
            </c:rich>
          </c:tx>
          <c:layout>
            <c:manualLayout>
              <c:xMode val="edge"/>
              <c:yMode val="edge"/>
              <c:x val="0.0103585668202326"/>
              <c:y val="0.364488188976378"/>
            </c:manualLayout>
          </c:layout>
          <c:overlay val="0"/>
        </c:title>
        <c:numFmt formatCode="0.0\ &quot;dB&quot;" sourceLinked="1"/>
        <c:majorTickMark val="out"/>
        <c:minorTickMark val="none"/>
        <c:tickLblPos val="nextTo"/>
        <c:crossAx val="2101783768"/>
        <c:crossesAt val="0.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RL-Hochpass - Zeigerdiagramm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234261174435"/>
          <c:y val="0.0847887195692607"/>
          <c:w val="0.892223168544369"/>
          <c:h val="0.8607445360835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'RL Hochpass'!$W$4</c:f>
              <c:strCache>
                <c:ptCount val="1"/>
                <c:pt idx="0">
                  <c:v>fG/5</c:v>
                </c:pt>
              </c:strCache>
            </c:strRef>
          </c:tx>
          <c:xVal>
            <c:numRef>
              <c:f>'RL Hochpass'!$X$4:$Y$4</c:f>
              <c:numCache>
                <c:formatCode>0.00</c:formatCode>
                <c:ptCount val="2"/>
                <c:pt idx="0" formatCode="General">
                  <c:v>0.0</c:v>
                </c:pt>
                <c:pt idx="1">
                  <c:v>0.170487586470563</c:v>
                </c:pt>
              </c:numCache>
            </c:numRef>
          </c:xVal>
          <c:yVal>
            <c:numRef>
              <c:f>'RL Hochpass'!$X$5:$Y$5</c:f>
              <c:numCache>
                <c:formatCode>0.00</c:formatCode>
                <c:ptCount val="2"/>
                <c:pt idx="0">
                  <c:v>0.0</c:v>
                </c:pt>
                <c:pt idx="1">
                  <c:v>0.80208103260172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'RL Hochpass'!$W$7</c:f>
              <c:strCache>
                <c:ptCount val="1"/>
                <c:pt idx="0">
                  <c:v>fG</c:v>
                </c:pt>
              </c:strCache>
            </c:strRef>
          </c:tx>
          <c:xVal>
            <c:numRef>
              <c:f>'RL Hochpass'!$X$7:$Y$7</c:f>
              <c:numCache>
                <c:formatCode>0.00</c:formatCode>
                <c:ptCount val="2"/>
                <c:pt idx="0" formatCode="General">
                  <c:v>0.0</c:v>
                </c:pt>
                <c:pt idx="1">
                  <c:v>2.163746750430835</c:v>
                </c:pt>
              </c:numCache>
            </c:numRef>
          </c:xVal>
          <c:yVal>
            <c:numRef>
              <c:f>'RL Hochpass'!$X$8:$Y$8</c:f>
              <c:numCache>
                <c:formatCode>0.00</c:formatCode>
                <c:ptCount val="2"/>
                <c:pt idx="0">
                  <c:v>0.0</c:v>
                </c:pt>
                <c:pt idx="1">
                  <c:v>2.163746750430835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'RL Hochpass'!$W$10</c:f>
              <c:strCache>
                <c:ptCount val="1"/>
                <c:pt idx="0">
                  <c:v>5fG</c:v>
                </c:pt>
              </c:strCache>
            </c:strRef>
          </c:tx>
          <c:xVal>
            <c:numRef>
              <c:f>'RL Hochpass'!$X$10:$Y$10</c:f>
              <c:numCache>
                <c:formatCode>0.00</c:formatCode>
                <c:ptCount val="2"/>
                <c:pt idx="0" formatCode="General">
                  <c:v>0.0</c:v>
                </c:pt>
                <c:pt idx="1">
                  <c:v>4.760657801668564</c:v>
                </c:pt>
              </c:numCache>
            </c:numRef>
          </c:xVal>
          <c:yVal>
            <c:numRef>
              <c:f>'RL Hochpass'!$X$11:$Y$11</c:f>
              <c:numCache>
                <c:formatCode>0.00</c:formatCode>
                <c:ptCount val="2"/>
                <c:pt idx="0">
                  <c:v>0.0</c:v>
                </c:pt>
                <c:pt idx="1">
                  <c:v>0.754014121493913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83848"/>
        <c:axId val="2100886904"/>
      </c:scatterChart>
      <c:valAx>
        <c:axId val="2100883848"/>
        <c:scaling>
          <c:orientation val="minMax"/>
          <c:max val="5.0"/>
          <c:min val="0.0"/>
        </c:scaling>
        <c:delete val="0"/>
        <c:axPos val="b"/>
        <c:majorGridlines/>
        <c:minorGridlines/>
        <c:numFmt formatCode="0\ &quot;V&quot;" sourceLinked="0"/>
        <c:majorTickMark val="out"/>
        <c:minorTickMark val="none"/>
        <c:tickLblPos val="nextTo"/>
        <c:crossAx val="2100886904"/>
        <c:crosses val="autoZero"/>
        <c:crossBetween val="midCat"/>
        <c:majorUnit val="1.0"/>
        <c:minorUnit val="0.1"/>
      </c:valAx>
      <c:valAx>
        <c:axId val="2100886904"/>
        <c:scaling>
          <c:orientation val="minMax"/>
          <c:max val="2.5"/>
          <c:min val="0.0"/>
        </c:scaling>
        <c:delete val="0"/>
        <c:axPos val="l"/>
        <c:majorGridlines/>
        <c:minorGridlines/>
        <c:numFmt formatCode="0\ &quot;V&quot;" sourceLinked="0"/>
        <c:majorTickMark val="out"/>
        <c:minorTickMark val="none"/>
        <c:tickLblPos val="nextTo"/>
        <c:crossAx val="2100883848"/>
        <c:crossesAt val="0.0"/>
        <c:crossBetween val="midCat"/>
        <c:majorUnit val="1.0"/>
        <c:minorUnit val="0.05"/>
      </c:valAx>
    </c:plotArea>
    <c:legend>
      <c:legendPos val="r"/>
      <c:layout>
        <c:manualLayout>
          <c:xMode val="edge"/>
          <c:yMode val="edge"/>
          <c:x val="0.777416372841635"/>
          <c:y val="0.109484053845778"/>
          <c:w val="0.105500008256964"/>
          <c:h val="0.1425170221280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>
                <a:effectLst/>
              </a:rPr>
              <a:t>RL-Hochpass - Bodediagramm</a:t>
            </a:r>
            <a:endParaRPr lang="de-DE"/>
          </a:p>
        </c:rich>
      </c:tx>
      <c:layout>
        <c:manualLayout>
          <c:xMode val="edge"/>
          <c:yMode val="edge"/>
          <c:x val="0.351416113363048"/>
          <c:y val="0.01023590400495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656253271037"/>
          <c:y val="0.158288986704608"/>
          <c:w val="0.836577839463965"/>
          <c:h val="0.721340543421726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'RL Hochpass'!$B$4:$B$24</c:f>
              <c:numCache>
                <c:formatCode>#,##0</c:formatCode>
                <c:ptCount val="21"/>
                <c:pt idx="0">
                  <c:v>1.0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70000.0</c:v>
                </c:pt>
                <c:pt idx="5">
                  <c:v>100000.0</c:v>
                </c:pt>
                <c:pt idx="6">
                  <c:v>150000.0</c:v>
                </c:pt>
                <c:pt idx="7">
                  <c:v>200000.0</c:v>
                </c:pt>
                <c:pt idx="8">
                  <c:v>300000.0</c:v>
                </c:pt>
                <c:pt idx="9">
                  <c:v>320000.0</c:v>
                </c:pt>
                <c:pt idx="10">
                  <c:v>340000.0</c:v>
                </c:pt>
                <c:pt idx="11">
                  <c:v>350000.0</c:v>
                </c:pt>
                <c:pt idx="12">
                  <c:v>360000.0</c:v>
                </c:pt>
                <c:pt idx="13">
                  <c:v>400000.0</c:v>
                </c:pt>
                <c:pt idx="14">
                  <c:v>500000.0</c:v>
                </c:pt>
                <c:pt idx="15">
                  <c:v>750000.0</c:v>
                </c:pt>
                <c:pt idx="16">
                  <c:v>1.0E6</c:v>
                </c:pt>
                <c:pt idx="17">
                  <c:v>1.5E6</c:v>
                </c:pt>
                <c:pt idx="18">
                  <c:v>1.75E6</c:v>
                </c:pt>
                <c:pt idx="19">
                  <c:v>2.5E6</c:v>
                </c:pt>
                <c:pt idx="20">
                  <c:v>4.0E6</c:v>
                </c:pt>
              </c:numCache>
            </c:numRef>
          </c:xVal>
          <c:yVal>
            <c:numRef>
              <c:f>'RL Hochpass'!$I$4:$I$24</c:f>
              <c:numCache>
                <c:formatCode>0.0\ "dB"</c:formatCode>
                <c:ptCount val="21"/>
                <c:pt idx="0">
                  <c:v>-29.89700043360187</c:v>
                </c:pt>
                <c:pt idx="1">
                  <c:v>-29.89700043360187</c:v>
                </c:pt>
                <c:pt idx="2">
                  <c:v>-28.6359655186601</c:v>
                </c:pt>
                <c:pt idx="3">
                  <c:v>-18.4163750790475</c:v>
                </c:pt>
                <c:pt idx="4">
                  <c:v>-15.70312303904604</c:v>
                </c:pt>
                <c:pt idx="5">
                  <c:v>-12.91783121705198</c:v>
                </c:pt>
                <c:pt idx="6">
                  <c:v>-9.84288256608338</c:v>
                </c:pt>
                <c:pt idx="7">
                  <c:v>-7.74432286560529</c:v>
                </c:pt>
                <c:pt idx="8">
                  <c:v>-5.256147145905254</c:v>
                </c:pt>
                <c:pt idx="9">
                  <c:v>-4.761443231589418</c:v>
                </c:pt>
                <c:pt idx="10">
                  <c:v>-4.524271100376127</c:v>
                </c:pt>
                <c:pt idx="11">
                  <c:v>-4.264971557088776</c:v>
                </c:pt>
                <c:pt idx="12">
                  <c:v>-4.152166210034922</c:v>
                </c:pt>
                <c:pt idx="13">
                  <c:v>-3.609121289162627</c:v>
                </c:pt>
                <c:pt idx="14">
                  <c:v>-2.709778378832163</c:v>
                </c:pt>
                <c:pt idx="15">
                  <c:v>-1.391208104665998</c:v>
                </c:pt>
                <c:pt idx="16">
                  <c:v>-0.915149811213502</c:v>
                </c:pt>
                <c:pt idx="17">
                  <c:v>-0.390842154477998</c:v>
                </c:pt>
                <c:pt idx="18">
                  <c:v>-0.318459321943384</c:v>
                </c:pt>
                <c:pt idx="19">
                  <c:v>-0.175478486150102</c:v>
                </c:pt>
                <c:pt idx="20">
                  <c:v>-0.175478486150102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16616"/>
        <c:axId val="2100922040"/>
      </c:scatterChart>
      <c:valAx>
        <c:axId val="2100916616"/>
        <c:scaling>
          <c:logBase val="10.0"/>
          <c:orientation val="minMax"/>
          <c:min val="10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Frequenz in Hz</a:t>
                </a:r>
              </a:p>
            </c:rich>
          </c:tx>
          <c:layout>
            <c:manualLayout>
              <c:xMode val="edge"/>
              <c:yMode val="edge"/>
              <c:x val="0.477048025958949"/>
              <c:y val="0.907407407407407"/>
            </c:manualLayout>
          </c:layout>
          <c:overlay val="0"/>
        </c:title>
        <c:numFmt formatCode="#,##0" sourceLinked="1"/>
        <c:majorTickMark val="out"/>
        <c:minorTickMark val="none"/>
        <c:tickLblPos val="high"/>
        <c:crossAx val="2100922040"/>
        <c:crosses val="autoZero"/>
        <c:crossBetween val="midCat"/>
        <c:majorUnit val="10.0"/>
        <c:minorUnit val="10.0"/>
      </c:valAx>
      <c:valAx>
        <c:axId val="210092204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Uc/Ue in dB</a:t>
                </a:r>
              </a:p>
            </c:rich>
          </c:tx>
          <c:layout>
            <c:manualLayout>
              <c:xMode val="edge"/>
              <c:yMode val="edge"/>
              <c:x val="0.0103585668202326"/>
              <c:y val="0.364488188976378"/>
            </c:manualLayout>
          </c:layout>
          <c:overlay val="0"/>
        </c:title>
        <c:numFmt formatCode="0.0\ &quot;dB&quot;" sourceLinked="1"/>
        <c:majorTickMark val="out"/>
        <c:minorTickMark val="none"/>
        <c:tickLblPos val="nextTo"/>
        <c:crossAx val="2100916616"/>
        <c:crossesAt val="0.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67568</xdr:colOff>
      <xdr:row>0</xdr:row>
      <xdr:rowOff>94029</xdr:rowOff>
    </xdr:from>
    <xdr:to>
      <xdr:col>21</xdr:col>
      <xdr:colOff>774700</xdr:colOff>
      <xdr:row>25</xdr:row>
      <xdr:rowOff>139700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29307</xdr:colOff>
      <xdr:row>30</xdr:row>
      <xdr:rowOff>132521</xdr:rowOff>
    </xdr:from>
    <xdr:to>
      <xdr:col>21</xdr:col>
      <xdr:colOff>787142</xdr:colOff>
      <xdr:row>53</xdr:row>
      <xdr:rowOff>25400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72300</xdr:colOff>
      <xdr:row>29</xdr:row>
      <xdr:rowOff>44823</xdr:rowOff>
    </xdr:from>
    <xdr:to>
      <xdr:col>10</xdr:col>
      <xdr:colOff>703469</xdr:colOff>
      <xdr:row>57</xdr:row>
      <xdr:rowOff>76890</xdr:rowOff>
    </xdr:to>
    <xdr:pic>
      <xdr:nvPicPr>
        <xdr:cNvPr id="18" name="Bild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00" y="6454588"/>
          <a:ext cx="8388888" cy="5097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67568</xdr:colOff>
      <xdr:row>0</xdr:row>
      <xdr:rowOff>94029</xdr:rowOff>
    </xdr:from>
    <xdr:to>
      <xdr:col>21</xdr:col>
      <xdr:colOff>774700</xdr:colOff>
      <xdr:row>26</xdr:row>
      <xdr:rowOff>177800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29307</xdr:colOff>
      <xdr:row>32</xdr:row>
      <xdr:rowOff>68384</xdr:rowOff>
    </xdr:from>
    <xdr:to>
      <xdr:col>21</xdr:col>
      <xdr:colOff>787142</xdr:colOff>
      <xdr:row>53</xdr:row>
      <xdr:rowOff>25400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72300</xdr:colOff>
      <xdr:row>29</xdr:row>
      <xdr:rowOff>44823</xdr:rowOff>
    </xdr:from>
    <xdr:to>
      <xdr:col>10</xdr:col>
      <xdr:colOff>581991</xdr:colOff>
      <xdr:row>57</xdr:row>
      <xdr:rowOff>65104</xdr:rowOff>
    </xdr:to>
    <xdr:pic>
      <xdr:nvPicPr>
        <xdr:cNvPr id="4" name="Bild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00" y="6454588"/>
          <a:ext cx="8388888" cy="50853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elle3" displayName="Tabelle3" ref="B3:I21" totalsRowShown="0" headerRowDxfId="23" headerRowBorderDxfId="22" tableBorderDxfId="21" totalsRowBorderDxfId="20">
  <autoFilter ref="B3:I21"/>
  <tableColumns count="8">
    <tableColumn id="1" name="f [HZ]" dataDxfId="19"/>
    <tableColumn id="2" name="UC [V]" dataDxfId="18"/>
    <tableColumn id="3" name="UR [V]" dataDxfId="17">
      <calculatedColumnFormula>$D$1-C4</calculatedColumnFormula>
    </tableColumn>
    <tableColumn id="4" name="ɸ [°]" dataDxfId="16"/>
    <tableColumn id="5" name="Re [V]" dataDxfId="15">
      <calculatedColumnFormula>C4*COS(E4*PI()/180)</calculatedColumnFormula>
    </tableColumn>
    <tableColumn id="6" name="Im [V]" dataDxfId="14">
      <calculatedColumnFormula>C4*SIN(E4*PI()/180)</calculatedColumnFormula>
    </tableColumn>
    <tableColumn id="7" name="Komplex" dataDxfId="13">
      <calculatedColumnFormula>COMPLEX(ROUND(F4,2),ROUND(G4,2),"j")</calculatedColumnFormula>
    </tableColumn>
    <tableColumn id="8" name="Ua/Ue [dB]" dataDxfId="12">
      <calculatedColumnFormula>20*LOG(C4/$D$1,10)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3:I24" totalsRowShown="0" headerRowDxfId="11" headerRowBorderDxfId="10" tableBorderDxfId="9" totalsRowBorderDxfId="8">
  <autoFilter ref="B3:I24"/>
  <tableColumns count="8">
    <tableColumn id="1" name="f [HZ]" dataDxfId="7"/>
    <tableColumn id="2" name="UC [V]" dataDxfId="6"/>
    <tableColumn id="3" name="UR [V]" dataDxfId="5">
      <calculatedColumnFormula>$D$1-C4</calculatedColumnFormula>
    </tableColumn>
    <tableColumn id="4" name="ɸ [°]" dataDxfId="4"/>
    <tableColumn id="5" name="Re [V]" dataDxfId="3">
      <calculatedColumnFormula>C4*COS(E4*PI()/180)</calculatedColumnFormula>
    </tableColumn>
    <tableColumn id="6" name="Im [V]" dataDxfId="2">
      <calculatedColumnFormula>C4*SIN(E4*PI()/180)</calculatedColumnFormula>
    </tableColumn>
    <tableColumn id="7" name="Komplex" dataDxfId="1">
      <calculatedColumnFormula>COMPLEX(ROUND(F4,2),ROUND(G4,2),"j")</calculatedColumnFormula>
    </tableColumn>
    <tableColumn id="8" name="Ua/Ue [dB]" dataDxfId="0">
      <calculatedColumnFormula>20*LOG(C4/$D$1,10)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A19" zoomScale="85" zoomScaleNormal="85" zoomScalePageLayoutView="85" workbookViewId="0">
      <selection activeCell="G15" sqref="G15"/>
    </sheetView>
  </sheetViews>
  <sheetFormatPr baseColWidth="10" defaultRowHeight="14" x14ac:dyDescent="0"/>
  <cols>
    <col min="1" max="1" width="4.33203125" style="1" customWidth="1"/>
    <col min="2" max="2" width="10.83203125" style="2" customWidth="1"/>
    <col min="3" max="4" width="10.83203125" style="4" customWidth="1"/>
    <col min="5" max="8" width="10.83203125" style="1" customWidth="1"/>
    <col min="9" max="9" width="12.83203125" style="1" customWidth="1"/>
    <col min="10" max="10" width="10.83203125" style="1"/>
    <col min="11" max="11" width="10.83203125" style="1" customWidth="1"/>
    <col min="12" max="16384" width="10.83203125" style="1"/>
  </cols>
  <sheetData>
    <row r="1" spans="1:26" ht="14" customHeight="1">
      <c r="A1" s="58" t="s">
        <v>11</v>
      </c>
      <c r="B1" s="58"/>
      <c r="C1" s="58"/>
      <c r="D1" s="57">
        <v>5</v>
      </c>
      <c r="G1" s="56"/>
    </row>
    <row r="2" spans="1:26" ht="14" customHeight="1"/>
    <row r="3" spans="1:26" s="5" customFormat="1" ht="18" customHeight="1" thickBot="1">
      <c r="A3" s="30" t="s">
        <v>7</v>
      </c>
      <c r="B3" s="34" t="s">
        <v>0</v>
      </c>
      <c r="C3" s="35" t="s">
        <v>3</v>
      </c>
      <c r="D3" s="36" t="s">
        <v>2</v>
      </c>
      <c r="E3" s="37" t="s">
        <v>4</v>
      </c>
      <c r="F3" s="38" t="s">
        <v>12</v>
      </c>
      <c r="G3" s="38" t="s">
        <v>13</v>
      </c>
      <c r="H3" s="38" t="s">
        <v>14</v>
      </c>
      <c r="I3" s="39" t="s">
        <v>15</v>
      </c>
    </row>
    <row r="4" spans="1:26" ht="18" customHeight="1">
      <c r="A4" s="31"/>
      <c r="B4" s="11">
        <v>1</v>
      </c>
      <c r="C4" s="40">
        <v>4.9800000000000004</v>
      </c>
      <c r="D4" s="40">
        <f t="shared" ref="D4:D21" si="0">$D$1-C4</f>
        <v>1.9999999999999574E-2</v>
      </c>
      <c r="E4" s="41">
        <v>0</v>
      </c>
      <c r="F4" s="46">
        <f>C4*COS(E4*PI()/180)</f>
        <v>4.9800000000000004</v>
      </c>
      <c r="G4" s="46">
        <f>C4*SIN(E4*PI()/180)</f>
        <v>0</v>
      </c>
      <c r="H4" s="47" t="str">
        <f>COMPLEX(ROUND(F4,2),ROUND(G4,2),"j")</f>
        <v>4,98</v>
      </c>
      <c r="I4" s="48">
        <f>20*LOG(C4/$D$1,10)</f>
        <v>-3.4813231526024432E-2</v>
      </c>
      <c r="W4" s="5" t="s">
        <v>5</v>
      </c>
      <c r="X4" s="5">
        <v>0</v>
      </c>
      <c r="Y4" s="6">
        <f>F7</f>
        <v>4.758211947499734</v>
      </c>
      <c r="Z4" s="5" t="s">
        <v>9</v>
      </c>
    </row>
    <row r="5" spans="1:26" ht="18" customHeight="1">
      <c r="A5" s="31"/>
      <c r="B5" s="12">
        <v>1000</v>
      </c>
      <c r="C5" s="40">
        <v>4.9800000000000004</v>
      </c>
      <c r="D5" s="40">
        <f t="shared" si="0"/>
        <v>1.9999999999999574E-2</v>
      </c>
      <c r="E5" s="41">
        <v>1.5</v>
      </c>
      <c r="F5" s="46">
        <f t="shared" ref="F5:F21" si="1">C5*COS(E5*PI()/180)</f>
        <v>4.9782934783782755</v>
      </c>
      <c r="G5" s="46">
        <f t="shared" ref="G5:G21" si="2">C5*SIN(E5*PI()/180)</f>
        <v>0.1303612025732083</v>
      </c>
      <c r="H5" s="47" t="str">
        <f t="shared" ref="H5:H21" si="3">COMPLEX(ROUND(F5,2),ROUND(G5,2),"j")</f>
        <v>4,98+0,13j</v>
      </c>
      <c r="I5" s="48">
        <f t="shared" ref="I5:I21" si="4">20*LOG(C5/$D$1,10)</f>
        <v>-3.4813231526024432E-2</v>
      </c>
      <c r="W5" s="20"/>
      <c r="X5" s="21">
        <v>0</v>
      </c>
      <c r="Y5" s="21">
        <f>G7</f>
        <v>1.037457981159136</v>
      </c>
      <c r="Z5" s="5" t="s">
        <v>10</v>
      </c>
    </row>
    <row r="6" spans="1:26" ht="18" customHeight="1">
      <c r="A6" s="31"/>
      <c r="B6" s="12">
        <v>10000</v>
      </c>
      <c r="C6" s="40">
        <v>4.9800000000000004</v>
      </c>
      <c r="D6" s="40">
        <f t="shared" si="0"/>
        <v>1.9999999999999574E-2</v>
      </c>
      <c r="E6" s="41">
        <v>3.6</v>
      </c>
      <c r="F6" s="46">
        <f t="shared" si="1"/>
        <v>4.9701731075727924</v>
      </c>
      <c r="G6" s="46">
        <f t="shared" si="2"/>
        <v>0.3126967872559806</v>
      </c>
      <c r="H6" s="47" t="str">
        <f t="shared" si="3"/>
        <v>4,97+0,31j</v>
      </c>
      <c r="I6" s="48">
        <f t="shared" si="4"/>
        <v>-3.4813231526024432E-2</v>
      </c>
      <c r="W6" s="20"/>
      <c r="X6" s="5"/>
      <c r="Y6" s="5"/>
      <c r="Z6" s="5"/>
    </row>
    <row r="7" spans="1:26" ht="18" customHeight="1">
      <c r="A7" s="33" t="s">
        <v>5</v>
      </c>
      <c r="B7" s="13">
        <v>21276</v>
      </c>
      <c r="C7" s="42">
        <v>4.87</v>
      </c>
      <c r="D7" s="42">
        <f t="shared" si="0"/>
        <v>0.12999999999999989</v>
      </c>
      <c r="E7" s="49">
        <v>12.3</v>
      </c>
      <c r="F7" s="42">
        <f t="shared" si="1"/>
        <v>4.758211947499734</v>
      </c>
      <c r="G7" s="42">
        <f t="shared" si="2"/>
        <v>1.037457981159136</v>
      </c>
      <c r="H7" s="50" t="str">
        <f t="shared" si="3"/>
        <v>4,76+1,04j</v>
      </c>
      <c r="I7" s="51">
        <f t="shared" si="4"/>
        <v>-0.22882086242768965</v>
      </c>
      <c r="J7" s="5"/>
      <c r="K7" s="5"/>
      <c r="L7" s="5"/>
      <c r="M7" s="5"/>
      <c r="W7" s="5" t="s">
        <v>1</v>
      </c>
      <c r="X7" s="5">
        <v>0</v>
      </c>
      <c r="Y7" s="6">
        <f>F11</f>
        <v>2.6403627104847271</v>
      </c>
      <c r="Z7" s="5" t="s">
        <v>9</v>
      </c>
    </row>
    <row r="8" spans="1:26" s="5" customFormat="1" ht="18" customHeight="1">
      <c r="A8" s="31"/>
      <c r="B8" s="12">
        <v>50000</v>
      </c>
      <c r="C8" s="40">
        <v>4.5</v>
      </c>
      <c r="D8" s="40">
        <f t="shared" si="0"/>
        <v>0.5</v>
      </c>
      <c r="E8" s="41">
        <v>25</v>
      </c>
      <c r="F8" s="46">
        <f t="shared" si="1"/>
        <v>4.0783850416649248</v>
      </c>
      <c r="G8" s="46">
        <f t="shared" si="2"/>
        <v>1.9017821778331474</v>
      </c>
      <c r="H8" s="47" t="str">
        <f t="shared" si="3"/>
        <v>4,08+1,9j</v>
      </c>
      <c r="I8" s="48">
        <f t="shared" si="4"/>
        <v>-0.91514981121350236</v>
      </c>
      <c r="J8" s="1"/>
      <c r="K8" s="1"/>
      <c r="L8" s="1"/>
      <c r="M8" s="1"/>
      <c r="W8" s="20"/>
      <c r="X8" s="21">
        <v>0</v>
      </c>
      <c r="Y8" s="21">
        <f>G11</f>
        <v>2.5056106555252642</v>
      </c>
      <c r="Z8" s="5" t="s">
        <v>10</v>
      </c>
    </row>
    <row r="9" spans="1:26" ht="18" customHeight="1">
      <c r="A9" s="31"/>
      <c r="B9" s="12">
        <v>90000</v>
      </c>
      <c r="C9" s="40">
        <v>3.83</v>
      </c>
      <c r="D9" s="40">
        <f t="shared" si="0"/>
        <v>1.17</v>
      </c>
      <c r="E9" s="41">
        <v>41</v>
      </c>
      <c r="F9" s="46">
        <f t="shared" si="1"/>
        <v>2.8905376922532171</v>
      </c>
      <c r="G9" s="46">
        <f>-C9*SIN(E9*PI()/180)</f>
        <v>-2.5127060810336426</v>
      </c>
      <c r="H9" s="47" t="str">
        <f t="shared" si="3"/>
        <v>2,89-2,51j</v>
      </c>
      <c r="I9" s="48">
        <f t="shared" si="4"/>
        <v>-2.3154246073479214</v>
      </c>
      <c r="R9" s="5"/>
      <c r="W9" s="5"/>
      <c r="X9" s="5"/>
      <c r="Y9" s="5"/>
      <c r="Z9" s="5"/>
    </row>
    <row r="10" spans="1:26" ht="18" customHeight="1">
      <c r="A10" s="31"/>
      <c r="B10" s="12">
        <v>95000</v>
      </c>
      <c r="C10" s="40">
        <v>3.74</v>
      </c>
      <c r="D10" s="40">
        <f t="shared" si="0"/>
        <v>1.2599999999999998</v>
      </c>
      <c r="E10" s="41">
        <v>43</v>
      </c>
      <c r="F10" s="46">
        <f t="shared" si="1"/>
        <v>2.7352628440556983</v>
      </c>
      <c r="G10" s="46">
        <f t="shared" si="2"/>
        <v>2.5506738666337445</v>
      </c>
      <c r="H10" s="47" t="str">
        <f t="shared" si="3"/>
        <v>2,74+2,55j</v>
      </c>
      <c r="I10" s="48">
        <f t="shared" si="4"/>
        <v>-2.5219680427107729</v>
      </c>
      <c r="W10" s="5" t="s">
        <v>6</v>
      </c>
      <c r="X10" s="5">
        <v>0</v>
      </c>
      <c r="Y10" s="6">
        <f>F15</f>
        <v>2.2616614494929408</v>
      </c>
      <c r="Z10" s="22" t="s">
        <v>9</v>
      </c>
    </row>
    <row r="11" spans="1:26" ht="18" customHeight="1">
      <c r="A11" s="31"/>
      <c r="B11" s="12">
        <v>100000</v>
      </c>
      <c r="C11" s="40">
        <v>3.64</v>
      </c>
      <c r="D11" s="40">
        <f t="shared" si="0"/>
        <v>1.3599999999999999</v>
      </c>
      <c r="E11" s="41">
        <v>43.5</v>
      </c>
      <c r="F11" s="46">
        <f t="shared" si="1"/>
        <v>2.6403627104847271</v>
      </c>
      <c r="G11" s="46">
        <f t="shared" si="2"/>
        <v>2.5056106555252642</v>
      </c>
      <c r="H11" s="47" t="str">
        <f t="shared" si="3"/>
        <v>2,64+2,51j</v>
      </c>
      <c r="I11" s="48">
        <f t="shared" si="4"/>
        <v>-2.7573724137392563</v>
      </c>
      <c r="W11" s="20"/>
      <c r="X11" s="21">
        <v>0</v>
      </c>
      <c r="Y11" s="21">
        <f>G15</f>
        <v>2.5118295101135919</v>
      </c>
      <c r="Z11" s="22" t="s">
        <v>10</v>
      </c>
    </row>
    <row r="12" spans="1:26" ht="18" customHeight="1">
      <c r="A12" s="31"/>
      <c r="B12" s="12">
        <v>105000</v>
      </c>
      <c r="C12" s="40">
        <v>3.54</v>
      </c>
      <c r="D12" s="40">
        <f t="shared" si="0"/>
        <v>1.46</v>
      </c>
      <c r="E12" s="41">
        <v>44.8</v>
      </c>
      <c r="F12" s="46">
        <f t="shared" si="1"/>
        <v>2.5118804073392842</v>
      </c>
      <c r="G12" s="46">
        <f t="shared" si="2"/>
        <v>2.494405103271125</v>
      </c>
      <c r="H12" s="47" t="str">
        <f t="shared" si="3"/>
        <v>2,51+2,49j</v>
      </c>
      <c r="I12" s="48">
        <f t="shared" si="4"/>
        <v>-2.9993348462046199</v>
      </c>
    </row>
    <row r="13" spans="1:26" ht="18" customHeight="1">
      <c r="A13" s="33" t="s">
        <v>1</v>
      </c>
      <c r="B13" s="13">
        <v>106380</v>
      </c>
      <c r="C13" s="42">
        <v>3.5</v>
      </c>
      <c r="D13" s="42">
        <f t="shared" si="0"/>
        <v>1.5</v>
      </c>
      <c r="E13" s="49">
        <v>45</v>
      </c>
      <c r="F13" s="42">
        <f t="shared" si="1"/>
        <v>2.4748737341529163</v>
      </c>
      <c r="G13" s="42">
        <f t="shared" si="2"/>
        <v>2.4748737341529159</v>
      </c>
      <c r="H13" s="50" t="str">
        <f t="shared" si="3"/>
        <v>2,47+2,47j</v>
      </c>
      <c r="I13" s="51">
        <f t="shared" si="4"/>
        <v>-3.0980391997148637</v>
      </c>
      <c r="J13" s="5"/>
      <c r="K13" s="5"/>
      <c r="L13" s="5"/>
      <c r="M13" s="5"/>
    </row>
    <row r="14" spans="1:26" s="5" customFormat="1" ht="18" customHeight="1">
      <c r="A14" s="31"/>
      <c r="B14" s="12">
        <v>110000</v>
      </c>
      <c r="C14" s="40">
        <v>3.46</v>
      </c>
      <c r="D14" s="40">
        <f t="shared" si="0"/>
        <v>1.54</v>
      </c>
      <c r="E14" s="41">
        <v>47</v>
      </c>
      <c r="F14" s="46">
        <f t="shared" si="1"/>
        <v>2.3597143258162445</v>
      </c>
      <c r="G14" s="46">
        <f t="shared" si="2"/>
        <v>2.5304838076023297</v>
      </c>
      <c r="H14" s="47" t="str">
        <f t="shared" si="3"/>
        <v>2,36+2,53j</v>
      </c>
      <c r="I14" s="48">
        <f t="shared" si="4"/>
        <v>-3.1978781108648442</v>
      </c>
      <c r="J14" s="1"/>
      <c r="K14" s="1"/>
      <c r="L14" s="1"/>
      <c r="M14" s="1"/>
    </row>
    <row r="15" spans="1:26" ht="18" customHeight="1">
      <c r="A15" s="31"/>
      <c r="B15" s="12">
        <v>115000</v>
      </c>
      <c r="C15" s="40">
        <v>3.38</v>
      </c>
      <c r="D15" s="40">
        <f t="shared" si="0"/>
        <v>1.62</v>
      </c>
      <c r="E15" s="41">
        <v>48</v>
      </c>
      <c r="F15" s="46">
        <f t="shared" si="1"/>
        <v>2.2616614494929408</v>
      </c>
      <c r="G15" s="46">
        <f t="shared" si="2"/>
        <v>2.5118295101135919</v>
      </c>
      <c r="H15" s="47" t="str">
        <f t="shared" si="3"/>
        <v>2,26+2,51j</v>
      </c>
      <c r="I15" s="48">
        <f t="shared" si="4"/>
        <v>-3.4010660811672815</v>
      </c>
      <c r="K15" s="5"/>
    </row>
    <row r="16" spans="1:26" ht="18" customHeight="1">
      <c r="A16" s="31"/>
      <c r="B16" s="12">
        <v>135000</v>
      </c>
      <c r="C16" s="40">
        <v>3.06</v>
      </c>
      <c r="D16" s="40">
        <f t="shared" si="0"/>
        <v>1.94</v>
      </c>
      <c r="E16" s="41">
        <v>53</v>
      </c>
      <c r="F16" s="46">
        <f t="shared" si="1"/>
        <v>1.8415539708452682</v>
      </c>
      <c r="G16" s="46">
        <f t="shared" si="2"/>
        <v>2.443824660744716</v>
      </c>
      <c r="H16" s="47" t="str">
        <f t="shared" si="3"/>
        <v>1,84+2,44j</v>
      </c>
      <c r="I16" s="48">
        <f t="shared" si="4"/>
        <v>-4.2649715570887761</v>
      </c>
    </row>
    <row r="17" spans="1:13" ht="18" customHeight="1">
      <c r="A17" s="31"/>
      <c r="B17" s="12">
        <v>150000</v>
      </c>
      <c r="C17" s="40">
        <v>2.85</v>
      </c>
      <c r="D17" s="40">
        <f t="shared" si="0"/>
        <v>2.15</v>
      </c>
      <c r="E17" s="41">
        <v>55</v>
      </c>
      <c r="F17" s="46">
        <f t="shared" si="1"/>
        <v>1.6346928436004815</v>
      </c>
      <c r="G17" s="46">
        <f t="shared" si="2"/>
        <v>2.3345833262236266</v>
      </c>
      <c r="H17" s="47" t="str">
        <f t="shared" si="3"/>
        <v>1,63+2,33j</v>
      </c>
      <c r="I17" s="48">
        <f t="shared" si="4"/>
        <v>-4.8825028865501707</v>
      </c>
    </row>
    <row r="18" spans="1:13" ht="18" customHeight="1">
      <c r="A18" s="31"/>
      <c r="B18" s="11">
        <v>200000</v>
      </c>
      <c r="C18" s="40">
        <v>2.33</v>
      </c>
      <c r="D18" s="40">
        <f t="shared" si="0"/>
        <v>2.67</v>
      </c>
      <c r="E18" s="41">
        <v>61</v>
      </c>
      <c r="F18" s="46">
        <f t="shared" si="1"/>
        <v>1.1296064151739655</v>
      </c>
      <c r="G18" s="46">
        <f t="shared" si="2"/>
        <v>2.0378639176347924</v>
      </c>
      <c r="H18" s="47" t="str">
        <f t="shared" si="3"/>
        <v>1,13+2,04j</v>
      </c>
      <c r="I18" s="48">
        <f t="shared" si="4"/>
        <v>-6.6322816661999964</v>
      </c>
    </row>
    <row r="19" spans="1:13" ht="18" customHeight="1">
      <c r="A19" s="31"/>
      <c r="B19" s="11">
        <v>300000</v>
      </c>
      <c r="C19" s="40">
        <v>1.69</v>
      </c>
      <c r="D19" s="40">
        <f t="shared" si="0"/>
        <v>3.31</v>
      </c>
      <c r="E19" s="41">
        <v>69</v>
      </c>
      <c r="F19" s="46">
        <f t="shared" si="1"/>
        <v>0.60564183473155764</v>
      </c>
      <c r="G19" s="46">
        <f t="shared" si="2"/>
        <v>1.5777509207802709</v>
      </c>
      <c r="H19" s="47" t="str">
        <f t="shared" si="3"/>
        <v>0,61+1,58j</v>
      </c>
      <c r="I19" s="48">
        <f t="shared" si="4"/>
        <v>-9.4216659944469043</v>
      </c>
    </row>
    <row r="20" spans="1:13" ht="18" customHeight="1">
      <c r="A20" s="31"/>
      <c r="B20" s="11">
        <v>500000</v>
      </c>
      <c r="C20" s="40">
        <v>1.05</v>
      </c>
      <c r="D20" s="40">
        <f t="shared" si="0"/>
        <v>3.95</v>
      </c>
      <c r="E20" s="41">
        <v>80</v>
      </c>
      <c r="F20" s="46">
        <f t="shared" si="1"/>
        <v>0.18233058655027695</v>
      </c>
      <c r="G20" s="46">
        <f t="shared" si="2"/>
        <v>1.0340481406628184</v>
      </c>
      <c r="H20" s="47" t="str">
        <f t="shared" si="3"/>
        <v>0,18+1,03j</v>
      </c>
      <c r="I20" s="48">
        <f t="shared" si="4"/>
        <v>-13.555614105321613</v>
      </c>
    </row>
    <row r="21" spans="1:13" s="5" customFormat="1" ht="18" customHeight="1">
      <c r="A21" s="33" t="s">
        <v>6</v>
      </c>
      <c r="B21" s="45">
        <v>531900</v>
      </c>
      <c r="C21" s="52">
        <v>0.99</v>
      </c>
      <c r="D21" s="52">
        <f t="shared" si="0"/>
        <v>4.01</v>
      </c>
      <c r="E21" s="53">
        <v>80</v>
      </c>
      <c r="F21" s="52">
        <f t="shared" si="1"/>
        <v>0.17191169589026112</v>
      </c>
      <c r="G21" s="52">
        <f t="shared" si="2"/>
        <v>0.97495967548208595</v>
      </c>
      <c r="H21" s="54" t="str">
        <f t="shared" si="3"/>
        <v>0,17+0,97j</v>
      </c>
      <c r="I21" s="55">
        <f t="shared" si="4"/>
        <v>-14.066696194769378</v>
      </c>
    </row>
    <row r="22" spans="1:13" s="5" customFormat="1" ht="18" customHeight="1">
      <c r="A22" s="1"/>
      <c r="B22" s="7"/>
      <c r="C22" s="4"/>
      <c r="D22" s="4"/>
      <c r="E22" s="3"/>
      <c r="F22" s="1"/>
      <c r="G22" s="1"/>
      <c r="H22" s="1"/>
      <c r="I22" s="1"/>
      <c r="J22" s="1"/>
      <c r="K22" s="1"/>
      <c r="L22" s="1"/>
      <c r="M22" s="1"/>
    </row>
    <row r="23" spans="1:13" ht="18" customHeight="1"/>
    <row r="24" spans="1:13" ht="18" customHeight="1"/>
    <row r="25" spans="1:13" ht="18" customHeight="1"/>
    <row r="26" spans="1:13" ht="18" customHeight="1"/>
    <row r="27" spans="1:13" ht="18" customHeight="1"/>
    <row r="28" spans="1:13" ht="18" customHeight="1">
      <c r="B28" s="59" t="s">
        <v>16</v>
      </c>
      <c r="C28" s="59"/>
      <c r="D28" s="59"/>
      <c r="E28" s="59"/>
      <c r="F28" s="59"/>
      <c r="G28" s="59"/>
      <c r="H28" s="59"/>
      <c r="I28" s="59"/>
      <c r="J28" s="59"/>
    </row>
    <row r="29" spans="1:13" ht="18" customHeight="1">
      <c r="B29" s="59"/>
      <c r="C29" s="59"/>
      <c r="D29" s="59"/>
      <c r="E29" s="59"/>
      <c r="F29" s="59"/>
      <c r="G29" s="59"/>
      <c r="H29" s="59"/>
      <c r="I29" s="59"/>
      <c r="J29" s="59"/>
    </row>
    <row r="30" spans="1:13" ht="18" customHeight="1"/>
  </sheetData>
  <mergeCells count="2">
    <mergeCell ref="A1:C1"/>
    <mergeCell ref="B28:J29"/>
  </mergeCells>
  <phoneticPr fontId="4" type="noConversion"/>
  <pageMargins left="0.70000000000000007" right="0.70000000000000007" top="0.79000000000000015" bottom="0.79000000000000015" header="0.30000000000000004" footer="0.30000000000000004"/>
  <pageSetup paperSize="9" orientation="landscape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zoomScale="85" zoomScaleNormal="85" zoomScalePageLayoutView="85" workbookViewId="0">
      <selection activeCell="K17" sqref="K17"/>
    </sheetView>
  </sheetViews>
  <sheetFormatPr baseColWidth="10" defaultRowHeight="14" x14ac:dyDescent="0"/>
  <cols>
    <col min="1" max="1" width="4.33203125" style="1" customWidth="1"/>
    <col min="2" max="2" width="10.83203125" style="2" customWidth="1"/>
    <col min="3" max="4" width="10.83203125" style="4" customWidth="1"/>
    <col min="5" max="8" width="10.83203125" style="1" customWidth="1"/>
    <col min="9" max="9" width="12.83203125" style="1" customWidth="1"/>
    <col min="10" max="10" width="10.83203125" style="1"/>
    <col min="11" max="11" width="10.83203125" style="1" customWidth="1"/>
    <col min="12" max="16384" width="10.83203125" style="1"/>
  </cols>
  <sheetData>
    <row r="1" spans="1:26" ht="14" customHeight="1">
      <c r="A1" s="58" t="s">
        <v>11</v>
      </c>
      <c r="B1" s="58"/>
      <c r="C1" s="58"/>
      <c r="D1" s="57">
        <v>5</v>
      </c>
      <c r="G1" s="56"/>
    </row>
    <row r="2" spans="1:26" ht="14" customHeight="1"/>
    <row r="3" spans="1:26" s="5" customFormat="1" ht="18" customHeight="1" thickBot="1">
      <c r="A3" s="30" t="s">
        <v>17</v>
      </c>
      <c r="B3" s="34" t="s">
        <v>0</v>
      </c>
      <c r="C3" s="35" t="s">
        <v>3</v>
      </c>
      <c r="D3" s="36" t="s">
        <v>2</v>
      </c>
      <c r="E3" s="37" t="s">
        <v>4</v>
      </c>
      <c r="F3" s="38" t="s">
        <v>12</v>
      </c>
      <c r="G3" s="38" t="s">
        <v>13</v>
      </c>
      <c r="H3" s="38" t="s">
        <v>14</v>
      </c>
      <c r="I3" s="39" t="s">
        <v>15</v>
      </c>
    </row>
    <row r="4" spans="1:26" ht="18" customHeight="1">
      <c r="A4" s="31"/>
      <c r="B4" s="11">
        <v>1</v>
      </c>
      <c r="C4" s="40">
        <v>0.16</v>
      </c>
      <c r="D4" s="40">
        <f t="shared" ref="D4:D24" si="0">$D$1-C4</f>
        <v>4.84</v>
      </c>
      <c r="E4" s="41">
        <v>90</v>
      </c>
      <c r="F4" s="9">
        <f t="shared" ref="F4:F24" si="1">C4*COS(E4*PI()/180)</f>
        <v>9.8011876392689607E-18</v>
      </c>
      <c r="G4" s="9">
        <f t="shared" ref="G4:G24" si="2">C4*SIN(E4*PI()/180)</f>
        <v>0.16</v>
      </c>
      <c r="H4" s="10" t="str">
        <f t="shared" ref="H4:H24" si="3">COMPLEX(ROUND(F4,2),ROUND(G4,2),"j")</f>
        <v>0,16j</v>
      </c>
      <c r="I4" s="23">
        <f t="shared" ref="I4:I24" si="4">20*LOG(C4/$D$1,10)</f>
        <v>-29.897000433601875</v>
      </c>
      <c r="W4" s="5" t="s">
        <v>5</v>
      </c>
      <c r="X4" s="5">
        <v>0</v>
      </c>
      <c r="Y4" s="6">
        <f>F8</f>
        <v>0.17048758647056275</v>
      </c>
      <c r="Z4" s="5" t="s">
        <v>9</v>
      </c>
    </row>
    <row r="5" spans="1:26" ht="18" customHeight="1">
      <c r="A5" s="31"/>
      <c r="B5" s="12">
        <v>1000</v>
      </c>
      <c r="C5" s="40">
        <v>0.16</v>
      </c>
      <c r="D5" s="40">
        <f t="shared" si="0"/>
        <v>4.84</v>
      </c>
      <c r="E5" s="41">
        <v>90</v>
      </c>
      <c r="F5" s="9">
        <f t="shared" si="1"/>
        <v>9.8011876392689607E-18</v>
      </c>
      <c r="G5" s="9">
        <f t="shared" si="2"/>
        <v>0.16</v>
      </c>
      <c r="H5" s="10" t="str">
        <f t="shared" si="3"/>
        <v>0,16j</v>
      </c>
      <c r="I5" s="23">
        <f t="shared" si="4"/>
        <v>-29.897000433601875</v>
      </c>
      <c r="W5" s="20"/>
      <c r="X5" s="21">
        <v>0</v>
      </c>
      <c r="Y5" s="21">
        <f>G8</f>
        <v>0.80208103260172048</v>
      </c>
      <c r="Z5" s="5" t="s">
        <v>10</v>
      </c>
    </row>
    <row r="6" spans="1:26" ht="18" customHeight="1">
      <c r="A6" s="31"/>
      <c r="B6" s="12">
        <v>10000</v>
      </c>
      <c r="C6" s="40">
        <v>0.185</v>
      </c>
      <c r="D6" s="40">
        <f t="shared" si="0"/>
        <v>4.8150000000000004</v>
      </c>
      <c r="E6" s="41">
        <v>89</v>
      </c>
      <c r="F6" s="9">
        <f t="shared" si="1"/>
        <v>3.2286951908974248E-3</v>
      </c>
      <c r="G6" s="9">
        <f t="shared" si="2"/>
        <v>0.18497182360393238</v>
      </c>
      <c r="H6" s="10" t="str">
        <f t="shared" si="3"/>
        <v>0,18j</v>
      </c>
      <c r="I6" s="23">
        <f t="shared" si="4"/>
        <v>-28.635965518660097</v>
      </c>
      <c r="W6" s="20"/>
      <c r="X6" s="5"/>
      <c r="Y6" s="5"/>
      <c r="Z6" s="5"/>
    </row>
    <row r="7" spans="1:26" ht="18" customHeight="1">
      <c r="A7" s="32"/>
      <c r="B7" s="14">
        <v>50000</v>
      </c>
      <c r="C7" s="40">
        <v>0.6</v>
      </c>
      <c r="D7" s="40">
        <f t="shared" si="0"/>
        <v>4.4000000000000004</v>
      </c>
      <c r="E7" s="41">
        <v>82</v>
      </c>
      <c r="F7" s="8">
        <f t="shared" si="1"/>
        <v>8.350386057603941E-2</v>
      </c>
      <c r="G7" s="8">
        <f t="shared" si="2"/>
        <v>0.59416084124494217</v>
      </c>
      <c r="H7" s="15" t="str">
        <f t="shared" si="3"/>
        <v>0,08+0,59j</v>
      </c>
      <c r="I7" s="24">
        <f t="shared" si="4"/>
        <v>-18.416375079047501</v>
      </c>
      <c r="J7" s="5"/>
      <c r="K7" s="5"/>
      <c r="L7" s="5"/>
      <c r="M7" s="5"/>
      <c r="W7" s="5" t="s">
        <v>1</v>
      </c>
      <c r="X7" s="5">
        <v>0</v>
      </c>
      <c r="Y7" s="6">
        <f>F15</f>
        <v>2.1637467504308354</v>
      </c>
      <c r="Z7" s="5" t="s">
        <v>9</v>
      </c>
    </row>
    <row r="8" spans="1:26" s="5" customFormat="1" ht="18" customHeight="1">
      <c r="A8" s="33" t="s">
        <v>5</v>
      </c>
      <c r="B8" s="13">
        <v>70000</v>
      </c>
      <c r="C8" s="42">
        <v>0.82</v>
      </c>
      <c r="D8" s="42">
        <f t="shared" si="0"/>
        <v>4.18</v>
      </c>
      <c r="E8" s="41">
        <v>78</v>
      </c>
      <c r="F8" s="16">
        <f t="shared" si="1"/>
        <v>0.17048758647056275</v>
      </c>
      <c r="G8" s="16">
        <f t="shared" si="2"/>
        <v>0.80208103260172048</v>
      </c>
      <c r="H8" s="17" t="str">
        <f t="shared" si="3"/>
        <v>0,17+0,8j</v>
      </c>
      <c r="I8" s="25">
        <f t="shared" si="4"/>
        <v>-15.703123039046041</v>
      </c>
      <c r="W8" s="20"/>
      <c r="X8" s="21">
        <v>0</v>
      </c>
      <c r="Y8" s="21">
        <f>G15</f>
        <v>2.1637467504308354</v>
      </c>
      <c r="Z8" s="5" t="s">
        <v>10</v>
      </c>
    </row>
    <row r="9" spans="1:26" ht="18" customHeight="1">
      <c r="A9" s="32"/>
      <c r="B9" s="14">
        <v>100000</v>
      </c>
      <c r="C9" s="40">
        <v>1.1299999999999999</v>
      </c>
      <c r="D9" s="40">
        <f t="shared" si="0"/>
        <v>3.87</v>
      </c>
      <c r="E9" s="41">
        <v>73.8</v>
      </c>
      <c r="F9" s="8">
        <f t="shared" si="1"/>
        <v>0.31525994982432903</v>
      </c>
      <c r="G9" s="8">
        <f t="shared" si="2"/>
        <v>1.0851318648149455</v>
      </c>
      <c r="H9" s="15" t="str">
        <f t="shared" si="3"/>
        <v>0,32+1,09j</v>
      </c>
      <c r="I9" s="24">
        <f t="shared" si="4"/>
        <v>-12.91783121705198</v>
      </c>
      <c r="R9" s="5"/>
      <c r="W9" s="5"/>
      <c r="X9" s="5"/>
      <c r="Y9" s="5"/>
      <c r="Z9" s="5"/>
    </row>
    <row r="10" spans="1:26" ht="18" customHeight="1">
      <c r="A10" s="32"/>
      <c r="B10" s="14">
        <v>150000</v>
      </c>
      <c r="C10" s="40">
        <v>1.61</v>
      </c>
      <c r="D10" s="40">
        <f t="shared" si="0"/>
        <v>3.3899999999999997</v>
      </c>
      <c r="E10" s="41">
        <v>66.7</v>
      </c>
      <c r="F10" s="8">
        <f t="shared" si="1"/>
        <v>0.63682825912637364</v>
      </c>
      <c r="G10" s="8">
        <f t="shared" si="2"/>
        <v>1.4786986739623702</v>
      </c>
      <c r="H10" s="15" t="str">
        <f t="shared" si="3"/>
        <v>0,64+1,48j</v>
      </c>
      <c r="I10" s="24">
        <f t="shared" si="4"/>
        <v>-9.8428825660833805</v>
      </c>
      <c r="W10" s="5" t="s">
        <v>6</v>
      </c>
      <c r="X10" s="5">
        <v>0</v>
      </c>
      <c r="Y10" s="6">
        <f>F22</f>
        <v>4.7606578016685646</v>
      </c>
      <c r="Z10" s="22" t="s">
        <v>9</v>
      </c>
    </row>
    <row r="11" spans="1:26" ht="18" customHeight="1">
      <c r="A11" s="32"/>
      <c r="B11" s="14">
        <v>200000</v>
      </c>
      <c r="C11" s="40">
        <v>2.0499999999999998</v>
      </c>
      <c r="D11" s="40">
        <f t="shared" si="0"/>
        <v>2.95</v>
      </c>
      <c r="E11" s="41">
        <v>60</v>
      </c>
      <c r="F11" s="8">
        <f t="shared" si="1"/>
        <v>1.0250000000000001</v>
      </c>
      <c r="G11" s="8">
        <f t="shared" si="2"/>
        <v>1.7753520777580989</v>
      </c>
      <c r="H11" s="15" t="str">
        <f t="shared" si="3"/>
        <v>1,03+1,78j</v>
      </c>
      <c r="I11" s="24">
        <f t="shared" si="4"/>
        <v>-7.74432286560529</v>
      </c>
      <c r="W11" s="20"/>
      <c r="X11" s="21">
        <v>0</v>
      </c>
      <c r="Y11" s="21">
        <f>G22</f>
        <v>0.75401412149391278</v>
      </c>
      <c r="Z11" s="22" t="s">
        <v>10</v>
      </c>
    </row>
    <row r="12" spans="1:26" ht="18" customHeight="1">
      <c r="A12" s="32"/>
      <c r="B12" s="14">
        <v>300000</v>
      </c>
      <c r="C12" s="40">
        <v>2.73</v>
      </c>
      <c r="D12" s="40">
        <f t="shared" si="0"/>
        <v>2.27</v>
      </c>
      <c r="E12" s="41">
        <v>50</v>
      </c>
      <c r="F12" s="8">
        <f t="shared" si="1"/>
        <v>1.7548101744442524</v>
      </c>
      <c r="G12" s="8">
        <f t="shared" si="2"/>
        <v>2.0913013297148098</v>
      </c>
      <c r="H12" s="15" t="str">
        <f t="shared" si="3"/>
        <v>1,75+2,09j</v>
      </c>
      <c r="I12" s="24">
        <f t="shared" si="4"/>
        <v>-5.2561471459052536</v>
      </c>
    </row>
    <row r="13" spans="1:26" ht="18" customHeight="1">
      <c r="A13" s="32"/>
      <c r="B13" s="14">
        <v>320000</v>
      </c>
      <c r="C13" s="40">
        <v>2.89</v>
      </c>
      <c r="D13" s="40">
        <f t="shared" si="0"/>
        <v>2.11</v>
      </c>
      <c r="E13" s="41">
        <v>47</v>
      </c>
      <c r="F13" s="8">
        <f t="shared" si="1"/>
        <v>1.9709752605806208</v>
      </c>
      <c r="G13" s="8">
        <f t="shared" si="2"/>
        <v>2.1136121976794029</v>
      </c>
      <c r="H13" s="15" t="str">
        <f t="shared" si="3"/>
        <v>1,97+2,11j</v>
      </c>
      <c r="I13" s="24">
        <f t="shared" si="4"/>
        <v>-4.7614432315894177</v>
      </c>
      <c r="J13" s="5"/>
      <c r="K13" s="5"/>
      <c r="L13" s="5"/>
      <c r="M13" s="5"/>
    </row>
    <row r="14" spans="1:26" s="5" customFormat="1" ht="18" customHeight="1">
      <c r="A14" s="32"/>
      <c r="B14" s="14">
        <v>340000</v>
      </c>
      <c r="C14" s="40">
        <v>2.97</v>
      </c>
      <c r="D14" s="40">
        <f t="shared" si="0"/>
        <v>2.0299999999999998</v>
      </c>
      <c r="E14" s="41">
        <v>46</v>
      </c>
      <c r="F14" s="8">
        <f t="shared" si="1"/>
        <v>2.0631353602632223</v>
      </c>
      <c r="G14" s="8">
        <f t="shared" si="2"/>
        <v>2.136439207005794</v>
      </c>
      <c r="H14" s="15" t="str">
        <f t="shared" si="3"/>
        <v>2,06+2,14j</v>
      </c>
      <c r="I14" s="24">
        <f t="shared" si="4"/>
        <v>-4.5242711003761276</v>
      </c>
      <c r="J14" s="1"/>
      <c r="K14" s="1"/>
      <c r="L14" s="1"/>
      <c r="M14" s="1"/>
    </row>
    <row r="15" spans="1:26" s="5" customFormat="1" ht="18" customHeight="1">
      <c r="A15" s="33" t="s">
        <v>8</v>
      </c>
      <c r="B15" s="13">
        <v>350000</v>
      </c>
      <c r="C15" s="42">
        <v>3.06</v>
      </c>
      <c r="D15" s="42">
        <f t="shared" si="0"/>
        <v>1.94</v>
      </c>
      <c r="E15" s="41">
        <v>45</v>
      </c>
      <c r="F15" s="16">
        <f t="shared" si="1"/>
        <v>2.1637467504308354</v>
      </c>
      <c r="G15" s="16">
        <f t="shared" si="2"/>
        <v>2.1637467504308354</v>
      </c>
      <c r="H15" s="17" t="str">
        <f t="shared" si="3"/>
        <v>2,16+2,16j</v>
      </c>
      <c r="I15" s="25">
        <f t="shared" si="4"/>
        <v>-4.2649715570887761</v>
      </c>
    </row>
    <row r="16" spans="1:26" ht="18" customHeight="1">
      <c r="A16" s="32"/>
      <c r="B16" s="14">
        <v>360000</v>
      </c>
      <c r="C16" s="40">
        <v>3.1</v>
      </c>
      <c r="D16" s="40">
        <f t="shared" si="0"/>
        <v>1.9</v>
      </c>
      <c r="E16" s="41">
        <v>44</v>
      </c>
      <c r="F16" s="8">
        <f t="shared" si="1"/>
        <v>2.2299533810498189</v>
      </c>
      <c r="G16" s="8">
        <f t="shared" si="2"/>
        <v>2.1534409484228916</v>
      </c>
      <c r="H16" s="15" t="str">
        <f t="shared" si="3"/>
        <v>2,23+2,15j</v>
      </c>
      <c r="I16" s="24">
        <f t="shared" si="4"/>
        <v>-4.1521662100349221</v>
      </c>
    </row>
    <row r="17" spans="1:13" ht="18" customHeight="1">
      <c r="A17" s="32"/>
      <c r="B17" s="14">
        <v>400000</v>
      </c>
      <c r="C17" s="40">
        <v>3.3</v>
      </c>
      <c r="D17" s="40">
        <f t="shared" si="0"/>
        <v>1.7000000000000002</v>
      </c>
      <c r="E17" s="41">
        <v>41</v>
      </c>
      <c r="F17" s="8">
        <f t="shared" si="1"/>
        <v>2.490541614735148</v>
      </c>
      <c r="G17" s="8">
        <f t="shared" si="2"/>
        <v>2.1649947956686737</v>
      </c>
      <c r="H17" s="15" t="str">
        <f t="shared" si="3"/>
        <v>2,49+2,16j</v>
      </c>
      <c r="I17" s="24">
        <f t="shared" si="4"/>
        <v>-3.6091212891626272</v>
      </c>
    </row>
    <row r="18" spans="1:13" ht="18" customHeight="1">
      <c r="A18" s="32"/>
      <c r="B18" s="14">
        <v>500000</v>
      </c>
      <c r="C18" s="40">
        <v>3.66</v>
      </c>
      <c r="D18" s="40">
        <f t="shared" si="0"/>
        <v>1.3399999999999999</v>
      </c>
      <c r="E18" s="41">
        <v>35</v>
      </c>
      <c r="F18" s="8">
        <f t="shared" si="1"/>
        <v>2.9980964820977101</v>
      </c>
      <c r="G18" s="8">
        <f t="shared" si="2"/>
        <v>2.0992897570448288</v>
      </c>
      <c r="H18" s="15" t="str">
        <f t="shared" si="3"/>
        <v>3+2,1j</v>
      </c>
      <c r="I18" s="24">
        <f t="shared" si="4"/>
        <v>-2.709778378832163</v>
      </c>
    </row>
    <row r="19" spans="1:13" ht="18" customHeight="1">
      <c r="A19" s="32"/>
      <c r="B19" s="14">
        <v>750000</v>
      </c>
      <c r="C19" s="40">
        <v>4.26</v>
      </c>
      <c r="D19" s="40">
        <f t="shared" si="0"/>
        <v>0.74000000000000021</v>
      </c>
      <c r="E19" s="41">
        <v>25</v>
      </c>
      <c r="F19" s="8">
        <f t="shared" si="1"/>
        <v>3.8608711727761285</v>
      </c>
      <c r="G19" s="8">
        <f t="shared" si="2"/>
        <v>1.8003537950153796</v>
      </c>
      <c r="H19" s="15" t="str">
        <f t="shared" si="3"/>
        <v>3,86+1,8j</v>
      </c>
      <c r="I19" s="24">
        <f t="shared" si="4"/>
        <v>-1.3912081046659976</v>
      </c>
    </row>
    <row r="20" spans="1:13" ht="18" customHeight="1">
      <c r="A20" s="32"/>
      <c r="B20" s="14">
        <v>1000000</v>
      </c>
      <c r="C20" s="40">
        <v>4.5</v>
      </c>
      <c r="D20" s="40">
        <f t="shared" si="0"/>
        <v>0.5</v>
      </c>
      <c r="E20" s="41">
        <v>20</v>
      </c>
      <c r="F20" s="8">
        <f t="shared" si="1"/>
        <v>4.2286167935365881</v>
      </c>
      <c r="G20" s="8">
        <f t="shared" si="2"/>
        <v>1.5390906449655093</v>
      </c>
      <c r="H20" s="15" t="str">
        <f t="shared" si="3"/>
        <v>4,23+1,54j</v>
      </c>
      <c r="I20" s="24">
        <f t="shared" si="4"/>
        <v>-0.91514981121350236</v>
      </c>
    </row>
    <row r="21" spans="1:13" ht="18" customHeight="1">
      <c r="A21" s="32"/>
      <c r="B21" s="18">
        <v>1500000</v>
      </c>
      <c r="C21" s="40">
        <v>4.78</v>
      </c>
      <c r="D21" s="40">
        <f t="shared" si="0"/>
        <v>0.21999999999999975</v>
      </c>
      <c r="E21" s="41">
        <v>10</v>
      </c>
      <c r="F21" s="8">
        <f t="shared" si="1"/>
        <v>4.7073810593983545</v>
      </c>
      <c r="G21" s="8">
        <f t="shared" si="2"/>
        <v>0.830038289247927</v>
      </c>
      <c r="H21" s="15" t="str">
        <f t="shared" si="3"/>
        <v>4,71+0,83j</v>
      </c>
      <c r="I21" s="24">
        <f t="shared" si="4"/>
        <v>-0.39084215447799781</v>
      </c>
      <c r="J21" s="5"/>
      <c r="K21" s="5"/>
      <c r="L21" s="5"/>
      <c r="M21" s="5"/>
    </row>
    <row r="22" spans="1:13" s="5" customFormat="1" ht="18" customHeight="1">
      <c r="A22" s="33" t="s">
        <v>6</v>
      </c>
      <c r="B22" s="19">
        <v>1750000</v>
      </c>
      <c r="C22" s="42">
        <v>4.82</v>
      </c>
      <c r="D22" s="42">
        <f t="shared" si="0"/>
        <v>0.17999999999999972</v>
      </c>
      <c r="E22" s="41">
        <v>9</v>
      </c>
      <c r="F22" s="16">
        <f t="shared" si="1"/>
        <v>4.7606578016685646</v>
      </c>
      <c r="G22" s="16">
        <f t="shared" si="2"/>
        <v>0.75401412149391278</v>
      </c>
      <c r="H22" s="17" t="str">
        <f t="shared" si="3"/>
        <v>4,76+0,75j</v>
      </c>
      <c r="I22" s="25">
        <f t="shared" si="4"/>
        <v>-0.31845932194338378</v>
      </c>
    </row>
    <row r="23" spans="1:13" ht="18" customHeight="1">
      <c r="A23" s="32"/>
      <c r="B23" s="18">
        <v>2500000</v>
      </c>
      <c r="C23" s="40">
        <v>4.9000000000000004</v>
      </c>
      <c r="D23" s="40">
        <f t="shared" si="0"/>
        <v>9.9999999999999645E-2</v>
      </c>
      <c r="E23" s="41">
        <v>5</v>
      </c>
      <c r="F23" s="8">
        <f t="shared" si="1"/>
        <v>4.8813540206495531</v>
      </c>
      <c r="G23" s="8">
        <f t="shared" si="2"/>
        <v>0.42706313946352503</v>
      </c>
      <c r="H23" s="15" t="str">
        <f t="shared" si="3"/>
        <v>4,88+0,43j</v>
      </c>
      <c r="I23" s="24">
        <f t="shared" si="4"/>
        <v>-0.17547848615010203</v>
      </c>
    </row>
    <row r="24" spans="1:13" ht="18" customHeight="1">
      <c r="A24" s="32"/>
      <c r="B24" s="26">
        <v>4000000</v>
      </c>
      <c r="C24" s="43">
        <v>4.9000000000000004</v>
      </c>
      <c r="D24" s="43">
        <f t="shared" si="0"/>
        <v>9.9999999999999645E-2</v>
      </c>
      <c r="E24" s="44">
        <v>0</v>
      </c>
      <c r="F24" s="27">
        <f t="shared" si="1"/>
        <v>4.9000000000000004</v>
      </c>
      <c r="G24" s="27">
        <f t="shared" si="2"/>
        <v>0</v>
      </c>
      <c r="H24" s="28" t="str">
        <f t="shared" si="3"/>
        <v>4,9</v>
      </c>
      <c r="I24" s="29">
        <f t="shared" si="4"/>
        <v>-0.17547848615010203</v>
      </c>
    </row>
    <row r="25" spans="1:13" ht="18" customHeight="1"/>
    <row r="26" spans="1:13" ht="18" customHeight="1"/>
    <row r="27" spans="1:13" ht="18" customHeight="1"/>
    <row r="28" spans="1:13" ht="18" customHeight="1">
      <c r="B28" s="60" t="s">
        <v>16</v>
      </c>
      <c r="C28" s="60"/>
      <c r="D28" s="60"/>
      <c r="E28" s="60"/>
      <c r="F28" s="60"/>
      <c r="G28" s="60"/>
      <c r="H28" s="60"/>
      <c r="I28" s="60"/>
      <c r="J28" s="60"/>
    </row>
    <row r="29" spans="1:13" ht="18" customHeight="1">
      <c r="B29" s="60"/>
      <c r="C29" s="60"/>
      <c r="D29" s="60"/>
      <c r="E29" s="60"/>
      <c r="F29" s="60"/>
      <c r="G29" s="60"/>
      <c r="H29" s="60"/>
      <c r="I29" s="60"/>
      <c r="J29" s="60"/>
    </row>
    <row r="30" spans="1:13" ht="18" customHeight="1"/>
  </sheetData>
  <mergeCells count="2">
    <mergeCell ref="A1:C1"/>
    <mergeCell ref="B28:J29"/>
  </mergeCells>
  <phoneticPr fontId="4" type="noConversion"/>
  <pageMargins left="0.70000000000000007" right="0.70000000000000007" top="0.79000000000000015" bottom="0.79000000000000015" header="0.30000000000000004" footer="0.30000000000000004"/>
  <pageSetup paperSize="9" orientation="landscape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RC Tiefpass</vt:lpstr>
      <vt:lpstr>RL Hochpass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Schueler</dc:creator>
  <cp:lastModifiedBy>Alex Hofstätter</cp:lastModifiedBy>
  <cp:lastPrinted>2013-02-20T17:12:14Z</cp:lastPrinted>
  <dcterms:created xsi:type="dcterms:W3CDTF">2013-02-20T07:28:01Z</dcterms:created>
  <dcterms:modified xsi:type="dcterms:W3CDTF">2013-03-06T08:11:12Z</dcterms:modified>
</cp:coreProperties>
</file>