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1"/>
  <workbookPr/>
  <mc:AlternateContent xmlns:mc="http://schemas.openxmlformats.org/markup-compatibility/2006">
    <mc:Choice Requires="x15">
      <x15ac:absPath xmlns:x15ac="http://schemas.microsoft.com/office/spreadsheetml/2010/11/ac" url="C:\Users\G.Goderdzishvili\OneDrive\Desktop\Github\Excel Elite\"/>
    </mc:Choice>
  </mc:AlternateContent>
  <xr:revisionPtr revIDLastSave="0" documentId="13_ncr:1_{CE2919C1-C652-48B2-AA88-724560BFB802}" xr6:coauthVersionLast="47" xr6:coauthVersionMax="47" xr10:uidLastSave="{00000000-0000-0000-0000-000000000000}"/>
  <bookViews>
    <workbookView xWindow="-108" yWindow="-108" windowWidth="23256" windowHeight="13896" tabRatio="586" xr2:uid="{00000000-000D-0000-FFFF-FFFF00000000}"/>
  </bookViews>
  <sheets>
    <sheet name="Sudoku" sheetId="21" r:id="rId1"/>
    <sheet name="95" sheetId="3" r:id="rId2"/>
    <sheet name="96" sheetId="6" r:id="rId3"/>
    <sheet name="97" sheetId="7" r:id="rId4"/>
    <sheet name="101" sheetId="8" r:id="rId5"/>
    <sheet name="102" sheetId="9" r:id="rId6"/>
    <sheet name="103" sheetId="10" r:id="rId7"/>
    <sheet name="105" sheetId="11" r:id="rId8"/>
    <sheet name="106" sheetId="12" r:id="rId9"/>
    <sheet name="109" sheetId="13" r:id="rId10"/>
    <sheet name="115" sheetId="4" r:id="rId11"/>
    <sheet name="112" sheetId="14" r:id="rId12"/>
    <sheet name="116" sheetId="15" r:id="rId13"/>
    <sheet name="120" sheetId="16" r:id="rId14"/>
    <sheet name="147" sheetId="17" r:id="rId15"/>
    <sheet name="153" sheetId="18" r:id="rId16"/>
    <sheet name="159" sheetId="19" r:id="rId17"/>
    <sheet name="162" sheetId="20" r:id="rId18"/>
    <sheet name="163" sheetId="5" r:id="rId19"/>
    <sheet name="254" sheetId="2" r:id="rId20"/>
  </sheets>
  <externalReferences>
    <externalReference r:id="rId21"/>
    <externalReference r:id="rId22"/>
    <externalReference r:id="rId23"/>
  </externalReferences>
  <definedNames>
    <definedName name="_xlnm._FilterDatabase" localSheetId="2" hidden="1">'96'!#REF!</definedName>
    <definedName name="Avai">_xlfn.LAMBDA(_xlpm.u, _xlfn.MAKEARRAY(9, 9, _xlfn.LAMBDA(_xlpm.i,_xlpm.j, _xlfn.LET(_xlpm.y, INDEX(_xlpm.u, _xlpm.i, _xlpm.j), _xlpm.r, _xlfn.SEQUENCE(9), _xlpm.c, _xlfn.TOROW(_xlpm.r), _xlpm.g, INT((_xlpm.r - 1) / 3) * 3 + INT((_xlpm.c - 1) / 3), IF(_xlpm.y, _xlpm.y, IFERROR(--_xlfn.CONCAT(REPT(_xlpm.r, ISERR(FIND(_xlpm.r, _xlfn.CONCAT(REPT(_xlpm.u, (_xlpm.r = _xlpm.i) + (_xlpm.c = _xlpm.j) + (INDEX(_xlpm.g, _xlpm.i, _xlpm.j) = _xlpm.g))))))), 0))))))</definedName>
    <definedName name="ExternalData_1" localSheetId="6" hidden="1">'103'!#REF!</definedName>
    <definedName name="ExternalData_1" localSheetId="12" hidden="1">'116'!#REF!</definedName>
    <definedName name="ExternalData_1" localSheetId="3" hidden="1">'97'!#REF!</definedName>
    <definedName name="GenSum" localSheetId="4">_xlfn.LAMBDA(_xlpm.s,IF(_xlpm.s="",0,LEFT(_xlpm.s,FIND(",",_xlpm.s&amp;",")-1)+'101'!GenSum(REPLACE(_xlpm.s,1,FIND(",",_xlpm.s&amp;","),""))))</definedName>
    <definedName name="GenSum" localSheetId="5">_xlfn.LAMBDA(_xlpm.s,IF(_xlpm.s="",0,LEFT(_xlpm.s,FIND(",",_xlpm.s&amp;",")-1)+'102'!GenSum(REPLACE(_xlpm.s,1,FIND(",",_xlpm.s&amp;","),""))))</definedName>
    <definedName name="GenSum" localSheetId="6">_xlfn.LAMBDA(_xlpm.s,IF(_xlpm.s="",0,LEFT(_xlpm.s,FIND(",",_xlpm.s&amp;",")-1)+'103'!GenSum(REPLACE(_xlpm.s,1,FIND(",",_xlpm.s&amp;","),""))))</definedName>
    <definedName name="GenSum" localSheetId="9">_xlfn.LAMBDA(_xlpm.s,IF(_xlpm.s="",0,LEFT(_xlpm.s,FIND(",",_xlpm.s&amp;",")-1)+'109'!GenSum(REPLACE(_xlpm.s,1,FIND(",",_xlpm.s&amp;","),""))))</definedName>
    <definedName name="GenSum" localSheetId="11">_xlfn.LAMBDA(_xlpm.s,IF(_xlpm.s="",0,LEFT(_xlpm.s,FIND(",",_xlpm.s&amp;",")-1)+'112'!GenSum(REPLACE(_xlpm.s,1,FIND(",",_xlpm.s&amp;","),""))))</definedName>
    <definedName name="GenSum" localSheetId="13">_xlfn.LAMBDA(_xlpm.s,IF(_xlpm.s="",0,LEFT(_xlpm.s,FIND(",",_xlpm.s&amp;",")-1)+'120'!GenSum(REPLACE(_xlpm.s,1,FIND(",",_xlpm.s&amp;","),""))))</definedName>
    <definedName name="GenSum" localSheetId="14">_xlfn.LAMBDA(_xlpm.s,IF(_xlpm.s="",0,LEFT(_xlpm.s,FIND(",",_xlpm.s&amp;",")-1)+'147'!GenSum(REPLACE(_xlpm.s,1,FIND(",",_xlpm.s&amp;","),""))))</definedName>
    <definedName name="GenSum" localSheetId="15">_xlfn.LAMBDA(_xlpm.s,IF(_xlpm.s="",0,LEFT(_xlpm.s,FIND(",",_xlpm.s&amp;",")-1)+'153'!GenSum(REPLACE(_xlpm.s,1,FIND(",",_xlpm.s&amp;","),""))))</definedName>
    <definedName name="GenSum" localSheetId="16">_xlfn.LAMBDA(_xlpm.s,IF(_xlpm.s="",0,LEFT(_xlpm.s,FIND(",",_xlpm.s&amp;",")-1)+'159'!GenSum(REPLACE(_xlpm.s,1,FIND(",",_xlpm.s&amp;","),""))))</definedName>
    <definedName name="GenSum" localSheetId="17">_xlfn.LAMBDA(_xlpm.s,IF(_xlpm.s="",0,LEFT(_xlpm.s,FIND(",",_xlpm.s&amp;",")-1)+'162'!GenSum(REPLACE(_xlpm.s,1,FIND(",",_xlpm.s&amp;","),""))))</definedName>
    <definedName name="GenSum" localSheetId="18">_xlfn.LAMBDA(_xlpm.s,IF(_xlpm.s="",0,LEFT(_xlpm.s,FIND(",",_xlpm.s&amp;",")-1)+'163'!GenSum(REPLACE(_xlpm.s,1,FIND(",",_xlpm.s&amp;","),""))))</definedName>
    <definedName name="GenSum" localSheetId="2">_xlfn.LAMBDA(_xlpm.s,IF(_xlpm.s="",0,LEFT(_xlpm.s,FIND(",",_xlpm.s&amp;",")-1)+'96'!GenSum(REPLACE(_xlpm.s,1,FIND(",",_xlpm.s&amp;","),""))))</definedName>
    <definedName name="GenSum" localSheetId="3">_xlfn.LAMBDA(_xlpm.s,IF(_xlpm.s="",0,LEFT(_xlpm.s,FIND(",",_xlpm.s&amp;",")-1)+'97'!GenSum(REPLACE(_xlpm.s,1,FIND(",",_xlpm.s&amp;","),""))))</definedName>
    <definedName name="GenSum">_xlfn.LAMBDA(_xlpm.s,IF(_xlpm.s="",0,LEFT(_xlpm.s,FIND(",",_xlpm.s&amp;",")-1)+GenSum(REPLACE(_xlpm.s,1,FIND(",",_xlpm.s&amp;","),""))))</definedName>
    <definedName name="IsAnagram">_xlfn.LAMBDA(_xlpm.string1,_xlpm.string2,_xlfn.MAP(_xlpm.string1,_xlfn.LAMBDA(_xlpm.q,_xlfn.LET( _xlpm.input1,LOWER(SUBSTITUTE(_xlpm.q," ","")), _xlpm.input2,LOWER(SUBSTITUTE(_xlpm.string2," ","")), _xlpm.sequen1,MID(_xlpm.input1,_xlfn.SEQUENCE(,LEN(_xlpm.input1)),1), _xlpm.sequen2,MID(_xlpm.input2,_xlfn.SEQUENCE(,LEN(_xlpm.input2)),1), _xlpm.sorting1,_xlfn.CONCAT(_xlfn._xlws.SORT(TRANSPOSE(_xlpm.sequen1),1,1)), _xlpm.sorting2,_xlfn.CONCAT(_xlfn._xlws.SORT(TRANSPOSE(_xlpm.sequen2),1,1)), _xlpm.seqsort1,MID(_xlpm.sorting1,_xlfn.SEQUENCE(,LEN(_xlpm.sorting1)),1), _xlpm.seqsort2,MID(_xlpm.sorting2,_xlfn.SEQUENCE(,LEN(_xlpm.sorting2)),1), _xlpm.checking,SUM(--(_xlpm.seqsort1=_xlpm.seqsort2)), AND(LEN(_xlpm.input1)=_xlpm.checking,LEN(_xlpm.input2)=_xlpm.checking) ))))</definedName>
    <definedName name="isPalindrom" localSheetId="17">_xlfn.LAMBDA(_xlpm.input, _xlfn.LET( _xlpm.string,_xlpm.input, _xlpm.vers,MID(_xlpm.string,_xlfn.SEQUENCE(,LEN(_xlpm.string)),1), _xlpm.revers,MID(_xlpm.string,_xlfn.SEQUENCE(,LEN(_xlpm.string),LEN(_xlpm.string),-1),1), _xlpm.checker,LEN(_xlpm.string)=SUM(--(_xlpm.vers=_xlpm.revers)), _xlpm.checker))</definedName>
    <definedName name="isPalindrom" localSheetId="18">_xlfn.LAMBDA(_xlpm.input, _xlfn.LET( _xlpm.string,_xlpm.input, _xlpm.vers,MID(_xlpm.string,_xlfn.SEQUENCE(,LEN(_xlpm.string)),1), _xlpm.revers,MID(_xlpm.string,_xlfn.SEQUENCE(,LEN(_xlpm.string),LEN(_xlpm.string),-1),1), _xlpm.checker,LEN(_xlpm.string)=SUM(--(_xlpm.vers=_xlpm.revers)), _xlpm.checker))</definedName>
    <definedName name="isPalindrom">_xlfn.LAMBDA(_xlpm.input, _xlfn.LET( _xlpm.string,_xlpm.input, _xlpm.vers,MID(_xlpm.string,_xlfn.SEQUENCE(,LEN(_xlpm.string)),1), _xlpm.revers,MID(_xlpm.string,_xlfn.SEQUENCE(,LEN(_xlpm.string),LEN(_xlpm.string),-1),1), _xlpm.checker,LEN(_xlpm.string)=SUM(--(_xlpm.vers=_xlpm.revers)), _xlpm.checker))</definedName>
    <definedName name="isPrime" localSheetId="4">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5">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6">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9">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1">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3">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4">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5">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6">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7">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18">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2">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localSheetId="3">_xlfn.LAMBDA(_xlpm.input, _xlfn.LET( _xlpm.number,_xlpm.input, _xlpm.sequeing, _xlfn.SEQUENCE(,10000,2), _xlpm.filtering, _xlfn._xlws.FILTER(_xlpm.sequeing,_xlpm.sequeing&lt;&gt;_xlpm.number), _xlpm.moding, MOD(_xlpm.number,_xlpm.filtering), _xlpm.checking, SUM(IF(_xlpm.moding=0,1,0))=0, _xlpm.checking))</definedName>
    <definedName name="isPrime" comment="Return prime if input is prime number">_xlfn.LAMBDA(_xlpm.input, _xlfn.LET( _xlpm.number,_xlpm.input, _xlpm.seq,_xlfn.SEQUENCE(_xlpm.number-1,,2), _xlpm.filtering, _xlfn._xlws.FILTER(_xlpm.seq,_xlpm.seq&lt;&gt;_xlpm.number), _xlpm.checker, SUM(--(MOD(_xlpm.number,_xlpm.filtering)=0)), IF(_xlpm.number=2,TRUE,IFERROR((_xlpm.checker=0),FALSE))))</definedName>
    <definedName name="MegaReplace">_xlfn.LAMBDA(_xlpm.Text,_xlpm.before,_xlpm.after, IF(_xlpm.before="",_xlpm.Text, MegaReplace(SUBSTITUTE(_xlpm.Text,_xlpm.before,_xlpm.after), OFFSET(_xlpm.before,1,0),OFFSET(_xlpm.after,1,0))))</definedName>
    <definedName name="Rng">INDIRECT(ADDRESS(ROUNDUP(ROWS('[1]35_1'!$1:1)/COLUMNS('[1]35_1'!$A$1:$D$12),0),MOD(ROWS('[1]35_1'!$1:1)-1,COLUMNS('[1]35_1'!$A$1:$D$12))+1))</definedName>
    <definedName name="SDKLogic">_xlfn.LAMBDA(_xlpm.z,_xlop.x, _xlfn.LET(_xlpm.r, _xlfn.SEQUENCE(9), _xlpm.c, _xlfn.TOROW(_xlpm.r), _xlpm.g, INT((_xlpm.r - 1) / 3) * 3 + INT((_xlpm.c - 1) / 3), _xlpm.Avai, _xlfn.LAMBDA(_xlpm.u, _xlfn.MAKEARRAY(9, 9, _xlfn.LAMBDA(_xlpm.i,_xlpm.j, _xlfn.LET(_xlpm.y, INDEX(_xlpm.u, _xlpm.i, _xlpm.j), IF(_xlpm.y, _xlpm.y, IFERROR(--_xlfn.CONCAT(REPT(_xlpm.r, ISERR(FIND(_xlpm.r, _xlfn.CONCAT(REPT(_xlpm.u, (_xlpm.r = _xlpm.i) + (_xlpm.c = _xlpm.j) + (INDEX(_xlpm.g, _xlpm.i, _xlpm.j) = _xlpm.g))))))), )))))), _xlpm.Obvious, _xlfn.LAMBDA(_xlpm.av, _xlfn.REDUCE(_xlpm.av, MOD(_xlfn.SEQUENCE(81, , 0), 81) + 1, _xlfn.LAMBDA(_xlpm.a,_xlpm.n, _xlfn.LET(_xlpm.i, ROUNDUP(_xlpm.n / 9, ), _xlpm.j, MOD(_xlpm.n - 1, 9) + 1, _xlpm.x, INDEX(_xlpm.a, _xlpm.i, _xlpm.j), _xlpm.l, LEN(_xlpm.x), _xlpm.cr, (_xlpm.l &gt; 1) * (_xlpm.l &lt; 4), IF(_xlpm.cr, _xlfn.REDUCE(_xlpm.a, {1,2,3}, _xlfn.LAMBDA(_xlpm.aa,_xlpm.nn, _xlfn.LET(_xlpm.h, SUBSTITUTE(SUBSTITUTE(SUBSTITUTE(_xlpm.aa, RIGHT(_xlpm.x), ), LEFT(_xlpm.x), ), MID(_xlpm.x, 2, 1), ), _xlpm.hn, IFERROR(--_xlpm.h, _xlpm.aa), CHOOSE(_xlpm.nn, IF((SUM(N(INDEX(_xlpm.h, _xlpm.i, ) = "")) = _xlpm.l) * (_xlpm.r = _xlpm.i), _xlpm.hn, _xlpm.aa), IF((SUM(N(INDEX(_xlpm.h, , _xlpm.j) = "")) = _xlpm.l) * (_xlpm.c = _xlpm.j), _xlpm.hn, _xlpm.aa), IF((SUM((_xlpm.h = "") * (_xlpm.g = INDEX(_xlpm.g, _xlpm.i, _xlpm.j))) = _xlpm.l) * (_xlpm.g = INDEX(_xlpm.g, _xlpm.i, _xlpm.j)), _xlpm.hn, _xlpm.aa))))), _xlpm.a))))), _xlpm.HidenO, _xlfn.LAMBDA(_xlpm.O, _xlfn.MAKEARRAY(9, 9, _xlfn.LAMBDA(_xlpm.i,_xlpm.j, _xlfn.LET(_xlpm.nn, INDEX(_xlpm.O, _xlpm.i, _xlpm.j), _xlpm.ns, MID(_xlpm.nn, _xlfn.SEQUENCE(LEN(_xlpm.nn)), 1), _xlpm.gg, _xlfn.CONCAT(REPT(_xlpm.O, INDEX(_xlpm.g, _xlpm.i, _xlpm.j) = _xlpm.g)), _xlpm.rr, _xlfn.CONCAT(INDEX(_xlpm.O, _xlpm.i, )), _xlpm.cc, _xlfn.CONCAT(INDEX(_xlpm.O, , _xlpm.g)), IF(_xlpm.nn &lt; 10, _xlpm.nn, --_xlfn.XLOOKUP(1, _xlfn.VSTACK(LEN(_xlpm.gg) - LEN(SUBSTITUTE(_xlpm.gg, _xlpm.ns, )), LEN(_xlpm.rr) - LEN(SUBSTITUTE(_xlpm.rr, _xlpm.ns, )), LEN(_xlpm.cc) - LEN(SUBSTITUTE(_xlpm.cc, _xlpm.ns, ))), _xlfn.VSTACK(_xlpm.ns, _xlpm.ns, _xlpm.ns), 0)))))), _xlpm.Pointing, _xlfn.LAMBDA(_xlpm.av,_xlpm.gn,_xlpm.x, _xlfn.REDUCE(_xlpm.av, _xlfn.SEQUENCE(6), _xlfn.LAMBDA(_xlpm.a,_xlpm.n, _xlfn.LET(_xlpm.sg, _xlpm.g = _xlpm.gn, _xlpm.cn, LEN(_xlpm.a) - LEN(SUBSTITUTE(_xlpm.a, _xlpm.x, )), _xlpm.tog, SUM(_xlpm.sg * _xlpm.cn), _xlpm.rc, MOD(_xlpm.n - 1, 3) + 1 + IF(_xlpm.n &gt; 3, MOD(_xlpm.gn, 3) * 3, INT(_xlpm.gn / 3) * 3), _xlpm.r_c, IF(_xlpm.n &gt; 3, _xlpm.rc = _xlpm.c, _xlpm.rc = _xlpm.r), IFERROR(--IF(_xlpm.tog &gt; 1, IF((SUM(_xlpm.r_c * _xlpm.sg * _xlpm.cn) = _xlpm.tog) * _xlpm.r_c * (_xlpm.g &lt;&gt; _xlpm.gn), SUBSTITUTE(_xlpm.a, _xlpm.x, ), _xlpm.a), _xlpm.a), ))))), _xlpm.Grid, _xlfn.REDUCE(_xlpm.z, _xlfn.SEQUENCE(IF(_xlpm.x, _xlpm.x, 9)), _xlfn.LAMBDA(_xlpm.a,_xlpm.n, IF(SUM(_xlpm.a) = 405, _xlpm.a, _xlpm.HidenO(_xlpm.Obvious(_xlfn.REDUCE(_xlpm.Obvious(_xlpm.Avai(_xlpm.a)), _xlfn.SEQUENCE(9) - 1, _xlfn.LAMBDA(_xlpm.c,_xlpm.gn, _xlfn.REDUCE(_xlpm.c, _xlfn.SEQUENCE(9), _xlfn.LAMBDA(_xlpm.a,_xlpm.n, _xlpm.Pointing(_xlpm.a, _xlpm.gn, _xlpm.n)))))))))), _xlpm.Grid))</definedName>
    <definedName name="shifting" localSheetId="16">_xlfn.LAMBDA(_xlpm.sentence,_xlpm.shifting, _xlfn.LET( _xlpm.text,_xlpm.sentence, _xlpm.shift,_xlpm.shifting,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definedName>
    <definedName name="shifting" localSheetId="17">_xlfn.LAMBDA(_xlpm.sentence,_xlpm.shifting, _xlfn.LET( _xlpm.text,_xlpm.sentence, _xlpm.shift,_xlpm.shifting,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definedName>
    <definedName name="shifting" localSheetId="18">_xlfn.LAMBDA(_xlpm.sentence,_xlpm.shifting, _xlfn.LET( _xlpm.text,_xlpm.sentence, _xlpm.shift,_xlpm.shifting,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definedName>
    <definedName name="Shifting" comment="Shifts each letter or number.">_xlfn.LAMBDA(_xlpm.sentence,_xlpm.shifting, _xlfn.LET( _xlpm.text,_xlpm.sentence, _xlpm.shift,_xlpm.shifting, _xlpm.sequeue,IFERROR(--MID(_xlpm.text,_xlfn.SEQUENCE(,LEN(_xlpm.text)),1),MID(_xlpm.text,_xlfn.SEQUENCE(,LEN(_xlpm.text)),1)), _xlpm.unic,CODE(_xlpm.sequeue), _xlpm.type, IF((_xlpm.unic&gt;=48)*(_xlpm.unic&lt;=57),"nmb", IF((_xlpm.unic&gt;=65)*(_xlpm.unic&lt;=90),"upp", IF((_xlpm.unic&gt;=97)*(_xlpm.unic&lt;=122),"lwr","nth"))), _xlpm.rShift, IF(_xlpm.type="nmb",MOD(_xlpm.shift-1,10)+1, IF(_xlpm.type="upp",MOD(_xlpm.shift-1,26)+1, IF(_xlpm.type="lwr",MOD(_xlpm.shift-1,26)+1))), _xlpm.final, IF(_xlpm.type="nth",_xlpm.unic, IF(_xlpm.type="nmb",IF((MOD(_xlpm.unic+_xlpm.rShift-1,57)+1)&lt;48,47+MOD(_xlpm.unic+_xlpm.rShift-1,57)+1,MOD(_xlpm.unic+_xlpm.rShift-1,57)+1), IF(_xlpm.type="upp",IF((MOD(_xlpm.unic+_xlpm.rShift-1,90)+1)&lt;65,64+MOD(_xlpm.unic+_xlpm.rShift-1,90)+1,MOD(_xlpm.unic+_xlpm.rShift-1,90)+1), IF(_xlpm.type="lwr",IF((MOD(_xlpm.unic+_xlpm.rShift-1,122)+1)&lt;97,96+MOD(_xlpm.unic+_xlpm.rShift-1,122)+1,MOD(_xlpm.unic+_xlpm.rShift-1,122)+1))))), _xlpm.stacking,_xlfn.VSTACK(_xlpm.final,_xlpm.rShift+_xlpm.unic), _xlfn.CONCAT(CHAR(_xlpm.final))))</definedName>
    <definedName name="solver">_xlfn.LAMBDA(_xlpm.gr,_xlop.logic, _xlfn.LET(_xlpm.numbers, _xlfn.SEQUENCE(9), _xlpm.numgrid, _xlfn.SEQUENCE(9, 9, 0), _xlpm.grid, IF(_xlpm.logic, SDKLogic(_xlpm.gr), _xlpm.gr), _xlpm.pos, _xlfn.XMATCH(0, _xlfn.TOCOL(_xlpm.grid * 1)) - 1, IF(ISNA(_xlpm.pos), _xlpm.grid, _xlfn.LET(_xlpm.i, INT(_xlpm.pos / 9), _xlpm.j, MOD(_xlpm.pos, 9), _xlpm.row, INDEX(_xlpm.grid, _xlpm.i + 1, ), _xlpm.col, INDEX(_xlpm.grid, , _xlpm.j + 1), _xlpm.sqr, INDEX(_xlpm.grid, FLOOR(_xlpm.i, 3) + {1;2;3}, FLOOR(_xlpm.j, 3) + {1,2,3}), _xlpm.values, _xlfn.UNIQUE(_xlfn.VSTACK(_xlpm.numbers, _xlpm.col, _xlfn.TOCOL(_xlpm.row), _xlfn.TOCOL(_xlpm.sqr)), , 1), test(_xlpm.values, _xlfn.LAMBDA(_xlpm.value, solver(IF(_xlpm.numgrid = _xlpm.pos, _xlpm.value, _xlpm.grid))))))))</definedName>
    <definedName name="sorting">'[2]128'!$I$7:$J$68</definedName>
    <definedName name="table">'[3]42'!$A$11:$C$46</definedName>
    <definedName name="test">_xlfn.LAMBDA(_xlpm.values,_xlpm.function, IF(COUNT(_xlpm.values), _xlfn.IFNA(_xlpm.function(_xlfn.SINGLE(_xlpm.values)), test(_xlfn.DROP(_xlpm.values, 1), _xlpm.function)), 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3" i="21" l="1" a="1"/>
  <c r="L103" i="21" s="1"/>
  <c r="V93" i="21" a="1"/>
  <c r="V93" i="21" s="1"/>
  <c r="L93" i="21" a="1"/>
  <c r="L93" i="21" s="1"/>
  <c r="L83" i="21" a="1"/>
  <c r="L83" i="21" s="1"/>
  <c r="V83" i="21" s="1" a="1"/>
  <c r="V83" i="21" s="1"/>
  <c r="L73" i="21" a="1"/>
  <c r="L73" i="21" s="1"/>
  <c r="V73" i="21" s="1" a="1"/>
  <c r="V73" i="21" s="1"/>
  <c r="AZ63" i="21" a="1"/>
  <c r="AZ63" i="21" s="1"/>
  <c r="AP63" i="21" a="1"/>
  <c r="AP63" i="21" s="1"/>
  <c r="AF63" i="21"/>
  <c r="AF63" i="21" a="1"/>
  <c r="L63" i="21" a="1"/>
  <c r="L63" i="21" s="1"/>
  <c r="BJ53" i="21" a="1"/>
  <c r="BJ53" i="21" s="1"/>
  <c r="AZ53" i="21" a="1"/>
  <c r="AZ53" i="21" s="1"/>
  <c r="AP53" i="21" a="1"/>
  <c r="AP53" i="21" s="1"/>
  <c r="AF53" i="21" a="1"/>
  <c r="AF53" i="21" s="1"/>
  <c r="L53" i="21" a="1"/>
  <c r="L53" i="21" s="1"/>
  <c r="AF43" i="21" a="1"/>
  <c r="AF43" i="21" s="1"/>
  <c r="L43" i="21" a="1"/>
  <c r="L43" i="21" s="1"/>
  <c r="L32" i="21" a="1"/>
  <c r="L32" i="21" s="1"/>
  <c r="L22" i="21" a="1"/>
  <c r="L22" i="21" s="1"/>
  <c r="L12" i="21" a="1"/>
  <c r="L12" i="21" s="1"/>
  <c r="AG2" i="21"/>
  <c r="AG2" i="21" a="1"/>
  <c r="V2" i="21" a="1"/>
  <c r="V2" i="21" s="1"/>
  <c r="L2" i="21" a="1"/>
  <c r="L2" i="21" s="1"/>
  <c r="AG93" i="21"/>
  <c r="AY62" i="21"/>
  <c r="AO62" i="21"/>
  <c r="AY52" i="21"/>
  <c r="AO52" i="21"/>
  <c r="BT63" i="21" l="1" a="1"/>
  <c r="BT63" i="21" s="1"/>
  <c r="BT53" i="21" a="1"/>
  <c r="BT53" i="21" s="1"/>
  <c r="BT73" i="21" s="1" a="1"/>
  <c r="BT73" i="21" s="1"/>
  <c r="BJ63" i="21" l="1" a="1"/>
  <c r="BJ63" i="21" s="1"/>
  <c r="C2" i="17" l="1" a="1"/>
  <c r="C2" i="17" s="1"/>
  <c r="B2" i="20" l="1" a="1"/>
  <c r="B2" i="20" s="1"/>
  <c r="E9" i="20" a="1"/>
  <c r="E9" i="20"/>
  <c r="E11" i="20" a="1"/>
  <c r="K12" i="20" s="1"/>
  <c r="K13" i="20" s="1"/>
  <c r="G20" i="20" a="1"/>
  <c r="H32" i="20" s="1"/>
  <c r="D21" i="20" a="1"/>
  <c r="D21" i="20"/>
  <c r="G2" i="19"/>
  <c r="I2" i="19" a="1"/>
  <c r="I2" i="19" s="1"/>
  <c r="G3" i="19"/>
  <c r="G4" i="19" s="1"/>
  <c r="G5" i="19" s="1"/>
  <c r="G6" i="19" s="1"/>
  <c r="G7" i="19" s="1"/>
  <c r="G8" i="19" s="1"/>
  <c r="G9" i="19" s="1"/>
  <c r="G10" i="19" s="1"/>
  <c r="G11" i="19" s="1"/>
  <c r="H1" i="18" a="1"/>
  <c r="H2" i="18"/>
  <c r="I2" i="18"/>
  <c r="K2" i="18"/>
  <c r="L2" i="18"/>
  <c r="M2" i="18"/>
  <c r="N2" i="18"/>
  <c r="H3" i="18"/>
  <c r="I3" i="18"/>
  <c r="M3" i="18"/>
  <c r="N3" i="18"/>
  <c r="O3" i="18"/>
  <c r="P3" i="18"/>
  <c r="Q3" i="18"/>
  <c r="H4" i="18"/>
  <c r="I4" i="18"/>
  <c r="Q4" i="18"/>
  <c r="H5" i="18"/>
  <c r="I5" i="18"/>
  <c r="N5" i="18"/>
  <c r="O5" i="18"/>
  <c r="H6" i="18"/>
  <c r="I6" i="18"/>
  <c r="P6" i="18"/>
  <c r="Q6" i="18"/>
  <c r="B2" i="17"/>
  <c r="F4" i="17" a="1"/>
  <c r="F4" i="17" s="1"/>
  <c r="F3" i="17" a="1"/>
  <c r="F3" i="17" s="1"/>
  <c r="F5" i="17" s="1" a="1"/>
  <c r="B4" i="17"/>
  <c r="B6" i="17"/>
  <c r="B7" i="17"/>
  <c r="L12" i="17" a="1"/>
  <c r="L12" i="17"/>
  <c r="E2" i="16" a="1"/>
  <c r="E2" i="16"/>
  <c r="E3" i="16" a="1"/>
  <c r="E3" i="16" s="1"/>
  <c r="E4" i="16" a="1"/>
  <c r="E4" i="16" s="1"/>
  <c r="E5" i="16" a="1"/>
  <c r="E5" i="16" s="1"/>
  <c r="E6" i="16" a="1"/>
  <c r="E6" i="16" s="1"/>
  <c r="E7" i="16" a="1"/>
  <c r="E7" i="16"/>
  <c r="E8" i="16" a="1"/>
  <c r="E8" i="16"/>
  <c r="E9" i="16" a="1"/>
  <c r="E9" i="16" s="1"/>
  <c r="E10" i="16" a="1"/>
  <c r="E10" i="16" s="1"/>
  <c r="E11" i="16" a="1"/>
  <c r="E11" i="16" s="1"/>
  <c r="E9" i="15"/>
  <c r="A13" i="15" a="1"/>
  <c r="A13" i="15"/>
  <c r="E2" i="15" s="1"/>
  <c r="A14" i="15" a="1"/>
  <c r="A14" i="15" s="1"/>
  <c r="E3" i="15" s="1"/>
  <c r="A15" i="15" a="1"/>
  <c r="A15" i="15"/>
  <c r="E4" i="15" s="1"/>
  <c r="A16" i="15" a="1"/>
  <c r="A16" i="15"/>
  <c r="E5" i="15" s="1"/>
  <c r="A17" i="15" a="1"/>
  <c r="A17" i="15"/>
  <c r="E6" i="15" s="1"/>
  <c r="A18" i="15" a="1"/>
  <c r="A18" i="15"/>
  <c r="E7" i="15" s="1"/>
  <c r="A19" i="15" a="1"/>
  <c r="A19" i="15" s="1"/>
  <c r="E8" i="15" s="1"/>
  <c r="A20" i="15" a="1"/>
  <c r="A20" i="15"/>
  <c r="A21" i="15" a="1"/>
  <c r="A21" i="15"/>
  <c r="E10" i="15" s="1"/>
  <c r="A22" i="15" a="1"/>
  <c r="A22" i="15"/>
  <c r="E11" i="15" s="1"/>
  <c r="E12" i="14" a="1"/>
  <c r="E12" i="14"/>
  <c r="E13" i="14" a="1"/>
  <c r="E13" i="14"/>
  <c r="D1" i="13" a="1"/>
  <c r="D1" i="13" s="1"/>
  <c r="D2" i="13" a="1"/>
  <c r="D2" i="13"/>
  <c r="D3" i="13" a="1"/>
  <c r="D3" i="13"/>
  <c r="H8" i="13" s="1" a="1"/>
  <c r="H8" i="13" s="1"/>
  <c r="D4" i="13" a="1"/>
  <c r="D4" i="13" s="1"/>
  <c r="D5" i="13" a="1"/>
  <c r="D5" i="13"/>
  <c r="D6" i="13" a="1"/>
  <c r="D6" i="13"/>
  <c r="D7" i="13" a="1"/>
  <c r="D7" i="13" s="1"/>
  <c r="D8" i="13" a="1"/>
  <c r="D8" i="13"/>
  <c r="D9" i="13" a="1"/>
  <c r="D9" i="13"/>
  <c r="D10" i="13" a="1"/>
  <c r="D10" i="13"/>
  <c r="D11" i="13" a="1"/>
  <c r="D11" i="13" s="1"/>
  <c r="C2" i="12" a="1"/>
  <c r="C2" i="12" s="1"/>
  <c r="D3" i="11" a="1"/>
  <c r="D3" i="11"/>
  <c r="G5" i="11" a="1"/>
  <c r="G5" i="11" s="1"/>
  <c r="G7" i="11" s="1" a="1"/>
  <c r="G7" i="11" s="1"/>
  <c r="G8" i="11" s="1" a="1"/>
  <c r="G8" i="11" s="1"/>
  <c r="G9" i="11" s="1" a="1"/>
  <c r="G9" i="11" s="1"/>
  <c r="G11" i="11" s="1"/>
  <c r="G13" i="11" s="1" a="1"/>
  <c r="G13" i="11" s="1"/>
  <c r="K15" i="11" s="1"/>
  <c r="G6" i="11" a="1"/>
  <c r="G6" i="11"/>
  <c r="J16" i="11" a="1"/>
  <c r="J16" i="11"/>
  <c r="H4" i="10" a="1"/>
  <c r="H4" i="10" s="1"/>
  <c r="E2" i="9" a="1"/>
  <c r="E2" i="9" s="1"/>
  <c r="J3" i="9" a="1"/>
  <c r="J3" i="9"/>
  <c r="C2" i="8"/>
  <c r="C3" i="8"/>
  <c r="C4" i="8"/>
  <c r="C5" i="8"/>
  <c r="C6" i="8"/>
  <c r="C7" i="8"/>
  <c r="C8" i="8"/>
  <c r="C9" i="8"/>
  <c r="C10" i="8"/>
  <c r="C11" i="8"/>
  <c r="C12" i="8"/>
  <c r="C13" i="8"/>
  <c r="C14" i="8"/>
  <c r="C15" i="8"/>
  <c r="C16" i="8"/>
  <c r="C17" i="8"/>
  <c r="C18" i="8"/>
  <c r="C19" i="8"/>
  <c r="C20" i="8"/>
  <c r="C21" i="8"/>
  <c r="C22" i="8"/>
  <c r="G3" i="7" a="1"/>
  <c r="G3" i="7"/>
  <c r="D2" i="6" a="1"/>
  <c r="D2" i="6"/>
  <c r="C3" i="6"/>
  <c r="G8" i="6" s="1" a="1"/>
  <c r="G8" i="6" s="1"/>
  <c r="E3" i="6"/>
  <c r="C4" i="6"/>
  <c r="E4" i="6"/>
  <c r="C5" i="6"/>
  <c r="E5" i="6" s="1"/>
  <c r="C6" i="6"/>
  <c r="E6" i="6" s="1"/>
  <c r="E7" i="6" s="1"/>
  <c r="C7" i="6"/>
  <c r="C8" i="6"/>
  <c r="E8" i="6"/>
  <c r="C9" i="6"/>
  <c r="E9" i="6"/>
  <c r="C10" i="6"/>
  <c r="E10" i="6"/>
  <c r="C11" i="6"/>
  <c r="E11" i="6" s="1"/>
  <c r="C12" i="6"/>
  <c r="E12" i="6"/>
  <c r="C13" i="6"/>
  <c r="E13" i="6"/>
  <c r="C14" i="6"/>
  <c r="E14" i="6"/>
  <c r="C15" i="6"/>
  <c r="E15" i="6"/>
  <c r="C16" i="6"/>
  <c r="E16" i="6"/>
  <c r="C17" i="6"/>
  <c r="E17" i="6" s="1"/>
  <c r="E18" i="6" s="1"/>
  <c r="C18" i="6"/>
  <c r="C19" i="6"/>
  <c r="E19" i="6"/>
  <c r="C20" i="6"/>
  <c r="E20" i="6"/>
  <c r="C21" i="6"/>
  <c r="E21" i="6"/>
  <c r="C22" i="6"/>
  <c r="E22" i="6"/>
  <c r="B2" i="5" a="1"/>
  <c r="B2" i="5" s="1"/>
  <c r="D14" i="5" s="1" a="1"/>
  <c r="D12" i="5" a="1"/>
  <c r="D12" i="5"/>
  <c r="D14" i="5"/>
  <c r="C19" i="5" a="1"/>
  <c r="C19" i="5"/>
  <c r="E2" i="4" a="1"/>
  <c r="E2" i="4"/>
  <c r="E3" i="4" a="1"/>
  <c r="E3" i="4" s="1"/>
  <c r="E4" i="4" a="1"/>
  <c r="E4" i="4" s="1"/>
  <c r="E5" i="4" a="1"/>
  <c r="E5" i="4"/>
  <c r="E6" i="4" a="1"/>
  <c r="E6" i="4"/>
  <c r="E7" i="4" a="1"/>
  <c r="E7" i="4"/>
  <c r="E8" i="4" a="1"/>
  <c r="E8" i="4"/>
  <c r="E9" i="4" a="1"/>
  <c r="E9" i="4" s="1"/>
  <c r="E10" i="4" a="1"/>
  <c r="E10" i="4" s="1"/>
  <c r="E11" i="4" a="1"/>
  <c r="E11" i="4"/>
  <c r="C3" i="3" a="1"/>
  <c r="C3" i="3"/>
  <c r="B4" i="3" a="1"/>
  <c r="B4" i="3"/>
  <c r="C14" i="3" a="1"/>
  <c r="C14" i="3"/>
  <c r="C18" i="3"/>
  <c r="D19" i="3" s="1"/>
  <c r="D18" i="3"/>
  <c r="C19" i="3" s="1"/>
  <c r="E18" i="3"/>
  <c r="F18" i="3"/>
  <c r="G18" i="3"/>
  <c r="H18" i="3"/>
  <c r="I18" i="3"/>
  <c r="J18" i="3"/>
  <c r="K18" i="3"/>
  <c r="L18" i="3"/>
  <c r="M18" i="3"/>
  <c r="N18" i="3"/>
  <c r="O19" i="3" s="1"/>
  <c r="O18" i="3"/>
  <c r="P19" i="3" s="1"/>
  <c r="Q20" i="3" s="1"/>
  <c r="P18" i="3"/>
  <c r="Q19" i="3" s="1"/>
  <c r="R20" i="3" s="1"/>
  <c r="S21" i="3" s="1"/>
  <c r="T22" i="3" s="1"/>
  <c r="U23" i="3" s="1"/>
  <c r="Q18" i="3"/>
  <c r="R18" i="3"/>
  <c r="S18" i="3"/>
  <c r="T18" i="3"/>
  <c r="U18" i="3"/>
  <c r="F19" i="3"/>
  <c r="G19" i="3"/>
  <c r="H20" i="3" s="1"/>
  <c r="H19" i="3"/>
  <c r="I19" i="3"/>
  <c r="R19" i="3"/>
  <c r="S19" i="3"/>
  <c r="T20" i="3" s="1"/>
  <c r="U21" i="3" s="1"/>
  <c r="T19" i="3"/>
  <c r="U20" i="3" s="1"/>
  <c r="U19" i="3"/>
  <c r="C2" i="2" a="1"/>
  <c r="C2" i="2" s="1"/>
  <c r="F3" i="2" a="1"/>
  <c r="F3" i="2" s="1"/>
  <c r="H51" i="20" l="1"/>
  <c r="G12" i="20"/>
  <c r="G13" i="20" s="1"/>
  <c r="H62" i="20"/>
  <c r="H50" i="20"/>
  <c r="H38" i="20"/>
  <c r="H26" i="20"/>
  <c r="V12" i="20"/>
  <c r="V13" i="20" s="1"/>
  <c r="F12" i="20"/>
  <c r="F13" i="20" s="1"/>
  <c r="H61" i="20"/>
  <c r="H49" i="20"/>
  <c r="H37" i="20"/>
  <c r="H25" i="20"/>
  <c r="U12" i="20"/>
  <c r="U13" i="20" s="1"/>
  <c r="H60" i="20"/>
  <c r="H48" i="20"/>
  <c r="H36" i="20"/>
  <c r="H24" i="20"/>
  <c r="T12" i="20"/>
  <c r="T13" i="20" s="1"/>
  <c r="E11" i="20"/>
  <c r="E12" i="20" s="1"/>
  <c r="E13" i="20" s="1"/>
  <c r="H67" i="20"/>
  <c r="H43" i="20"/>
  <c r="H54" i="20"/>
  <c r="H30" i="20"/>
  <c r="I12" i="20"/>
  <c r="I13" i="20" s="1"/>
  <c r="H39" i="20"/>
  <c r="H45" i="20"/>
  <c r="H21" i="20"/>
  <c r="Q12" i="20"/>
  <c r="Q13" i="20" s="1"/>
  <c r="H55" i="20"/>
  <c r="H31" i="20"/>
  <c r="O12" i="20"/>
  <c r="O13" i="20" s="1"/>
  <c r="H66" i="20"/>
  <c r="H42" i="20"/>
  <c r="J12" i="20"/>
  <c r="J13" i="20" s="1"/>
  <c r="H65" i="20"/>
  <c r="H53" i="20"/>
  <c r="H41" i="20"/>
  <c r="H29" i="20"/>
  <c r="G20" i="20"/>
  <c r="H20" i="20" s="1"/>
  <c r="H64" i="20"/>
  <c r="H52" i="20"/>
  <c r="H40" i="20"/>
  <c r="H28" i="20"/>
  <c r="H12" i="20"/>
  <c r="H13" i="20" s="1"/>
  <c r="H63" i="20"/>
  <c r="H27" i="20"/>
  <c r="H59" i="20"/>
  <c r="H47" i="20"/>
  <c r="H35" i="20"/>
  <c r="H23" i="20"/>
  <c r="S12" i="20"/>
  <c r="S13" i="20" s="1"/>
  <c r="H58" i="20"/>
  <c r="H46" i="20"/>
  <c r="H34" i="20"/>
  <c r="H22" i="20"/>
  <c r="R12" i="20"/>
  <c r="R13" i="20" s="1"/>
  <c r="H57" i="20"/>
  <c r="H33" i="20"/>
  <c r="H68" i="20"/>
  <c r="H56" i="20"/>
  <c r="H44" i="20"/>
  <c r="P12" i="20"/>
  <c r="P13" i="20" s="1"/>
  <c r="C20" i="3"/>
  <c r="E20" i="3"/>
  <c r="P20" i="3"/>
  <c r="Q21" i="3" s="1"/>
  <c r="R22" i="3" s="1"/>
  <c r="S23" i="3" s="1"/>
  <c r="T24" i="3" s="1"/>
  <c r="U25" i="3" s="1"/>
  <c r="J20" i="3"/>
  <c r="K21" i="3" s="1"/>
  <c r="L22" i="3" s="1"/>
  <c r="C2" i="4" a="1"/>
  <c r="C2" i="4" s="1"/>
  <c r="E13" i="8" a="1"/>
  <c r="I8" i="13" a="1"/>
  <c r="I8" i="13" s="1"/>
  <c r="L9" i="13" s="1" a="1"/>
  <c r="L9" i="13" s="1"/>
  <c r="E19" i="3"/>
  <c r="F20" i="3" s="1"/>
  <c r="G21" i="3" s="1"/>
  <c r="M19" i="3"/>
  <c r="N20" i="3" s="1"/>
  <c r="F13" i="14" a="1"/>
  <c r="F13" i="14" s="1"/>
  <c r="G13" i="14" a="1"/>
  <c r="G13" i="14" s="1"/>
  <c r="H13" i="14" a="1"/>
  <c r="H13" i="14" s="1"/>
  <c r="L19" i="3"/>
  <c r="D2" i="19" a="1"/>
  <c r="D2" i="19" s="1"/>
  <c r="D6" i="19" a="1"/>
  <c r="D6" i="19" s="1"/>
  <c r="D3" i="19" a="1"/>
  <c r="D3" i="19" s="1"/>
  <c r="K19" i="3"/>
  <c r="L20" i="3" s="1"/>
  <c r="M21" i="3" s="1"/>
  <c r="H1" i="18"/>
  <c r="J6" i="18"/>
  <c r="J5" i="18"/>
  <c r="K6" i="18"/>
  <c r="L6" i="18" s="1"/>
  <c r="J4" i="18"/>
  <c r="J3" i="18"/>
  <c r="L3" i="18" s="1"/>
  <c r="K4" i="18"/>
  <c r="J2" i="18"/>
  <c r="F2" i="18" s="1"/>
  <c r="K3" i="18"/>
  <c r="F3" i="18" s="1"/>
  <c r="G10" i="15" a="1"/>
  <c r="O4" i="18"/>
  <c r="G20" i="3"/>
  <c r="N19" i="3"/>
  <c r="O20" i="3" s="1"/>
  <c r="P21" i="3" s="1"/>
  <c r="D5" i="19" a="1"/>
  <c r="D5" i="19" s="1"/>
  <c r="S20" i="3"/>
  <c r="T21" i="3" s="1"/>
  <c r="U22" i="3" s="1"/>
  <c r="N4" i="18"/>
  <c r="Q2" i="18"/>
  <c r="P4" i="18"/>
  <c r="L15" i="11"/>
  <c r="F5" i="17"/>
  <c r="F6" i="17" s="1"/>
  <c r="G6" i="17" s="1"/>
  <c r="H6" i="17" s="1"/>
  <c r="I6" i="17" s="1"/>
  <c r="J6" i="17" s="1"/>
  <c r="K6" i="17" s="1"/>
  <c r="L6" i="17" s="1"/>
  <c r="M6" i="17" s="1"/>
  <c r="N6" i="17" s="1"/>
  <c r="O6" i="17" s="1"/>
  <c r="P6" i="17" s="1"/>
  <c r="Q6" i="17" s="1"/>
  <c r="R6" i="17" s="1"/>
  <c r="S6" i="17" s="1"/>
  <c r="T6" i="17" s="1"/>
  <c r="Q5" i="18"/>
  <c r="P2" i="18"/>
  <c r="D4" i="19" a="1"/>
  <c r="D4" i="19" s="1"/>
  <c r="J19" i="3"/>
  <c r="K20" i="3" s="1"/>
  <c r="D15" i="5" a="1"/>
  <c r="P5" i="18"/>
  <c r="O2" i="18"/>
  <c r="N12" i="20"/>
  <c r="N13" i="20" s="1"/>
  <c r="M12" i="20"/>
  <c r="M13" i="20" s="1"/>
  <c r="X12" i="20"/>
  <c r="X13" i="20" s="1"/>
  <c r="L12" i="20"/>
  <c r="L13" i="20" s="1"/>
  <c r="W12" i="20"/>
  <c r="W13" i="20" s="1"/>
  <c r="I20" i="20" l="1" a="1"/>
  <c r="I20" i="20" s="1"/>
  <c r="E15" i="20"/>
  <c r="E16" i="20" s="1" a="1"/>
  <c r="E16" i="20" s="1"/>
  <c r="E20" i="20" s="1"/>
  <c r="N6" i="18"/>
  <c r="M6" i="18"/>
  <c r="H22" i="3"/>
  <c r="I23" i="3" s="1"/>
  <c r="J24" i="3" s="1"/>
  <c r="D20" i="3"/>
  <c r="N22" i="3"/>
  <c r="O23" i="3" s="1"/>
  <c r="P24" i="3" s="1"/>
  <c r="Q25" i="3" s="1"/>
  <c r="R26" i="3" s="1"/>
  <c r="M23" i="3"/>
  <c r="N24" i="3" s="1"/>
  <c r="O25" i="3" s="1"/>
  <c r="P26" i="3" s="1"/>
  <c r="R21" i="3"/>
  <c r="S22" i="3" s="1"/>
  <c r="T23" i="3" s="1"/>
  <c r="U24" i="3" s="1"/>
  <c r="L8" i="13" a="1"/>
  <c r="L8" i="13" s="1"/>
  <c r="K5" i="18"/>
  <c r="M20" i="3"/>
  <c r="N21" i="3" s="1"/>
  <c r="O22" i="3" s="1"/>
  <c r="F21" i="3"/>
  <c r="I14" i="15" a="1"/>
  <c r="I14" i="15" s="1"/>
  <c r="I11" i="15" a="1"/>
  <c r="I11" i="15" s="1"/>
  <c r="I12" i="15" a="1"/>
  <c r="I12" i="15" s="1"/>
  <c r="G10" i="15"/>
  <c r="I13" i="15" a="1"/>
  <c r="I13" i="15" s="1"/>
  <c r="D21" i="3"/>
  <c r="M8" i="17" a="1"/>
  <c r="M8" i="17" s="1"/>
  <c r="M11" i="17" s="1"/>
  <c r="F16" i="8" a="1"/>
  <c r="F16" i="8" s="1"/>
  <c r="E13" i="8"/>
  <c r="F13" i="8" s="1" a="1"/>
  <c r="F13" i="8" s="1"/>
  <c r="F14" i="8" a="1"/>
  <c r="F14" i="8" s="1"/>
  <c r="F17" i="8" a="1"/>
  <c r="F17" i="8" s="1"/>
  <c r="F15" i="8" a="1"/>
  <c r="F15" i="8" s="1"/>
  <c r="F18" i="8" a="1"/>
  <c r="F18" i="8" s="1"/>
  <c r="I16" i="5"/>
  <c r="J16" i="5"/>
  <c r="K16" i="5"/>
  <c r="G16" i="5"/>
  <c r="D15" i="5"/>
  <c r="E16" i="5"/>
  <c r="H16" i="5"/>
  <c r="F16" i="5"/>
  <c r="I21" i="3"/>
  <c r="J22" i="3" s="1"/>
  <c r="K23" i="3" s="1"/>
  <c r="L4" i="18"/>
  <c r="M4" i="18" s="1"/>
  <c r="F4" i="18" s="1"/>
  <c r="O21" i="3"/>
  <c r="P22" i="3" s="1"/>
  <c r="Q23" i="3" s="1"/>
  <c r="R24" i="3" s="1"/>
  <c r="S25" i="3" s="1"/>
  <c r="T26" i="3" s="1"/>
  <c r="I20" i="3"/>
  <c r="J21" i="3" s="1"/>
  <c r="D18" i="5" l="1"/>
  <c r="L21" i="20" a="1"/>
  <c r="L21" i="20" s="1"/>
  <c r="K21" i="20" a="1"/>
  <c r="K21" i="20" s="1"/>
  <c r="Q22" i="3"/>
  <c r="R23" i="3" s="1"/>
  <c r="S24" i="3" s="1"/>
  <c r="T25" i="3" s="1"/>
  <c r="U26" i="3" s="1"/>
  <c r="C21" i="3"/>
  <c r="E21" i="3"/>
  <c r="F22" i="3" s="1"/>
  <c r="G23" i="3" s="1"/>
  <c r="H24" i="3" s="1"/>
  <c r="I25" i="3" s="1"/>
  <c r="E22" i="3"/>
  <c r="C22" i="3"/>
  <c r="D23" i="3" s="1"/>
  <c r="I10" i="15" a="1"/>
  <c r="I10" i="15" s="1"/>
  <c r="G17" i="15" s="1" a="1"/>
  <c r="G17" i="15" s="1"/>
  <c r="H21" i="3"/>
  <c r="I22" i="3" s="1"/>
  <c r="K25" i="3"/>
  <c r="L26" i="3" s="1"/>
  <c r="L21" i="3"/>
  <c r="M22" i="3" s="1"/>
  <c r="N23" i="3" s="1"/>
  <c r="L24" i="3"/>
  <c r="M25" i="3" s="1"/>
  <c r="N26" i="3" s="1"/>
  <c r="O6" i="18"/>
  <c r="F6" i="18" s="1"/>
  <c r="L5" i="18"/>
  <c r="M5" i="18" s="1"/>
  <c r="F5" i="18" s="1"/>
  <c r="F23" i="3" l="1"/>
  <c r="G24" i="3" s="1"/>
  <c r="J26" i="3"/>
  <c r="P23" i="3"/>
  <c r="Q24" i="3" s="1"/>
  <c r="R25" i="3" s="1"/>
  <c r="S26" i="3" s="1"/>
  <c r="D22" i="3"/>
  <c r="K22" i="3"/>
  <c r="L23" i="3" s="1"/>
  <c r="M24" i="3" s="1"/>
  <c r="C24" i="3"/>
  <c r="G22" i="3"/>
  <c r="H23" i="3" s="1"/>
  <c r="J23" i="3"/>
  <c r="K24" i="3" s="1"/>
  <c r="L25" i="3" s="1"/>
  <c r="O24" i="3"/>
  <c r="P25" i="3" s="1"/>
  <c r="Q26" i="3" s="1"/>
  <c r="H25" i="3" l="1"/>
  <c r="I26" i="3" s="1"/>
  <c r="I24" i="3"/>
  <c r="J25" i="3" s="1"/>
  <c r="K26" i="3" s="1"/>
  <c r="E24" i="3"/>
  <c r="F25" i="3" s="1"/>
  <c r="D25" i="3"/>
  <c r="N25" i="3"/>
  <c r="O26" i="3" s="1"/>
  <c r="C23" i="3"/>
  <c r="E23" i="3"/>
  <c r="F24" i="3" s="1"/>
  <c r="G25" i="3" s="1"/>
  <c r="H26" i="3" s="1"/>
  <c r="D24" i="3" l="1"/>
  <c r="E26" i="3"/>
  <c r="C26" i="3"/>
  <c r="G26" i="3"/>
  <c r="M26" i="3"/>
  <c r="E25" i="3" l="1"/>
  <c r="F26" i="3" s="1"/>
  <c r="C25" i="3"/>
  <c r="D26"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<sst xmlns="http://schemas.openxmlformats.org/spreadsheetml/2006/main" count="738" uniqueCount="317">
  <si>
    <t>E*d*u*c*a*t*i*o*n</t>
  </si>
  <si>
    <t>*****Auth***9***67a****tion</t>
  </si>
  <si>
    <t>****Pr**ecarious***</t>
  </si>
  <si>
    <t>Multi88***45millionair****e</t>
  </si>
  <si>
    <t>Precaution</t>
  </si>
  <si>
    <t>Automobi*****le</t>
  </si>
  <si>
    <t>C9****0sequ**ential</t>
  </si>
  <si>
    <t>34cr****2osoft</t>
  </si>
  <si>
    <t>z</t>
  </si>
  <si>
    <t>a</t>
  </si>
  <si>
    <t>Ex***c4l</t>
  </si>
  <si>
    <t>Answer Expected</t>
  </si>
  <si>
    <t>String</t>
  </si>
  <si>
    <t/>
  </si>
  <si>
    <t xml:space="preserve"> </t>
  </si>
  <si>
    <t>2920020576070</t>
  </si>
  <si>
    <t>8153309486531</t>
  </si>
  <si>
    <t>4003736953687</t>
  </si>
  <si>
    <t>3301801522897</t>
  </si>
  <si>
    <t>7983102091035</t>
  </si>
  <si>
    <t>3982698831779</t>
  </si>
  <si>
    <t>9535208896664</t>
  </si>
  <si>
    <t>2109876543210</t>
  </si>
  <si>
    <t>2109876543215</t>
  </si>
  <si>
    <t>9780141026626</t>
  </si>
  <si>
    <t>Filtering</t>
  </si>
  <si>
    <t>Expected Answers</t>
  </si>
  <si>
    <t>EAN-13 Numbers</t>
  </si>
  <si>
    <t>Cheking</t>
  </si>
  <si>
    <t>Chars</t>
  </si>
  <si>
    <t>Seq.</t>
  </si>
  <si>
    <t>11001100</t>
  </si>
  <si>
    <t>Indexing</t>
  </si>
  <si>
    <t>01</t>
  </si>
  <si>
    <t>101001</t>
  </si>
  <si>
    <t>010101</t>
  </si>
  <si>
    <t>000111</t>
  </si>
  <si>
    <t>101</t>
  </si>
  <si>
    <t>01001</t>
  </si>
  <si>
    <t>1010</t>
  </si>
  <si>
    <t>10110</t>
  </si>
  <si>
    <t>Len</t>
  </si>
  <si>
    <t>Strings</t>
  </si>
  <si>
    <t>France</t>
  </si>
  <si>
    <t>Germany</t>
  </si>
  <si>
    <t>Spain</t>
  </si>
  <si>
    <t>Italy</t>
  </si>
  <si>
    <t>Brazil</t>
  </si>
  <si>
    <t>West Germany</t>
  </si>
  <si>
    <t>Argentina</t>
  </si>
  <si>
    <t>1994, 1998, 2002</t>
  </si>
  <si>
    <t>Uruguay</t>
  </si>
  <si>
    <t>1958, 1962, 1966, 1970</t>
  </si>
  <si>
    <t>1934, 1938</t>
  </si>
  <si>
    <t>Times Won</t>
  </si>
  <si>
    <t>Champion</t>
  </si>
  <si>
    <t>something</t>
  </si>
  <si>
    <t>Numering</t>
  </si>
  <si>
    <t>Is Same?</t>
  </si>
  <si>
    <t>Year</t>
  </si>
  <si>
    <t>1998, 2018</t>
  </si>
  <si>
    <t>England</t>
  </si>
  <si>
    <t>1994, 2002</t>
  </si>
  <si>
    <t>1978, 1986</t>
  </si>
  <si>
    <t>1958, 1962, 1970</t>
  </si>
  <si>
    <t>1954, 1974, 1990</t>
  </si>
  <si>
    <t>1930, 1950</t>
  </si>
  <si>
    <t>Avg Winning Interval</t>
  </si>
  <si>
    <t>Winners</t>
  </si>
  <si>
    <t>Interval</t>
  </si>
  <si>
    <t>Croatia</t>
  </si>
  <si>
    <t>4–2</t>
  </si>
  <si>
    <t>2018</t>
  </si>
  <si>
    <t>1–0</t>
  </si>
  <si>
    <t>2014</t>
  </si>
  <si>
    <t>Netherlands</t>
  </si>
  <si>
    <t>2010</t>
  </si>
  <si>
    <t>1–1</t>
  </si>
  <si>
    <t>2006</t>
  </si>
  <si>
    <t>2–0</t>
  </si>
  <si>
    <t>2002</t>
  </si>
  <si>
    <t>3–0</t>
  </si>
  <si>
    <t>1998</t>
  </si>
  <si>
    <t>0–0</t>
  </si>
  <si>
    <t>1994</t>
  </si>
  <si>
    <t>1990</t>
  </si>
  <si>
    <t>3–2</t>
  </si>
  <si>
    <t>1986</t>
  </si>
  <si>
    <t>3–1</t>
  </si>
  <si>
    <t>1982</t>
  </si>
  <si>
    <t>1978</t>
  </si>
  <si>
    <t>2–1</t>
  </si>
  <si>
    <t>1974</t>
  </si>
  <si>
    <t>Hungary</t>
  </si>
  <si>
    <t>4–1</t>
  </si>
  <si>
    <t>1970</t>
  </si>
  <si>
    <t>1966</t>
  </si>
  <si>
    <t>Czechoslovakia</t>
  </si>
  <si>
    <t>1962</t>
  </si>
  <si>
    <t>Sweden</t>
  </si>
  <si>
    <t>5–2</t>
  </si>
  <si>
    <t>1958</t>
  </si>
  <si>
    <t>1954</t>
  </si>
  <si>
    <t>1950</t>
  </si>
  <si>
    <t>1938</t>
  </si>
  <si>
    <t>1934</t>
  </si>
  <si>
    <t>Goals</t>
  </si>
  <si>
    <t>Team</t>
  </si>
  <si>
    <t>1930</t>
  </si>
  <si>
    <t>Runners-up</t>
  </si>
  <si>
    <t>Score</t>
  </si>
  <si>
    <t>Qatar</t>
  </si>
  <si>
    <t>IcelPanama</t>
  </si>
  <si>
    <t>Bosnia Herzegovina</t>
  </si>
  <si>
    <t>Slovakia, Serbia</t>
  </si>
  <si>
    <t>Angola, Côte d’Ivoire, Ghana, Togo, Trinidad Tobago, Ukraine</t>
  </si>
  <si>
    <t>China, Ecuador, Senegal, Slovenia</t>
  </si>
  <si>
    <t>Croatia, Jamaica, Japan, South Africa</t>
  </si>
  <si>
    <t>Greece, Nigeria, Saudi Arabia</t>
  </si>
  <si>
    <t>Costa Rica, Ireland, United Arab Emirates</t>
  </si>
  <si>
    <t>Canada, Denmark, Iraq</t>
  </si>
  <si>
    <t>Algeria, Cameroon, Honduras, Kuwait, New Zealand</t>
  </si>
  <si>
    <t>Iran, Tunisia</t>
  </si>
  <si>
    <t>Australia, East Germany, Haiti, Zaire</t>
  </si>
  <si>
    <t>El Salvador, Israel, Morocco</t>
  </si>
  <si>
    <t>North Korea Portugal</t>
  </si>
  <si>
    <t>Bulgaria Columbia</t>
  </si>
  <si>
    <t>Northern Ireland, Soviet Union, Wales</t>
  </si>
  <si>
    <t>N</t>
  </si>
  <si>
    <t>Korea Republic, Scotland, Turkey</t>
  </si>
  <si>
    <t>I</t>
  </si>
  <si>
    <t>C</t>
  </si>
  <si>
    <t>Cuba, Dutch East Indies, Norway, Poland</t>
  </si>
  <si>
    <t>S</t>
  </si>
  <si>
    <t>Austria, Czechoslovakia, Egypt, Germany, Hungary, Italy, Netherlands, Spain, Sweden, Switzerland</t>
  </si>
  <si>
    <t>Count</t>
  </si>
  <si>
    <t>Alphabet</t>
  </si>
  <si>
    <t>Argentina, Belgium, Bolivia, Brazil, Chile, France, Mexico, Paraguay, Peru, Romania, Uruguay, USA, Yugoslavia</t>
  </si>
  <si>
    <t>The Newcomers</t>
  </si>
  <si>
    <t>Maximum</t>
  </si>
  <si>
    <t>Minimum</t>
  </si>
  <si>
    <t>Spliting</t>
  </si>
  <si>
    <t>18-OCT-2022</t>
  </si>
  <si>
    <t>Concat.</t>
  </si>
  <si>
    <t>QWE7RT07Y</t>
  </si>
  <si>
    <t>S00Q9C23E09R</t>
  </si>
  <si>
    <t>Extract</t>
  </si>
  <si>
    <t>Office</t>
  </si>
  <si>
    <t>Is Number</t>
  </si>
  <si>
    <t>890836</t>
  </si>
  <si>
    <t>234BILL12</t>
  </si>
  <si>
    <t>Seq</t>
  </si>
  <si>
    <t>Red575M0600N</t>
  </si>
  <si>
    <t>U8938A</t>
  </si>
  <si>
    <t>M99S8FT09</t>
  </si>
  <si>
    <t>Ex123el456</t>
  </si>
  <si>
    <t>len</t>
  </si>
  <si>
    <t>Numbers</t>
  </si>
  <si>
    <t>Monkey</t>
  </si>
  <si>
    <t>Wolf</t>
  </si>
  <si>
    <t>Jaguar</t>
  </si>
  <si>
    <t>Panther</t>
  </si>
  <si>
    <t>Cheetah</t>
  </si>
  <si>
    <t>Elephant</t>
  </si>
  <si>
    <t>Leopard</t>
  </si>
  <si>
    <t>Tiger</t>
  </si>
  <si>
    <t>Lion</t>
  </si>
  <si>
    <t>Expected Answer</t>
  </si>
  <si>
    <t>Data</t>
  </si>
  <si>
    <t>Male</t>
  </si>
  <si>
    <t>David</t>
  </si>
  <si>
    <t>Q, G</t>
  </si>
  <si>
    <t>William</t>
  </si>
  <si>
    <t>L, N</t>
  </si>
  <si>
    <t>Michael</t>
  </si>
  <si>
    <t>E, C</t>
  </si>
  <si>
    <t>Female</t>
  </si>
  <si>
    <t>John</t>
  </si>
  <si>
    <t>K</t>
  </si>
  <si>
    <t>Robert</t>
  </si>
  <si>
    <t>A, C, F</t>
  </si>
  <si>
    <t>James</t>
  </si>
  <si>
    <t>H</t>
  </si>
  <si>
    <t>Linda</t>
  </si>
  <si>
    <t>G</t>
  </si>
  <si>
    <t>H, K, L, N, Q</t>
  </si>
  <si>
    <t>Jennifer</t>
  </si>
  <si>
    <t>D, F</t>
  </si>
  <si>
    <t>B, D</t>
  </si>
  <si>
    <t>Patricia</t>
  </si>
  <si>
    <t>C, D</t>
  </si>
  <si>
    <t>Missing Subjects</t>
  </si>
  <si>
    <t>Gender</t>
  </si>
  <si>
    <t>Mary</t>
  </si>
  <si>
    <t>A, B, E</t>
  </si>
  <si>
    <t>Names</t>
  </si>
  <si>
    <t>Subjects</t>
  </si>
  <si>
    <t>Los Angeles</t>
  </si>
  <si>
    <t>Charles</t>
  </si>
  <si>
    <t>Sarah</t>
  </si>
  <si>
    <t>Chicago</t>
  </si>
  <si>
    <t>Thomas</t>
  </si>
  <si>
    <t>Houston</t>
  </si>
  <si>
    <t>Jessica</t>
  </si>
  <si>
    <t>Joseph</t>
  </si>
  <si>
    <t>Susan</t>
  </si>
  <si>
    <t>Richard</t>
  </si>
  <si>
    <t>Barbara</t>
  </si>
  <si>
    <t>New York</t>
  </si>
  <si>
    <t>Elizabeth</t>
  </si>
  <si>
    <t>City</t>
  </si>
  <si>
    <t>Average Cost</t>
  </si>
  <si>
    <t>City2</t>
  </si>
  <si>
    <t>City1</t>
  </si>
  <si>
    <t>A1</t>
  </si>
  <si>
    <t>Munich</t>
  </si>
  <si>
    <t>A6</t>
  </si>
  <si>
    <t>A5</t>
  </si>
  <si>
    <t>Sydney</t>
  </si>
  <si>
    <t>A4</t>
  </si>
  <si>
    <t>Geneva</t>
  </si>
  <si>
    <t>Tokyo</t>
  </si>
  <si>
    <t>A3</t>
  </si>
  <si>
    <t>Copenhagen</t>
  </si>
  <si>
    <t>Zurich</t>
  </si>
  <si>
    <t>Oslo</t>
  </si>
  <si>
    <t>A2</t>
  </si>
  <si>
    <t>Concating</t>
  </si>
  <si>
    <t>Cost</t>
  </si>
  <si>
    <t>Agency</t>
  </si>
  <si>
    <t>City 2</t>
  </si>
  <si>
    <t>City 1</t>
  </si>
  <si>
    <t>6+9</t>
  </si>
  <si>
    <t>3+9</t>
  </si>
  <si>
    <t>1+9</t>
  </si>
  <si>
    <t>1+8</t>
  </si>
  <si>
    <t>1+4</t>
  </si>
  <si>
    <t>1+2</t>
  </si>
  <si>
    <t>My Solution</t>
  </si>
  <si>
    <t>Answer</t>
  </si>
  <si>
    <t>Sum</t>
  </si>
  <si>
    <t>%67wer-90</t>
  </si>
  <si>
    <t>9+23+34</t>
  </si>
  <si>
    <t>-12-34-78-8</t>
  </si>
  <si>
    <t>Checker</t>
  </si>
  <si>
    <t>-9+78-54-10</t>
  </si>
  <si>
    <t>Microsoft Excel</t>
  </si>
  <si>
    <t>Numbering</t>
  </si>
  <si>
    <t>Excel-890MS-67</t>
  </si>
  <si>
    <t>Excel890MS67</t>
  </si>
  <si>
    <t>#34-56ar80%-7</t>
  </si>
  <si>
    <t>x, y, xy, yxy, xyyxy, yxyxyyxy, 
xyyxyyxyxyyxy, yxyxyyxyxyyxyyxyxyyxy</t>
  </si>
  <si>
    <t>y</t>
  </si>
  <si>
    <t>x</t>
  </si>
  <si>
    <t>q, t, qt, tqt, qttqt, tqtqttqt</t>
  </si>
  <si>
    <t>t</t>
  </si>
  <si>
    <t>q</t>
  </si>
  <si>
    <t>0, 1, 01, 101, 01101, 10101101</t>
  </si>
  <si>
    <t>1</t>
  </si>
  <si>
    <t>0</t>
  </si>
  <si>
    <t>a, b, ab, bab, abbab</t>
  </si>
  <si>
    <t>b</t>
  </si>
  <si>
    <t>a, b, ab</t>
  </si>
  <si>
    <t>n</t>
  </si>
  <si>
    <t>Second</t>
  </si>
  <si>
    <t>First</t>
  </si>
  <si>
    <t>nine</t>
  </si>
  <si>
    <t>eight</t>
  </si>
  <si>
    <t>seven</t>
  </si>
  <si>
    <t>six</t>
  </si>
  <si>
    <t>five</t>
  </si>
  <si>
    <t>four</t>
  </si>
  <si>
    <t>three</t>
  </si>
  <si>
    <t>two</t>
  </si>
  <si>
    <t>one</t>
  </si>
  <si>
    <t>zero</t>
  </si>
  <si>
    <t>To</t>
  </si>
  <si>
    <t>From</t>
  </si>
  <si>
    <t>Top 3 Min</t>
  </si>
  <si>
    <t>Top 3 Max</t>
  </si>
  <si>
    <t>Joining</t>
  </si>
  <si>
    <t>Moving</t>
  </si>
  <si>
    <t>isNumber</t>
  </si>
  <si>
    <t>550330SHF64379F72A9C</t>
  </si>
  <si>
    <t>9B22749273D5294F57A3</t>
  </si>
  <si>
    <t>Word</t>
  </si>
  <si>
    <t>7640T951E8CA586E0FF4</t>
  </si>
  <si>
    <t>8CC556D726A089499F51</t>
  </si>
  <si>
    <t>Inexing</t>
  </si>
  <si>
    <t>A8B86FBCF550330C09F6</t>
  </si>
  <si>
    <t>EE8F181DE461EFAC0Z88</t>
  </si>
  <si>
    <t>Q685BA4EDCE23D66B385</t>
  </si>
  <si>
    <t>E553A2B65ABB00374954</t>
  </si>
  <si>
    <t>S36A899C2F53CBDF8878</t>
  </si>
  <si>
    <t>A5A36449EYU9C577AAAQ</t>
  </si>
  <si>
    <t>Solution</t>
  </si>
  <si>
    <t>Sol</t>
  </si>
  <si>
    <t>https://sudoku.com/</t>
  </si>
  <si>
    <t>Old</t>
  </si>
  <si>
    <t>Hard</t>
  </si>
  <si>
    <t>https://gp.worldpuzzle.org/content/competition-puzzles</t>
  </si>
  <si>
    <t>1 Classic</t>
  </si>
  <si>
    <t>4 Classic</t>
  </si>
  <si>
    <t>18 Pts</t>
  </si>
  <si>
    <t>20 pts</t>
  </si>
  <si>
    <t>Without Logic</t>
  </si>
  <si>
    <t>With Logic</t>
  </si>
  <si>
    <t>2 Classic</t>
  </si>
  <si>
    <t>5 Classic</t>
  </si>
  <si>
    <t>14 Pts</t>
  </si>
  <si>
    <t>28 pts</t>
  </si>
  <si>
    <t>3 Classic</t>
  </si>
  <si>
    <t>6 Classic</t>
  </si>
  <si>
    <t>16 Pts</t>
  </si>
  <si>
    <t>38 pts</t>
  </si>
  <si>
    <t>Expert</t>
  </si>
  <si>
    <t>Sudoku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</si>
</sst>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
    <numFmt numFmtId="165" formatCode="#"/>
  </numFmts>
  <fonts count="16">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9"/>
      <color theme="1"/>
      <name val="Calibri"/>
      <family val="2"/>
      <scheme val="minor"/>
    </font>
    <font>
      <b/>
      <sz val="11"/>
      <color theme="1"/>
      <name val="Calibri"/>
      <family val="2"/>
      <charset val="204"/>
      <scheme val="minor"/>
    </font>
    <font>
      <b/>
      <i/>
      <sz val="11"/>
      <color theme="1"/>
      <name val="Calibri"/>
      <family val="2"/>
      <charset val="204"/>
      <scheme val="minor"/>
    </font>
    <font>
      <b/>
      <sz val="12"/>
      <color theme="1"/>
      <name val="Calibri"/>
      <family val="2"/>
      <scheme val="minor"/>
    </font>
    <font>
      <sz val="11"/>
      <name val="Calibri"/>
      <family val="2"/>
      <scheme val="minor"/>
    </font>
    <font>
      <b/>
      <sz val="11"/>
      <name val="Calibri"/>
      <family val="2"/>
      <scheme val="minor"/>
    </font>
    <font>
      <b/>
      <sz val="12"/>
      <color theme="0"/>
      <name val="Calibri"/>
      <family val="2"/>
      <scheme val="minor"/>
    </font>
    <font>
      <u/>
      <sz val="11"/>
      <color theme="10"/>
      <name val="Calibri"/>
      <family val="2"/>
      <charset val="222"/>
      <scheme val="minor"/>
    </font>
    <font>
      <sz val="11"/>
      <color theme="1"/>
      <name val="Calibri"/>
      <family val="2"/>
      <charset val="222"/>
      <scheme val="minor"/>
    </font>
    <font>
      <sz val="12"/>
      <color theme="1"/>
      <name val="Calibri"/>
      <family val="2"/>
      <scheme val="minor"/>
    </font>
    <font>
      <sz val="12"/>
      <name val="Calibri"/>
      <family val="2"/>
      <scheme val="minor"/>
    </font>
    <font>
      <sz val="12"/>
      <name val="Calibri"/>
      <family val="2"/>
      <charset val="222"/>
      <scheme val="minor"/>
    </font>
  </fonts>
  <fills count="21">
    <fill>
      <patternFill patternType="none"/>
    </fill>
    <fill>
      <patternFill patternType="gray125"/>
    </fill>
    <fill>
      <patternFill patternType="solid">
        <fgColor rgb="FFA9D08E"/>
        <bgColor rgb="FF000000"/>
      </patternFill>
    </fill>
    <fill>
      <patternFill patternType="solid">
        <fgColor rgb="FFFCE4D6"/>
        <bgColor rgb="FF000000"/>
      </patternFill>
    </fill>
    <fill>
      <patternFill patternType="solid">
        <fgColor theme="5"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92D050"/>
        <bgColor rgb="FF000000"/>
      </patternFill>
    </fill>
    <fill>
      <patternFill patternType="solid">
        <fgColor theme="8" tint="0.79998168889431442"/>
        <bgColor indexed="64"/>
      </patternFill>
    </fill>
  </fills>
  <borders count="3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1" fillId="0" borderId="0" applyNumberFormat="0" applyFill="0" applyBorder="0" applyAlignment="0" applyProtection="0"/>
    <xf numFmtId="0" fontId="12" fillId="0" borderId="0"/>
  </cellStyleXfs>
  <cellXfs count="166">
    <xf numFmtId="0" fontId="0" fillId="0" borderId="0" xfId="0"/>
    <xf numFmtId="4" fontId="0" fillId="0" borderId="0" xfId="0" applyNumberFormat="1"/>
    <xf numFmtId="0" fontId="0" fillId="0" borderId="0" xfId="0" applyAlignment="1">
      <alignment horizontal="center"/>
    </xf>
    <xf numFmtId="0" fontId="2" fillId="0" borderId="0" xfId="0" applyFont="1"/>
    <xf numFmtId="3" fontId="4" fillId="0" borderId="0" xfId="0" applyNumberFormat="1" applyFont="1"/>
    <xf numFmtId="3" fontId="0" fillId="0" borderId="0" xfId="0" applyNumberFormat="1"/>
    <xf numFmtId="3" fontId="0" fillId="0" borderId="1" xfId="0" applyNumberFormat="1" applyBorder="1"/>
    <xf numFmtId="3" fontId="0" fillId="0" borderId="2" xfId="0" applyNumberFormat="1" applyBorder="1"/>
    <xf numFmtId="3" fontId="0" fillId="0" borderId="3" xfId="0" applyNumberFormat="1" applyBorder="1"/>
    <xf numFmtId="3" fontId="0" fillId="0" borderId="4" xfId="0" applyNumberFormat="1" applyBorder="1"/>
    <xf numFmtId="3" fontId="0" fillId="0" borderId="5" xfId="0" applyNumberFormat="1" applyBorder="1"/>
    <xf numFmtId="3" fontId="4" fillId="0" borderId="6" xfId="0" applyNumberFormat="1" applyFont="1" applyBorder="1"/>
    <xf numFmtId="3" fontId="4" fillId="0" borderId="7" xfId="0" applyNumberFormat="1" applyFont="1" applyBorder="1"/>
    <xf numFmtId="3" fontId="4" fillId="0" borderId="7" xfId="0" applyNumberFormat="1" applyFont="1" applyBorder="1" applyAlignment="1">
      <alignment horizontal="center"/>
    </xf>
    <xf numFmtId="3" fontId="4" fillId="0" borderId="8" xfId="0" applyNumberFormat="1" applyFont="1" applyBorder="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4" fillId="0" borderId="0" xfId="0" applyNumberFormat="1" applyFont="1" applyAlignment="1">
      <alignment horizontal="center"/>
    </xf>
    <xf numFmtId="3" fontId="4" fillId="0" borderId="5" xfId="0" applyNumberFormat="1" applyFont="1" applyBorder="1" applyAlignment="1">
      <alignment horizontal="center"/>
    </xf>
    <xf numFmtId="49" fontId="0" fillId="0" borderId="0" xfId="0" applyNumberFormat="1"/>
    <xf numFmtId="0" fontId="0" fillId="0" borderId="0" xfId="0" quotePrefix="1"/>
    <xf numFmtId="49" fontId="0" fillId="4" borderId="0" xfId="0" applyNumberFormat="1" applyFill="1"/>
    <xf numFmtId="4" fontId="0" fillId="0" borderId="0" xfId="0" quotePrefix="1" applyNumberFormat="1"/>
    <xf numFmtId="0" fontId="0" fillId="0" borderId="9" xfId="0" applyBorder="1"/>
    <xf numFmtId="0" fontId="1" fillId="5" borderId="9" xfId="0" applyFont="1" applyFill="1" applyBorder="1" applyAlignment="1">
      <alignment horizontal="center"/>
    </xf>
    <xf numFmtId="0" fontId="1" fillId="6" borderId="9" xfId="0" applyFont="1" applyFill="1" applyBorder="1" applyAlignment="1">
      <alignment horizontal="center"/>
    </xf>
    <xf numFmtId="49" fontId="1" fillId="7" borderId="9" xfId="0" applyNumberFormat="1" applyFont="1" applyFill="1" applyBorder="1" applyAlignment="1">
      <alignment horizontal="center"/>
    </xf>
    <xf numFmtId="0" fontId="0" fillId="8" borderId="0" xfId="0" applyFill="1"/>
    <xf numFmtId="4" fontId="0" fillId="0" borderId="0" xfId="0" applyNumberFormat="1" applyAlignment="1">
      <alignment horizontal="center"/>
    </xf>
    <xf numFmtId="0" fontId="0" fillId="0" borderId="9" xfId="0" applyBorder="1" applyAlignment="1">
      <alignment horizontal="center"/>
    </xf>
    <xf numFmtId="3" fontId="0" fillId="0" borderId="10" xfId="0" applyNumberFormat="1" applyBorder="1" applyAlignment="1">
      <alignment horizontal="center"/>
    </xf>
    <xf numFmtId="49" fontId="0" fillId="9" borderId="0" xfId="0" applyNumberFormat="1" applyFill="1"/>
    <xf numFmtId="49" fontId="0" fillId="0" borderId="0" xfId="0" applyNumberFormat="1" applyAlignment="1">
      <alignment horizontal="center"/>
    </xf>
    <xf numFmtId="49" fontId="1" fillId="6" borderId="0" xfId="0" applyNumberFormat="1" applyFont="1" applyFill="1"/>
    <xf numFmtId="49" fontId="1" fillId="8" borderId="0" xfId="0" applyNumberFormat="1" applyFont="1" applyFill="1"/>
    <xf numFmtId="3" fontId="0" fillId="0" borderId="0" xfId="0" applyNumberFormat="1" applyAlignment="1">
      <alignment horizontal="center"/>
    </xf>
    <xf numFmtId="0" fontId="0" fillId="10" borderId="0" xfId="0" applyFill="1" applyAlignment="1">
      <alignment horizontal="center"/>
    </xf>
    <xf numFmtId="0" fontId="1" fillId="8" borderId="9" xfId="0" applyFont="1" applyFill="1" applyBorder="1"/>
    <xf numFmtId="0" fontId="0" fillId="8" borderId="0" xfId="0" applyFill="1" applyAlignment="1">
      <alignment horizontal="centerContinuous" vertical="distributed"/>
    </xf>
    <xf numFmtId="0" fontId="1" fillId="8" borderId="0" xfId="0" applyFont="1" applyFill="1" applyAlignment="1">
      <alignment horizontal="centerContinuous" vertical="distributed"/>
    </xf>
    <xf numFmtId="0" fontId="5" fillId="11" borderId="9" xfId="0" applyFont="1" applyFill="1" applyBorder="1" applyAlignment="1">
      <alignment horizontal="center"/>
    </xf>
    <xf numFmtId="0" fontId="1" fillId="6" borderId="0" xfId="0" applyFont="1" applyFill="1"/>
    <xf numFmtId="0" fontId="1" fillId="6" borderId="0" xfId="0" applyFont="1" applyFill="1" applyAlignment="1">
      <alignment horizontal="center"/>
    </xf>
    <xf numFmtId="0" fontId="1" fillId="6" borderId="0" xfId="0" applyFont="1" applyFill="1" applyAlignment="1">
      <alignment horizontal="centerContinuous"/>
    </xf>
    <xf numFmtId="0" fontId="1" fillId="12" borderId="0" xfId="0" applyFont="1" applyFill="1" applyAlignment="1">
      <alignment horizontal="center"/>
    </xf>
    <xf numFmtId="0" fontId="1" fillId="13" borderId="0" xfId="0" applyFont="1" applyFill="1" applyAlignment="1">
      <alignment horizontal="center"/>
    </xf>
    <xf numFmtId="0" fontId="0" fillId="13" borderId="0" xfId="0" applyFill="1" applyAlignment="1">
      <alignment horizontal="centerContinuous"/>
    </xf>
    <xf numFmtId="0" fontId="1" fillId="13" borderId="0" xfId="0" applyFont="1" applyFill="1" applyAlignment="1">
      <alignment horizontal="centerContinuous"/>
    </xf>
    <xf numFmtId="0" fontId="1" fillId="8" borderId="9" xfId="0" applyFont="1" applyFill="1" applyBorder="1" applyAlignment="1">
      <alignment horizontal="center"/>
    </xf>
    <xf numFmtId="0" fontId="1" fillId="12" borderId="9" xfId="0" applyFont="1" applyFill="1" applyBorder="1" applyAlignment="1">
      <alignment horizontal="center"/>
    </xf>
    <xf numFmtId="16" fontId="0" fillId="0" borderId="0" xfId="0" quotePrefix="1" applyNumberFormat="1"/>
    <xf numFmtId="0" fontId="1" fillId="8" borderId="0" xfId="0" applyFont="1" applyFill="1"/>
    <xf numFmtId="0" fontId="1" fillId="13" borderId="0" xfId="0" applyFont="1" applyFill="1"/>
    <xf numFmtId="0" fontId="0" fillId="8" borderId="0" xfId="0" applyFill="1" applyAlignment="1">
      <alignment horizontal="centerContinuous"/>
    </xf>
    <xf numFmtId="0" fontId="1" fillId="8" borderId="0" xfId="0" applyFont="1" applyFill="1" applyAlignment="1">
      <alignment horizontal="centerContinuous"/>
    </xf>
    <xf numFmtId="0" fontId="1" fillId="12" borderId="0" xfId="0" applyFont="1" applyFill="1"/>
    <xf numFmtId="0" fontId="1" fillId="8" borderId="1" xfId="0" applyFont="1" applyFill="1" applyBorder="1"/>
    <xf numFmtId="0" fontId="1" fillId="8" borderId="3" xfId="0" applyFont="1" applyFill="1" applyBorder="1"/>
    <xf numFmtId="0" fontId="1" fillId="13" borderId="1" xfId="0" applyFont="1" applyFill="1" applyBorder="1"/>
    <xf numFmtId="0" fontId="1" fillId="13" borderId="3" xfId="0" applyFont="1" applyFill="1" applyBorder="1"/>
    <xf numFmtId="0" fontId="1" fillId="0" borderId="0" xfId="0" applyFont="1"/>
    <xf numFmtId="0" fontId="1" fillId="8" borderId="6" xfId="0" applyFont="1" applyFill="1" applyBorder="1" applyAlignment="1">
      <alignment horizontal="centerContinuous"/>
    </xf>
    <xf numFmtId="0" fontId="1" fillId="8" borderId="8" xfId="0" applyFont="1" applyFill="1" applyBorder="1" applyAlignment="1">
      <alignment horizontal="centerContinuous"/>
    </xf>
    <xf numFmtId="0" fontId="1" fillId="13" borderId="6" xfId="0" applyFont="1" applyFill="1" applyBorder="1" applyAlignment="1">
      <alignment horizontal="centerContinuous"/>
    </xf>
    <xf numFmtId="0" fontId="1" fillId="13" borderId="8" xfId="0" applyFont="1" applyFill="1" applyBorder="1" applyAlignment="1">
      <alignment horizontal="centerContinuous"/>
    </xf>
    <xf numFmtId="3" fontId="6" fillId="0" borderId="0" xfId="0" applyNumberFormat="1" applyFont="1" applyAlignment="1">
      <alignment horizontal="center"/>
    </xf>
    <xf numFmtId="0" fontId="0" fillId="14" borderId="9" xfId="0" applyFill="1" applyBorder="1"/>
    <xf numFmtId="164" fontId="0" fillId="0" borderId="0" xfId="0" applyNumberFormat="1" applyAlignment="1">
      <alignment horizontal="left" indent="1"/>
    </xf>
    <xf numFmtId="0" fontId="0" fillId="15" borderId="9" xfId="0" applyFill="1" applyBorder="1" applyAlignment="1">
      <alignment horizontal="center"/>
    </xf>
    <xf numFmtId="0" fontId="1" fillId="6" borderId="9" xfId="0" applyFont="1" applyFill="1" applyBorder="1"/>
    <xf numFmtId="0" fontId="1" fillId="12" borderId="9" xfId="0" applyFont="1" applyFill="1" applyBorder="1"/>
    <xf numFmtId="0" fontId="0" fillId="6" borderId="0" xfId="0" applyFill="1" applyAlignment="1">
      <alignment horizontal="centerContinuous"/>
    </xf>
    <xf numFmtId="0" fontId="1" fillId="0" borderId="9" xfId="0" applyFont="1" applyBorder="1" applyAlignment="1">
      <alignment horizontal="center"/>
    </xf>
    <xf numFmtId="0" fontId="7" fillId="0" borderId="0" xfId="0" applyFont="1"/>
    <xf numFmtId="0" fontId="8" fillId="0" borderId="0" xfId="0" applyFont="1"/>
    <xf numFmtId="0" fontId="9" fillId="16" borderId="9" xfId="0" applyFont="1" applyFill="1" applyBorder="1"/>
    <xf numFmtId="0" fontId="8" fillId="0" borderId="0" xfId="0" applyFont="1" applyAlignment="1">
      <alignment horizontal="center"/>
    </xf>
    <xf numFmtId="0" fontId="10" fillId="0" borderId="0" xfId="0" applyFont="1"/>
    <xf numFmtId="0" fontId="9" fillId="13" borderId="0" xfId="0" applyFont="1" applyFill="1"/>
    <xf numFmtId="0" fontId="9" fillId="13" borderId="0" xfId="0" applyFont="1" applyFill="1" applyAlignment="1">
      <alignment horizontal="centerContinuous"/>
    </xf>
    <xf numFmtId="0" fontId="9" fillId="4" borderId="9" xfId="0" applyFont="1" applyFill="1" applyBorder="1"/>
    <xf numFmtId="0" fontId="1" fillId="11" borderId="9" xfId="0" applyFont="1" applyFill="1" applyBorder="1" applyAlignment="1">
      <alignment horizontal="center"/>
    </xf>
    <xf numFmtId="0" fontId="1" fillId="13" borderId="9" xfId="0" applyFont="1" applyFill="1" applyBorder="1" applyAlignment="1">
      <alignment horizontal="center"/>
    </xf>
    <xf numFmtId="0" fontId="1" fillId="4" borderId="9" xfId="0" applyFont="1" applyFill="1" applyBorder="1" applyAlignment="1">
      <alignment horizontal="center"/>
    </xf>
    <xf numFmtId="0" fontId="0" fillId="7" borderId="0" xfId="0" applyFill="1"/>
    <xf numFmtId="0" fontId="0" fillId="10" borderId="9" xfId="0" applyFill="1" applyBorder="1"/>
    <xf numFmtId="6" fontId="0" fillId="0" borderId="0" xfId="0" applyNumberFormat="1"/>
    <xf numFmtId="0" fontId="0" fillId="17" borderId="9" xfId="0" applyFill="1" applyBorder="1" applyAlignment="1">
      <alignment horizontal="center"/>
    </xf>
    <xf numFmtId="0" fontId="1" fillId="8" borderId="0" xfId="0" applyFont="1" applyFill="1" applyAlignment="1">
      <alignment horizontal="center"/>
    </xf>
    <xf numFmtId="0" fontId="1" fillId="7" borderId="0" xfId="0" applyFont="1" applyFill="1"/>
    <xf numFmtId="0" fontId="1" fillId="4" borderId="0" xfId="0" applyFont="1" applyFill="1"/>
    <xf numFmtId="0" fontId="0" fillId="0" borderId="0" xfId="0" applyAlignment="1">
      <alignment wrapText="1"/>
    </xf>
    <xf numFmtId="0" fontId="0" fillId="0" borderId="0" xfId="0" quotePrefix="1" applyAlignment="1">
      <alignment horizontal="center"/>
    </xf>
    <xf numFmtId="0" fontId="1" fillId="14" borderId="9" xfId="0" applyFont="1" applyFill="1" applyBorder="1" applyAlignment="1">
      <alignment horizontal="center"/>
    </xf>
    <xf numFmtId="0" fontId="1" fillId="18" borderId="0" xfId="0" applyFont="1" applyFill="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3" fillId="3" borderId="9" xfId="0" applyFont="1" applyFill="1" applyBorder="1" applyAlignment="1">
      <alignment horizontal="center"/>
    </xf>
    <xf numFmtId="0" fontId="3" fillId="2" borderId="9" xfId="0" applyFont="1" applyFill="1" applyBorder="1" applyAlignment="1">
      <alignment horizontal="center"/>
    </xf>
    <xf numFmtId="0" fontId="3" fillId="19" borderId="9" xfId="0" applyFont="1" applyFill="1" applyBorder="1" applyAlignment="1">
      <alignment horizontal="center"/>
    </xf>
    <xf numFmtId="0" fontId="1" fillId="18" borderId="0" xfId="0" applyFont="1" applyFill="1" applyAlignment="1">
      <alignment horizontal="center"/>
    </xf>
    <xf numFmtId="0" fontId="1" fillId="13" borderId="0" xfId="0" applyFont="1" applyFill="1" applyAlignment="1">
      <alignment horizontal="center"/>
    </xf>
    <xf numFmtId="0" fontId="11" fillId="0" borderId="0" xfId="1"/>
    <xf numFmtId="0" fontId="13" fillId="0" borderId="0" xfId="2" applyFont="1"/>
    <xf numFmtId="0" fontId="12" fillId="0" borderId="0" xfId="2"/>
    <xf numFmtId="165" fontId="14" fillId="0" borderId="11" xfId="2" applyNumberFormat="1" applyFont="1" applyBorder="1" applyAlignment="1">
      <alignment horizontal="center" vertical="center"/>
    </xf>
    <xf numFmtId="165" fontId="14" fillId="0" borderId="12" xfId="2" applyNumberFormat="1" applyFont="1" applyBorder="1" applyAlignment="1">
      <alignment horizontal="center" vertical="center"/>
    </xf>
    <xf numFmtId="165" fontId="14" fillId="0" borderId="13" xfId="2" applyNumberFormat="1" applyFont="1" applyBorder="1" applyAlignment="1">
      <alignment horizontal="center" vertical="center"/>
    </xf>
    <xf numFmtId="165" fontId="14" fillId="0" borderId="14" xfId="2" applyNumberFormat="1" applyFont="1" applyBorder="1" applyAlignment="1">
      <alignment horizontal="center" vertical="center"/>
    </xf>
    <xf numFmtId="165" fontId="14" fillId="0" borderId="15" xfId="2" applyNumberFormat="1" applyFont="1" applyBorder="1" applyAlignment="1">
      <alignment horizontal="center" vertical="center"/>
    </xf>
    <xf numFmtId="165" fontId="14" fillId="0" borderId="16" xfId="2" applyNumberFormat="1" applyFont="1" applyBorder="1" applyAlignment="1">
      <alignment horizontal="center" vertical="center"/>
    </xf>
    <xf numFmtId="165" fontId="14" fillId="0" borderId="17" xfId="2" applyNumberFormat="1" applyFont="1" applyBorder="1" applyAlignment="1">
      <alignment horizontal="center" vertical="center"/>
    </xf>
    <xf numFmtId="165" fontId="14" fillId="0" borderId="18" xfId="2" applyNumberFormat="1" applyFont="1" applyBorder="1" applyAlignment="1">
      <alignment horizontal="center" vertical="center"/>
    </xf>
    <xf numFmtId="165" fontId="14" fillId="0" borderId="19" xfId="2" applyNumberFormat="1" applyFont="1" applyBorder="1" applyAlignment="1">
      <alignment horizontal="center" vertical="center"/>
    </xf>
    <xf numFmtId="165" fontId="14" fillId="0" borderId="20" xfId="2" applyNumberFormat="1" applyFont="1" applyBorder="1" applyAlignment="1">
      <alignment horizontal="center" vertical="center"/>
    </xf>
    <xf numFmtId="165" fontId="14" fillId="0" borderId="21" xfId="2" applyNumberFormat="1" applyFont="1" applyBorder="1" applyAlignment="1">
      <alignment horizontal="center" vertical="center"/>
    </xf>
    <xf numFmtId="165" fontId="14" fillId="0" borderId="22" xfId="2" applyNumberFormat="1" applyFont="1" applyBorder="1" applyAlignment="1">
      <alignment horizontal="center" vertical="center"/>
    </xf>
    <xf numFmtId="165" fontId="14" fillId="0" borderId="23" xfId="2" applyNumberFormat="1" applyFont="1" applyBorder="1" applyAlignment="1">
      <alignment horizontal="center" vertical="center"/>
    </xf>
    <xf numFmtId="165" fontId="14" fillId="0" borderId="24" xfId="2" applyNumberFormat="1" applyFont="1" applyBorder="1" applyAlignment="1">
      <alignment horizontal="center" vertical="center"/>
    </xf>
    <xf numFmtId="165" fontId="14" fillId="0" borderId="25" xfId="2" applyNumberFormat="1" applyFont="1" applyBorder="1" applyAlignment="1">
      <alignment horizontal="center" vertical="center"/>
    </xf>
    <xf numFmtId="165" fontId="14" fillId="0" borderId="26" xfId="2" applyNumberFormat="1" applyFont="1" applyBorder="1" applyAlignment="1">
      <alignment horizontal="center" vertical="center"/>
    </xf>
    <xf numFmtId="165" fontId="14" fillId="0" borderId="27" xfId="2" applyNumberFormat="1" applyFont="1" applyBorder="1" applyAlignment="1">
      <alignment horizontal="center" vertical="center"/>
    </xf>
    <xf numFmtId="165" fontId="14" fillId="0" borderId="28" xfId="2" applyNumberFormat="1" applyFont="1" applyBorder="1" applyAlignment="1">
      <alignment horizontal="center" vertical="center"/>
    </xf>
    <xf numFmtId="165" fontId="14" fillId="0" borderId="29" xfId="2" applyNumberFormat="1" applyFont="1" applyBorder="1" applyAlignment="1">
      <alignment horizontal="center" vertical="center"/>
    </xf>
    <xf numFmtId="165" fontId="14" fillId="0" borderId="30" xfId="2" applyNumberFormat="1" applyFont="1" applyBorder="1" applyAlignment="1">
      <alignment horizontal="center" vertical="center"/>
    </xf>
    <xf numFmtId="3" fontId="12" fillId="0" borderId="0" xfId="2" applyNumberFormat="1" applyAlignment="1">
      <alignment horizontal="center"/>
    </xf>
    <xf numFmtId="165" fontId="15" fillId="0" borderId="12" xfId="2" applyNumberFormat="1" applyFont="1" applyBorder="1" applyAlignment="1">
      <alignment horizontal="center" vertical="center"/>
    </xf>
    <xf numFmtId="165" fontId="15" fillId="0" borderId="13" xfId="2" applyNumberFormat="1" applyFont="1" applyBorder="1" applyAlignment="1">
      <alignment horizontal="center" vertical="center"/>
    </xf>
    <xf numFmtId="165" fontId="15" fillId="0" borderId="11" xfId="2" applyNumberFormat="1" applyFont="1" applyBorder="1" applyAlignment="1">
      <alignment horizontal="center" vertical="center"/>
    </xf>
    <xf numFmtId="165" fontId="15" fillId="0" borderId="14" xfId="2" applyNumberFormat="1" applyFont="1" applyBorder="1" applyAlignment="1">
      <alignment horizontal="center" vertical="center"/>
    </xf>
    <xf numFmtId="165" fontId="15" fillId="0" borderId="15" xfId="2" applyNumberFormat="1" applyFont="1" applyBorder="1" applyAlignment="1">
      <alignment horizontal="center" vertical="center"/>
    </xf>
    <xf numFmtId="165" fontId="15" fillId="0" borderId="16" xfId="2" applyNumberFormat="1" applyFont="1" applyBorder="1" applyAlignment="1">
      <alignment horizontal="center" vertical="center"/>
    </xf>
    <xf numFmtId="165" fontId="15" fillId="0" borderId="17" xfId="2" applyNumberFormat="1" applyFont="1" applyBorder="1" applyAlignment="1">
      <alignment horizontal="center" vertical="center"/>
    </xf>
    <xf numFmtId="165" fontId="15" fillId="0" borderId="18" xfId="2" applyNumberFormat="1" applyFont="1" applyBorder="1" applyAlignment="1">
      <alignment horizontal="center" vertical="center"/>
    </xf>
    <xf numFmtId="165" fontId="15" fillId="0" borderId="19" xfId="2" applyNumberFormat="1" applyFont="1" applyBorder="1" applyAlignment="1">
      <alignment horizontal="center" vertical="center"/>
    </xf>
    <xf numFmtId="165" fontId="15" fillId="0" borderId="20" xfId="2" applyNumberFormat="1" applyFont="1" applyBorder="1" applyAlignment="1">
      <alignment horizontal="center" vertical="center"/>
    </xf>
    <xf numFmtId="165" fontId="15" fillId="0" borderId="21" xfId="2" applyNumberFormat="1" applyFont="1" applyBorder="1" applyAlignment="1">
      <alignment horizontal="center" vertical="center"/>
    </xf>
    <xf numFmtId="165" fontId="15" fillId="0" borderId="22" xfId="2" applyNumberFormat="1" applyFont="1" applyBorder="1" applyAlignment="1">
      <alignment horizontal="center" vertical="center"/>
    </xf>
    <xf numFmtId="165" fontId="15" fillId="0" borderId="23" xfId="2" applyNumberFormat="1" applyFont="1" applyBorder="1" applyAlignment="1">
      <alignment horizontal="center" vertical="center"/>
    </xf>
    <xf numFmtId="165" fontId="15" fillId="0" borderId="24" xfId="2" applyNumberFormat="1" applyFont="1" applyBorder="1" applyAlignment="1">
      <alignment horizontal="center" vertical="center"/>
    </xf>
    <xf numFmtId="165" fontId="15" fillId="0" borderId="25" xfId="2" applyNumberFormat="1" applyFont="1" applyBorder="1" applyAlignment="1">
      <alignment horizontal="center" vertical="center"/>
    </xf>
    <xf numFmtId="165" fontId="15" fillId="0" borderId="26" xfId="2" applyNumberFormat="1" applyFont="1" applyBorder="1" applyAlignment="1">
      <alignment horizontal="center" vertical="center"/>
    </xf>
    <xf numFmtId="165" fontId="15" fillId="0" borderId="27" xfId="2" applyNumberFormat="1" applyFont="1" applyBorder="1" applyAlignment="1">
      <alignment horizontal="center" vertical="center"/>
    </xf>
    <xf numFmtId="165" fontId="15" fillId="0" borderId="28" xfId="2" applyNumberFormat="1" applyFont="1" applyBorder="1" applyAlignment="1">
      <alignment horizontal="center" vertical="center"/>
    </xf>
    <xf numFmtId="165" fontId="15" fillId="0" borderId="29" xfId="2" applyNumberFormat="1" applyFont="1" applyBorder="1" applyAlignment="1">
      <alignment horizontal="center" vertical="center"/>
    </xf>
    <xf numFmtId="165" fontId="15" fillId="0" borderId="30" xfId="2" applyNumberFormat="1" applyFont="1" applyBorder="1" applyAlignment="1">
      <alignment horizontal="center" vertical="center"/>
    </xf>
    <xf numFmtId="2" fontId="12" fillId="0" borderId="0" xfId="2" applyNumberFormat="1"/>
    <xf numFmtId="165" fontId="14" fillId="9" borderId="11" xfId="2" applyNumberFormat="1" applyFont="1" applyFill="1" applyBorder="1" applyAlignment="1">
      <alignment horizontal="center" vertical="center"/>
    </xf>
    <xf numFmtId="165" fontId="14" fillId="20" borderId="14" xfId="2" applyNumberFormat="1" applyFont="1" applyFill="1" applyBorder="1" applyAlignment="1">
      <alignment horizontal="center" vertical="center"/>
    </xf>
    <xf numFmtId="165" fontId="14" fillId="20" borderId="19" xfId="2" applyNumberFormat="1" applyFont="1" applyFill="1" applyBorder="1" applyAlignment="1">
      <alignment horizontal="center" vertical="center"/>
    </xf>
    <xf numFmtId="165" fontId="14" fillId="9" borderId="22" xfId="2" applyNumberFormat="1" applyFont="1" applyFill="1" applyBorder="1" applyAlignment="1">
      <alignment horizontal="center" vertical="center"/>
    </xf>
    <xf numFmtId="165" fontId="14" fillId="20" borderId="24" xfId="2" applyNumberFormat="1" applyFont="1" applyFill="1" applyBorder="1" applyAlignment="1">
      <alignment horizontal="center" vertical="center"/>
    </xf>
    <xf numFmtId="165" fontId="14" fillId="9" borderId="24" xfId="2" applyNumberFormat="1" applyFont="1" applyFill="1" applyBorder="1" applyAlignment="1">
      <alignment horizontal="center" vertical="center"/>
    </xf>
    <xf numFmtId="165" fontId="14" fillId="20" borderId="12" xfId="2" applyNumberFormat="1" applyFont="1" applyFill="1" applyBorder="1" applyAlignment="1">
      <alignment horizontal="center" vertical="center"/>
    </xf>
    <xf numFmtId="165" fontId="14" fillId="20" borderId="18" xfId="2" applyNumberFormat="1" applyFont="1" applyFill="1" applyBorder="1" applyAlignment="1">
      <alignment horizontal="center" vertical="center"/>
    </xf>
    <xf numFmtId="165" fontId="14" fillId="9" borderId="16" xfId="2" applyNumberFormat="1" applyFont="1" applyFill="1" applyBorder="1" applyAlignment="1">
      <alignment horizontal="center" vertical="center"/>
    </xf>
    <xf numFmtId="165" fontId="14" fillId="20" borderId="22" xfId="2" applyNumberFormat="1" applyFont="1" applyFill="1" applyBorder="1" applyAlignment="1">
      <alignment horizontal="center" vertical="center"/>
    </xf>
    <xf numFmtId="165" fontId="14" fillId="9" borderId="21" xfId="2" applyNumberFormat="1" applyFont="1" applyFill="1" applyBorder="1" applyAlignment="1">
      <alignment horizontal="center" vertical="center"/>
    </xf>
    <xf numFmtId="0" fontId="1" fillId="0" borderId="0" xfId="2" applyFont="1" applyAlignment="1">
      <alignment horizontal="center"/>
    </xf>
    <xf numFmtId="165" fontId="12" fillId="0" borderId="0" xfId="2" applyNumberFormat="1"/>
  </cellXfs>
  <cellStyles count="3">
    <cellStyle name="Hyperlink 2" xfId="1" xr:uid="{A6B0DFB9-27ED-4A92-9039-E07430D45677}"/>
    <cellStyle name="Normal" xfId="0" builtinId="0"/>
    <cellStyle name="Normal 2" xfId="2" xr:uid="{45CC3E06-9288-4897-8E17-E452271C2CBD}"/>
  </cellStyles>
  <dxfs count="7">
    <dxf>
      <fill>
        <patternFill>
          <bgColor theme="9" tint="0.79998168889431442"/>
        </patternFill>
      </fill>
    </dxf>
    <dxf>
      <fill>
        <patternFill>
          <bgColor theme="9" tint="0.79998168889431442"/>
        </patternFill>
      </fill>
    </dxf>
    <dxf>
      <fill>
        <patternFill>
          <bgColor theme="9" tint="0.79998168889431442"/>
        </patternFill>
      </fill>
    </dxf>
    <dxf>
      <fill>
        <patternFill>
          <bgColor rgb="FFC00000"/>
        </patternFill>
      </fill>
    </dxf>
    <dxf>
      <fill>
        <patternFill>
          <bgColor rgb="FFC00000"/>
        </patternFill>
      </fill>
    </dxf>
    <dxf>
      <fill>
        <patternFill>
          <bgColor rgb="FFC00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heetMetadata" Target="metadata.xml"/><Relationship Id="rId30" Type="http://schemas.microsoft.com/office/2017/06/relationships/rdRichValueTypes" Target="richData/rdRichValueTypes.xml"/></Relationships>
</file>

<file path=xl/drawings/_rels/drawing19.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23</xdr:col>
      <xdr:colOff>130175</xdr:colOff>
      <xdr:row>10</xdr:row>
      <xdr:rowOff>104775</xdr:rowOff>
    </xdr:from>
    <xdr:to>
      <xdr:col>32</xdr:col>
      <xdr:colOff>311150</xdr:colOff>
      <xdr:row>19</xdr:row>
      <xdr:rowOff>187325</xdr:rowOff>
    </xdr:to>
    <xdr:sp macro="" textlink="">
      <xdr:nvSpPr>
        <xdr:cNvPr id="2" name="Hexagon 1">
          <a:extLst>
            <a:ext uri="{FF2B5EF4-FFF2-40B4-BE49-F238E27FC236}">
              <a16:creationId xmlns:a16="http://schemas.microsoft.com/office/drawing/2014/main" id="{7FA09B7A-EC2B-4887-94C3-CC9149674165}"/>
            </a:ext>
          </a:extLst>
        </xdr:cNvPr>
        <xdr:cNvSpPr/>
      </xdr:nvSpPr>
      <xdr:spPr>
        <a:xfrm>
          <a:off x="7140575" y="1933575"/>
          <a:ext cx="2916555" cy="1720850"/>
        </a:xfrm>
        <a:prstGeom prst="hexagon">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0">
              <a:solidFill>
                <a:schemeClr val="bg1"/>
              </a:solidFill>
            </a:rPr>
            <a:t>Provide a formula</a:t>
          </a:r>
          <a:r>
            <a:rPr lang="en-IN" sz="1100" b="0" baseline="0">
              <a:solidFill>
                <a:schemeClr val="bg1"/>
              </a:solidFill>
            </a:rPr>
            <a:t> to c</a:t>
          </a:r>
          <a:r>
            <a:rPr lang="en-IN" sz="1100" b="0">
              <a:solidFill>
                <a:schemeClr val="bg1"/>
              </a:solidFill>
            </a:rPr>
            <a:t>reate</a:t>
          </a:r>
          <a:r>
            <a:rPr lang="en-IN" sz="1100" b="0" baseline="0">
              <a:solidFill>
                <a:schemeClr val="bg1"/>
              </a:solidFill>
            </a:rPr>
            <a:t> the triangle shown above. This triangle is known as Pascal triangle. The triangle starts with 1 at the top. In this, a cell is a sum of two upper diagonal cells.  For example, J6:=10 is sum of I5:=4 and K5:=6.</a:t>
          </a:r>
        </a:p>
        <a:p>
          <a:pPr algn="l"/>
          <a:r>
            <a:rPr lang="en-IN" sz="1100" b="0" baseline="0">
              <a:solidFill>
                <a:schemeClr val="bg1"/>
              </a:solidFill>
            </a:rPr>
            <a:t>You need not take care of color which has been given just to illustrate the separation</a:t>
          </a:r>
          <a:endParaRPr lang="en-IN" sz="1100" b="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107950</xdr:colOff>
      <xdr:row>8</xdr:row>
      <xdr:rowOff>133350</xdr:rowOff>
    </xdr:from>
    <xdr:to>
      <xdr:col>15</xdr:col>
      <xdr:colOff>514350</xdr:colOff>
      <xdr:row>22</xdr:row>
      <xdr:rowOff>152400</xdr:rowOff>
    </xdr:to>
    <xdr:sp macro="" textlink="">
      <xdr:nvSpPr>
        <xdr:cNvPr id="2" name="Thought Bubble: Cloud 1">
          <a:extLst>
            <a:ext uri="{FF2B5EF4-FFF2-40B4-BE49-F238E27FC236}">
              <a16:creationId xmlns:a16="http://schemas.microsoft.com/office/drawing/2014/main" id="{1E306D27-1912-42C5-AB31-F8CF2882395B}"/>
            </a:ext>
          </a:extLst>
        </xdr:cNvPr>
        <xdr:cNvSpPr/>
      </xdr:nvSpPr>
      <xdr:spPr>
        <a:xfrm>
          <a:off x="6813550" y="1596390"/>
          <a:ext cx="2844800" cy="2579370"/>
        </a:xfrm>
        <a:prstGeom prst="cloudCallout">
          <a:avLst>
            <a:gd name="adj1" fmla="val 55478"/>
            <a:gd name="adj2" fmla="val -67749"/>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List teams who have</a:t>
          </a:r>
          <a:r>
            <a:rPr lang="en-IN" sz="1200" b="1" baseline="0">
              <a:solidFill>
                <a:schemeClr val="bg1"/>
              </a:solidFill>
            </a:rPr>
            <a:t> won FIFA world cup consecutively and years of their consecutive winnings.</a:t>
          </a:r>
        </a:p>
        <a:p>
          <a:pPr algn="l"/>
          <a:r>
            <a:rPr lang="en-IN" sz="1200" b="1" baseline="0">
              <a:solidFill>
                <a:schemeClr val="bg1"/>
              </a:solidFill>
            </a:rPr>
            <a:t>Note - I have changed 1966 winner to Brazil from England and 1998 winner to Brazil from France</a:t>
          </a:r>
        </a:p>
        <a:p>
          <a:pPr algn="l"/>
          <a:endParaRPr lang="en-IN"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161925</xdr:colOff>
      <xdr:row>10</xdr:row>
      <xdr:rowOff>155575</xdr:rowOff>
    </xdr:from>
    <xdr:to>
      <xdr:col>13</xdr:col>
      <xdr:colOff>304800</xdr:colOff>
      <xdr:row>20</xdr:row>
      <xdr:rowOff>3175</xdr:rowOff>
    </xdr:to>
    <xdr:sp macro="" textlink="">
      <xdr:nvSpPr>
        <xdr:cNvPr id="2" name="Rectangle: Rounded Corners 1">
          <a:extLst>
            <a:ext uri="{FF2B5EF4-FFF2-40B4-BE49-F238E27FC236}">
              <a16:creationId xmlns:a16="http://schemas.microsoft.com/office/drawing/2014/main" id="{74E4D0EB-BEB5-48CC-85F2-BF2B6BB9A968}"/>
            </a:ext>
          </a:extLst>
        </xdr:cNvPr>
        <xdr:cNvSpPr/>
      </xdr:nvSpPr>
      <xdr:spPr>
        <a:xfrm>
          <a:off x="5038725" y="1984375"/>
          <a:ext cx="3190875" cy="167640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List the champions if they have</a:t>
          </a:r>
          <a:r>
            <a:rPr lang="en-IN" sz="1200" b="1" baseline="0"/>
            <a:t> re-won the world cup within 20 years of last winning the world cup.</a:t>
          </a:r>
        </a:p>
        <a:p>
          <a:pPr algn="l"/>
          <a:r>
            <a:rPr lang="en-IN" sz="1200" b="1" baseline="0"/>
            <a:t>Hence, West Germany would be 1954, 1974, 1990 as first time they won in 1954 and within 20 years in 1974 they won again. Then within 20 years from 1974, they won again in 1990.</a:t>
          </a:r>
        </a:p>
        <a:p>
          <a:pPr algn="l"/>
          <a:endParaRPr lang="en-IN" sz="12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238125</xdr:colOff>
      <xdr:row>4</xdr:row>
      <xdr:rowOff>15875</xdr:rowOff>
    </xdr:from>
    <xdr:to>
      <xdr:col>13</xdr:col>
      <xdr:colOff>50800</xdr:colOff>
      <xdr:row>15</xdr:row>
      <xdr:rowOff>168275</xdr:rowOff>
    </xdr:to>
    <xdr:sp macro="" textlink="">
      <xdr:nvSpPr>
        <xdr:cNvPr id="2" name="Rectangle: Rounded Corners 1">
          <a:extLst>
            <a:ext uri="{FF2B5EF4-FFF2-40B4-BE49-F238E27FC236}">
              <a16:creationId xmlns:a16="http://schemas.microsoft.com/office/drawing/2014/main" id="{9BC03EDB-F4AD-47BF-8792-4519B53B9AC5}"/>
            </a:ext>
          </a:extLst>
        </xdr:cNvPr>
        <xdr:cNvSpPr/>
      </xdr:nvSpPr>
      <xdr:spPr>
        <a:xfrm>
          <a:off x="5114925" y="747395"/>
          <a:ext cx="2860675" cy="2164080"/>
        </a:xfrm>
        <a:prstGeom prst="round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rgbClr val="FFFF00"/>
              </a:solidFill>
            </a:rPr>
            <a:t>Find the average</a:t>
          </a:r>
          <a:r>
            <a:rPr lang="en-IN" sz="1200" b="1" baseline="0">
              <a:solidFill>
                <a:srgbClr val="FFFF00"/>
              </a:solidFill>
            </a:rPr>
            <a:t> interval of winning for a team if a team has won World cup more than once.</a:t>
          </a:r>
        </a:p>
        <a:p>
          <a:pPr algn="l"/>
          <a:r>
            <a:rPr lang="en-IN" sz="1200" b="1" baseline="0">
              <a:solidFill>
                <a:srgbClr val="FFFF00"/>
              </a:solidFill>
            </a:rPr>
            <a:t>Hence, if a team won in 1950, 1964 and 1970</a:t>
          </a:r>
        </a:p>
        <a:p>
          <a:pPr algn="l"/>
          <a:r>
            <a:rPr lang="en-IN" sz="1200" b="1" baseline="0">
              <a:solidFill>
                <a:srgbClr val="FFFF00"/>
              </a:solidFill>
            </a:rPr>
            <a:t>1964-1950 = 14</a:t>
          </a:r>
        </a:p>
        <a:p>
          <a:pPr algn="l"/>
          <a:r>
            <a:rPr lang="en-IN" sz="1200" b="1" baseline="0">
              <a:solidFill>
                <a:srgbClr val="FFFF00"/>
              </a:solidFill>
            </a:rPr>
            <a:t>1970-1964 = 6</a:t>
          </a:r>
        </a:p>
        <a:p>
          <a:pPr algn="l"/>
          <a:r>
            <a:rPr lang="en-IN" sz="1200" b="1" baseline="0">
              <a:solidFill>
                <a:srgbClr val="FFFF00"/>
              </a:solidFill>
            </a:rPr>
            <a:t>Average = (14+6)/2 = 10 (It is divided by 2 as there are 2 intervals only)</a:t>
          </a:r>
        </a:p>
        <a:p>
          <a:pPr algn="l"/>
          <a:r>
            <a:rPr lang="en-IN" sz="1200" b="1" baseline="0">
              <a:solidFill>
                <a:srgbClr val="FFFF00"/>
              </a:solidFill>
            </a:rPr>
            <a:t>Sort on Avg Winning  Interval.</a:t>
          </a:r>
        </a:p>
        <a:p>
          <a:pPr algn="l"/>
          <a:endParaRPr lang="en-IN" sz="1200" b="1">
            <a:solidFill>
              <a:srgbClr val="FFFF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11</xdr:row>
      <xdr:rowOff>149225</xdr:rowOff>
    </xdr:from>
    <xdr:to>
      <xdr:col>7</xdr:col>
      <xdr:colOff>349250</xdr:colOff>
      <xdr:row>19</xdr:row>
      <xdr:rowOff>168275</xdr:rowOff>
    </xdr:to>
    <xdr:sp macro="" textlink="">
      <xdr:nvSpPr>
        <xdr:cNvPr id="2" name="Rectangle: Rounded Corners 1">
          <a:extLst>
            <a:ext uri="{FF2B5EF4-FFF2-40B4-BE49-F238E27FC236}">
              <a16:creationId xmlns:a16="http://schemas.microsoft.com/office/drawing/2014/main" id="{C49A98CB-B322-491E-BAC8-A1382BC5EDDE}"/>
            </a:ext>
          </a:extLst>
        </xdr:cNvPr>
        <xdr:cNvSpPr/>
      </xdr:nvSpPr>
      <xdr:spPr>
        <a:xfrm>
          <a:off x="3657600" y="2160905"/>
          <a:ext cx="958850" cy="1482090"/>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Lis</a:t>
          </a:r>
          <a:r>
            <a:rPr lang="en-IN" sz="1200" b="1" baseline="0">
              <a:solidFill>
                <a:sysClr val="windowText" lastClr="000000"/>
              </a:solidFill>
            </a:rPr>
            <a:t>t the top 5 teams on the basis of total goals scored by them in the finals.</a:t>
          </a:r>
          <a:endParaRPr lang="en-IN" sz="1200" b="1">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163286</xdr:colOff>
      <xdr:row>12</xdr:row>
      <xdr:rowOff>105229</xdr:rowOff>
    </xdr:from>
    <xdr:to>
      <xdr:col>8</xdr:col>
      <xdr:colOff>602344</xdr:colOff>
      <xdr:row>23</xdr:row>
      <xdr:rowOff>175080</xdr:rowOff>
    </xdr:to>
    <xdr:sp macro="" textlink="">
      <xdr:nvSpPr>
        <xdr:cNvPr id="2" name="Thought Bubble: Cloud 1">
          <a:extLst>
            <a:ext uri="{FF2B5EF4-FFF2-40B4-BE49-F238E27FC236}">
              <a16:creationId xmlns:a16="http://schemas.microsoft.com/office/drawing/2014/main" id="{C05F165C-3A80-451B-868F-2BAE7B39452F}"/>
            </a:ext>
          </a:extLst>
        </xdr:cNvPr>
        <xdr:cNvSpPr/>
      </xdr:nvSpPr>
      <xdr:spPr>
        <a:xfrm>
          <a:off x="9089572" y="2309586"/>
          <a:ext cx="2888343" cy="2065565"/>
        </a:xfrm>
        <a:prstGeom prst="cloudCallout">
          <a:avLst>
            <a:gd name="adj1" fmla="val 85746"/>
            <a:gd name="adj2" fmla="val -2511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200" b="1">
              <a:solidFill>
                <a:schemeClr val="tx1"/>
              </a:solidFill>
              <a:effectLst/>
              <a:latin typeface="+mn-lt"/>
              <a:ea typeface="+mn-ea"/>
              <a:cs typeface="+mn-cs"/>
            </a:rPr>
            <a:t>Listed</a:t>
          </a:r>
          <a:r>
            <a:rPr lang="en-IN" sz="1200" b="1" baseline="0">
              <a:solidFill>
                <a:schemeClr val="tx1"/>
              </a:solidFill>
              <a:effectLst/>
              <a:latin typeface="+mn-lt"/>
              <a:ea typeface="+mn-ea"/>
              <a:cs typeface="+mn-cs"/>
            </a:rPr>
            <a:t> are all newcomers in the FIFA world cup.</a:t>
          </a:r>
        </a:p>
        <a:p>
          <a:endParaRPr lang="en-IN" sz="1200" b="1">
            <a:solidFill>
              <a:schemeClr val="tx1"/>
            </a:solidFill>
            <a:effectLst/>
          </a:endParaRPr>
        </a:p>
        <a:p>
          <a:r>
            <a:rPr lang="en-IN" sz="1200" b="1" baseline="0">
              <a:solidFill>
                <a:schemeClr val="tx1"/>
              </a:solidFill>
              <a:effectLst/>
              <a:latin typeface="+mn-lt"/>
              <a:ea typeface="+mn-ea"/>
              <a:cs typeface="+mn-cs"/>
            </a:rPr>
            <a:t>List the top 3 most frequent occuring starting alphabets of teams.</a:t>
          </a:r>
          <a:endParaRPr lang="en-IN" sz="1200" b="1">
            <a:solidFill>
              <a:schemeClr val="tx1"/>
            </a:solidFill>
            <a:effectLst/>
          </a:endParaRPr>
        </a:p>
        <a:p>
          <a:pPr algn="l"/>
          <a:endParaRPr lang="en-IN" sz="1200" b="1">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152400</xdr:colOff>
      <xdr:row>16</xdr:row>
      <xdr:rowOff>133350</xdr:rowOff>
    </xdr:from>
    <xdr:to>
      <xdr:col>6</xdr:col>
      <xdr:colOff>644525</xdr:colOff>
      <xdr:row>24</xdr:row>
      <xdr:rowOff>12700</xdr:rowOff>
    </xdr:to>
    <xdr:sp macro="" textlink="">
      <xdr:nvSpPr>
        <xdr:cNvPr id="2" name="Rectangle: Rounded Corners 1">
          <a:extLst>
            <a:ext uri="{FF2B5EF4-FFF2-40B4-BE49-F238E27FC236}">
              <a16:creationId xmlns:a16="http://schemas.microsoft.com/office/drawing/2014/main" id="{38F9CBC0-A4A0-4984-881E-2541390079B3}"/>
            </a:ext>
          </a:extLst>
        </xdr:cNvPr>
        <xdr:cNvSpPr/>
      </xdr:nvSpPr>
      <xdr:spPr>
        <a:xfrm>
          <a:off x="152400" y="3059430"/>
          <a:ext cx="4111625" cy="134239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200" b="1">
              <a:solidFill>
                <a:schemeClr val="lt1"/>
              </a:solidFill>
              <a:effectLst/>
              <a:latin typeface="+mn-lt"/>
              <a:ea typeface="+mn-ea"/>
              <a:cs typeface="+mn-cs"/>
            </a:rPr>
            <a:t>Extract the maximum</a:t>
          </a:r>
          <a:r>
            <a:rPr lang="en-IN" sz="1200" b="1" baseline="0">
              <a:solidFill>
                <a:schemeClr val="lt1"/>
              </a:solidFill>
              <a:effectLst/>
              <a:latin typeface="+mn-lt"/>
              <a:ea typeface="+mn-ea"/>
              <a:cs typeface="+mn-cs"/>
            </a:rPr>
            <a:t> and minimum </a:t>
          </a:r>
          <a:r>
            <a:rPr lang="en-IN" sz="1200" b="1">
              <a:solidFill>
                <a:schemeClr val="lt1"/>
              </a:solidFill>
              <a:effectLst/>
              <a:latin typeface="+mn-lt"/>
              <a:ea typeface="+mn-ea"/>
              <a:cs typeface="+mn-cs"/>
            </a:rPr>
            <a:t>numbers from the strings.</a:t>
          </a:r>
          <a:endParaRPr lang="en-IN" sz="1200">
            <a:effectLst/>
          </a:endParaRPr>
        </a:p>
        <a:p>
          <a:r>
            <a:rPr lang="en-IN" sz="1200" b="1">
              <a:solidFill>
                <a:schemeClr val="lt1"/>
              </a:solidFill>
              <a:effectLst/>
              <a:latin typeface="+mn-lt"/>
              <a:ea typeface="+mn-ea"/>
              <a:cs typeface="+mn-cs"/>
            </a:rPr>
            <a:t>Mic709ro423</a:t>
          </a:r>
          <a:r>
            <a:rPr lang="en-IN" sz="1200" b="1" baseline="0">
              <a:solidFill>
                <a:schemeClr val="lt1"/>
              </a:solidFill>
              <a:effectLst/>
              <a:latin typeface="+mn-lt"/>
              <a:ea typeface="+mn-ea"/>
              <a:cs typeface="+mn-cs"/>
            </a:rPr>
            <a:t> = There are two numbers here - 709 and 423. Hence, 709 is maximum and 423 is minimum.</a:t>
          </a:r>
          <a:endParaRPr lang="en-IN" sz="1200">
            <a:effectLst/>
          </a:endParaRPr>
        </a:p>
        <a:p>
          <a:r>
            <a:rPr lang="en-IN" sz="1200" b="1" baseline="0">
              <a:solidFill>
                <a:schemeClr val="lt1"/>
              </a:solidFill>
              <a:effectLst/>
              <a:latin typeface="+mn-lt"/>
              <a:ea typeface="+mn-ea"/>
              <a:cs typeface="+mn-cs"/>
            </a:rPr>
            <a:t>1. If there is a single number, same can be reported as maximum. For example ab78cd. Here, Minimum will be blank and maximum will be 78.</a:t>
          </a:r>
          <a:endParaRPr lang="en-IN" sz="1200">
            <a:effectLst/>
          </a:endParaRPr>
        </a:p>
        <a:p>
          <a:r>
            <a:rPr lang="en-IN" sz="1200" b="1" baseline="0">
              <a:solidFill>
                <a:schemeClr val="lt1"/>
              </a:solidFill>
              <a:effectLst/>
              <a:latin typeface="+mn-lt"/>
              <a:ea typeface="+mn-ea"/>
              <a:cs typeface="+mn-cs"/>
            </a:rPr>
            <a:t>2. In case of tie, say ab8d8 = Maximum and Minimum will be same.</a:t>
          </a:r>
          <a:endParaRPr lang="en-IN" sz="1200">
            <a:effectLst/>
          </a:endParaRPr>
        </a:p>
        <a:p>
          <a:pPr algn="l"/>
          <a:endParaRPr lang="en-IN"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41910</xdr:colOff>
      <xdr:row>10</xdr:row>
      <xdr:rowOff>23495</xdr:rowOff>
    </xdr:from>
    <xdr:to>
      <xdr:col>8</xdr:col>
      <xdr:colOff>22860</xdr:colOff>
      <xdr:row>16</xdr:row>
      <xdr:rowOff>123825</xdr:rowOff>
    </xdr:to>
    <xdr:sp macro="" textlink="">
      <xdr:nvSpPr>
        <xdr:cNvPr id="2" name="TextBox 1">
          <a:extLst>
            <a:ext uri="{FF2B5EF4-FFF2-40B4-BE49-F238E27FC236}">
              <a16:creationId xmlns:a16="http://schemas.microsoft.com/office/drawing/2014/main" id="{2AC9D190-F2A5-4B64-B5C2-9753E26BA709}"/>
            </a:ext>
          </a:extLst>
        </xdr:cNvPr>
        <xdr:cNvSpPr txBox="1"/>
      </xdr:nvSpPr>
      <xdr:spPr>
        <a:xfrm>
          <a:off x="3646170" y="1852295"/>
          <a:ext cx="1809750" cy="1197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rPr>
            <a:t>Interchange the</a:t>
          </a:r>
          <a:r>
            <a:rPr lang="en-IN" sz="1400" b="1" baseline="0">
              <a:solidFill>
                <a:schemeClr val="accent2">
                  <a:lumMod val="75000"/>
                </a:schemeClr>
              </a:solidFill>
            </a:rPr>
            <a:t> position of 1st row with 2nd, 3rd with 4th, 5th with 6th and so on.</a:t>
          </a:r>
          <a:endParaRPr lang="en-IN" sz="1400" b="1">
            <a:solidFill>
              <a:schemeClr val="accent2">
                <a:lumMod val="75000"/>
              </a:schemeClr>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244475</xdr:colOff>
      <xdr:row>7</xdr:row>
      <xdr:rowOff>149224</xdr:rowOff>
    </xdr:from>
    <xdr:to>
      <xdr:col>20</xdr:col>
      <xdr:colOff>9525</xdr:colOff>
      <xdr:row>19</xdr:row>
      <xdr:rowOff>19049</xdr:rowOff>
    </xdr:to>
    <xdr:sp macro="" textlink="">
      <xdr:nvSpPr>
        <xdr:cNvPr id="2" name="Thought Bubble: Cloud 1">
          <a:extLst>
            <a:ext uri="{FF2B5EF4-FFF2-40B4-BE49-F238E27FC236}">
              <a16:creationId xmlns:a16="http://schemas.microsoft.com/office/drawing/2014/main" id="{BFE54FEB-BE2B-4BA5-B1F1-06C3FD048B9F}"/>
            </a:ext>
          </a:extLst>
        </xdr:cNvPr>
        <xdr:cNvSpPr/>
      </xdr:nvSpPr>
      <xdr:spPr>
        <a:xfrm>
          <a:off x="8169275" y="1429384"/>
          <a:ext cx="4032250" cy="2064385"/>
        </a:xfrm>
        <a:prstGeom prst="cloudCallout">
          <a:avLst>
            <a:gd name="adj1" fmla="val 52191"/>
            <a:gd name="adj2" fmla="val -114734"/>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bg1"/>
              </a:solidFill>
            </a:rPr>
            <a:t>Column</a:t>
          </a:r>
          <a:r>
            <a:rPr lang="en-IN" sz="1200" b="1" baseline="0">
              <a:solidFill>
                <a:schemeClr val="bg1"/>
              </a:solidFill>
            </a:rPr>
            <a:t> A lists down subjects taught by Female and Male Teachers.</a:t>
          </a:r>
        </a:p>
        <a:p>
          <a:pPr algn="l"/>
          <a:r>
            <a:rPr lang="en-IN" sz="1200" b="1" baseline="0">
              <a:solidFill>
                <a:schemeClr val="bg1"/>
              </a:solidFill>
            </a:rPr>
            <a:t>Find the subjects which Female teachers teach but male teachers don't teach and vice versa.</a:t>
          </a:r>
          <a:endParaRPr lang="en-IN" sz="1200" b="1">
            <a:solidFill>
              <a:schemeClr val="bg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527050</xdr:colOff>
      <xdr:row>5</xdr:row>
      <xdr:rowOff>111125</xdr:rowOff>
    </xdr:from>
    <xdr:to>
      <xdr:col>15</xdr:col>
      <xdr:colOff>422275</xdr:colOff>
      <xdr:row>21</xdr:row>
      <xdr:rowOff>136525</xdr:rowOff>
    </xdr:to>
    <xdr:sp macro="" textlink="">
      <xdr:nvSpPr>
        <xdr:cNvPr id="2" name="TextBox 1">
          <a:extLst>
            <a:ext uri="{FF2B5EF4-FFF2-40B4-BE49-F238E27FC236}">
              <a16:creationId xmlns:a16="http://schemas.microsoft.com/office/drawing/2014/main" id="{33C527F0-1570-417D-82B3-051A00DDCCFE}"/>
            </a:ext>
          </a:extLst>
        </xdr:cNvPr>
        <xdr:cNvSpPr txBox="1"/>
      </xdr:nvSpPr>
      <xdr:spPr>
        <a:xfrm>
          <a:off x="6013450" y="1025525"/>
          <a:ext cx="3552825" cy="2951480"/>
        </a:xfrm>
        <a:prstGeom prst="rect">
          <a:avLst/>
        </a:prstGeom>
        <a:solidFill>
          <a:srgbClr val="FFC000"/>
        </a:solidFill>
        <a:ln w="38100" cmpd="sng">
          <a:solidFill>
            <a:schemeClr val="lt1">
              <a:shade val="50000"/>
            </a:schemeClr>
          </a:solidFill>
        </a:ln>
        <a:effectLst>
          <a:outerShdw blurRad="50800" dist="38100" dir="8100000" algn="tr"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Provide a formula to list down all valid</a:t>
          </a:r>
          <a:r>
            <a:rPr lang="en-IN" sz="1200" b="1" baseline="0">
              <a:solidFill>
                <a:schemeClr val="bg1"/>
              </a:solidFill>
            </a:rPr>
            <a:t> EAN-13 numbers.</a:t>
          </a:r>
          <a:endParaRPr lang="en-IN" sz="1200" b="1">
            <a:solidFill>
              <a:schemeClr val="bg1"/>
            </a:solidFill>
          </a:endParaRPr>
        </a:p>
        <a:p>
          <a:r>
            <a:rPr lang="en-IN" sz="1200" b="1">
              <a:solidFill>
                <a:schemeClr val="bg1"/>
              </a:solidFill>
            </a:rPr>
            <a:t>EAN-13 numbers are 13 digits and last digit is checksum digit. To calculate checksum digit</a:t>
          </a:r>
        </a:p>
        <a:p>
          <a:r>
            <a:rPr lang="en-IN" sz="1200" b="1">
              <a:solidFill>
                <a:schemeClr val="bg1"/>
              </a:solidFill>
            </a:rPr>
            <a:t>1. Take first 12 digits</a:t>
          </a:r>
        </a:p>
        <a:p>
          <a:r>
            <a:rPr lang="en-IN" sz="1200" b="1">
              <a:solidFill>
                <a:schemeClr val="bg1"/>
              </a:solidFill>
            </a:rPr>
            <a:t>2. Sum all digits at odd positions</a:t>
          </a:r>
          <a:r>
            <a:rPr lang="en-IN" sz="1200" b="1" baseline="0">
              <a:solidFill>
                <a:schemeClr val="bg1"/>
              </a:solidFill>
            </a:rPr>
            <a:t> (starting from left)</a:t>
          </a:r>
          <a:endParaRPr lang="en-IN" sz="1200" b="1">
            <a:solidFill>
              <a:schemeClr val="bg1"/>
            </a:solidFill>
          </a:endParaRPr>
        </a:p>
        <a:p>
          <a:r>
            <a:rPr lang="en-IN" sz="1200" b="1">
              <a:solidFill>
                <a:schemeClr val="bg1"/>
              </a:solidFill>
            </a:rPr>
            <a:t>3. Sum all digits at even positions. Multiply by 3 the result of sum at even positions.</a:t>
          </a:r>
        </a:p>
        <a:p>
          <a:r>
            <a:rPr lang="en-IN" sz="1200" b="1">
              <a:solidFill>
                <a:schemeClr val="bg1"/>
              </a:solidFill>
            </a:rPr>
            <a:t>4. Sum the results of step 2 and 3.</a:t>
          </a:r>
        </a:p>
        <a:p>
          <a:r>
            <a:rPr lang="en-IN" sz="1200" b="1">
              <a:solidFill>
                <a:schemeClr val="bg1"/>
              </a:solidFill>
            </a:rPr>
            <a:t>5. Take the last digit i.e. unit digit of the answer of step 4.</a:t>
          </a:r>
        </a:p>
        <a:p>
          <a:r>
            <a:rPr lang="en-IN" sz="1200" b="1">
              <a:solidFill>
                <a:schemeClr val="bg1"/>
              </a:solidFill>
            </a:rPr>
            <a:t>6. If this is 0, then 0 is checksum otherwise 10 minus Result of step 5 is checksum.</a:t>
          </a:r>
        </a:p>
        <a:p>
          <a:r>
            <a:rPr lang="en-IN" sz="1200" b="1">
              <a:solidFill>
                <a:schemeClr val="bg1"/>
              </a:solidFill>
            </a:rPr>
            <a:t>This checksum digit has to be equal to 13th digit for a valid EAN-13 number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457200</xdr:colOff>
      <xdr:row>3</xdr:row>
      <xdr:rowOff>180974</xdr:rowOff>
    </xdr:from>
    <xdr:to>
      <xdr:col>12</xdr:col>
      <xdr:colOff>2781300</xdr:colOff>
      <xdr:row>16</xdr:row>
      <xdr:rowOff>9524</xdr:rowOff>
    </xdr:to>
    <xdr:sp macro="" textlink="">
      <xdr:nvSpPr>
        <xdr:cNvPr id="2" name="Thought Bubble: Cloud 1">
          <a:extLst>
            <a:ext uri="{FF2B5EF4-FFF2-40B4-BE49-F238E27FC236}">
              <a16:creationId xmlns:a16="http://schemas.microsoft.com/office/drawing/2014/main" id="{B7A841DF-6998-48B7-A1A6-95742D007152}"/>
            </a:ext>
          </a:extLst>
        </xdr:cNvPr>
        <xdr:cNvSpPr/>
      </xdr:nvSpPr>
      <xdr:spPr>
        <a:xfrm>
          <a:off x="5943600" y="729614"/>
          <a:ext cx="1981200" cy="2205990"/>
        </a:xfrm>
        <a:prstGeom prst="cloudCallout">
          <a:avLst>
            <a:gd name="adj1" fmla="val 50777"/>
            <a:gd name="adj2" fmla="val -10222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Align</a:t>
          </a:r>
          <a:r>
            <a:rPr lang="en-IN" sz="1200" b="1" baseline="0"/>
            <a:t> the names under their respective cities.</a:t>
          </a:r>
        </a:p>
        <a:p>
          <a:pPr algn="l"/>
          <a:r>
            <a:rPr lang="en-IN" sz="1200" b="1" baseline="0"/>
            <a:t>List of cities should not be hard-coded but generated from column B. Respective names under the city would come from column A.</a:t>
          </a:r>
          <a:endParaRPr lang="en-IN" sz="12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150052</xdr:colOff>
      <xdr:row>4</xdr:row>
      <xdr:rowOff>144531</xdr:rowOff>
    </xdr:from>
    <xdr:to>
      <xdr:col>19</xdr:col>
      <xdr:colOff>492401</xdr:colOff>
      <xdr:row>15</xdr:row>
      <xdr:rowOff>1657</xdr:rowOff>
    </xdr:to>
    <xdr:sp macro="" textlink="">
      <xdr:nvSpPr>
        <xdr:cNvPr id="2" name="Thought Bubble: Cloud 1">
          <a:extLst>
            <a:ext uri="{FF2B5EF4-FFF2-40B4-BE49-F238E27FC236}">
              <a16:creationId xmlns:a16="http://schemas.microsoft.com/office/drawing/2014/main" id="{DAE81942-29E1-4E2D-8C33-B0ABA150EB64}"/>
            </a:ext>
          </a:extLst>
        </xdr:cNvPr>
        <xdr:cNvSpPr/>
      </xdr:nvSpPr>
      <xdr:spPr>
        <a:xfrm>
          <a:off x="8752922" y="895488"/>
          <a:ext cx="5113131" cy="1933299"/>
        </a:xfrm>
        <a:prstGeom prst="cloudCallout">
          <a:avLst>
            <a:gd name="adj1" fmla="val 46172"/>
            <a:gd name="adj2" fmla="val -8019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Find the average cost between the pair</a:t>
          </a:r>
          <a:r>
            <a:rPr lang="en-IN" sz="1200" b="1" baseline="0">
              <a:solidFill>
                <a:schemeClr val="tx1"/>
              </a:solidFill>
            </a:rPr>
            <a:t> of cities.</a:t>
          </a:r>
        </a:p>
        <a:p>
          <a:pPr algn="l"/>
          <a:r>
            <a:rPr lang="en-IN" sz="1200" b="1" baseline="0">
              <a:solidFill>
                <a:schemeClr val="tx1"/>
              </a:solidFill>
            </a:rPr>
            <a:t>Sorting of pair need to be in alphabetic order. Hence, it has to be Oslo - Zurich not Zurich - Oslo.</a:t>
          </a:r>
        </a:p>
        <a:p>
          <a:pPr algn="l"/>
          <a:r>
            <a:rPr lang="en-IN" sz="1200" b="1" baseline="0">
              <a:solidFill>
                <a:schemeClr val="tx1"/>
              </a:solidFill>
            </a:rPr>
            <a:t>Sort final result on Average Cost Descending.</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187326</xdr:colOff>
      <xdr:row>2</xdr:row>
      <xdr:rowOff>114299</xdr:rowOff>
    </xdr:from>
    <xdr:to>
      <xdr:col>18</xdr:col>
      <xdr:colOff>57151</xdr:colOff>
      <xdr:row>18</xdr:row>
      <xdr:rowOff>38100</xdr:rowOff>
    </xdr:to>
    <xdr:sp macro="" textlink="">
      <xdr:nvSpPr>
        <xdr:cNvPr id="2" name="Rectangle: Rounded Corners 1">
          <a:extLst>
            <a:ext uri="{FF2B5EF4-FFF2-40B4-BE49-F238E27FC236}">
              <a16:creationId xmlns:a16="http://schemas.microsoft.com/office/drawing/2014/main" id="{48A446F9-16C5-41FC-834E-548A89F2179E}"/>
            </a:ext>
          </a:extLst>
        </xdr:cNvPr>
        <xdr:cNvSpPr/>
      </xdr:nvSpPr>
      <xdr:spPr>
        <a:xfrm>
          <a:off x="5064126" y="480059"/>
          <a:ext cx="5965825" cy="2849881"/>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From column A, find 2 numbers</a:t>
          </a:r>
          <a:r>
            <a:rPr lang="en-IN" sz="1200" b="1" baseline="0">
              <a:solidFill>
                <a:schemeClr val="tx1"/>
              </a:solidFill>
            </a:rPr>
            <a:t> which when summed </a:t>
          </a:r>
        </a:p>
        <a:p>
          <a:pPr algn="l"/>
          <a:r>
            <a:rPr lang="en-IN" sz="1200" b="1" baseline="0">
              <a:solidFill>
                <a:schemeClr val="tx1"/>
              </a:solidFill>
            </a:rPr>
            <a:t>give the sum as in column C.</a:t>
          </a:r>
        </a:p>
        <a:p>
          <a:pPr algn="l"/>
          <a:r>
            <a:rPr lang="en-IN" sz="1200" b="1" baseline="0">
              <a:solidFill>
                <a:schemeClr val="tx1"/>
              </a:solidFill>
            </a:rPr>
            <a:t>There can be mulitple answers possible, as a sample I have picked up the first occuring answer.</a:t>
          </a:r>
        </a:p>
        <a:p>
          <a:pPr algn="l"/>
          <a:r>
            <a:rPr lang="en-IN" sz="1200" b="1" baseline="0">
              <a:solidFill>
                <a:schemeClr val="tx1"/>
              </a:solidFill>
            </a:rPr>
            <a:t>For example, 9 can be generated from</a:t>
          </a:r>
        </a:p>
        <a:p>
          <a:pPr algn="l"/>
          <a:r>
            <a:rPr lang="en-IN" sz="1200" b="1" baseline="0">
              <a:solidFill>
                <a:schemeClr val="tx1"/>
              </a:solidFill>
            </a:rPr>
            <a:t>1+8, 2+7, 3+6, 4+5 = I picked up 1+8 as the answer.</a:t>
          </a:r>
        </a:p>
        <a:p>
          <a:pPr algn="l"/>
          <a:r>
            <a:rPr lang="en-IN" sz="1200" b="1" baseline="0">
              <a:solidFill>
                <a:schemeClr val="tx1"/>
              </a:solidFill>
            </a:rPr>
            <a:t>If you want you can pick up any other combination as well.</a:t>
          </a:r>
        </a:p>
        <a:p>
          <a:pPr algn="l"/>
          <a:r>
            <a:rPr lang="en-IN" sz="1200" b="1" baseline="0">
              <a:solidFill>
                <a:schemeClr val="tx1"/>
              </a:solidFill>
            </a:rPr>
            <a:t>Only restriction is that digits should not be repeated. Hence 8 should not be generated through 4+4 but through 1+7, 2+6, 3+5.</a:t>
          </a:r>
          <a:endParaRPr lang="en-IN" sz="1200" b="1">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438150</xdr:colOff>
      <xdr:row>12</xdr:row>
      <xdr:rowOff>123825</xdr:rowOff>
    </xdr:from>
    <xdr:to>
      <xdr:col>10</xdr:col>
      <xdr:colOff>139700</xdr:colOff>
      <xdr:row>23</xdr:row>
      <xdr:rowOff>155575</xdr:rowOff>
    </xdr:to>
    <xdr:sp macro="" textlink="">
      <xdr:nvSpPr>
        <xdr:cNvPr id="2" name="Thought Bubble: Cloud 1">
          <a:extLst>
            <a:ext uri="{FF2B5EF4-FFF2-40B4-BE49-F238E27FC236}">
              <a16:creationId xmlns:a16="http://schemas.microsoft.com/office/drawing/2014/main" id="{9C90109D-173D-4E18-9488-DF43E973D59C}"/>
            </a:ext>
          </a:extLst>
        </xdr:cNvPr>
        <xdr:cNvSpPr/>
      </xdr:nvSpPr>
      <xdr:spPr>
        <a:xfrm>
          <a:off x="1657350" y="2318385"/>
          <a:ext cx="4578350" cy="2043430"/>
        </a:xfrm>
        <a:prstGeom prst="cloudCallout">
          <a:avLst>
            <a:gd name="adj1" fmla="val 52379"/>
            <a:gd name="adj2" fmla="val -95751"/>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Extract the</a:t>
          </a:r>
          <a:r>
            <a:rPr lang="en-IN" sz="1200" b="1" baseline="0">
              <a:solidFill>
                <a:sysClr val="windowText" lastClr="000000"/>
              </a:solidFill>
            </a:rPr>
            <a:t> negative numbers and sum them from the given strings.</a:t>
          </a:r>
        </a:p>
        <a:p>
          <a:pPr algn="l"/>
          <a:r>
            <a:rPr lang="en-IN" sz="1200" b="1" baseline="0">
              <a:solidFill>
                <a:sysClr val="windowText" lastClr="000000"/>
              </a:solidFill>
            </a:rPr>
            <a:t>Hence if string is</a:t>
          </a:r>
        </a:p>
        <a:p>
          <a:pPr algn="l"/>
          <a:r>
            <a:rPr lang="en-IN" sz="1200" b="1" baseline="0">
              <a:solidFill>
                <a:sysClr val="windowText" lastClr="000000"/>
              </a:solidFill>
            </a:rPr>
            <a:t>"qw-56&amp;34-09wtey", then negative numbers are -56 and -09 and sum of these will be -65.</a:t>
          </a:r>
          <a:endParaRPr lang="en-IN" sz="1200" b="1">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1489075</xdr:colOff>
      <xdr:row>10</xdr:row>
      <xdr:rowOff>0</xdr:rowOff>
    </xdr:from>
    <xdr:to>
      <xdr:col>5</xdr:col>
      <xdr:colOff>1995237</xdr:colOff>
      <xdr:row>18</xdr:row>
      <xdr:rowOff>120316</xdr:rowOff>
    </xdr:to>
    <xdr:sp macro="" textlink="">
      <xdr:nvSpPr>
        <xdr:cNvPr id="2" name="Rectangle: Rounded Corners 1">
          <a:extLst>
            <a:ext uri="{FF2B5EF4-FFF2-40B4-BE49-F238E27FC236}">
              <a16:creationId xmlns:a16="http://schemas.microsoft.com/office/drawing/2014/main" id="{B95A8A5E-F9F4-45A6-8A5E-4E7B9B0AE2B9}"/>
            </a:ext>
          </a:extLst>
        </xdr:cNvPr>
        <xdr:cNvSpPr/>
      </xdr:nvSpPr>
      <xdr:spPr>
        <a:xfrm>
          <a:off x="2712286" y="1985211"/>
          <a:ext cx="4566819" cy="15641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200" b="1">
              <a:solidFill>
                <a:schemeClr val="lt1"/>
              </a:solidFill>
              <a:effectLst/>
              <a:latin typeface="+mn-lt"/>
              <a:ea typeface="+mn-ea"/>
              <a:cs typeface="+mn-cs"/>
            </a:rPr>
            <a:t>Generate n Fibonacci strings</a:t>
          </a:r>
          <a:r>
            <a:rPr lang="en-IN" sz="1200" b="1" baseline="0">
              <a:solidFill>
                <a:schemeClr val="lt1"/>
              </a:solidFill>
              <a:effectLst/>
              <a:latin typeface="+mn-lt"/>
              <a:ea typeface="+mn-ea"/>
              <a:cs typeface="+mn-cs"/>
            </a:rPr>
            <a:t> for given first two terms.</a:t>
          </a:r>
          <a:endParaRPr lang="en-IN" sz="1200">
            <a:effectLst/>
          </a:endParaRPr>
        </a:p>
        <a:p>
          <a:r>
            <a:rPr lang="en-IN" sz="1200" b="1">
              <a:solidFill>
                <a:schemeClr val="lt1"/>
              </a:solidFill>
              <a:effectLst/>
              <a:latin typeface="+mn-lt"/>
              <a:ea typeface="+mn-ea"/>
              <a:cs typeface="+mn-cs"/>
            </a:rPr>
            <a:t>In</a:t>
          </a:r>
          <a:r>
            <a:rPr lang="en-IN" sz="1200" b="1" baseline="0">
              <a:solidFill>
                <a:schemeClr val="lt1"/>
              </a:solidFill>
              <a:effectLst/>
              <a:latin typeface="+mn-lt"/>
              <a:ea typeface="+mn-ea"/>
              <a:cs typeface="+mn-cs"/>
            </a:rPr>
            <a:t> Fibonacci numbers, term Tn = T(n-2)+T(n-1)</a:t>
          </a:r>
          <a:endParaRPr lang="en-IN" sz="1200">
            <a:effectLst/>
          </a:endParaRPr>
        </a:p>
        <a:p>
          <a:r>
            <a:rPr lang="en-IN" sz="1200" b="1" baseline="0">
              <a:solidFill>
                <a:schemeClr val="lt1"/>
              </a:solidFill>
              <a:effectLst/>
              <a:latin typeface="+mn-lt"/>
              <a:ea typeface="+mn-ea"/>
              <a:cs typeface="+mn-cs"/>
            </a:rPr>
            <a:t>In the same way, in Fibonacci strings</a:t>
          </a:r>
          <a:endParaRPr lang="en-IN" sz="1200">
            <a:effectLst/>
          </a:endParaRPr>
        </a:p>
        <a:p>
          <a:r>
            <a:rPr lang="en-IN" sz="1200" b="1" baseline="0">
              <a:solidFill>
                <a:schemeClr val="lt1"/>
              </a:solidFill>
              <a:effectLst/>
              <a:latin typeface="+mn-lt"/>
              <a:ea typeface="+mn-ea"/>
              <a:cs typeface="+mn-cs"/>
            </a:rPr>
            <a:t>Tn = T(n-2) &amp; T(n-1) where &amp; is the concatenation operator.</a:t>
          </a:r>
          <a:endParaRPr lang="en-IN" sz="1200">
            <a:effectLst/>
          </a:endParaRPr>
        </a:p>
        <a:p>
          <a:r>
            <a:rPr lang="en-IN" sz="1200" b="1" baseline="0">
              <a:solidFill>
                <a:schemeClr val="lt1"/>
              </a:solidFill>
              <a:effectLst/>
              <a:latin typeface="+mn-lt"/>
              <a:ea typeface="+mn-ea"/>
              <a:cs typeface="+mn-cs"/>
            </a:rPr>
            <a:t>Hence, if first two terms are s &amp; t then Fibonacci strings will be </a:t>
          </a:r>
          <a:endParaRPr lang="en-IN" sz="1200">
            <a:effectLst/>
          </a:endParaRPr>
        </a:p>
        <a:p>
          <a:r>
            <a:rPr lang="en-IN" sz="1200" b="1" baseline="0">
              <a:solidFill>
                <a:schemeClr val="lt1"/>
              </a:solidFill>
              <a:effectLst/>
              <a:latin typeface="+mn-lt"/>
              <a:ea typeface="+mn-ea"/>
              <a:cs typeface="+mn-cs"/>
            </a:rPr>
            <a:t>s, t, st, tst, sttst and so on.</a:t>
          </a:r>
          <a:endParaRPr lang="en-IN" sz="1200">
            <a:effectLst/>
          </a:endParaRPr>
        </a:p>
        <a:p>
          <a:pPr algn="l"/>
          <a:endParaRPr lang="en-IN" sz="12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546100</xdr:colOff>
      <xdr:row>12</xdr:row>
      <xdr:rowOff>165100</xdr:rowOff>
    </xdr:from>
    <xdr:to>
      <xdr:col>12</xdr:col>
      <xdr:colOff>400050</xdr:colOff>
      <xdr:row>25</xdr:row>
      <xdr:rowOff>152400</xdr:rowOff>
    </xdr:to>
    <xdr:sp macro="" textlink="">
      <xdr:nvSpPr>
        <xdr:cNvPr id="2" name="Rectangle: Rounded Corners 1">
          <a:extLst>
            <a:ext uri="{FF2B5EF4-FFF2-40B4-BE49-F238E27FC236}">
              <a16:creationId xmlns:a16="http://schemas.microsoft.com/office/drawing/2014/main" id="{D18801E7-AE80-4FBE-8C5C-6A0CCF5F94E9}"/>
            </a:ext>
          </a:extLst>
        </xdr:cNvPr>
        <xdr:cNvSpPr/>
      </xdr:nvSpPr>
      <xdr:spPr>
        <a:xfrm>
          <a:off x="2374900" y="2359660"/>
          <a:ext cx="5340350" cy="2364740"/>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rgbClr val="C00000"/>
              </a:solidFill>
            </a:rPr>
            <a:t>Generate all the numbers between From and To.</a:t>
          </a:r>
        </a:p>
        <a:p>
          <a:pPr algn="l"/>
          <a:r>
            <a:rPr lang="en-IN" sz="1200" b="1">
              <a:solidFill>
                <a:schemeClr val="tx1"/>
              </a:solidFill>
            </a:rPr>
            <a:t>You will need to sum the length of English language words for individual digits.</a:t>
          </a:r>
        </a:p>
        <a:p>
          <a:pPr algn="l"/>
          <a:r>
            <a:rPr lang="en-IN" sz="1200" b="1">
              <a:solidFill>
                <a:srgbClr val="C00000"/>
              </a:solidFill>
            </a:rPr>
            <a:t>Hence if From is 5 and To is 12.</a:t>
          </a:r>
        </a:p>
        <a:p>
          <a:pPr algn="l"/>
          <a:r>
            <a:rPr lang="en-IN" sz="1200" b="1">
              <a:solidFill>
                <a:srgbClr val="C00000"/>
              </a:solidFill>
            </a:rPr>
            <a:t>The numbers between them are 5, 6, 7, 8, 9, 10, 11, 12. Out of which 10, 11 and 12 will be further split into 1, 0 and 1, 1 and 1, 2.</a:t>
          </a:r>
        </a:p>
        <a:p>
          <a:pPr algn="l"/>
          <a:r>
            <a:rPr lang="en-IN" sz="1200" b="1">
              <a:solidFill>
                <a:srgbClr val="C00000"/>
              </a:solidFill>
            </a:rPr>
            <a:t>Hence you have 5, 6, 7, 8, 9, 1, 0, 1, 1, 1, 2.</a:t>
          </a:r>
        </a:p>
        <a:p>
          <a:pPr algn="l"/>
          <a:r>
            <a:rPr lang="en-IN" sz="1200" b="1">
              <a:solidFill>
                <a:srgbClr val="C00000"/>
              </a:solidFill>
            </a:rPr>
            <a:t>Now 0-Zero, 1-One, 2-Two, 3-Three, 4-Four, 5-Five.......9-Nine.</a:t>
          </a:r>
        </a:p>
        <a:p>
          <a:pPr algn="l"/>
          <a:r>
            <a:rPr lang="en-IN" sz="1200" b="1">
              <a:solidFill>
                <a:srgbClr val="C00000"/>
              </a:solidFill>
            </a:rPr>
            <a:t>Hence lengths of these are 0-4, 1-3, 2-3, 3-5, 4-4, 5-4, 6-3, 7-5, 8-5 and 9-4.</a:t>
          </a:r>
        </a:p>
        <a:p>
          <a:pPr algn="l"/>
          <a:r>
            <a:rPr lang="en-IN" sz="1200" b="1">
              <a:solidFill>
                <a:srgbClr val="C00000"/>
              </a:solidFill>
            </a:rPr>
            <a:t>Hence, sum in case of 5 to 12 is (which</a:t>
          </a:r>
          <a:r>
            <a:rPr lang="en-IN" sz="1200" b="1" baseline="0">
              <a:solidFill>
                <a:srgbClr val="C00000"/>
              </a:solidFill>
            </a:rPr>
            <a:t> is </a:t>
          </a:r>
          <a:r>
            <a:rPr lang="en-IN" sz="1100" b="1">
              <a:solidFill>
                <a:srgbClr val="C00000"/>
              </a:solidFill>
              <a:effectLst/>
              <a:latin typeface="+mn-lt"/>
              <a:ea typeface="+mn-ea"/>
              <a:cs typeface="+mn-cs"/>
            </a:rPr>
            <a:t>5, 6, 7, 8, 9, 1, 0, 1, 1, 1, 2)</a:t>
          </a:r>
          <a:endParaRPr lang="en-IN" sz="1200" b="1">
            <a:solidFill>
              <a:srgbClr val="C00000"/>
            </a:solidFill>
          </a:endParaRPr>
        </a:p>
        <a:p>
          <a:pPr algn="l"/>
          <a:r>
            <a:rPr lang="en-IN" sz="1200" b="1">
              <a:solidFill>
                <a:srgbClr val="C00000"/>
              </a:solidFill>
            </a:rPr>
            <a:t>4+3+5+5+4+3+4+3+3+3+3 = 40</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14</xdr:col>
      <xdr:colOff>80982</xdr:colOff>
      <xdr:row>20</xdr:row>
      <xdr:rowOff>81066</xdr:rowOff>
    </xdr:from>
    <xdr:to>
      <xdr:col>20</xdr:col>
      <xdr:colOff>462766</xdr:colOff>
      <xdr:row>32</xdr:row>
      <xdr:rowOff>148071</xdr:rowOff>
    </xdr:to>
    <xdr:sp macro="" textlink="">
      <xdr:nvSpPr>
        <xdr:cNvPr id="2" name="Thought Bubble: Cloud 1">
          <a:extLst>
            <a:ext uri="{FF2B5EF4-FFF2-40B4-BE49-F238E27FC236}">
              <a16:creationId xmlns:a16="http://schemas.microsoft.com/office/drawing/2014/main" id="{6AE39CF1-FDC3-4404-9A8C-E36D2E0E90F2}"/>
            </a:ext>
          </a:extLst>
        </xdr:cNvPr>
        <xdr:cNvSpPr/>
      </xdr:nvSpPr>
      <xdr:spPr>
        <a:xfrm>
          <a:off x="12075060" y="3643663"/>
          <a:ext cx="4063135" cy="2204564"/>
        </a:xfrm>
        <a:prstGeom prst="cloudCallout">
          <a:avLst>
            <a:gd name="adj1" fmla="val 57283"/>
            <a:gd name="adj2" fmla="val -81721"/>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Extract the group of numbers from A2:A11 and list the top 3 unique maximum and minimum</a:t>
          </a:r>
          <a:r>
            <a:rPr lang="en-IN" sz="1200" b="1" baseline="0"/>
            <a:t> numbers.</a:t>
          </a:r>
        </a:p>
        <a:p>
          <a:pPr algn="l"/>
          <a:r>
            <a:rPr lang="en-IN" sz="1200" b="1"/>
            <a:t>For example - A5A36449EYU9C577AAAQ - This</a:t>
          </a:r>
          <a:r>
            <a:rPr lang="en-IN" sz="1200" b="1" baseline="0"/>
            <a:t> has following groups of numbers</a:t>
          </a:r>
        </a:p>
        <a:p>
          <a:pPr algn="l"/>
          <a:r>
            <a:rPr lang="en-IN" sz="1200" b="1" baseline="0"/>
            <a:t>5, 36449, 9, 577</a:t>
          </a:r>
          <a:endParaRPr lang="en-IN" sz="1200" b="1"/>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311150</xdr:colOff>
      <xdr:row>0</xdr:row>
      <xdr:rowOff>180975</xdr:rowOff>
    </xdr:from>
    <xdr:to>
      <xdr:col>20</xdr:col>
      <xdr:colOff>361950</xdr:colOff>
      <xdr:row>16</xdr:row>
      <xdr:rowOff>0</xdr:rowOff>
    </xdr:to>
    <xdr:sp macro="" textlink="">
      <xdr:nvSpPr>
        <xdr:cNvPr id="2" name="Thought Bubble: Cloud 1">
          <a:extLst>
            <a:ext uri="{FF2B5EF4-FFF2-40B4-BE49-F238E27FC236}">
              <a16:creationId xmlns:a16="http://schemas.microsoft.com/office/drawing/2014/main" id="{1F913103-571D-430C-8C47-4CBE930DF635}"/>
            </a:ext>
          </a:extLst>
        </xdr:cNvPr>
        <xdr:cNvSpPr/>
      </xdr:nvSpPr>
      <xdr:spPr>
        <a:xfrm>
          <a:off x="7016750" y="180975"/>
          <a:ext cx="5537200" cy="2745105"/>
        </a:xfrm>
        <a:prstGeom prst="cloudCallout">
          <a:avLst>
            <a:gd name="adj1" fmla="val -72461"/>
            <a:gd name="adj2" fmla="val -39301"/>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200" b="1"/>
            <a:t>A binary string</a:t>
          </a:r>
          <a:r>
            <a:rPr lang="en-IN" sz="1200" b="1" baseline="0"/>
            <a:t> is beautiful if it contains both 0 &amp; 1 alternately.</a:t>
          </a:r>
          <a:r>
            <a:rPr lang="en-IN" sz="1200" b="1" baseline="0">
              <a:solidFill>
                <a:schemeClr val="lt1"/>
              </a:solidFill>
              <a:effectLst/>
              <a:latin typeface="+mn-lt"/>
              <a:ea typeface="+mn-ea"/>
              <a:cs typeface="+mn-cs"/>
            </a:rPr>
            <a:t>. Hence, only 1 or 0 is not a beautiful string.</a:t>
          </a:r>
          <a:endParaRPr lang="en-IN" sz="1200">
            <a:effectLst/>
          </a:endParaRPr>
        </a:p>
        <a:p>
          <a:pPr algn="l"/>
          <a:r>
            <a:rPr lang="en-IN" sz="1200" b="1" baseline="0"/>
            <a:t>01, 10, 010, 101010 are beautiful strings as 1 &amp; 0 appear alternately.</a:t>
          </a:r>
        </a:p>
        <a:p>
          <a:pPr algn="l"/>
          <a:r>
            <a:rPr lang="en-IN" sz="1200" b="1" baseline="0"/>
            <a:t>110, 001, 10100 are not </a:t>
          </a:r>
          <a:r>
            <a:rPr lang="en-IN" sz="1200" b="1" baseline="0">
              <a:solidFill>
                <a:schemeClr val="lt1"/>
              </a:solidFill>
              <a:effectLst/>
              <a:latin typeface="+mn-lt"/>
              <a:ea typeface="+mn-ea"/>
              <a:cs typeface="+mn-cs"/>
            </a:rPr>
            <a:t>beautiful strings as 1 &amp; 0 don't appear alternately</a:t>
          </a:r>
          <a:r>
            <a:rPr lang="en-IN" sz="1200" b="1" baseline="0"/>
            <a:t>.</a:t>
          </a:r>
        </a:p>
        <a:p>
          <a:pPr algn="l"/>
          <a:r>
            <a:rPr lang="en-IN" sz="1200" b="1" baseline="0">
              <a:solidFill>
                <a:schemeClr val="tx1"/>
              </a:solidFill>
            </a:rPr>
            <a:t>Provide a formula to list all beautiful strings from A2:A10.</a:t>
          </a:r>
        </a:p>
        <a:p>
          <a:pPr algn="l"/>
          <a:endParaRPr lang="en-IN" sz="1200" b="1"/>
        </a:p>
      </xdr:txBody>
    </xdr:sp>
    <xdr:clientData/>
  </xdr:twoCellAnchor>
</xdr:wsDr>
</file>

<file path=xl/drawings/drawing19.xml><?xml version="1.0" encoding="utf-8"?>
<xdr:wsDr xmlns:xdr="http://schemas.openxmlformats.org/drawingml/2006/spreadsheetDrawing" xmlns:a="http://schemas.openxmlformats.org/drawingml/2006/main">
  <xdr:oneCellAnchor>
    <xdr:from>
      <xdr:col>1</xdr:col>
      <xdr:colOff>925158</xdr:colOff>
      <xdr:row>18</xdr:row>
      <xdr:rowOff>25550</xdr:rowOff>
    </xdr:from>
    <xdr:ext cx="3132987" cy="1361859"/>
    <xdr:pic>
      <xdr:nvPicPr>
        <xdr:cNvPr id="2" name="Picture 1">
          <a:extLst>
            <a:ext uri="{FF2B5EF4-FFF2-40B4-BE49-F238E27FC236}">
              <a16:creationId xmlns:a16="http://schemas.microsoft.com/office/drawing/2014/main" id="{D9C4F676-4E9E-4950-BE32-AC79EA0696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07746" y="3252844"/>
          <a:ext cx="3132987" cy="1361859"/>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64147744\Vijay\Excel\Blog\Challenge%20Solutions.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User\Desktop\Knowledge\Excel%20BI\Excel%20BI%20Problems%202.xlsx" TargetMode="External"/><Relationship Id="rId1" Type="http://schemas.openxmlformats.org/officeDocument/2006/relationships/externalLinkPath" Target="file:///C:\Users\User\Desktop\Knowledge\Excel%20BI\Excel%20BI%20Problems%2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User\Desktop\Knowledge\Excel%20BI\Excek%20BI%20Problems.xlsx" TargetMode="External"/><Relationship Id="rId1" Type="http://schemas.openxmlformats.org/officeDocument/2006/relationships/externalLinkPath" Target="file:///C:\Users\User\Desktop\Knowledge\Excel%20BI\Excek%20BI%20Probl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heet1"/>
      <sheetName val="91"/>
      <sheetName val="90"/>
      <sheetName val="89"/>
      <sheetName val="88"/>
      <sheetName val="87"/>
      <sheetName val="86"/>
      <sheetName val="85"/>
      <sheetName val="84"/>
      <sheetName val="83"/>
      <sheetName val="82"/>
      <sheetName val="81"/>
      <sheetName val="80"/>
      <sheetName val="79"/>
      <sheetName val="78"/>
      <sheetName val="77"/>
      <sheetName val="76"/>
      <sheetName val="Unsolved"/>
      <sheetName val="75"/>
      <sheetName val="74"/>
      <sheetName val="73"/>
      <sheetName val="72"/>
      <sheetName val="71"/>
      <sheetName val="70"/>
      <sheetName val="69"/>
      <sheetName val="68"/>
      <sheetName val="67"/>
      <sheetName val="66"/>
      <sheetName val="65"/>
      <sheetName val="64"/>
      <sheetName val="63"/>
      <sheetName val="62"/>
      <sheetName val="61"/>
      <sheetName val="60"/>
      <sheetName val="59"/>
      <sheetName val="58"/>
      <sheetName val="57"/>
      <sheetName val="56"/>
      <sheetName val="55"/>
      <sheetName val="54"/>
      <sheetName val="50"/>
      <sheetName val="49"/>
      <sheetName val="48"/>
      <sheetName val="47"/>
      <sheetName val="46"/>
      <sheetName val="45"/>
      <sheetName val="44"/>
      <sheetName val="43"/>
      <sheetName val="42"/>
      <sheetName val="41"/>
      <sheetName val="40"/>
      <sheetName val="39"/>
      <sheetName val="35"/>
      <sheetName val="34"/>
      <sheetName val="38"/>
      <sheetName val=" 31"/>
      <sheetName val="Sheet4"/>
      <sheetName val="37"/>
      <sheetName val="36"/>
      <sheetName val="35_1"/>
      <sheetName val="34_1"/>
      <sheetName val="33"/>
      <sheetName val="32"/>
      <sheetName val="31"/>
      <sheetName val="30"/>
      <sheetName val="29"/>
      <sheetName val="28"/>
      <sheetName val="27"/>
      <sheetName val="26"/>
      <sheetName val="25"/>
      <sheetName val="24"/>
      <sheetName val="23"/>
      <sheetName val="22"/>
      <sheetName val="21"/>
      <sheetName val="20"/>
      <sheetName val="Sheet2"/>
      <sheetName val="Sheet3"/>
      <sheetName val="24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88"/>
      <sheetName val="89"/>
      <sheetName val="90"/>
      <sheetName val="91"/>
      <sheetName val="92"/>
      <sheetName val="93"/>
      <sheetName val="94"/>
      <sheetName val="95"/>
      <sheetName val="98"/>
      <sheetName val="99"/>
      <sheetName val="100"/>
      <sheetName val="104"/>
      <sheetName val="107"/>
      <sheetName val="108"/>
      <sheetName val="110"/>
      <sheetName val="111"/>
      <sheetName val="113"/>
      <sheetName val="114"/>
      <sheetName val="117"/>
      <sheetName val="119"/>
      <sheetName val="121"/>
      <sheetName val="122"/>
      <sheetName val="123"/>
      <sheetName val="124"/>
      <sheetName val="125"/>
      <sheetName val="126"/>
      <sheetName val="127"/>
      <sheetName val="128"/>
      <sheetName val="129"/>
      <sheetName val="130"/>
      <sheetName val="131"/>
      <sheetName val="132"/>
      <sheetName val="134"/>
      <sheetName val="135"/>
      <sheetName val="136"/>
      <sheetName val="137"/>
      <sheetName val="138"/>
      <sheetName val="139"/>
      <sheetName val="140"/>
      <sheetName val="141"/>
      <sheetName val="142"/>
      <sheetName val="143"/>
      <sheetName val="144"/>
      <sheetName val="145"/>
      <sheetName val="146"/>
      <sheetName val="148"/>
      <sheetName val="149"/>
      <sheetName val="150"/>
      <sheetName val="152"/>
      <sheetName val="154"/>
      <sheetName val="155"/>
      <sheetName val="156"/>
      <sheetName val="157"/>
      <sheetName val="158"/>
      <sheetName val="160"/>
      <sheetName val="161"/>
      <sheetName val="164"/>
      <sheetName val="165"/>
      <sheetName val="166"/>
      <sheetName val="167"/>
      <sheetName val="Some Stuf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7">
          <cell r="I7" t="str">
            <v>a</v>
          </cell>
          <cell r="J7">
            <v>62</v>
          </cell>
        </row>
        <row r="8">
          <cell r="I8" t="str">
            <v>A</v>
          </cell>
          <cell r="J8">
            <v>61</v>
          </cell>
        </row>
        <row r="9">
          <cell r="I9" t="str">
            <v>b</v>
          </cell>
          <cell r="J9">
            <v>60</v>
          </cell>
        </row>
        <row r="10">
          <cell r="I10" t="str">
            <v>B</v>
          </cell>
          <cell r="J10">
            <v>59</v>
          </cell>
        </row>
        <row r="11">
          <cell r="I11" t="str">
            <v>c</v>
          </cell>
          <cell r="J11">
            <v>58</v>
          </cell>
        </row>
        <row r="12">
          <cell r="I12" t="str">
            <v>C</v>
          </cell>
          <cell r="J12">
            <v>57</v>
          </cell>
        </row>
        <row r="13">
          <cell r="I13" t="str">
            <v>d</v>
          </cell>
          <cell r="J13">
            <v>56</v>
          </cell>
        </row>
        <row r="14">
          <cell r="I14" t="str">
            <v>D</v>
          </cell>
          <cell r="J14">
            <v>55</v>
          </cell>
        </row>
        <row r="15">
          <cell r="I15" t="str">
            <v>e</v>
          </cell>
          <cell r="J15">
            <v>54</v>
          </cell>
        </row>
        <row r="16">
          <cell r="I16" t="str">
            <v>E</v>
          </cell>
          <cell r="J16">
            <v>53</v>
          </cell>
        </row>
        <row r="17">
          <cell r="I17" t="str">
            <v>f</v>
          </cell>
          <cell r="J17">
            <v>52</v>
          </cell>
        </row>
        <row r="18">
          <cell r="I18" t="str">
            <v>F</v>
          </cell>
          <cell r="J18">
            <v>51</v>
          </cell>
        </row>
        <row r="19">
          <cell r="I19" t="str">
            <v>g</v>
          </cell>
          <cell r="J19">
            <v>50</v>
          </cell>
        </row>
        <row r="20">
          <cell r="I20" t="str">
            <v>G</v>
          </cell>
          <cell r="J20">
            <v>49</v>
          </cell>
        </row>
        <row r="21">
          <cell r="I21" t="str">
            <v>h</v>
          </cell>
          <cell r="J21">
            <v>48</v>
          </cell>
        </row>
        <row r="22">
          <cell r="I22" t="str">
            <v>H</v>
          </cell>
          <cell r="J22">
            <v>47</v>
          </cell>
        </row>
        <row r="23">
          <cell r="I23" t="str">
            <v>i</v>
          </cell>
          <cell r="J23">
            <v>46</v>
          </cell>
        </row>
        <row r="24">
          <cell r="I24" t="str">
            <v>I</v>
          </cell>
          <cell r="J24">
            <v>45</v>
          </cell>
        </row>
        <row r="25">
          <cell r="I25" t="str">
            <v>j</v>
          </cell>
          <cell r="J25">
            <v>44</v>
          </cell>
        </row>
        <row r="26">
          <cell r="I26" t="str">
            <v>J</v>
          </cell>
          <cell r="J26">
            <v>43</v>
          </cell>
        </row>
        <row r="27">
          <cell r="I27" t="str">
            <v>k</v>
          </cell>
          <cell r="J27">
            <v>42</v>
          </cell>
        </row>
        <row r="28">
          <cell r="I28" t="str">
            <v>K</v>
          </cell>
          <cell r="J28">
            <v>41</v>
          </cell>
        </row>
        <row r="29">
          <cell r="I29" t="str">
            <v>l</v>
          </cell>
          <cell r="J29">
            <v>40</v>
          </cell>
        </row>
        <row r="30">
          <cell r="I30" t="str">
            <v>L</v>
          </cell>
          <cell r="J30">
            <v>39</v>
          </cell>
        </row>
        <row r="31">
          <cell r="I31" t="str">
            <v>m</v>
          </cell>
          <cell r="J31">
            <v>38</v>
          </cell>
        </row>
        <row r="32">
          <cell r="I32" t="str">
            <v>M</v>
          </cell>
          <cell r="J32">
            <v>37</v>
          </cell>
        </row>
        <row r="33">
          <cell r="I33" t="str">
            <v>n</v>
          </cell>
          <cell r="J33">
            <v>36</v>
          </cell>
        </row>
        <row r="34">
          <cell r="I34" t="str">
            <v>N</v>
          </cell>
          <cell r="J34">
            <v>35</v>
          </cell>
        </row>
        <row r="35">
          <cell r="I35" t="str">
            <v>o</v>
          </cell>
          <cell r="J35">
            <v>34</v>
          </cell>
        </row>
        <row r="36">
          <cell r="I36" t="str">
            <v>O</v>
          </cell>
          <cell r="J36">
            <v>33</v>
          </cell>
        </row>
        <row r="37">
          <cell r="I37" t="str">
            <v>p</v>
          </cell>
          <cell r="J37">
            <v>32</v>
          </cell>
        </row>
        <row r="38">
          <cell r="I38" t="str">
            <v>P</v>
          </cell>
          <cell r="J38">
            <v>31</v>
          </cell>
        </row>
        <row r="39">
          <cell r="I39" t="str">
            <v>q</v>
          </cell>
          <cell r="J39">
            <v>30</v>
          </cell>
        </row>
        <row r="40">
          <cell r="I40" t="str">
            <v>Q</v>
          </cell>
          <cell r="J40">
            <v>29</v>
          </cell>
        </row>
        <row r="41">
          <cell r="I41" t="str">
            <v>r</v>
          </cell>
          <cell r="J41">
            <v>28</v>
          </cell>
        </row>
        <row r="42">
          <cell r="I42" t="str">
            <v>R</v>
          </cell>
          <cell r="J42">
            <v>27</v>
          </cell>
        </row>
        <row r="43">
          <cell r="I43" t="str">
            <v>s</v>
          </cell>
          <cell r="J43">
            <v>26</v>
          </cell>
        </row>
        <row r="44">
          <cell r="I44" t="str">
            <v>S</v>
          </cell>
          <cell r="J44">
            <v>25</v>
          </cell>
        </row>
        <row r="45">
          <cell r="I45" t="str">
            <v>t</v>
          </cell>
          <cell r="J45">
            <v>24</v>
          </cell>
        </row>
        <row r="46">
          <cell r="I46" t="str">
            <v>T</v>
          </cell>
          <cell r="J46">
            <v>23</v>
          </cell>
        </row>
        <row r="47">
          <cell r="I47" t="str">
            <v>u</v>
          </cell>
          <cell r="J47">
            <v>22</v>
          </cell>
        </row>
        <row r="48">
          <cell r="I48" t="str">
            <v>U</v>
          </cell>
          <cell r="J48">
            <v>21</v>
          </cell>
        </row>
        <row r="49">
          <cell r="I49" t="str">
            <v>v</v>
          </cell>
          <cell r="J49">
            <v>20</v>
          </cell>
        </row>
        <row r="50">
          <cell r="I50" t="str">
            <v>V</v>
          </cell>
          <cell r="J50">
            <v>19</v>
          </cell>
        </row>
        <row r="51">
          <cell r="I51" t="str">
            <v>w</v>
          </cell>
          <cell r="J51">
            <v>18</v>
          </cell>
        </row>
        <row r="52">
          <cell r="I52" t="str">
            <v>W</v>
          </cell>
          <cell r="J52">
            <v>17</v>
          </cell>
        </row>
        <row r="53">
          <cell r="I53" t="str">
            <v>x</v>
          </cell>
          <cell r="J53">
            <v>16</v>
          </cell>
        </row>
        <row r="54">
          <cell r="I54" t="str">
            <v>X</v>
          </cell>
          <cell r="J54">
            <v>15</v>
          </cell>
        </row>
        <row r="55">
          <cell r="I55" t="str">
            <v>y</v>
          </cell>
          <cell r="J55">
            <v>14</v>
          </cell>
        </row>
        <row r="56">
          <cell r="I56" t="str">
            <v>Y</v>
          </cell>
          <cell r="J56">
            <v>13</v>
          </cell>
        </row>
        <row r="57">
          <cell r="I57" t="str">
            <v>z</v>
          </cell>
          <cell r="J57">
            <v>12</v>
          </cell>
        </row>
        <row r="58">
          <cell r="I58" t="str">
            <v>Z</v>
          </cell>
          <cell r="J58">
            <v>11</v>
          </cell>
        </row>
        <row r="59">
          <cell r="I59">
            <v>0</v>
          </cell>
          <cell r="J59">
            <v>10</v>
          </cell>
        </row>
        <row r="60">
          <cell r="I60">
            <v>1</v>
          </cell>
          <cell r="J60">
            <v>9</v>
          </cell>
        </row>
        <row r="61">
          <cell r="I61">
            <v>2</v>
          </cell>
          <cell r="J61">
            <v>8</v>
          </cell>
        </row>
        <row r="62">
          <cell r="I62">
            <v>3</v>
          </cell>
          <cell r="J62">
            <v>7</v>
          </cell>
        </row>
        <row r="63">
          <cell r="I63">
            <v>4</v>
          </cell>
          <cell r="J63">
            <v>6</v>
          </cell>
        </row>
        <row r="64">
          <cell r="I64">
            <v>5</v>
          </cell>
          <cell r="J64">
            <v>5</v>
          </cell>
        </row>
        <row r="65">
          <cell r="I65">
            <v>6</v>
          </cell>
          <cell r="J65">
            <v>4</v>
          </cell>
        </row>
        <row r="66">
          <cell r="I66">
            <v>7</v>
          </cell>
          <cell r="J66">
            <v>3</v>
          </cell>
        </row>
        <row r="67">
          <cell r="I67">
            <v>8</v>
          </cell>
          <cell r="J67">
            <v>2</v>
          </cell>
        </row>
        <row r="68">
          <cell r="I68">
            <v>9</v>
          </cell>
          <cell r="J68">
            <v>1</v>
          </cell>
        </row>
      </sheetData>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w.Quer."/>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6"/>
      <sheetName val="67"/>
      <sheetName val="68"/>
      <sheetName val="69"/>
      <sheetName val="70"/>
      <sheetName val="71"/>
      <sheetName val="72"/>
      <sheetName val="73"/>
      <sheetName val="74"/>
      <sheetName val="75"/>
      <sheetName val="76"/>
      <sheetName val="77"/>
      <sheetName val="78"/>
      <sheetName val="79"/>
      <sheetName val="80"/>
      <sheetName val="81"/>
      <sheetName val="82"/>
      <sheetName val="83"/>
      <sheetName val="84"/>
      <sheetName val="85"/>
      <sheetName val="86"/>
      <sheetName val="8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ow r="11">
          <cell r="A11" t="str">
            <v>A</v>
          </cell>
          <cell r="B11" t="str">
            <v>1</v>
          </cell>
          <cell r="C11" t="str">
            <v>1</v>
          </cell>
        </row>
        <row r="12">
          <cell r="A12" t="str">
            <v>B</v>
          </cell>
          <cell r="B12" t="str">
            <v>1</v>
          </cell>
          <cell r="C12" t="str">
            <v>2</v>
          </cell>
        </row>
        <row r="13">
          <cell r="A13" t="str">
            <v>C</v>
          </cell>
          <cell r="B13" t="str">
            <v>1</v>
          </cell>
          <cell r="C13" t="str">
            <v>3</v>
          </cell>
        </row>
        <row r="14">
          <cell r="A14" t="str">
            <v>D</v>
          </cell>
          <cell r="B14" t="str">
            <v>1</v>
          </cell>
          <cell r="C14" t="str">
            <v>4</v>
          </cell>
        </row>
        <row r="15">
          <cell r="A15" t="str">
            <v>E</v>
          </cell>
          <cell r="B15" t="str">
            <v>1</v>
          </cell>
          <cell r="C15" t="str">
            <v>5</v>
          </cell>
        </row>
        <row r="16">
          <cell r="A16" t="str">
            <v>F</v>
          </cell>
          <cell r="B16" t="str">
            <v>1</v>
          </cell>
          <cell r="C16" t="str">
            <v>6</v>
          </cell>
        </row>
        <row r="17">
          <cell r="A17" t="str">
            <v>G</v>
          </cell>
          <cell r="B17" t="str">
            <v>2</v>
          </cell>
          <cell r="C17" t="str">
            <v>1</v>
          </cell>
        </row>
        <row r="18">
          <cell r="A18" t="str">
            <v>H</v>
          </cell>
          <cell r="B18" t="str">
            <v>2</v>
          </cell>
          <cell r="C18" t="str">
            <v>2</v>
          </cell>
        </row>
        <row r="19">
          <cell r="A19" t="str">
            <v>I</v>
          </cell>
          <cell r="B19" t="str">
            <v>2</v>
          </cell>
          <cell r="C19" t="str">
            <v>3</v>
          </cell>
        </row>
        <row r="20">
          <cell r="A20" t="str">
            <v>J</v>
          </cell>
          <cell r="B20" t="str">
            <v>2</v>
          </cell>
          <cell r="C20" t="str">
            <v>4</v>
          </cell>
        </row>
        <row r="21">
          <cell r="A21" t="str">
            <v>K</v>
          </cell>
          <cell r="B21" t="str">
            <v>2</v>
          </cell>
          <cell r="C21" t="str">
            <v>5</v>
          </cell>
        </row>
        <row r="22">
          <cell r="A22" t="str">
            <v>L</v>
          </cell>
          <cell r="B22" t="str">
            <v>2</v>
          </cell>
          <cell r="C22" t="str">
            <v>6</v>
          </cell>
        </row>
        <row r="23">
          <cell r="A23" t="str">
            <v>M</v>
          </cell>
          <cell r="B23" t="str">
            <v>3</v>
          </cell>
          <cell r="C23" t="str">
            <v>1</v>
          </cell>
        </row>
        <row r="24">
          <cell r="A24" t="str">
            <v>N</v>
          </cell>
          <cell r="B24" t="str">
            <v>3</v>
          </cell>
          <cell r="C24" t="str">
            <v>2</v>
          </cell>
        </row>
        <row r="25">
          <cell r="A25" t="str">
            <v>O</v>
          </cell>
          <cell r="B25" t="str">
            <v>3</v>
          </cell>
          <cell r="C25" t="str">
            <v>3</v>
          </cell>
        </row>
        <row r="26">
          <cell r="A26" t="str">
            <v>P</v>
          </cell>
          <cell r="B26" t="str">
            <v>3</v>
          </cell>
          <cell r="C26" t="str">
            <v>4</v>
          </cell>
        </row>
        <row r="27">
          <cell r="A27" t="str">
            <v>Q</v>
          </cell>
          <cell r="B27" t="str">
            <v>3</v>
          </cell>
          <cell r="C27" t="str">
            <v>5</v>
          </cell>
        </row>
        <row r="28">
          <cell r="A28" t="str">
            <v>R</v>
          </cell>
          <cell r="B28" t="str">
            <v>3</v>
          </cell>
          <cell r="C28" t="str">
            <v>6</v>
          </cell>
        </row>
        <row r="29">
          <cell r="A29" t="str">
            <v>S</v>
          </cell>
          <cell r="B29" t="str">
            <v>4</v>
          </cell>
          <cell r="C29" t="str">
            <v>1</v>
          </cell>
        </row>
        <row r="30">
          <cell r="A30" t="str">
            <v>T</v>
          </cell>
          <cell r="B30" t="str">
            <v>4</v>
          </cell>
          <cell r="C30" t="str">
            <v>2</v>
          </cell>
        </row>
        <row r="31">
          <cell r="A31" t="str">
            <v>U</v>
          </cell>
          <cell r="B31" t="str">
            <v>4</v>
          </cell>
          <cell r="C31" t="str">
            <v>3</v>
          </cell>
        </row>
        <row r="32">
          <cell r="A32" t="str">
            <v>V</v>
          </cell>
          <cell r="B32" t="str">
            <v>4</v>
          </cell>
          <cell r="C32" t="str">
            <v>4</v>
          </cell>
        </row>
        <row r="33">
          <cell r="A33" t="str">
            <v>W</v>
          </cell>
          <cell r="B33" t="str">
            <v>4</v>
          </cell>
          <cell r="C33" t="str">
            <v>5</v>
          </cell>
        </row>
        <row r="34">
          <cell r="A34" t="str">
            <v>X</v>
          </cell>
          <cell r="B34" t="str">
            <v>4</v>
          </cell>
          <cell r="C34" t="str">
            <v>6</v>
          </cell>
        </row>
        <row r="35">
          <cell r="A35" t="str">
            <v>Y</v>
          </cell>
          <cell r="B35" t="str">
            <v>5</v>
          </cell>
          <cell r="C35" t="str">
            <v>1</v>
          </cell>
        </row>
        <row r="36">
          <cell r="A36" t="str">
            <v>Z</v>
          </cell>
          <cell r="B36" t="str">
            <v>5</v>
          </cell>
          <cell r="C36" t="str">
            <v>2</v>
          </cell>
        </row>
        <row r="37">
          <cell r="A37" t="str">
            <v>0</v>
          </cell>
          <cell r="B37" t="str">
            <v>5</v>
          </cell>
          <cell r="C37" t="str">
            <v>3</v>
          </cell>
        </row>
        <row r="38">
          <cell r="A38" t="str">
            <v>1</v>
          </cell>
          <cell r="B38" t="str">
            <v>5</v>
          </cell>
          <cell r="C38" t="str">
            <v>4</v>
          </cell>
        </row>
        <row r="39">
          <cell r="A39" t="str">
            <v>2</v>
          </cell>
          <cell r="B39" t="str">
            <v>5</v>
          </cell>
          <cell r="C39" t="str">
            <v>5</v>
          </cell>
        </row>
        <row r="40">
          <cell r="A40" t="str">
            <v>3</v>
          </cell>
          <cell r="B40" t="str">
            <v>5</v>
          </cell>
          <cell r="C40" t="str">
            <v>6</v>
          </cell>
        </row>
        <row r="41">
          <cell r="A41" t="str">
            <v>4</v>
          </cell>
          <cell r="B41" t="str">
            <v>6</v>
          </cell>
          <cell r="C41" t="str">
            <v>1</v>
          </cell>
        </row>
        <row r="42">
          <cell r="A42" t="str">
            <v>5</v>
          </cell>
          <cell r="B42" t="str">
            <v>6</v>
          </cell>
          <cell r="C42" t="str">
            <v>2</v>
          </cell>
        </row>
        <row r="43">
          <cell r="A43" t="str">
            <v>6</v>
          </cell>
          <cell r="B43" t="str">
            <v>6</v>
          </cell>
          <cell r="C43" t="str">
            <v>3</v>
          </cell>
        </row>
        <row r="44">
          <cell r="A44" t="str">
            <v>7</v>
          </cell>
          <cell r="B44" t="str">
            <v>6</v>
          </cell>
          <cell r="C44" t="str">
            <v>4</v>
          </cell>
        </row>
        <row r="45">
          <cell r="A45" t="str">
            <v>8</v>
          </cell>
          <cell r="B45" t="str">
            <v>6</v>
          </cell>
          <cell r="C45" t="str">
            <v>5</v>
          </cell>
        </row>
        <row r="46">
          <cell r="A46" t="str">
            <v>9</v>
          </cell>
          <cell r="B46" t="str">
            <v>6</v>
          </cell>
          <cell r="C46" t="str">
            <v>6</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SudokuStation/posts/pfbid0hpqXDvTiR8okZpWq86caNfFgLP2fK79K9bksKnJz6UMSnGCqJKPKsJVBwWk2kPNMl" TargetMode="External"/><Relationship Id="rId2" Type="http://schemas.openxmlformats.org/officeDocument/2006/relationships/hyperlink" Target="https://gp.worldpuzzle.org/content/competition-puzzles" TargetMode="External"/><Relationship Id="rId1" Type="http://schemas.openxmlformats.org/officeDocument/2006/relationships/hyperlink" Target="https://sudoku.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A26EE-5850-4A26-B5DB-A427C3A8C109}">
  <dimension ref="A1:CB111"/>
  <sheetViews>
    <sheetView tabSelected="1" topLeftCell="A39" zoomScale="55" zoomScaleNormal="110" workbookViewId="0">
      <selection activeCell="V2" sqref="V2"/>
    </sheetView>
  </sheetViews>
  <sheetFormatPr defaultColWidth="3.33203125" defaultRowHeight="18" customHeight="1"/>
  <cols>
    <col min="1" max="1" width="11.33203125" style="110" customWidth="1"/>
    <col min="2" max="20" width="3.21875" style="110" customWidth="1"/>
    <col min="21" max="21" width="9" style="110" customWidth="1"/>
    <col min="22" max="32" width="3.21875" style="110" customWidth="1"/>
    <col min="33" max="33" width="9.6640625" style="110" bestFit="1" customWidth="1"/>
    <col min="34" max="35" width="10.77734375" style="110" bestFit="1" customWidth="1"/>
    <col min="36" max="37" width="9.6640625" style="110" bestFit="1" customWidth="1"/>
    <col min="38" max="40" width="10.77734375" style="110" bestFit="1" customWidth="1"/>
    <col min="41" max="41" width="16.44140625" style="110" bestFit="1" customWidth="1"/>
    <col min="42" max="50" width="3.21875" style="110" customWidth="1"/>
    <col min="51" max="51" width="6.44140625" style="110" customWidth="1"/>
    <col min="52" max="61" width="3.33203125" style="110"/>
    <col min="62" max="62" width="8" style="110" customWidth="1"/>
    <col min="63" max="63" width="7.88671875" style="110" customWidth="1"/>
    <col min="64" max="65" width="6.109375" style="110" customWidth="1"/>
    <col min="66" max="67" width="9.88671875" style="110" customWidth="1"/>
    <col min="68" max="68" width="6.109375" style="110" customWidth="1"/>
    <col min="69" max="69" width="8.77734375" style="110" customWidth="1"/>
    <col min="70" max="70" width="8.33203125" style="110" customWidth="1"/>
    <col min="71" max="71" width="3.33203125" style="110"/>
    <col min="72" max="73" width="8.44140625" style="110" customWidth="1"/>
    <col min="74" max="78" width="6.88671875" style="110" customWidth="1"/>
    <col min="79" max="79" width="9.109375" style="110" customWidth="1"/>
    <col min="80" max="80" width="6.88671875" style="110" customWidth="1"/>
    <col min="81" max="16384" width="3.33203125" style="110"/>
  </cols>
  <sheetData>
    <row r="1" spans="1:41" ht="18" customHeight="1" thickBot="1">
      <c r="A1" s="108" t="s">
        <v>297</v>
      </c>
      <c r="B1" s="109"/>
      <c r="C1" s="109"/>
      <c r="D1" s="109"/>
      <c r="E1" s="109"/>
      <c r="F1" s="109"/>
      <c r="G1" s="109"/>
      <c r="H1" s="109"/>
      <c r="I1" s="109"/>
      <c r="J1" s="109"/>
      <c r="K1" s="109"/>
      <c r="L1" s="109"/>
      <c r="M1" s="109"/>
      <c r="N1" s="109"/>
      <c r="O1" s="109"/>
      <c r="P1" s="109"/>
      <c r="Q1" s="109"/>
      <c r="R1" s="109"/>
      <c r="S1" s="109"/>
      <c r="T1" s="109"/>
      <c r="U1" s="109"/>
      <c r="V1" s="110" t="s">
        <v>298</v>
      </c>
    </row>
    <row r="2" spans="1:41" ht="18" customHeight="1">
      <c r="A2" s="110" t="s">
        <v>299</v>
      </c>
      <c r="B2" s="111">
        <v>8</v>
      </c>
      <c r="C2" s="112"/>
      <c r="D2" s="113"/>
      <c r="E2" s="111"/>
      <c r="F2" s="112"/>
      <c r="G2" s="114"/>
      <c r="H2" s="115"/>
      <c r="I2" s="112"/>
      <c r="J2" s="114"/>
      <c r="K2" s="109"/>
      <c r="L2" s="111" cm="1">
        <f t="array" ref="L2:T10">_xlfn.LET(_xlpm.z,B2:J10,_xlpm.r,_xlfn.SEQUENCE(9),_xlpm.c,_xlfn.TOROW(_xlpm.r),_xlpm.g,INT((_xlpm.r-1)/3)*3+INT((_xlpm.c-1)/3),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Obvious,_xlfn.LAMBDA(_xlpm.av,_xlfn.REDUCE(_xlpm.av,MOD(_xlfn.SEQUENCE(81,,0),81)+1,_xlfn.LAMBDA(_xlpm.a,_xlpm.n,_xlfn.LET(_xlpm.i,ROUNDUP(_xlpm.n/9,),_xlpm.j,MOD(_xlpm.n-1,9)+1,_xlpm.x,INDEX(_xlpm.a,_xlpm.i,_xlpm.j),_xlpm.l,LEN(_xlpm.x),_xlpm.cr,(_xlpm.l&gt;1)*(_xlpm.l&lt;4),
IF(_xlpm.cr,_xlfn.REDUCE(_xlpm.a,{1,2,3},_xlfn.LAMBDA(_xlpm.aa,_xlpm.nn,_xlfn.LET(_xlpm.h,SUBSTITUTE(SUBSTITUTE(SUBSTITUTE(_xlpm.aa,RIGHT(_xlpm.x),),LEFT(_xlpm.x),),MID(_xlpm.x,2,1),),_xlpm.hn,IFERROR(--_xlpm.h,_xlpm.aa),
CHOOSE(_xlpm.nn,IF((SUM(N(INDEX(_xlpm.h,_xlpm.i,)=""))=_xlpm.l)*(_xlpm.r=_xlpm.i),_xlpm.hn,_xlpm.aa),IF((SUM(N(INDEX(_xlpm.h,,_xlpm.j)=""))=_xlpm.l)*(_xlpm.c=_xlpm.j),_xlpm.hn,_xlpm.aa),IF((SUM((_xlpm.h="")*(_xlpm.g=INDEX(_xlpm.g,_xlpm.i,_xlpm.j)))=_xlpm.l)*(_xlpm.g=INDEX(_xlpm.g,_xlpm.i,_xlpm.j)),_xlpm.hn,_xlpm.aa) )))),_xlpm.a))))),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_xlpm.Grid,_xlfn.REDUCE(_xlpm.z,_xlfn.SEQUENCE(20),_xlfn.LAMBDA(_xlpm.a,_xlpm.n,IF(SUM(_xlpm.a)=405,_xlpm.a,
_xlpm.HidenO(_xlpm.Obvious(_xlfn.REDUCE(_xlpm.Obvious(_xlpm.Avai(_xlpm.a)),_xlfn.SEQUENCE(9)-1,_xlfn.LAMBDA(_xlpm.c,_xlpm.gn,_xlfn.REDUCE(_xlpm.c,_xlfn.SEQUENCE(9),_xlfn.LAMBDA(_xlpm.a,_xlpm.n,_xlpm.Pointing(_xlpm.a,_xlpm.gn,_xlpm.n)))))))))),
_xlpm.Grid)</f>
        <v>8</v>
      </c>
      <c r="M2" s="112">
        <v>6</v>
      </c>
      <c r="N2" s="113">
        <v>3</v>
      </c>
      <c r="O2" s="111">
        <v>7</v>
      </c>
      <c r="P2" s="112">
        <v>1</v>
      </c>
      <c r="Q2" s="114">
        <v>9</v>
      </c>
      <c r="R2" s="115">
        <v>4</v>
      </c>
      <c r="S2" s="112">
        <v>2</v>
      </c>
      <c r="T2" s="114">
        <v>5</v>
      </c>
      <c r="U2" s="109"/>
      <c r="V2" s="110" cm="1">
        <f t="array" ref="V2:AD10">_xlfn.LET(_xlpm.z,B2:J10,_xlpm.r,_xlfn.SEQUENCE(9),_xlpm.c,_xlfn.TOROW(_xlpm.r),_xlpm.g,INT((_xlpm.r-1)/3)*3+INT((_xlpm.c-1)/3),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_xlpm.Obvious,_xlfn.LAMBDA(_xlpm.av,_xlfn.REDUCE(_xlpm.av,_xlfn.SEQUENCE(81),_xlfn.LAMBDA(_xlpm.a,_xlpm.n,_xlfn.LET(_xlpm.i,ROUNDUP(_xlpm.n/9,),_xlpm.j,MOD(_xlpm.n-1,9)+1,_xlpm.x,INDEX(_xlpm.a,_xlpm.i,_xlpm.j),_xlpm.l,LEN(_xlpm.x),_xlpm.cr,(_xlpm.l&gt;1)*(_xlpm.l&lt;4),
_xlpm.hi,IF(_xlpm.cr,IFERROR(--SUBSTITUTE(SUBSTITUTE(SUBSTITUTE(_xlpm.a,RIGHT(_xlpm.x),),LEFT(_xlpm.x),),MID(_xlpm.x,2,1),),_xlpm.a),_xlpm.a),
IF(_xlpm.cr,IF((SUM(N(_xlpm.x=INDEX(_xlpm.a,_xlpm.i,)))=_xlpm.l)*(_xlpm.r=_xlpm.i)+(SUM(N(_xlpm.x=INDEX(_xlpm.a,,_xlpm.j)))=_xlpm.l)*(_xlpm.c=_xlpm.j)+(SUM(N(_xlpm.x=_xlpm.a*(_xlpm.g=INDEX(_xlpm.g,_xlpm.i,_xlpm.j))))=_xlpm.l)*(_xlpm.g=INDEX(_xlpm.g,_xlpm.i,_xlpm.j)),_xlpm.hi,_xlpm.a),_xlpm.a))))),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
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_xlpm.Three,_xlfn.REDUCE(_xlpm.z,_xlfn.SEQUENCE(20),_xlfn.LAMBDA(_xlpm.a,_xlpm.n,IF(SUM(_xlpm.a)=405,_xlpm.a,
_xlfn.LET(_xlpm.AvaiOne,_xlpm.Avai(_xlpm.a),_xlpm.one,_xlpm.AvaiOne*(_xlpm.AvaiOne&lt;10),_xlpm.AvaiTwo,_xlpm.Avai(_xlpm.one),
_xlpm.Two,_xlpm.HidenO(_xlpm.AvaiTwo),
_xlpm.HidenO(_xlpm.Obvious(_xlfn.REDUCE(_xlpm.Avai(_xlpm.Two),_xlfn.SEQUENCE(9)-1,_xlfn.LAMBDA(_xlpm.c,_xlpm.gn,_xlfn.REDUCE(_xlpm.c,_xlfn.SEQUENCE(9),_xlfn.LAMBDA(_xlpm.a,_xlpm.n,_xlpm.Pointing(_xlpm.a,_xlpm.gn,_xlpm.n))))))))))),
_xlpm.Three)</f>
        <v>8</v>
      </c>
      <c r="W2" s="110">
        <v>6</v>
      </c>
      <c r="X2" s="110">
        <v>3</v>
      </c>
      <c r="Y2" s="110">
        <v>7</v>
      </c>
      <c r="Z2" s="110">
        <v>1</v>
      </c>
      <c r="AA2" s="110">
        <v>9</v>
      </c>
      <c r="AB2" s="110">
        <v>4</v>
      </c>
      <c r="AC2" s="110">
        <v>2</v>
      </c>
      <c r="AD2" s="110">
        <v>5</v>
      </c>
      <c r="AG2" s="131" cm="1">
        <f t="array" ref="AG2:AO10">_xlfn.LAMBDA(_xlpm.u,_xlfn.MAKEARRAY(9,9,_xlfn.LAMBDA(_xlpm.i,_xlpm.j,_xlfn.LET(_xlpm.y,INDEX(_xlpm.u,_xlpm.i,_xlpm.j),
_xlpm.r,_xlfn.SEQUENCE(9),_xlpm.c,_xlfn.TOROW(_xlpm.r),_xlpm.g,INT((_xlpm.r-1)/3)*3+INT((_xlpm.c-1)/3),
IF(_xlpm.y,_xlpm.y,IFERROR(--_xlfn.CONCAT(REPT(_xlpm.r,ISERR(FIND(_xlpm.r,_xlfn.CONCAT(REPT(_xlpm.u,(_xlpm.r=_xlpm.i)+(_xlpm.c=_xlpm.j)+(INDEX(_xlpm.g,_xlpm.i,_xlpm.j)=_xlpm.g))))))),0))))))(B2:J10)</f>
        <v>8</v>
      </c>
      <c r="AH2" s="131">
        <v>4569</v>
      </c>
      <c r="AI2" s="131">
        <v>34569</v>
      </c>
      <c r="AJ2" s="131">
        <v>23579</v>
      </c>
      <c r="AK2" s="131">
        <v>12359</v>
      </c>
      <c r="AL2" s="131">
        <v>1239</v>
      </c>
      <c r="AM2" s="131">
        <v>145679</v>
      </c>
      <c r="AN2" s="131">
        <v>124579</v>
      </c>
      <c r="AO2" s="131">
        <v>5679</v>
      </c>
    </row>
    <row r="3" spans="1:41" ht="18" customHeight="1">
      <c r="A3" s="109"/>
      <c r="B3" s="116"/>
      <c r="C3" s="117"/>
      <c r="D3" s="118">
        <v>7</v>
      </c>
      <c r="E3" s="116"/>
      <c r="F3" s="117">
        <v>6</v>
      </c>
      <c r="G3" s="119"/>
      <c r="H3" s="120"/>
      <c r="I3" s="117">
        <v>3</v>
      </c>
      <c r="J3" s="119"/>
      <c r="K3" s="109"/>
      <c r="L3" s="116">
        <v>9</v>
      </c>
      <c r="M3" s="117">
        <v>4</v>
      </c>
      <c r="N3" s="118">
        <v>7</v>
      </c>
      <c r="O3" s="116">
        <v>5</v>
      </c>
      <c r="P3" s="117">
        <v>6</v>
      </c>
      <c r="Q3" s="119">
        <v>2</v>
      </c>
      <c r="R3" s="120">
        <v>1</v>
      </c>
      <c r="S3" s="117">
        <v>3</v>
      </c>
      <c r="T3" s="119">
        <v>8</v>
      </c>
      <c r="U3" s="109"/>
      <c r="V3" s="110">
        <v>9</v>
      </c>
      <c r="W3" s="110">
        <v>4</v>
      </c>
      <c r="X3" s="110">
        <v>7</v>
      </c>
      <c r="Y3" s="110">
        <v>5</v>
      </c>
      <c r="Z3" s="110">
        <v>6</v>
      </c>
      <c r="AA3" s="110">
        <v>2</v>
      </c>
      <c r="AB3" s="110">
        <v>1</v>
      </c>
      <c r="AC3" s="110">
        <v>3</v>
      </c>
      <c r="AD3" s="110">
        <v>8</v>
      </c>
      <c r="AG3" s="131">
        <v>49</v>
      </c>
      <c r="AH3" s="131">
        <v>459</v>
      </c>
      <c r="AI3" s="131">
        <v>7</v>
      </c>
      <c r="AJ3" s="131">
        <v>2589</v>
      </c>
      <c r="AK3" s="131">
        <v>6</v>
      </c>
      <c r="AL3" s="131">
        <v>1289</v>
      </c>
      <c r="AM3" s="131">
        <v>14589</v>
      </c>
      <c r="AN3" s="131">
        <v>3</v>
      </c>
      <c r="AO3" s="131">
        <v>589</v>
      </c>
    </row>
    <row r="4" spans="1:41" ht="18" customHeight="1" thickBot="1">
      <c r="A4" s="109"/>
      <c r="B4" s="121">
        <v>1</v>
      </c>
      <c r="C4" s="122"/>
      <c r="D4" s="123">
        <v>2</v>
      </c>
      <c r="E4" s="121">
        <v>4</v>
      </c>
      <c r="F4" s="122"/>
      <c r="G4" s="124"/>
      <c r="H4" s="125"/>
      <c r="I4" s="122"/>
      <c r="J4" s="124"/>
      <c r="K4" s="109"/>
      <c r="L4" s="121">
        <v>1</v>
      </c>
      <c r="M4" s="122">
        <v>5</v>
      </c>
      <c r="N4" s="123">
        <v>2</v>
      </c>
      <c r="O4" s="121">
        <v>4</v>
      </c>
      <c r="P4" s="122">
        <v>3</v>
      </c>
      <c r="Q4" s="124">
        <v>8</v>
      </c>
      <c r="R4" s="125">
        <v>6</v>
      </c>
      <c r="S4" s="122">
        <v>9</v>
      </c>
      <c r="T4" s="124">
        <v>7</v>
      </c>
      <c r="U4" s="109"/>
      <c r="V4" s="110">
        <v>1</v>
      </c>
      <c r="W4" s="110">
        <v>5</v>
      </c>
      <c r="X4" s="110">
        <v>2</v>
      </c>
      <c r="Y4" s="110">
        <v>4</v>
      </c>
      <c r="Z4" s="110">
        <v>3</v>
      </c>
      <c r="AA4" s="110">
        <v>8</v>
      </c>
      <c r="AB4" s="110">
        <v>6</v>
      </c>
      <c r="AC4" s="110">
        <v>9</v>
      </c>
      <c r="AD4" s="110">
        <v>7</v>
      </c>
      <c r="AG4" s="131">
        <v>1</v>
      </c>
      <c r="AH4" s="131">
        <v>569</v>
      </c>
      <c r="AI4" s="131">
        <v>2</v>
      </c>
      <c r="AJ4" s="131">
        <v>4</v>
      </c>
      <c r="AK4" s="131">
        <v>3589</v>
      </c>
      <c r="AL4" s="131">
        <v>389</v>
      </c>
      <c r="AM4" s="131">
        <v>56789</v>
      </c>
      <c r="AN4" s="131">
        <v>5789</v>
      </c>
      <c r="AO4" s="131">
        <v>56789</v>
      </c>
    </row>
    <row r="5" spans="1:41" ht="18" customHeight="1">
      <c r="A5" s="109"/>
      <c r="B5" s="111">
        <v>5</v>
      </c>
      <c r="C5" s="112"/>
      <c r="D5" s="113"/>
      <c r="E5" s="111"/>
      <c r="F5" s="112"/>
      <c r="G5" s="114">
        <v>7</v>
      </c>
      <c r="H5" s="115"/>
      <c r="I5" s="112"/>
      <c r="J5" s="114"/>
      <c r="K5" s="109"/>
      <c r="L5" s="111">
        <v>5</v>
      </c>
      <c r="M5" s="112">
        <v>2</v>
      </c>
      <c r="N5" s="113">
        <v>4</v>
      </c>
      <c r="O5" s="111">
        <v>6</v>
      </c>
      <c r="P5" s="112">
        <v>9</v>
      </c>
      <c r="Q5" s="114">
        <v>7</v>
      </c>
      <c r="R5" s="115">
        <v>8</v>
      </c>
      <c r="S5" s="112">
        <v>1</v>
      </c>
      <c r="T5" s="114">
        <v>3</v>
      </c>
      <c r="U5" s="109"/>
      <c r="V5" s="110">
        <v>5</v>
      </c>
      <c r="W5" s="110">
        <v>2</v>
      </c>
      <c r="X5" s="110">
        <v>4</v>
      </c>
      <c r="Y5" s="110">
        <v>6</v>
      </c>
      <c r="Z5" s="110">
        <v>9</v>
      </c>
      <c r="AA5" s="110">
        <v>7</v>
      </c>
      <c r="AB5" s="110">
        <v>8</v>
      </c>
      <c r="AC5" s="110">
        <v>1</v>
      </c>
      <c r="AD5" s="110">
        <v>3</v>
      </c>
      <c r="AG5" s="131">
        <v>5</v>
      </c>
      <c r="AH5" s="131">
        <v>12469</v>
      </c>
      <c r="AI5" s="131">
        <v>14689</v>
      </c>
      <c r="AJ5" s="131">
        <v>23689</v>
      </c>
      <c r="AK5" s="131">
        <v>23489</v>
      </c>
      <c r="AL5" s="131">
        <v>7</v>
      </c>
      <c r="AM5" s="131">
        <v>13489</v>
      </c>
      <c r="AN5" s="131">
        <v>1489</v>
      </c>
      <c r="AO5" s="131">
        <v>389</v>
      </c>
    </row>
    <row r="6" spans="1:41" ht="18" customHeight="1">
      <c r="A6" s="109"/>
      <c r="B6" s="116"/>
      <c r="C6" s="117">
        <v>3</v>
      </c>
      <c r="D6" s="118"/>
      <c r="E6" s="116"/>
      <c r="F6" s="117"/>
      <c r="G6" s="119"/>
      <c r="H6" s="120"/>
      <c r="I6" s="117">
        <v>6</v>
      </c>
      <c r="J6" s="119"/>
      <c r="K6" s="109"/>
      <c r="L6" s="116">
        <v>7</v>
      </c>
      <c r="M6" s="117">
        <v>3</v>
      </c>
      <c r="N6" s="118">
        <v>1</v>
      </c>
      <c r="O6" s="116">
        <v>8</v>
      </c>
      <c r="P6" s="117">
        <v>2</v>
      </c>
      <c r="Q6" s="119">
        <v>4</v>
      </c>
      <c r="R6" s="120">
        <v>5</v>
      </c>
      <c r="S6" s="117">
        <v>6</v>
      </c>
      <c r="T6" s="119">
        <v>9</v>
      </c>
      <c r="U6" s="109"/>
      <c r="V6" s="110">
        <v>7</v>
      </c>
      <c r="W6" s="110">
        <v>3</v>
      </c>
      <c r="X6" s="110">
        <v>1</v>
      </c>
      <c r="Y6" s="110">
        <v>8</v>
      </c>
      <c r="Z6" s="110">
        <v>2</v>
      </c>
      <c r="AA6" s="110">
        <v>4</v>
      </c>
      <c r="AB6" s="110">
        <v>5</v>
      </c>
      <c r="AC6" s="110">
        <v>6</v>
      </c>
      <c r="AD6" s="110">
        <v>9</v>
      </c>
      <c r="AG6" s="131">
        <v>2479</v>
      </c>
      <c r="AH6" s="131">
        <v>3</v>
      </c>
      <c r="AI6" s="131">
        <v>1489</v>
      </c>
      <c r="AJ6" s="131">
        <v>2589</v>
      </c>
      <c r="AK6" s="131">
        <v>24589</v>
      </c>
      <c r="AL6" s="131">
        <v>2489</v>
      </c>
      <c r="AM6" s="131">
        <v>145789</v>
      </c>
      <c r="AN6" s="131">
        <v>6</v>
      </c>
      <c r="AO6" s="131">
        <v>5789</v>
      </c>
    </row>
    <row r="7" spans="1:41" ht="18" customHeight="1" thickBot="1">
      <c r="A7" s="109"/>
      <c r="B7" s="121"/>
      <c r="C7" s="122"/>
      <c r="D7" s="123"/>
      <c r="E7" s="121">
        <v>1</v>
      </c>
      <c r="F7" s="122"/>
      <c r="G7" s="124"/>
      <c r="H7" s="125"/>
      <c r="I7" s="122"/>
      <c r="J7" s="124">
        <v>2</v>
      </c>
      <c r="K7" s="109"/>
      <c r="L7" s="121">
        <v>6</v>
      </c>
      <c r="M7" s="122">
        <v>9</v>
      </c>
      <c r="N7" s="123">
        <v>8</v>
      </c>
      <c r="O7" s="121">
        <v>1</v>
      </c>
      <c r="P7" s="122">
        <v>5</v>
      </c>
      <c r="Q7" s="124">
        <v>3</v>
      </c>
      <c r="R7" s="125">
        <v>7</v>
      </c>
      <c r="S7" s="122">
        <v>4</v>
      </c>
      <c r="T7" s="124">
        <v>2</v>
      </c>
      <c r="U7" s="109"/>
      <c r="V7" s="110">
        <v>6</v>
      </c>
      <c r="W7" s="110">
        <v>9</v>
      </c>
      <c r="X7" s="110">
        <v>8</v>
      </c>
      <c r="Y7" s="110">
        <v>1</v>
      </c>
      <c r="Z7" s="110">
        <v>5</v>
      </c>
      <c r="AA7" s="110">
        <v>3</v>
      </c>
      <c r="AB7" s="110">
        <v>7</v>
      </c>
      <c r="AC7" s="110">
        <v>4</v>
      </c>
      <c r="AD7" s="110">
        <v>2</v>
      </c>
      <c r="AG7" s="131">
        <v>4679</v>
      </c>
      <c r="AH7" s="131">
        <v>4679</v>
      </c>
      <c r="AI7" s="131">
        <v>4689</v>
      </c>
      <c r="AJ7" s="131">
        <v>1</v>
      </c>
      <c r="AK7" s="131">
        <v>34589</v>
      </c>
      <c r="AL7" s="131">
        <v>34689</v>
      </c>
      <c r="AM7" s="131">
        <v>345789</v>
      </c>
      <c r="AN7" s="131">
        <v>45789</v>
      </c>
      <c r="AO7" s="131">
        <v>2</v>
      </c>
    </row>
    <row r="8" spans="1:41" ht="18" customHeight="1">
      <c r="A8" s="109"/>
      <c r="B8" s="126"/>
      <c r="C8" s="127"/>
      <c r="D8" s="128"/>
      <c r="E8" s="126"/>
      <c r="F8" s="127"/>
      <c r="G8" s="129">
        <v>5</v>
      </c>
      <c r="H8" s="130">
        <v>2</v>
      </c>
      <c r="I8" s="127"/>
      <c r="J8" s="129">
        <v>1</v>
      </c>
      <c r="K8" s="109"/>
      <c r="L8" s="126">
        <v>3</v>
      </c>
      <c r="M8" s="127">
        <v>7</v>
      </c>
      <c r="N8" s="128">
        <v>6</v>
      </c>
      <c r="O8" s="126">
        <v>9</v>
      </c>
      <c r="P8" s="127">
        <v>4</v>
      </c>
      <c r="Q8" s="129">
        <v>5</v>
      </c>
      <c r="R8" s="130">
        <v>2</v>
      </c>
      <c r="S8" s="127">
        <v>8</v>
      </c>
      <c r="T8" s="129">
        <v>1</v>
      </c>
      <c r="U8" s="109"/>
      <c r="V8" s="110">
        <v>3</v>
      </c>
      <c r="W8" s="110">
        <v>7</v>
      </c>
      <c r="X8" s="110">
        <v>6</v>
      </c>
      <c r="Y8" s="110">
        <v>9</v>
      </c>
      <c r="Z8" s="110">
        <v>4</v>
      </c>
      <c r="AA8" s="110">
        <v>5</v>
      </c>
      <c r="AB8" s="110">
        <v>2</v>
      </c>
      <c r="AC8" s="110">
        <v>8</v>
      </c>
      <c r="AD8" s="110">
        <v>1</v>
      </c>
      <c r="AG8" s="131">
        <v>34679</v>
      </c>
      <c r="AH8" s="131">
        <v>4679</v>
      </c>
      <c r="AI8" s="131">
        <v>3469</v>
      </c>
      <c r="AJ8" s="131">
        <v>3689</v>
      </c>
      <c r="AK8" s="131">
        <v>3489</v>
      </c>
      <c r="AL8" s="131">
        <v>5</v>
      </c>
      <c r="AM8" s="131">
        <v>2</v>
      </c>
      <c r="AN8" s="131">
        <v>789</v>
      </c>
      <c r="AO8" s="131">
        <v>1</v>
      </c>
    </row>
    <row r="9" spans="1:41" ht="18" customHeight="1">
      <c r="A9" s="109"/>
      <c r="B9" s="116"/>
      <c r="C9" s="117">
        <v>8</v>
      </c>
      <c r="D9" s="118"/>
      <c r="E9" s="116"/>
      <c r="F9" s="117">
        <v>7</v>
      </c>
      <c r="G9" s="119"/>
      <c r="H9" s="120"/>
      <c r="I9" s="117"/>
      <c r="J9" s="119"/>
      <c r="K9" s="109"/>
      <c r="L9" s="116">
        <v>4</v>
      </c>
      <c r="M9" s="117">
        <v>8</v>
      </c>
      <c r="N9" s="118">
        <v>9</v>
      </c>
      <c r="O9" s="116">
        <v>2</v>
      </c>
      <c r="P9" s="117">
        <v>7</v>
      </c>
      <c r="Q9" s="119">
        <v>1</v>
      </c>
      <c r="R9" s="120">
        <v>3</v>
      </c>
      <c r="S9" s="117">
        <v>5</v>
      </c>
      <c r="T9" s="119">
        <v>6</v>
      </c>
      <c r="U9" s="109"/>
      <c r="V9" s="110">
        <v>4</v>
      </c>
      <c r="W9" s="110">
        <v>8</v>
      </c>
      <c r="X9" s="110">
        <v>9</v>
      </c>
      <c r="Y9" s="110">
        <v>2</v>
      </c>
      <c r="Z9" s="110">
        <v>7</v>
      </c>
      <c r="AA9" s="110">
        <v>1</v>
      </c>
      <c r="AB9" s="110">
        <v>3</v>
      </c>
      <c r="AC9" s="110">
        <v>5</v>
      </c>
      <c r="AD9" s="110">
        <v>6</v>
      </c>
      <c r="AG9" s="131">
        <v>23469</v>
      </c>
      <c r="AH9" s="131">
        <v>8</v>
      </c>
      <c r="AI9" s="131">
        <v>134569</v>
      </c>
      <c r="AJ9" s="131">
        <v>2369</v>
      </c>
      <c r="AK9" s="131">
        <v>7</v>
      </c>
      <c r="AL9" s="131">
        <v>123469</v>
      </c>
      <c r="AM9" s="131">
        <v>3569</v>
      </c>
      <c r="AN9" s="131">
        <v>59</v>
      </c>
      <c r="AO9" s="131">
        <v>3569</v>
      </c>
    </row>
    <row r="10" spans="1:41" ht="18" customHeight="1" thickBot="1">
      <c r="A10" s="109"/>
      <c r="B10" s="121"/>
      <c r="C10" s="122"/>
      <c r="D10" s="123"/>
      <c r="E10" s="121"/>
      <c r="F10" s="122"/>
      <c r="G10" s="124"/>
      <c r="H10" s="125"/>
      <c r="I10" s="122"/>
      <c r="J10" s="124">
        <v>4</v>
      </c>
      <c r="K10" s="109"/>
      <c r="L10" s="121">
        <v>2</v>
      </c>
      <c r="M10" s="122">
        <v>1</v>
      </c>
      <c r="N10" s="123">
        <v>5</v>
      </c>
      <c r="O10" s="121">
        <v>3</v>
      </c>
      <c r="P10" s="122">
        <v>8</v>
      </c>
      <c r="Q10" s="124">
        <v>6</v>
      </c>
      <c r="R10" s="125">
        <v>9</v>
      </c>
      <c r="S10" s="122">
        <v>7</v>
      </c>
      <c r="T10" s="124">
        <v>4</v>
      </c>
      <c r="U10" s="109"/>
      <c r="V10" s="110">
        <v>2</v>
      </c>
      <c r="W10" s="110">
        <v>1</v>
      </c>
      <c r="X10" s="110">
        <v>5</v>
      </c>
      <c r="Y10" s="110">
        <v>3</v>
      </c>
      <c r="Z10" s="110">
        <v>8</v>
      </c>
      <c r="AA10" s="110">
        <v>6</v>
      </c>
      <c r="AB10" s="110">
        <v>9</v>
      </c>
      <c r="AC10" s="110">
        <v>7</v>
      </c>
      <c r="AD10" s="110">
        <v>4</v>
      </c>
      <c r="AG10" s="131">
        <v>23679</v>
      </c>
      <c r="AH10" s="131">
        <v>125679</v>
      </c>
      <c r="AI10" s="131">
        <v>13569</v>
      </c>
      <c r="AJ10" s="131">
        <v>23689</v>
      </c>
      <c r="AK10" s="131">
        <v>12389</v>
      </c>
      <c r="AL10" s="131">
        <v>123689</v>
      </c>
      <c r="AM10" s="131">
        <v>356789</v>
      </c>
      <c r="AN10" s="131">
        <v>5789</v>
      </c>
      <c r="AO10" s="131">
        <v>4</v>
      </c>
    </row>
    <row r="11" spans="1:41" ht="18" customHeight="1" thickBot="1"/>
    <row r="12" spans="1:41" ht="18" customHeight="1">
      <c r="A12" s="110" t="s">
        <v>299</v>
      </c>
      <c r="B12" s="111"/>
      <c r="C12" s="112"/>
      <c r="D12" s="113">
        <v>3</v>
      </c>
      <c r="E12" s="111"/>
      <c r="F12" s="112"/>
      <c r="G12" s="114">
        <v>1</v>
      </c>
      <c r="H12" s="115">
        <v>4</v>
      </c>
      <c r="I12" s="112"/>
      <c r="J12" s="114"/>
      <c r="L12" s="111" cm="1">
        <f t="array" ref="L12:T20">SDKLogic(B12:J20)</f>
        <v>5</v>
      </c>
      <c r="M12" s="112">
        <v>6</v>
      </c>
      <c r="N12" s="113">
        <v>3</v>
      </c>
      <c r="O12" s="111">
        <v>8</v>
      </c>
      <c r="P12" s="112">
        <v>2</v>
      </c>
      <c r="Q12" s="114">
        <v>1</v>
      </c>
      <c r="R12" s="115">
        <v>4</v>
      </c>
      <c r="S12" s="112">
        <v>9</v>
      </c>
      <c r="T12" s="114">
        <v>7</v>
      </c>
    </row>
    <row r="13" spans="1:41" ht="18" customHeight="1">
      <c r="B13" s="116"/>
      <c r="C13" s="117"/>
      <c r="D13" s="118"/>
      <c r="E13" s="116"/>
      <c r="F13" s="117"/>
      <c r="G13" s="119"/>
      <c r="H13" s="120">
        <v>2</v>
      </c>
      <c r="I13" s="117">
        <v>3</v>
      </c>
      <c r="J13" s="119"/>
      <c r="L13" s="116">
        <v>1</v>
      </c>
      <c r="M13" s="117">
        <v>9</v>
      </c>
      <c r="N13" s="118">
        <v>7</v>
      </c>
      <c r="O13" s="116">
        <v>4</v>
      </c>
      <c r="P13" s="117">
        <v>5</v>
      </c>
      <c r="Q13" s="119">
        <v>6</v>
      </c>
      <c r="R13" s="120">
        <v>2</v>
      </c>
      <c r="S13" s="117">
        <v>3</v>
      </c>
      <c r="T13" s="119">
        <v>8</v>
      </c>
    </row>
    <row r="14" spans="1:41" ht="18" customHeight="1" thickBot="1">
      <c r="B14" s="121"/>
      <c r="C14" s="122">
        <v>4</v>
      </c>
      <c r="D14" s="123"/>
      <c r="E14" s="121"/>
      <c r="F14" s="122"/>
      <c r="G14" s="124">
        <v>7</v>
      </c>
      <c r="H14" s="125"/>
      <c r="I14" s="122"/>
      <c r="J14" s="124">
        <v>5</v>
      </c>
      <c r="L14" s="121">
        <v>8</v>
      </c>
      <c r="M14" s="122">
        <v>4</v>
      </c>
      <c r="N14" s="123">
        <v>2</v>
      </c>
      <c r="O14" s="121">
        <v>3</v>
      </c>
      <c r="P14" s="122">
        <v>9</v>
      </c>
      <c r="Q14" s="124">
        <v>7</v>
      </c>
      <c r="R14" s="125">
        <v>6</v>
      </c>
      <c r="S14" s="122">
        <v>1</v>
      </c>
      <c r="T14" s="124">
        <v>5</v>
      </c>
    </row>
    <row r="15" spans="1:41" ht="18" customHeight="1">
      <c r="B15" s="111"/>
      <c r="C15" s="112">
        <v>8</v>
      </c>
      <c r="D15" s="113"/>
      <c r="E15" s="111">
        <v>6</v>
      </c>
      <c r="F15" s="112"/>
      <c r="G15" s="114"/>
      <c r="H15" s="115"/>
      <c r="I15" s="112"/>
      <c r="J15" s="114">
        <v>1</v>
      </c>
      <c r="L15" s="111">
        <v>2</v>
      </c>
      <c r="M15" s="112">
        <v>8</v>
      </c>
      <c r="N15" s="113">
        <v>9</v>
      </c>
      <c r="O15" s="111">
        <v>6</v>
      </c>
      <c r="P15" s="112">
        <v>7</v>
      </c>
      <c r="Q15" s="114">
        <v>3</v>
      </c>
      <c r="R15" s="115">
        <v>5</v>
      </c>
      <c r="S15" s="112">
        <v>4</v>
      </c>
      <c r="T15" s="114">
        <v>1</v>
      </c>
    </row>
    <row r="16" spans="1:41" ht="18" customHeight="1">
      <c r="B16" s="116"/>
      <c r="C16" s="117">
        <v>3</v>
      </c>
      <c r="D16" s="118"/>
      <c r="E16" s="116">
        <v>2</v>
      </c>
      <c r="F16" s="117"/>
      <c r="G16" s="119"/>
      <c r="H16" s="120"/>
      <c r="I16" s="117"/>
      <c r="J16" s="119"/>
      <c r="L16" s="116">
        <v>6</v>
      </c>
      <c r="M16" s="117">
        <v>3</v>
      </c>
      <c r="N16" s="118">
        <v>4</v>
      </c>
      <c r="O16" s="116">
        <v>2</v>
      </c>
      <c r="P16" s="117">
        <v>1</v>
      </c>
      <c r="Q16" s="119">
        <v>5</v>
      </c>
      <c r="R16" s="120">
        <v>7</v>
      </c>
      <c r="S16" s="117">
        <v>8</v>
      </c>
      <c r="T16" s="119">
        <v>9</v>
      </c>
    </row>
    <row r="17" spans="1:20" ht="18" customHeight="1" thickBot="1">
      <c r="B17" s="121"/>
      <c r="C17" s="122"/>
      <c r="D17" s="123">
        <v>5</v>
      </c>
      <c r="E17" s="121">
        <v>9</v>
      </c>
      <c r="F17" s="122"/>
      <c r="G17" s="124"/>
      <c r="H17" s="125"/>
      <c r="I17" s="122">
        <v>6</v>
      </c>
      <c r="J17" s="124">
        <v>2</v>
      </c>
      <c r="L17" s="121">
        <v>7</v>
      </c>
      <c r="M17" s="122">
        <v>1</v>
      </c>
      <c r="N17" s="123">
        <v>5</v>
      </c>
      <c r="O17" s="121">
        <v>9</v>
      </c>
      <c r="P17" s="122">
        <v>8</v>
      </c>
      <c r="Q17" s="124">
        <v>4</v>
      </c>
      <c r="R17" s="125">
        <v>3</v>
      </c>
      <c r="S17" s="122">
        <v>6</v>
      </c>
      <c r="T17" s="124">
        <v>2</v>
      </c>
    </row>
    <row r="18" spans="1:20" ht="18" customHeight="1">
      <c r="B18" s="126"/>
      <c r="C18" s="127">
        <v>5</v>
      </c>
      <c r="D18" s="128"/>
      <c r="E18" s="126"/>
      <c r="F18" s="127"/>
      <c r="G18" s="129">
        <v>8</v>
      </c>
      <c r="H18" s="130"/>
      <c r="I18" s="127"/>
      <c r="J18" s="129">
        <v>6</v>
      </c>
      <c r="L18" s="126">
        <v>3</v>
      </c>
      <c r="M18" s="127">
        <v>5</v>
      </c>
      <c r="N18" s="128">
        <v>1</v>
      </c>
      <c r="O18" s="126">
        <v>7</v>
      </c>
      <c r="P18" s="127">
        <v>4</v>
      </c>
      <c r="Q18" s="129">
        <v>8</v>
      </c>
      <c r="R18" s="130">
        <v>9</v>
      </c>
      <c r="S18" s="127">
        <v>2</v>
      </c>
      <c r="T18" s="129">
        <v>6</v>
      </c>
    </row>
    <row r="19" spans="1:20" ht="18" customHeight="1">
      <c r="B19" s="116"/>
      <c r="C19" s="117"/>
      <c r="D19" s="118"/>
      <c r="E19" s="116"/>
      <c r="F19" s="117"/>
      <c r="G19" s="119"/>
      <c r="H19" s="120"/>
      <c r="I19" s="117"/>
      <c r="J19" s="119"/>
      <c r="L19" s="116">
        <v>4</v>
      </c>
      <c r="M19" s="117">
        <v>2</v>
      </c>
      <c r="N19" s="118">
        <v>8</v>
      </c>
      <c r="O19" s="116">
        <v>5</v>
      </c>
      <c r="P19" s="117">
        <v>6</v>
      </c>
      <c r="Q19" s="119">
        <v>9</v>
      </c>
      <c r="R19" s="120">
        <v>1</v>
      </c>
      <c r="S19" s="117">
        <v>7</v>
      </c>
      <c r="T19" s="119">
        <v>3</v>
      </c>
    </row>
    <row r="20" spans="1:20" ht="18" customHeight="1" thickBot="1">
      <c r="B20" s="121">
        <v>9</v>
      </c>
      <c r="C20" s="122"/>
      <c r="D20" s="123"/>
      <c r="E20" s="121">
        <v>1</v>
      </c>
      <c r="F20" s="122"/>
      <c r="G20" s="124"/>
      <c r="H20" s="125"/>
      <c r="I20" s="122"/>
      <c r="J20" s="124">
        <v>4</v>
      </c>
      <c r="L20" s="121">
        <v>9</v>
      </c>
      <c r="M20" s="122">
        <v>7</v>
      </c>
      <c r="N20" s="123">
        <v>6</v>
      </c>
      <c r="O20" s="121">
        <v>1</v>
      </c>
      <c r="P20" s="122">
        <v>3</v>
      </c>
      <c r="Q20" s="124">
        <v>2</v>
      </c>
      <c r="R20" s="125">
        <v>8</v>
      </c>
      <c r="S20" s="122">
        <v>5</v>
      </c>
      <c r="T20" s="124">
        <v>4</v>
      </c>
    </row>
    <row r="21" spans="1:20" ht="18" customHeight="1" thickBot="1"/>
    <row r="22" spans="1:20" ht="18" customHeight="1">
      <c r="A22" s="110" t="s">
        <v>299</v>
      </c>
      <c r="B22" s="111"/>
      <c r="C22" s="112">
        <v>9</v>
      </c>
      <c r="D22" s="113"/>
      <c r="E22" s="111">
        <v>5</v>
      </c>
      <c r="F22" s="112"/>
      <c r="G22" s="114"/>
      <c r="H22" s="115">
        <v>6</v>
      </c>
      <c r="I22" s="112"/>
      <c r="J22" s="114"/>
      <c r="L22" s="111" cm="1">
        <f t="array" ref="L22:T30">SDKLogic(B22:J30)</f>
        <v>7</v>
      </c>
      <c r="M22" s="112">
        <v>9</v>
      </c>
      <c r="N22" s="113">
        <v>8</v>
      </c>
      <c r="O22" s="111">
        <v>5</v>
      </c>
      <c r="P22" s="112">
        <v>1</v>
      </c>
      <c r="Q22" s="114">
        <v>4</v>
      </c>
      <c r="R22" s="115">
        <v>6</v>
      </c>
      <c r="S22" s="112">
        <v>2</v>
      </c>
      <c r="T22" s="114">
        <v>3</v>
      </c>
    </row>
    <row r="23" spans="1:20" ht="18" customHeight="1">
      <c r="B23" s="116"/>
      <c r="C23" s="117"/>
      <c r="D23" s="118">
        <v>4</v>
      </c>
      <c r="E23" s="116">
        <v>7</v>
      </c>
      <c r="F23" s="117"/>
      <c r="G23" s="119"/>
      <c r="H23" s="120"/>
      <c r="I23" s="117">
        <v>1</v>
      </c>
      <c r="J23" s="119"/>
      <c r="L23" s="116">
        <v>6</v>
      </c>
      <c r="M23" s="117">
        <v>3</v>
      </c>
      <c r="N23" s="118">
        <v>4</v>
      </c>
      <c r="O23" s="116">
        <v>7</v>
      </c>
      <c r="P23" s="117">
        <v>9</v>
      </c>
      <c r="Q23" s="119">
        <v>2</v>
      </c>
      <c r="R23" s="120">
        <v>8</v>
      </c>
      <c r="S23" s="117">
        <v>1</v>
      </c>
      <c r="T23" s="119">
        <v>5</v>
      </c>
    </row>
    <row r="24" spans="1:20" ht="18" customHeight="1" thickBot="1">
      <c r="B24" s="121"/>
      <c r="C24" s="122"/>
      <c r="D24" s="123"/>
      <c r="E24" s="121"/>
      <c r="F24" s="122"/>
      <c r="G24" s="124"/>
      <c r="H24" s="125"/>
      <c r="I24" s="122"/>
      <c r="J24" s="124"/>
      <c r="L24" s="121">
        <v>1</v>
      </c>
      <c r="M24" s="122">
        <v>5</v>
      </c>
      <c r="N24" s="123">
        <v>2</v>
      </c>
      <c r="O24" s="121">
        <v>3</v>
      </c>
      <c r="P24" s="122">
        <v>6</v>
      </c>
      <c r="Q24" s="124">
        <v>8</v>
      </c>
      <c r="R24" s="125">
        <v>4</v>
      </c>
      <c r="S24" s="122">
        <v>9</v>
      </c>
      <c r="T24" s="124">
        <v>7</v>
      </c>
    </row>
    <row r="25" spans="1:20" ht="18" customHeight="1">
      <c r="B25" s="111">
        <v>4</v>
      </c>
      <c r="C25" s="112"/>
      <c r="D25" s="113"/>
      <c r="E25" s="111">
        <v>2</v>
      </c>
      <c r="F25" s="112"/>
      <c r="G25" s="114">
        <v>7</v>
      </c>
      <c r="H25" s="115">
        <v>9</v>
      </c>
      <c r="I25" s="112"/>
      <c r="J25" s="114"/>
      <c r="L25" s="111">
        <v>4</v>
      </c>
      <c r="M25" s="112">
        <v>8</v>
      </c>
      <c r="N25" s="113">
        <v>6</v>
      </c>
      <c r="O25" s="111">
        <v>2</v>
      </c>
      <c r="P25" s="112">
        <v>3</v>
      </c>
      <c r="Q25" s="114">
        <v>7</v>
      </c>
      <c r="R25" s="115">
        <v>9</v>
      </c>
      <c r="S25" s="112">
        <v>5</v>
      </c>
      <c r="T25" s="114">
        <v>1</v>
      </c>
    </row>
    <row r="26" spans="1:20" ht="18" customHeight="1">
      <c r="B26" s="116"/>
      <c r="C26" s="117"/>
      <c r="D26" s="118">
        <v>1</v>
      </c>
      <c r="E26" s="116">
        <v>6</v>
      </c>
      <c r="F26" s="117"/>
      <c r="G26" s="119"/>
      <c r="H26" s="120">
        <v>7</v>
      </c>
      <c r="I26" s="117"/>
      <c r="J26" s="119"/>
      <c r="L26" s="116">
        <v>9</v>
      </c>
      <c r="M26" s="117">
        <v>2</v>
      </c>
      <c r="N26" s="118">
        <v>1</v>
      </c>
      <c r="O26" s="116">
        <v>6</v>
      </c>
      <c r="P26" s="117">
        <v>4</v>
      </c>
      <c r="Q26" s="119">
        <v>5</v>
      </c>
      <c r="R26" s="120">
        <v>7</v>
      </c>
      <c r="S26" s="117">
        <v>3</v>
      </c>
      <c r="T26" s="119">
        <v>8</v>
      </c>
    </row>
    <row r="27" spans="1:20" ht="18" customHeight="1" thickBot="1">
      <c r="B27" s="121"/>
      <c r="C27" s="122"/>
      <c r="D27" s="123">
        <v>3</v>
      </c>
      <c r="E27" s="121"/>
      <c r="F27" s="122"/>
      <c r="G27" s="124"/>
      <c r="H27" s="125">
        <v>2</v>
      </c>
      <c r="I27" s="122"/>
      <c r="J27" s="124"/>
      <c r="L27" s="121">
        <v>5</v>
      </c>
      <c r="M27" s="122">
        <v>7</v>
      </c>
      <c r="N27" s="123">
        <v>3</v>
      </c>
      <c r="O27" s="121">
        <v>9</v>
      </c>
      <c r="P27" s="122">
        <v>8</v>
      </c>
      <c r="Q27" s="124">
        <v>1</v>
      </c>
      <c r="R27" s="125">
        <v>2</v>
      </c>
      <c r="S27" s="122">
        <v>4</v>
      </c>
      <c r="T27" s="124">
        <v>6</v>
      </c>
    </row>
    <row r="28" spans="1:20" ht="18" customHeight="1">
      <c r="B28" s="126">
        <v>3</v>
      </c>
      <c r="C28" s="127"/>
      <c r="D28" s="128"/>
      <c r="E28" s="126"/>
      <c r="F28" s="127">
        <v>5</v>
      </c>
      <c r="G28" s="129"/>
      <c r="H28" s="130"/>
      <c r="I28" s="127">
        <v>6</v>
      </c>
      <c r="J28" s="129"/>
      <c r="L28" s="126">
        <v>3</v>
      </c>
      <c r="M28" s="127">
        <v>4</v>
      </c>
      <c r="N28" s="128">
        <v>7</v>
      </c>
      <c r="O28" s="126">
        <v>8</v>
      </c>
      <c r="P28" s="127">
        <v>5</v>
      </c>
      <c r="Q28" s="129">
        <v>9</v>
      </c>
      <c r="R28" s="130">
        <v>1</v>
      </c>
      <c r="S28" s="127">
        <v>6</v>
      </c>
      <c r="T28" s="129">
        <v>2</v>
      </c>
    </row>
    <row r="29" spans="1:20" ht="18" customHeight="1">
      <c r="B29" s="116"/>
      <c r="C29" s="117"/>
      <c r="D29" s="118">
        <v>5</v>
      </c>
      <c r="E29" s="116">
        <v>4</v>
      </c>
      <c r="F29" s="117"/>
      <c r="G29" s="119"/>
      <c r="H29" s="120"/>
      <c r="I29" s="117">
        <v>8</v>
      </c>
      <c r="J29" s="119"/>
      <c r="L29" s="116">
        <v>2</v>
      </c>
      <c r="M29" s="117">
        <v>1</v>
      </c>
      <c r="N29" s="118">
        <v>5</v>
      </c>
      <c r="O29" s="116">
        <v>4</v>
      </c>
      <c r="P29" s="117">
        <v>7</v>
      </c>
      <c r="Q29" s="119">
        <v>6</v>
      </c>
      <c r="R29" s="120">
        <v>3</v>
      </c>
      <c r="S29" s="117">
        <v>8</v>
      </c>
      <c r="T29" s="119">
        <v>9</v>
      </c>
    </row>
    <row r="30" spans="1:20" ht="18" customHeight="1" thickBot="1">
      <c r="B30" s="121"/>
      <c r="C30" s="122"/>
      <c r="D30" s="123"/>
      <c r="E30" s="121"/>
      <c r="F30" s="122">
        <v>2</v>
      </c>
      <c r="G30" s="124">
        <v>3</v>
      </c>
      <c r="H30" s="125"/>
      <c r="I30" s="122"/>
      <c r="J30" s="124"/>
      <c r="L30" s="121">
        <v>8</v>
      </c>
      <c r="M30" s="122">
        <v>6</v>
      </c>
      <c r="N30" s="123">
        <v>9</v>
      </c>
      <c r="O30" s="121">
        <v>1</v>
      </c>
      <c r="P30" s="122">
        <v>2</v>
      </c>
      <c r="Q30" s="124">
        <v>3</v>
      </c>
      <c r="R30" s="125">
        <v>5</v>
      </c>
      <c r="S30" s="122">
        <v>7</v>
      </c>
      <c r="T30" s="124">
        <v>4</v>
      </c>
    </row>
    <row r="31" spans="1:20" ht="18" customHeight="1" thickBot="1"/>
    <row r="32" spans="1:20" ht="18" customHeight="1">
      <c r="A32" s="110" t="s">
        <v>299</v>
      </c>
      <c r="B32" s="111"/>
      <c r="C32" s="112"/>
      <c r="D32" s="113"/>
      <c r="E32" s="111"/>
      <c r="F32" s="112">
        <v>8</v>
      </c>
      <c r="G32" s="114">
        <v>2</v>
      </c>
      <c r="H32" s="115"/>
      <c r="I32" s="112"/>
      <c r="J32" s="114"/>
      <c r="L32" s="111" cm="1">
        <f t="array" ref="L32:T40">SDKLogic(B32:J40)</f>
        <v>3</v>
      </c>
      <c r="M32" s="132">
        <v>7</v>
      </c>
      <c r="N32" s="133">
        <v>4</v>
      </c>
      <c r="O32" s="134">
        <v>9</v>
      </c>
      <c r="P32" s="132">
        <v>8</v>
      </c>
      <c r="Q32" s="135">
        <v>2</v>
      </c>
      <c r="R32" s="136">
        <v>5</v>
      </c>
      <c r="S32" s="132">
        <v>6</v>
      </c>
      <c r="T32" s="135">
        <v>1</v>
      </c>
    </row>
    <row r="33" spans="1:40" ht="18" customHeight="1">
      <c r="B33" s="116"/>
      <c r="C33" s="117">
        <v>8</v>
      </c>
      <c r="D33" s="118"/>
      <c r="E33" s="116"/>
      <c r="F33" s="117"/>
      <c r="G33" s="119">
        <v>6</v>
      </c>
      <c r="H33" s="120">
        <v>4</v>
      </c>
      <c r="I33" s="117"/>
      <c r="J33" s="119"/>
      <c r="L33" s="137">
        <v>1</v>
      </c>
      <c r="M33" s="138">
        <v>8</v>
      </c>
      <c r="N33" s="139">
        <v>5</v>
      </c>
      <c r="O33" s="137">
        <v>7</v>
      </c>
      <c r="P33" s="138">
        <v>3</v>
      </c>
      <c r="Q33" s="140">
        <v>6</v>
      </c>
      <c r="R33" s="141">
        <v>4</v>
      </c>
      <c r="S33" s="138">
        <v>2</v>
      </c>
      <c r="T33" s="140">
        <v>9</v>
      </c>
    </row>
    <row r="34" spans="1:40" ht="18" customHeight="1" thickBot="1">
      <c r="B34" s="121">
        <v>9</v>
      </c>
      <c r="C34" s="122">
        <v>6</v>
      </c>
      <c r="D34" s="123"/>
      <c r="E34" s="121">
        <v>4</v>
      </c>
      <c r="F34" s="122"/>
      <c r="G34" s="124">
        <v>1</v>
      </c>
      <c r="H34" s="125"/>
      <c r="I34" s="122"/>
      <c r="J34" s="124"/>
      <c r="L34" s="142">
        <v>9</v>
      </c>
      <c r="M34" s="143">
        <v>6</v>
      </c>
      <c r="N34" s="144">
        <v>2</v>
      </c>
      <c r="O34" s="142">
        <v>4</v>
      </c>
      <c r="P34" s="143">
        <v>5</v>
      </c>
      <c r="Q34" s="145">
        <v>1</v>
      </c>
      <c r="R34" s="146">
        <v>3</v>
      </c>
      <c r="S34" s="143">
        <v>7</v>
      </c>
      <c r="T34" s="145">
        <v>8</v>
      </c>
    </row>
    <row r="35" spans="1:40" ht="18" customHeight="1">
      <c r="B35" s="111"/>
      <c r="C35" s="112"/>
      <c r="D35" s="113"/>
      <c r="E35" s="111">
        <v>5</v>
      </c>
      <c r="F35" s="112"/>
      <c r="G35" s="114"/>
      <c r="H35" s="115"/>
      <c r="I35" s="112">
        <v>1</v>
      </c>
      <c r="J35" s="114"/>
      <c r="L35" s="134">
        <v>8</v>
      </c>
      <c r="M35" s="132">
        <v>2</v>
      </c>
      <c r="N35" s="133">
        <v>7</v>
      </c>
      <c r="O35" s="134">
        <v>5</v>
      </c>
      <c r="P35" s="132">
        <v>9</v>
      </c>
      <c r="Q35" s="135">
        <v>4</v>
      </c>
      <c r="R35" s="136">
        <v>6</v>
      </c>
      <c r="S35" s="132">
        <v>1</v>
      </c>
      <c r="T35" s="135">
        <v>3</v>
      </c>
    </row>
    <row r="36" spans="1:40" ht="18" customHeight="1">
      <c r="B36" s="116"/>
      <c r="C36" s="117">
        <v>4</v>
      </c>
      <c r="D36" s="118"/>
      <c r="E36" s="116"/>
      <c r="F36" s="117"/>
      <c r="G36" s="119">
        <v>3</v>
      </c>
      <c r="H36" s="120">
        <v>2</v>
      </c>
      <c r="I36" s="117"/>
      <c r="J36" s="119"/>
      <c r="L36" s="137">
        <v>6</v>
      </c>
      <c r="M36" s="138">
        <v>4</v>
      </c>
      <c r="N36" s="139">
        <v>9</v>
      </c>
      <c r="O36" s="137">
        <v>8</v>
      </c>
      <c r="P36" s="138">
        <v>1</v>
      </c>
      <c r="Q36" s="140">
        <v>3</v>
      </c>
      <c r="R36" s="141">
        <v>2</v>
      </c>
      <c r="S36" s="138">
        <v>5</v>
      </c>
      <c r="T36" s="140">
        <v>7</v>
      </c>
    </row>
    <row r="37" spans="1:40" ht="18" customHeight="1" thickBot="1">
      <c r="B37" s="121">
        <v>5</v>
      </c>
      <c r="C37" s="122">
        <v>3</v>
      </c>
      <c r="D37" s="123"/>
      <c r="E37" s="121">
        <v>6</v>
      </c>
      <c r="F37" s="122">
        <v>2</v>
      </c>
      <c r="G37" s="124"/>
      <c r="H37" s="125"/>
      <c r="I37" s="122"/>
      <c r="J37" s="124"/>
      <c r="L37" s="142">
        <v>5</v>
      </c>
      <c r="M37" s="143">
        <v>3</v>
      </c>
      <c r="N37" s="144">
        <v>1</v>
      </c>
      <c r="O37" s="142">
        <v>6</v>
      </c>
      <c r="P37" s="143">
        <v>2</v>
      </c>
      <c r="Q37" s="145">
        <v>7</v>
      </c>
      <c r="R37" s="146">
        <v>9</v>
      </c>
      <c r="S37" s="143">
        <v>8</v>
      </c>
      <c r="T37" s="145">
        <v>4</v>
      </c>
    </row>
    <row r="38" spans="1:40" ht="18" customHeight="1">
      <c r="B38" s="126"/>
      <c r="C38" s="127"/>
      <c r="D38" s="128">
        <v>6</v>
      </c>
      <c r="E38" s="126"/>
      <c r="F38" s="127"/>
      <c r="G38" s="129"/>
      <c r="H38" s="130"/>
      <c r="I38" s="127"/>
      <c r="J38" s="129">
        <v>2</v>
      </c>
      <c r="L38" s="147">
        <v>4</v>
      </c>
      <c r="M38" s="148">
        <v>9</v>
      </c>
      <c r="N38" s="149">
        <v>6</v>
      </c>
      <c r="O38" s="147">
        <v>1</v>
      </c>
      <c r="P38" s="148">
        <v>7</v>
      </c>
      <c r="Q38" s="150">
        <v>5</v>
      </c>
      <c r="R38" s="151">
        <v>8</v>
      </c>
      <c r="S38" s="148">
        <v>3</v>
      </c>
      <c r="T38" s="150">
        <v>2</v>
      </c>
    </row>
    <row r="39" spans="1:40" ht="18" customHeight="1">
      <c r="B39" s="116">
        <v>2</v>
      </c>
      <c r="C39" s="117"/>
      <c r="D39" s="118"/>
      <c r="E39" s="116"/>
      <c r="F39" s="117"/>
      <c r="G39" s="119"/>
      <c r="H39" s="120">
        <v>7</v>
      </c>
      <c r="I39" s="117">
        <v>4</v>
      </c>
      <c r="J39" s="119">
        <v>5</v>
      </c>
      <c r="L39" s="137">
        <v>2</v>
      </c>
      <c r="M39" s="138">
        <v>1</v>
      </c>
      <c r="N39" s="139">
        <v>8</v>
      </c>
      <c r="O39" s="137">
        <v>3</v>
      </c>
      <c r="P39" s="138">
        <v>6</v>
      </c>
      <c r="Q39" s="140">
        <v>9</v>
      </c>
      <c r="R39" s="141">
        <v>7</v>
      </c>
      <c r="S39" s="138">
        <v>4</v>
      </c>
      <c r="T39" s="140">
        <v>5</v>
      </c>
    </row>
    <row r="40" spans="1:40" ht="18" customHeight="1" thickBot="1">
      <c r="B40" s="121"/>
      <c r="C40" s="122">
        <v>5</v>
      </c>
      <c r="D40" s="123"/>
      <c r="E40" s="121"/>
      <c r="F40" s="122">
        <v>4</v>
      </c>
      <c r="G40" s="124"/>
      <c r="H40" s="125"/>
      <c r="I40" s="122">
        <v>9</v>
      </c>
      <c r="J40" s="124">
        <v>6</v>
      </c>
      <c r="L40" s="142">
        <v>7</v>
      </c>
      <c r="M40" s="143">
        <v>5</v>
      </c>
      <c r="N40" s="144">
        <v>3</v>
      </c>
      <c r="O40" s="142">
        <v>2</v>
      </c>
      <c r="P40" s="143">
        <v>4</v>
      </c>
      <c r="Q40" s="145">
        <v>8</v>
      </c>
      <c r="R40" s="146">
        <v>1</v>
      </c>
      <c r="S40" s="143">
        <v>9</v>
      </c>
      <c r="T40" s="145">
        <v>6</v>
      </c>
    </row>
    <row r="42" spans="1:40" ht="18" customHeight="1" thickBot="1">
      <c r="A42" s="108" t="s">
        <v>300</v>
      </c>
    </row>
    <row r="43" spans="1:40" ht="18" customHeight="1">
      <c r="A43" s="110" t="s">
        <v>301</v>
      </c>
      <c r="B43" s="111">
        <v>8</v>
      </c>
      <c r="C43" s="112"/>
      <c r="D43" s="113"/>
      <c r="E43" s="111"/>
      <c r="F43" s="112"/>
      <c r="G43" s="114"/>
      <c r="H43" s="115"/>
      <c r="I43" s="112"/>
      <c r="J43" s="114"/>
      <c r="L43" s="111" cm="1">
        <f t="array" ref="L43:T51">SDKLogic(B43:J51)</f>
        <v>8</v>
      </c>
      <c r="M43" s="112">
        <v>3</v>
      </c>
      <c r="N43" s="113">
        <v>5</v>
      </c>
      <c r="O43" s="111">
        <v>7</v>
      </c>
      <c r="P43" s="112">
        <v>6</v>
      </c>
      <c r="Q43" s="114">
        <v>9</v>
      </c>
      <c r="R43" s="115">
        <v>1</v>
      </c>
      <c r="S43" s="112">
        <v>4</v>
      </c>
      <c r="T43" s="114">
        <v>2</v>
      </c>
      <c r="U43" s="110" t="s">
        <v>302</v>
      </c>
      <c r="V43" s="111">
        <v>3</v>
      </c>
      <c r="W43" s="112"/>
      <c r="X43" s="113"/>
      <c r="Y43" s="111">
        <v>2</v>
      </c>
      <c r="Z43" s="112">
        <v>9</v>
      </c>
      <c r="AA43" s="114"/>
      <c r="AB43" s="115"/>
      <c r="AC43" s="112"/>
      <c r="AD43" s="114"/>
      <c r="AF43" s="111" cm="1">
        <f t="array" ref="AF43:AN51">SDKLogic(V43:AD51)</f>
        <v>3</v>
      </c>
      <c r="AG43" s="112">
        <v>1</v>
      </c>
      <c r="AH43" s="113">
        <v>5</v>
      </c>
      <c r="AI43" s="111">
        <v>2</v>
      </c>
      <c r="AJ43" s="112">
        <v>9</v>
      </c>
      <c r="AK43" s="114">
        <v>8</v>
      </c>
      <c r="AL43" s="115">
        <v>6</v>
      </c>
      <c r="AM43" s="112">
        <v>4</v>
      </c>
      <c r="AN43" s="114">
        <v>7</v>
      </c>
    </row>
    <row r="44" spans="1:40" ht="18" customHeight="1">
      <c r="A44" s="110" t="s">
        <v>303</v>
      </c>
      <c r="B44" s="116"/>
      <c r="C44" s="117"/>
      <c r="D44" s="118">
        <v>1</v>
      </c>
      <c r="E44" s="116">
        <v>2</v>
      </c>
      <c r="F44" s="117">
        <v>3</v>
      </c>
      <c r="G44" s="119">
        <v>4</v>
      </c>
      <c r="H44" s="120">
        <v>5</v>
      </c>
      <c r="I44" s="117"/>
      <c r="J44" s="119"/>
      <c r="L44" s="116">
        <v>6</v>
      </c>
      <c r="M44" s="117">
        <v>7</v>
      </c>
      <c r="N44" s="118">
        <v>1</v>
      </c>
      <c r="O44" s="116">
        <v>2</v>
      </c>
      <c r="P44" s="117">
        <v>3</v>
      </c>
      <c r="Q44" s="119">
        <v>4</v>
      </c>
      <c r="R44" s="120">
        <v>5</v>
      </c>
      <c r="S44" s="117">
        <v>8</v>
      </c>
      <c r="T44" s="119">
        <v>9</v>
      </c>
      <c r="U44" s="110" t="s">
        <v>304</v>
      </c>
      <c r="V44" s="116"/>
      <c r="W44" s="117">
        <v>6</v>
      </c>
      <c r="X44" s="118"/>
      <c r="Y44" s="116"/>
      <c r="Z44" s="117"/>
      <c r="AA44" s="119"/>
      <c r="AB44" s="120"/>
      <c r="AC44" s="117">
        <v>8</v>
      </c>
      <c r="AD44" s="119"/>
      <c r="AF44" s="116">
        <v>9</v>
      </c>
      <c r="AG44" s="117">
        <v>6</v>
      </c>
      <c r="AH44" s="118">
        <v>7</v>
      </c>
      <c r="AI44" s="116">
        <v>3</v>
      </c>
      <c r="AJ44" s="117">
        <v>4</v>
      </c>
      <c r="AK44" s="119">
        <v>5</v>
      </c>
      <c r="AL44" s="120">
        <v>2</v>
      </c>
      <c r="AM44" s="117">
        <v>8</v>
      </c>
      <c r="AN44" s="119">
        <v>1</v>
      </c>
    </row>
    <row r="45" spans="1:40" ht="18" customHeight="1" thickBot="1">
      <c r="B45" s="121"/>
      <c r="C45" s="122">
        <v>9</v>
      </c>
      <c r="D45" s="123"/>
      <c r="E45" s="121"/>
      <c r="F45" s="122"/>
      <c r="G45" s="124"/>
      <c r="H45" s="125"/>
      <c r="I45" s="122">
        <v>6</v>
      </c>
      <c r="J45" s="124"/>
      <c r="L45" s="121">
        <v>4</v>
      </c>
      <c r="M45" s="122">
        <v>9</v>
      </c>
      <c r="N45" s="123">
        <v>2</v>
      </c>
      <c r="O45" s="121">
        <v>8</v>
      </c>
      <c r="P45" s="122">
        <v>1</v>
      </c>
      <c r="Q45" s="124">
        <v>5</v>
      </c>
      <c r="R45" s="125">
        <v>7</v>
      </c>
      <c r="S45" s="122">
        <v>6</v>
      </c>
      <c r="T45" s="124">
        <v>3</v>
      </c>
      <c r="V45" s="121"/>
      <c r="W45" s="122"/>
      <c r="X45" s="123"/>
      <c r="Y45" s="121">
        <v>1</v>
      </c>
      <c r="Z45" s="122">
        <v>6</v>
      </c>
      <c r="AA45" s="124"/>
      <c r="AB45" s="125"/>
      <c r="AC45" s="122"/>
      <c r="AD45" s="124"/>
      <c r="AF45" s="121">
        <v>8</v>
      </c>
      <c r="AG45" s="122">
        <v>2</v>
      </c>
      <c r="AH45" s="123">
        <v>4</v>
      </c>
      <c r="AI45" s="121">
        <v>1</v>
      </c>
      <c r="AJ45" s="122">
        <v>6</v>
      </c>
      <c r="AK45" s="124">
        <v>7</v>
      </c>
      <c r="AL45" s="125">
        <v>5</v>
      </c>
      <c r="AM45" s="122">
        <v>3</v>
      </c>
      <c r="AN45" s="124">
        <v>9</v>
      </c>
    </row>
    <row r="46" spans="1:40" ht="18" customHeight="1">
      <c r="B46" s="111"/>
      <c r="C46" s="112">
        <v>1</v>
      </c>
      <c r="D46" s="113"/>
      <c r="E46" s="111"/>
      <c r="F46" s="112"/>
      <c r="G46" s="114"/>
      <c r="H46" s="115"/>
      <c r="I46" s="112">
        <v>7</v>
      </c>
      <c r="J46" s="114"/>
      <c r="L46" s="111">
        <v>5</v>
      </c>
      <c r="M46" s="112">
        <v>1</v>
      </c>
      <c r="N46" s="113">
        <v>8</v>
      </c>
      <c r="O46" s="111">
        <v>6</v>
      </c>
      <c r="P46" s="112">
        <v>9</v>
      </c>
      <c r="Q46" s="114">
        <v>3</v>
      </c>
      <c r="R46" s="115">
        <v>2</v>
      </c>
      <c r="S46" s="112">
        <v>7</v>
      </c>
      <c r="T46" s="114">
        <v>4</v>
      </c>
      <c r="V46" s="111"/>
      <c r="W46" s="112"/>
      <c r="X46" s="113"/>
      <c r="Y46" s="111">
        <v>4</v>
      </c>
      <c r="Z46" s="112"/>
      <c r="AA46" s="114">
        <v>9</v>
      </c>
      <c r="AB46" s="115">
        <v>7</v>
      </c>
      <c r="AC46" s="112"/>
      <c r="AD46" s="114">
        <v>2</v>
      </c>
      <c r="AF46" s="111">
        <v>6</v>
      </c>
      <c r="AG46" s="112">
        <v>3</v>
      </c>
      <c r="AH46" s="113">
        <v>8</v>
      </c>
      <c r="AI46" s="111">
        <v>4</v>
      </c>
      <c r="AJ46" s="112">
        <v>1</v>
      </c>
      <c r="AK46" s="114">
        <v>9</v>
      </c>
      <c r="AL46" s="115">
        <v>7</v>
      </c>
      <c r="AM46" s="112">
        <v>5</v>
      </c>
      <c r="AN46" s="114">
        <v>2</v>
      </c>
    </row>
    <row r="47" spans="1:40" ht="18" customHeight="1">
      <c r="B47" s="116"/>
      <c r="C47" s="117"/>
      <c r="D47" s="118">
        <v>4</v>
      </c>
      <c r="E47" s="116">
        <v>5</v>
      </c>
      <c r="F47" s="117"/>
      <c r="G47" s="119">
        <v>7</v>
      </c>
      <c r="H47" s="120">
        <v>3</v>
      </c>
      <c r="I47" s="117"/>
      <c r="J47" s="119"/>
      <c r="L47" s="116">
        <v>9</v>
      </c>
      <c r="M47" s="117">
        <v>2</v>
      </c>
      <c r="N47" s="118">
        <v>4</v>
      </c>
      <c r="O47" s="116">
        <v>5</v>
      </c>
      <c r="P47" s="117">
        <v>8</v>
      </c>
      <c r="Q47" s="119">
        <v>7</v>
      </c>
      <c r="R47" s="120">
        <v>3</v>
      </c>
      <c r="S47" s="117">
        <v>1</v>
      </c>
      <c r="T47" s="119">
        <v>6</v>
      </c>
      <c r="V47" s="116">
        <v>2</v>
      </c>
      <c r="W47" s="117"/>
      <c r="X47" s="118">
        <v>9</v>
      </c>
      <c r="Y47" s="116"/>
      <c r="Z47" s="117"/>
      <c r="AA47" s="119"/>
      <c r="AB47" s="120">
        <v>3</v>
      </c>
      <c r="AC47" s="117"/>
      <c r="AD47" s="119">
        <v>4</v>
      </c>
      <c r="AF47" s="116">
        <v>2</v>
      </c>
      <c r="AG47" s="117">
        <v>5</v>
      </c>
      <c r="AH47" s="118">
        <v>9</v>
      </c>
      <c r="AI47" s="116">
        <v>7</v>
      </c>
      <c r="AJ47" s="117">
        <v>8</v>
      </c>
      <c r="AK47" s="119">
        <v>6</v>
      </c>
      <c r="AL47" s="120">
        <v>3</v>
      </c>
      <c r="AM47" s="117">
        <v>1</v>
      </c>
      <c r="AN47" s="119">
        <v>4</v>
      </c>
    </row>
    <row r="48" spans="1:40" ht="18" customHeight="1" thickBot="1">
      <c r="B48" s="121"/>
      <c r="C48" s="122">
        <v>6</v>
      </c>
      <c r="D48" s="123"/>
      <c r="E48" s="121"/>
      <c r="F48" s="122"/>
      <c r="G48" s="124"/>
      <c r="H48" s="125"/>
      <c r="I48" s="122">
        <v>9</v>
      </c>
      <c r="J48" s="124"/>
      <c r="L48" s="121">
        <v>3</v>
      </c>
      <c r="M48" s="122">
        <v>6</v>
      </c>
      <c r="N48" s="123">
        <v>7</v>
      </c>
      <c r="O48" s="121">
        <v>1</v>
      </c>
      <c r="P48" s="122">
        <v>4</v>
      </c>
      <c r="Q48" s="124">
        <v>2</v>
      </c>
      <c r="R48" s="125">
        <v>8</v>
      </c>
      <c r="S48" s="122">
        <v>9</v>
      </c>
      <c r="T48" s="124">
        <v>5</v>
      </c>
      <c r="V48" s="121">
        <v>4</v>
      </c>
      <c r="W48" s="122"/>
      <c r="X48" s="123">
        <v>1</v>
      </c>
      <c r="Y48" s="121">
        <v>5</v>
      </c>
      <c r="Z48" s="122"/>
      <c r="AA48" s="124">
        <v>2</v>
      </c>
      <c r="AB48" s="125"/>
      <c r="AC48" s="122"/>
      <c r="AD48" s="124"/>
      <c r="AF48" s="121">
        <v>4</v>
      </c>
      <c r="AG48" s="122">
        <v>7</v>
      </c>
      <c r="AH48" s="123">
        <v>1</v>
      </c>
      <c r="AI48" s="121">
        <v>5</v>
      </c>
      <c r="AJ48" s="122">
        <v>3</v>
      </c>
      <c r="AK48" s="124">
        <v>2</v>
      </c>
      <c r="AL48" s="125">
        <v>8</v>
      </c>
      <c r="AM48" s="122">
        <v>9</v>
      </c>
      <c r="AN48" s="124">
        <v>6</v>
      </c>
    </row>
    <row r="49" spans="1:80" ht="18" customHeight="1">
      <c r="B49" s="126"/>
      <c r="C49" s="127">
        <v>4</v>
      </c>
      <c r="D49" s="128"/>
      <c r="E49" s="126"/>
      <c r="F49" s="127"/>
      <c r="G49" s="129"/>
      <c r="H49" s="130"/>
      <c r="I49" s="127">
        <v>2</v>
      </c>
      <c r="J49" s="129"/>
      <c r="L49" s="126">
        <v>1</v>
      </c>
      <c r="M49" s="127">
        <v>4</v>
      </c>
      <c r="N49" s="128">
        <v>9</v>
      </c>
      <c r="O49" s="126">
        <v>3</v>
      </c>
      <c r="P49" s="127">
        <v>5</v>
      </c>
      <c r="Q49" s="129">
        <v>8</v>
      </c>
      <c r="R49" s="130">
        <v>6</v>
      </c>
      <c r="S49" s="127">
        <v>2</v>
      </c>
      <c r="T49" s="129">
        <v>7</v>
      </c>
      <c r="V49" s="126"/>
      <c r="W49" s="127"/>
      <c r="X49" s="128"/>
      <c r="Y49" s="126"/>
      <c r="Z49" s="127">
        <v>2</v>
      </c>
      <c r="AA49" s="129">
        <v>4</v>
      </c>
      <c r="AB49" s="130"/>
      <c r="AC49" s="127"/>
      <c r="AD49" s="129"/>
      <c r="AF49" s="126">
        <v>5</v>
      </c>
      <c r="AG49" s="127">
        <v>9</v>
      </c>
      <c r="AH49" s="128">
        <v>3</v>
      </c>
      <c r="AI49" s="126">
        <v>6</v>
      </c>
      <c r="AJ49" s="127">
        <v>2</v>
      </c>
      <c r="AK49" s="129">
        <v>4</v>
      </c>
      <c r="AL49" s="130">
        <v>1</v>
      </c>
      <c r="AM49" s="127">
        <v>7</v>
      </c>
      <c r="AN49" s="129">
        <v>8</v>
      </c>
    </row>
    <row r="50" spans="1:80" ht="18" customHeight="1">
      <c r="B50" s="116"/>
      <c r="C50" s="117"/>
      <c r="D50" s="118">
        <v>3</v>
      </c>
      <c r="E50" s="116">
        <v>4</v>
      </c>
      <c r="F50" s="117">
        <v>7</v>
      </c>
      <c r="G50" s="119">
        <v>6</v>
      </c>
      <c r="H50" s="120">
        <v>9</v>
      </c>
      <c r="I50" s="117"/>
      <c r="J50" s="119"/>
      <c r="L50" s="116">
        <v>2</v>
      </c>
      <c r="M50" s="117">
        <v>8</v>
      </c>
      <c r="N50" s="118">
        <v>3</v>
      </c>
      <c r="O50" s="116">
        <v>4</v>
      </c>
      <c r="P50" s="117">
        <v>7</v>
      </c>
      <c r="Q50" s="119">
        <v>6</v>
      </c>
      <c r="R50" s="120">
        <v>9</v>
      </c>
      <c r="S50" s="117">
        <v>5</v>
      </c>
      <c r="T50" s="119">
        <v>1</v>
      </c>
      <c r="V50" s="116"/>
      <c r="W50" s="117">
        <v>8</v>
      </c>
      <c r="X50" s="118"/>
      <c r="Y50" s="116"/>
      <c r="Z50" s="117"/>
      <c r="AA50" s="119"/>
      <c r="AB50" s="120"/>
      <c r="AC50" s="117">
        <v>6</v>
      </c>
      <c r="AD50" s="119"/>
      <c r="AF50" s="116">
        <v>7</v>
      </c>
      <c r="AG50" s="117">
        <v>8</v>
      </c>
      <c r="AH50" s="118">
        <v>2</v>
      </c>
      <c r="AI50" s="116">
        <v>9</v>
      </c>
      <c r="AJ50" s="117">
        <v>5</v>
      </c>
      <c r="AK50" s="119">
        <v>1</v>
      </c>
      <c r="AL50" s="120">
        <v>4</v>
      </c>
      <c r="AM50" s="117">
        <v>6</v>
      </c>
      <c r="AN50" s="119">
        <v>3</v>
      </c>
    </row>
    <row r="51" spans="1:80" ht="18" customHeight="1" thickBot="1">
      <c r="B51" s="121"/>
      <c r="C51" s="122"/>
      <c r="D51" s="123"/>
      <c r="E51" s="121"/>
      <c r="F51" s="122"/>
      <c r="G51" s="124"/>
      <c r="H51" s="125"/>
      <c r="I51" s="122"/>
      <c r="J51" s="124">
        <v>8</v>
      </c>
      <c r="L51" s="121">
        <v>7</v>
      </c>
      <c r="M51" s="122">
        <v>5</v>
      </c>
      <c r="N51" s="123">
        <v>6</v>
      </c>
      <c r="O51" s="121">
        <v>9</v>
      </c>
      <c r="P51" s="122">
        <v>2</v>
      </c>
      <c r="Q51" s="124">
        <v>1</v>
      </c>
      <c r="R51" s="125">
        <v>4</v>
      </c>
      <c r="S51" s="122">
        <v>3</v>
      </c>
      <c r="T51" s="124">
        <v>8</v>
      </c>
      <c r="V51" s="121"/>
      <c r="W51" s="122"/>
      <c r="X51" s="123"/>
      <c r="Y51" s="121"/>
      <c r="Z51" s="122">
        <v>7</v>
      </c>
      <c r="AA51" s="124">
        <v>3</v>
      </c>
      <c r="AB51" s="125"/>
      <c r="AC51" s="122"/>
      <c r="AD51" s="124">
        <v>5</v>
      </c>
      <c r="AF51" s="121">
        <v>1</v>
      </c>
      <c r="AG51" s="122">
        <v>4</v>
      </c>
      <c r="AH51" s="123">
        <v>6</v>
      </c>
      <c r="AI51" s="121">
        <v>8</v>
      </c>
      <c r="AJ51" s="122">
        <v>7</v>
      </c>
      <c r="AK51" s="124">
        <v>3</v>
      </c>
      <c r="AL51" s="125">
        <v>9</v>
      </c>
      <c r="AM51" s="122">
        <v>2</v>
      </c>
      <c r="AN51" s="124">
        <v>5</v>
      </c>
      <c r="AP51" s="110" t="s">
        <v>305</v>
      </c>
      <c r="AZ51" s="110" t="s">
        <v>306</v>
      </c>
    </row>
    <row r="52" spans="1:80" ht="18" customHeight="1" thickBot="1">
      <c r="AO52" s="110" t="str">
        <f ca="1">_xlfn.FORMULATEXT(AP53)</f>
        <v>=solver(V53:AD61)</v>
      </c>
      <c r="AY52" s="110" t="str">
        <f ca="1">_xlfn.FORMULATEXT(AZ53)</f>
        <v>=solver(V53:AD61,1)</v>
      </c>
    </row>
    <row r="53" spans="1:80" ht="18" customHeight="1">
      <c r="A53" s="110" t="s">
        <v>307</v>
      </c>
      <c r="B53" s="111"/>
      <c r="C53" s="112"/>
      <c r="D53" s="113"/>
      <c r="E53" s="111"/>
      <c r="F53" s="112"/>
      <c r="G53" s="114"/>
      <c r="H53" s="115"/>
      <c r="I53" s="112"/>
      <c r="J53" s="114"/>
      <c r="L53" s="111" cm="1">
        <f t="array" ref="L53:T61">SDKLogic(B53:J61)</f>
        <v>9</v>
      </c>
      <c r="M53" s="112">
        <v>3</v>
      </c>
      <c r="N53" s="113">
        <v>7</v>
      </c>
      <c r="O53" s="111">
        <v>6</v>
      </c>
      <c r="P53" s="112">
        <v>1</v>
      </c>
      <c r="Q53" s="114">
        <v>2</v>
      </c>
      <c r="R53" s="115">
        <v>8</v>
      </c>
      <c r="S53" s="112">
        <v>5</v>
      </c>
      <c r="T53" s="114">
        <v>4</v>
      </c>
      <c r="U53" s="110" t="s">
        <v>308</v>
      </c>
      <c r="V53" s="111"/>
      <c r="W53" s="112"/>
      <c r="X53" s="113"/>
      <c r="Y53" s="111"/>
      <c r="Z53" s="112"/>
      <c r="AA53" s="114"/>
      <c r="AB53" s="115"/>
      <c r="AC53" s="112"/>
      <c r="AD53" s="114">
        <v>1</v>
      </c>
      <c r="AF53" s="111" cm="1">
        <f t="array" ref="AF53:AN61">SDKLogic(V53:AD61)</f>
        <v>0</v>
      </c>
      <c r="AG53" s="112">
        <v>0</v>
      </c>
      <c r="AH53" s="113">
        <v>0</v>
      </c>
      <c r="AI53" s="111">
        <v>0</v>
      </c>
      <c r="AJ53" s="112">
        <v>0</v>
      </c>
      <c r="AK53" s="114">
        <v>0</v>
      </c>
      <c r="AL53" s="115">
        <v>0</v>
      </c>
      <c r="AM53" s="112">
        <v>0</v>
      </c>
      <c r="AN53" s="114">
        <v>1</v>
      </c>
      <c r="AO53" s="110">
        <v>2.4700000000000002</v>
      </c>
      <c r="AP53" s="111" cm="1">
        <f t="array" ref="AP53:AX61">solver(V53:AD61)</f>
        <v>3</v>
      </c>
      <c r="AQ53" s="112">
        <v>5</v>
      </c>
      <c r="AR53" s="113">
        <v>7</v>
      </c>
      <c r="AS53" s="111">
        <v>6</v>
      </c>
      <c r="AT53" s="112">
        <v>2</v>
      </c>
      <c r="AU53" s="114">
        <v>8</v>
      </c>
      <c r="AV53" s="115">
        <v>9</v>
      </c>
      <c r="AW53" s="112">
        <v>4</v>
      </c>
      <c r="AX53" s="114">
        <v>1</v>
      </c>
      <c r="AY53" s="110">
        <v>2.15</v>
      </c>
      <c r="AZ53" s="111" cm="1">
        <f t="array" ref="AZ53:BH61">solver(V53:AD61,1)</f>
        <v>3</v>
      </c>
      <c r="BA53" s="112">
        <v>5</v>
      </c>
      <c r="BB53" s="113">
        <v>7</v>
      </c>
      <c r="BC53" s="111">
        <v>6</v>
      </c>
      <c r="BD53" s="112">
        <v>2</v>
      </c>
      <c r="BE53" s="114">
        <v>8</v>
      </c>
      <c r="BF53" s="115">
        <v>9</v>
      </c>
      <c r="BG53" s="112">
        <v>4</v>
      </c>
      <c r="BH53" s="114">
        <v>1</v>
      </c>
      <c r="BJ53" s="111" cm="1">
        <f t="array" ref="BJ53:BR61">_xlfn.LET(_xlpm.z,V53:AD61,_xlpm.r,_xlfn.SEQUENCE(9),_xlpm.c,_xlfn.TOROW(_xlpm.r),_xlpm.g,INT((_xlpm.r-1)/3)*3+INT((_xlpm.c-1)/3),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Obvious,_xlfn.LAMBDA(_xlpm.av,_xlfn.REDUCE(_xlpm.av,MOD(_xlfn.SEQUENCE(81,,0),81)+1,_xlfn.LAMBDA(_xlpm.a,_xlpm.n,_xlfn.LET(_xlpm.i,ROUNDUP(_xlpm.n/9,),_xlpm.j,MOD(_xlpm.n-1,9)+1,_xlpm.x,INDEX(_xlpm.a,_xlpm.i,_xlpm.j),_xlpm.l,LEN(_xlpm.x),_xlpm.cr,(_xlpm.l&gt;1)*(_xlpm.l&lt;5),
IF(_xlpm.cr,_xlfn.REDUCE(_xlpm.a,{1,2,3},_xlfn.LAMBDA(_xlpm.aa,_xlpm.nn,_xlfn.LET(_xlpm.h,SUBSTITUTE(SUBSTITUTE(SUBSTITUTE(_xlpm.aa,RIGHT(_xlpm.x),),LEFT(_xlpm.x),),MID(_xlpm.x,2,1),),_xlpm.hn,IFERROR(--_xlpm.h,_xlpm.aa),
CHOOSE(_xlpm.nn,IF((SUM(N(INDEX(_xlpm.h,_xlpm.i,)=""))=_xlpm.l)*(_xlpm.r=_xlpm.i),_xlpm.hn,_xlpm.aa),IF((SUM(N(INDEX(_xlpm.h,,_xlpm.j)=""))=_xlpm.l)*(_xlpm.c=_xlpm.j),_xlpm.hn,_xlpm.aa),IF((SUM((_xlpm.h="")*(_xlpm.g=INDEX(_xlpm.g,_xlpm.i,_xlpm.j)))=_xlpm.l)*(_xlpm.g=INDEX(_xlpm.g,_xlpm.i,_xlpm.j)),_xlpm.hn,_xlpm.aa) )))),_xlpm.a))))),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_xlpm.Obvious(_xlpm.Avai(_xlpm.z)))</f>
        <v>356</v>
      </c>
      <c r="BK53" s="112">
        <v>3568</v>
      </c>
      <c r="BL53" s="113">
        <v>79</v>
      </c>
      <c r="BM53" s="111">
        <v>689</v>
      </c>
      <c r="BN53" s="112">
        <v>25678</v>
      </c>
      <c r="BO53" s="114">
        <v>5789</v>
      </c>
      <c r="BP53" s="115">
        <v>49</v>
      </c>
      <c r="BQ53" s="112">
        <v>23489</v>
      </c>
      <c r="BR53" s="114">
        <v>1</v>
      </c>
      <c r="BT53" s="111" cm="1">
        <f t="array" ref="BT53:CB61">_xlfn.LET(_xlpm.z,_xlfn.ANCHORARRAY(AF53),_xlpm.r,_xlfn.SEQUENCE(9),_xlpm.c,_xlfn.TOROW(_xlpm.r),_xlpm.g,INT((_xlpm.r-1)/3)*3+INT((_xlpm.c-1)/3),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Obvious,_xlfn.LAMBDA(_xlpm.av,_xlfn.REDUCE(_xlpm.av,MOD(_xlfn.SEQUENCE(81,,0),81)+1,_xlfn.LAMBDA(_xlpm.a,_xlpm.n,_xlfn.LET(_xlpm.i,ROUNDUP(_xlpm.n/9,),_xlpm.j,MOD(_xlpm.n-1,9)+1,_xlpm.x,INDEX(_xlpm.a,_xlpm.i,_xlpm.j),_xlpm.l,LEN(_xlpm.x),_xlpm.cr,(_xlpm.l&gt;1)*(_xlpm.l&lt;5),
IF(_xlpm.cr,_xlfn.REDUCE(_xlpm.a,{1,2,3},_xlfn.LAMBDA(_xlpm.aa,_xlpm.nn,_xlfn.LET(_xlpm.h,SUBSTITUTE(SUBSTITUTE(SUBSTITUTE(_xlpm.aa,RIGHT(_xlpm.x),),LEFT(_xlpm.x),),MID(_xlpm.x,2,1),),_xlpm.hn,IFERROR(--_xlpm.h,_xlpm.aa),
CHOOSE(_xlpm.nn,IF((SUM(N(INDEX(_xlpm.h,_xlpm.i,)=""))=_xlpm.l)*(_xlpm.r=_xlpm.i),_xlpm.hn,_xlpm.aa),IF((SUM(N(INDEX(_xlpm.h,,_xlpm.j)=""))=_xlpm.l)*(_xlpm.c=_xlpm.j),_xlpm.hn,_xlpm.aa),IF((SUM((_xlpm.h="")*(_xlpm.g=INDEX(_xlpm.g,_xlpm.i,_xlpm.j)))=_xlpm.l)*(_xlpm.g=INDEX(_xlpm.g,_xlpm.i,_xlpm.j)),_xlpm.hn,_xlpm.aa) )))),_xlpm.a))))),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_xlpm.Obvious(_xlfn.REDUCE(_xlpm.Obvious(_xlpm.Avai(_xlpm.z)),_xlfn.SEQUENCE(9)-1,_xlfn.LAMBDA(_xlpm.c,_xlpm.gn,_xlfn.REDUCE(_xlpm.c,_xlfn.SEQUENCE(9),_xlfn.LAMBDA(_xlpm.a,_xlpm.n,_xlpm.Pointing(_xlpm.a,_xlpm.gn,_xlpm.n)))))))</f>
        <v>356</v>
      </c>
      <c r="BU53" s="112">
        <v>3568</v>
      </c>
      <c r="BV53" s="113">
        <v>79</v>
      </c>
      <c r="BW53" s="111">
        <v>68</v>
      </c>
      <c r="BX53" s="112">
        <v>25678</v>
      </c>
      <c r="BY53" s="114">
        <v>578</v>
      </c>
      <c r="BZ53" s="115">
        <v>49</v>
      </c>
      <c r="CA53" s="112">
        <v>2348</v>
      </c>
      <c r="CB53" s="114">
        <v>1</v>
      </c>
    </row>
    <row r="54" spans="1:80" ht="18" customHeight="1">
      <c r="A54" s="110" t="s">
        <v>309</v>
      </c>
      <c r="B54" s="116"/>
      <c r="C54" s="117">
        <v>1</v>
      </c>
      <c r="D54" s="118">
        <v>2</v>
      </c>
      <c r="E54" s="116">
        <v>3</v>
      </c>
      <c r="F54" s="117">
        <v>4</v>
      </c>
      <c r="G54" s="119"/>
      <c r="H54" s="120">
        <v>7</v>
      </c>
      <c r="I54" s="117">
        <v>9</v>
      </c>
      <c r="J54" s="119"/>
      <c r="L54" s="116">
        <v>8</v>
      </c>
      <c r="M54" s="117">
        <v>1</v>
      </c>
      <c r="N54" s="118">
        <v>2</v>
      </c>
      <c r="O54" s="116">
        <v>3</v>
      </c>
      <c r="P54" s="117">
        <v>4</v>
      </c>
      <c r="Q54" s="119">
        <v>5</v>
      </c>
      <c r="R54" s="120">
        <v>7</v>
      </c>
      <c r="S54" s="117">
        <v>9</v>
      </c>
      <c r="T54" s="119">
        <v>6</v>
      </c>
      <c r="U54" s="110" t="s">
        <v>310</v>
      </c>
      <c r="V54" s="116"/>
      <c r="W54" s="117">
        <v>1</v>
      </c>
      <c r="X54" s="118">
        <v>2</v>
      </c>
      <c r="Y54" s="116">
        <v>3</v>
      </c>
      <c r="Z54" s="117"/>
      <c r="AA54" s="119">
        <v>4</v>
      </c>
      <c r="AB54" s="120">
        <v>5</v>
      </c>
      <c r="AC54" s="117">
        <v>6</v>
      </c>
      <c r="AD54" s="119"/>
      <c r="AF54" s="116">
        <v>0</v>
      </c>
      <c r="AG54" s="117">
        <v>1</v>
      </c>
      <c r="AH54" s="118">
        <v>2</v>
      </c>
      <c r="AI54" s="116">
        <v>3</v>
      </c>
      <c r="AJ54" s="117">
        <v>0</v>
      </c>
      <c r="AK54" s="119">
        <v>4</v>
      </c>
      <c r="AL54" s="120">
        <v>5</v>
      </c>
      <c r="AM54" s="117">
        <v>6</v>
      </c>
      <c r="AN54" s="119">
        <v>0</v>
      </c>
      <c r="AP54" s="116">
        <v>9</v>
      </c>
      <c r="AQ54" s="117">
        <v>1</v>
      </c>
      <c r="AR54" s="118">
        <v>2</v>
      </c>
      <c r="AS54" s="116">
        <v>3</v>
      </c>
      <c r="AT54" s="117">
        <v>7</v>
      </c>
      <c r="AU54" s="119">
        <v>4</v>
      </c>
      <c r="AV54" s="120">
        <v>5</v>
      </c>
      <c r="AW54" s="117">
        <v>6</v>
      </c>
      <c r="AX54" s="119">
        <v>8</v>
      </c>
      <c r="AZ54" s="116">
        <v>9</v>
      </c>
      <c r="BA54" s="117">
        <v>1</v>
      </c>
      <c r="BB54" s="118">
        <v>2</v>
      </c>
      <c r="BC54" s="116">
        <v>3</v>
      </c>
      <c r="BD54" s="117">
        <v>7</v>
      </c>
      <c r="BE54" s="119">
        <v>4</v>
      </c>
      <c r="BF54" s="120">
        <v>5</v>
      </c>
      <c r="BG54" s="117">
        <v>6</v>
      </c>
      <c r="BH54" s="119">
        <v>8</v>
      </c>
      <c r="BJ54" s="116">
        <v>79</v>
      </c>
      <c r="BK54" s="117">
        <v>1</v>
      </c>
      <c r="BL54" s="118">
        <v>2</v>
      </c>
      <c r="BM54" s="116">
        <v>3</v>
      </c>
      <c r="BN54" s="117">
        <v>78</v>
      </c>
      <c r="BO54" s="119">
        <v>4</v>
      </c>
      <c r="BP54" s="120">
        <v>5</v>
      </c>
      <c r="BQ54" s="117">
        <v>6</v>
      </c>
      <c r="BR54" s="119">
        <v>89</v>
      </c>
      <c r="BT54" s="116">
        <v>79</v>
      </c>
      <c r="BU54" s="117">
        <v>1</v>
      </c>
      <c r="BV54" s="118">
        <v>2</v>
      </c>
      <c r="BW54" s="116">
        <v>3</v>
      </c>
      <c r="BX54" s="117">
        <v>78</v>
      </c>
      <c r="BY54" s="119">
        <v>4</v>
      </c>
      <c r="BZ54" s="120">
        <v>5</v>
      </c>
      <c r="CA54" s="117">
        <v>6</v>
      </c>
      <c r="CB54" s="119">
        <v>89</v>
      </c>
    </row>
    <row r="55" spans="1:80" ht="18" customHeight="1" thickBot="1">
      <c r="B55" s="121"/>
      <c r="C55" s="122">
        <v>5</v>
      </c>
      <c r="D55" s="123">
        <v>6</v>
      </c>
      <c r="E55" s="121">
        <v>7</v>
      </c>
      <c r="F55" s="122">
        <v>9</v>
      </c>
      <c r="G55" s="124"/>
      <c r="H55" s="125">
        <v>1</v>
      </c>
      <c r="I55" s="122">
        <v>2</v>
      </c>
      <c r="J55" s="124"/>
      <c r="L55" s="121">
        <v>4</v>
      </c>
      <c r="M55" s="122">
        <v>5</v>
      </c>
      <c r="N55" s="123">
        <v>6</v>
      </c>
      <c r="O55" s="121">
        <v>7</v>
      </c>
      <c r="P55" s="122">
        <v>9</v>
      </c>
      <c r="Q55" s="124">
        <v>8</v>
      </c>
      <c r="R55" s="125">
        <v>1</v>
      </c>
      <c r="S55" s="122">
        <v>2</v>
      </c>
      <c r="T55" s="124">
        <v>3</v>
      </c>
      <c r="V55" s="121"/>
      <c r="W55" s="122"/>
      <c r="X55" s="123">
        <v>4</v>
      </c>
      <c r="Y55" s="121"/>
      <c r="Z55" s="122"/>
      <c r="AA55" s="124">
        <v>1</v>
      </c>
      <c r="AB55" s="125">
        <v>7</v>
      </c>
      <c r="AC55" s="122"/>
      <c r="AD55" s="124"/>
      <c r="AF55" s="121">
        <v>0</v>
      </c>
      <c r="AG55" s="122">
        <v>0</v>
      </c>
      <c r="AH55" s="123">
        <v>4</v>
      </c>
      <c r="AI55" s="121">
        <v>9</v>
      </c>
      <c r="AJ55" s="122">
        <v>0</v>
      </c>
      <c r="AK55" s="124">
        <v>1</v>
      </c>
      <c r="AL55" s="125">
        <v>7</v>
      </c>
      <c r="AM55" s="122">
        <v>0</v>
      </c>
      <c r="AN55" s="124">
        <v>0</v>
      </c>
      <c r="AP55" s="121">
        <v>6</v>
      </c>
      <c r="AQ55" s="122">
        <v>8</v>
      </c>
      <c r="AR55" s="123">
        <v>4</v>
      </c>
      <c r="AS55" s="121">
        <v>9</v>
      </c>
      <c r="AT55" s="122">
        <v>5</v>
      </c>
      <c r="AU55" s="124">
        <v>1</v>
      </c>
      <c r="AV55" s="125">
        <v>7</v>
      </c>
      <c r="AW55" s="122">
        <v>2</v>
      </c>
      <c r="AX55" s="124">
        <v>3</v>
      </c>
      <c r="AZ55" s="121">
        <v>6</v>
      </c>
      <c r="BA55" s="122">
        <v>8</v>
      </c>
      <c r="BB55" s="123">
        <v>4</v>
      </c>
      <c r="BC55" s="121">
        <v>9</v>
      </c>
      <c r="BD55" s="122">
        <v>5</v>
      </c>
      <c r="BE55" s="124">
        <v>1</v>
      </c>
      <c r="BF55" s="125">
        <v>7</v>
      </c>
      <c r="BG55" s="122">
        <v>2</v>
      </c>
      <c r="BH55" s="124">
        <v>3</v>
      </c>
      <c r="BJ55" s="121">
        <v>356</v>
      </c>
      <c r="BK55" s="122">
        <v>3568</v>
      </c>
      <c r="BL55" s="123">
        <v>4</v>
      </c>
      <c r="BM55" s="121">
        <v>689</v>
      </c>
      <c r="BN55" s="122">
        <v>2568</v>
      </c>
      <c r="BO55" s="124">
        <v>1</v>
      </c>
      <c r="BP55" s="125">
        <v>7</v>
      </c>
      <c r="BQ55" s="122">
        <v>2389</v>
      </c>
      <c r="BR55" s="124">
        <v>23</v>
      </c>
      <c r="BT55" s="121">
        <v>356</v>
      </c>
      <c r="BU55" s="122">
        <v>3568</v>
      </c>
      <c r="BV55" s="123">
        <v>4</v>
      </c>
      <c r="BW55" s="121">
        <v>9</v>
      </c>
      <c r="BX55" s="122">
        <v>2568</v>
      </c>
      <c r="BY55" s="124">
        <v>1</v>
      </c>
      <c r="BZ55" s="125">
        <v>7</v>
      </c>
      <c r="CA55" s="122">
        <v>238</v>
      </c>
      <c r="CB55" s="124">
        <v>23</v>
      </c>
    </row>
    <row r="56" spans="1:80" ht="18" customHeight="1">
      <c r="B56" s="111"/>
      <c r="C56" s="112"/>
      <c r="D56" s="113"/>
      <c r="E56" s="111"/>
      <c r="F56" s="112"/>
      <c r="G56" s="114"/>
      <c r="H56" s="115">
        <v>3</v>
      </c>
      <c r="I56" s="112">
        <v>4</v>
      </c>
      <c r="J56" s="114"/>
      <c r="L56" s="111">
        <v>5</v>
      </c>
      <c r="M56" s="112">
        <v>6</v>
      </c>
      <c r="N56" s="113">
        <v>8</v>
      </c>
      <c r="O56" s="111">
        <v>2</v>
      </c>
      <c r="P56" s="112">
        <v>7</v>
      </c>
      <c r="Q56" s="114">
        <v>1</v>
      </c>
      <c r="R56" s="115">
        <v>3</v>
      </c>
      <c r="S56" s="112">
        <v>4</v>
      </c>
      <c r="T56" s="114">
        <v>9</v>
      </c>
      <c r="V56" s="111"/>
      <c r="W56" s="112"/>
      <c r="X56" s="113">
        <v>5</v>
      </c>
      <c r="Y56" s="111">
        <v>2</v>
      </c>
      <c r="Z56" s="112"/>
      <c r="AA56" s="114"/>
      <c r="AB56" s="115">
        <v>8</v>
      </c>
      <c r="AC56" s="112"/>
      <c r="AD56" s="114"/>
      <c r="AF56" s="111">
        <v>0</v>
      </c>
      <c r="AG56" s="112">
        <v>0</v>
      </c>
      <c r="AH56" s="113">
        <v>5</v>
      </c>
      <c r="AI56" s="111">
        <v>2</v>
      </c>
      <c r="AJ56" s="112">
        <v>0</v>
      </c>
      <c r="AK56" s="114">
        <v>0</v>
      </c>
      <c r="AL56" s="115">
        <v>8</v>
      </c>
      <c r="AM56" s="112">
        <v>0</v>
      </c>
      <c r="AN56" s="114">
        <v>0</v>
      </c>
      <c r="AP56" s="111">
        <v>4</v>
      </c>
      <c r="AQ56" s="112">
        <v>9</v>
      </c>
      <c r="AR56" s="113">
        <v>5</v>
      </c>
      <c r="AS56" s="111">
        <v>2</v>
      </c>
      <c r="AT56" s="112">
        <v>3</v>
      </c>
      <c r="AU56" s="114">
        <v>7</v>
      </c>
      <c r="AV56" s="115">
        <v>8</v>
      </c>
      <c r="AW56" s="112">
        <v>1</v>
      </c>
      <c r="AX56" s="114">
        <v>6</v>
      </c>
      <c r="AZ56" s="111">
        <v>4</v>
      </c>
      <c r="BA56" s="112">
        <v>9</v>
      </c>
      <c r="BB56" s="113">
        <v>5</v>
      </c>
      <c r="BC56" s="111">
        <v>2</v>
      </c>
      <c r="BD56" s="112">
        <v>3</v>
      </c>
      <c r="BE56" s="114">
        <v>7</v>
      </c>
      <c r="BF56" s="115">
        <v>8</v>
      </c>
      <c r="BG56" s="112">
        <v>1</v>
      </c>
      <c r="BH56" s="114">
        <v>6</v>
      </c>
      <c r="BJ56" s="111">
        <v>134679</v>
      </c>
      <c r="BK56" s="112">
        <v>3679</v>
      </c>
      <c r="BL56" s="113">
        <v>5</v>
      </c>
      <c r="BM56" s="111">
        <v>2</v>
      </c>
      <c r="BN56" s="112">
        <v>1347</v>
      </c>
      <c r="BO56" s="114">
        <v>37</v>
      </c>
      <c r="BP56" s="115">
        <v>8</v>
      </c>
      <c r="BQ56" s="112">
        <v>1349</v>
      </c>
      <c r="BR56" s="114">
        <v>3467</v>
      </c>
      <c r="BT56" s="111">
        <v>134679</v>
      </c>
      <c r="BU56" s="112">
        <v>3679</v>
      </c>
      <c r="BV56" s="113">
        <v>5</v>
      </c>
      <c r="BW56" s="111">
        <v>2</v>
      </c>
      <c r="BX56" s="112">
        <v>1347</v>
      </c>
      <c r="BY56" s="114">
        <v>37</v>
      </c>
      <c r="BZ56" s="115">
        <v>8</v>
      </c>
      <c r="CA56" s="112">
        <v>1349</v>
      </c>
      <c r="CB56" s="114">
        <v>3467</v>
      </c>
    </row>
    <row r="57" spans="1:80" ht="18" customHeight="1">
      <c r="B57" s="116"/>
      <c r="C57" s="117">
        <v>2</v>
      </c>
      <c r="D57" s="118">
        <v>4</v>
      </c>
      <c r="E57" s="116"/>
      <c r="F57" s="117"/>
      <c r="G57" s="119"/>
      <c r="H57" s="120">
        <v>5</v>
      </c>
      <c r="I57" s="117">
        <v>6</v>
      </c>
      <c r="J57" s="119"/>
      <c r="L57" s="116">
        <v>1</v>
      </c>
      <c r="M57" s="117">
        <v>2</v>
      </c>
      <c r="N57" s="118">
        <v>4</v>
      </c>
      <c r="O57" s="116">
        <v>9</v>
      </c>
      <c r="P57" s="117">
        <v>8</v>
      </c>
      <c r="Q57" s="119">
        <v>3</v>
      </c>
      <c r="R57" s="120">
        <v>5</v>
      </c>
      <c r="S57" s="117">
        <v>6</v>
      </c>
      <c r="T57" s="119">
        <v>7</v>
      </c>
      <c r="V57" s="116"/>
      <c r="W57" s="117"/>
      <c r="X57" s="118"/>
      <c r="Y57" s="116"/>
      <c r="Z57" s="117">
        <v>9</v>
      </c>
      <c r="AA57" s="119"/>
      <c r="AB57" s="120"/>
      <c r="AC57" s="117"/>
      <c r="AD57" s="119"/>
      <c r="AF57" s="116">
        <v>0</v>
      </c>
      <c r="AG57" s="117">
        <v>0</v>
      </c>
      <c r="AH57" s="118">
        <v>0</v>
      </c>
      <c r="AI57" s="116">
        <v>0</v>
      </c>
      <c r="AJ57" s="117">
        <v>9</v>
      </c>
      <c r="AK57" s="119">
        <v>0</v>
      </c>
      <c r="AL57" s="120">
        <v>0</v>
      </c>
      <c r="AM57" s="117">
        <v>0</v>
      </c>
      <c r="AN57" s="119">
        <v>0</v>
      </c>
      <c r="AP57" s="116">
        <v>2</v>
      </c>
      <c r="AQ57" s="117">
        <v>6</v>
      </c>
      <c r="AR57" s="118">
        <v>1</v>
      </c>
      <c r="AS57" s="116">
        <v>8</v>
      </c>
      <c r="AT57" s="117">
        <v>9</v>
      </c>
      <c r="AU57" s="119">
        <v>5</v>
      </c>
      <c r="AV57" s="120">
        <v>4</v>
      </c>
      <c r="AW57" s="117">
        <v>3</v>
      </c>
      <c r="AX57" s="119">
        <v>7</v>
      </c>
      <c r="AZ57" s="116">
        <v>2</v>
      </c>
      <c r="BA57" s="117">
        <v>6</v>
      </c>
      <c r="BB57" s="118">
        <v>1</v>
      </c>
      <c r="BC57" s="116">
        <v>8</v>
      </c>
      <c r="BD57" s="117">
        <v>9</v>
      </c>
      <c r="BE57" s="119">
        <v>5</v>
      </c>
      <c r="BF57" s="120">
        <v>4</v>
      </c>
      <c r="BG57" s="117">
        <v>3</v>
      </c>
      <c r="BH57" s="119">
        <v>7</v>
      </c>
      <c r="BJ57" s="116">
        <v>123467</v>
      </c>
      <c r="BK57" s="117">
        <v>2367</v>
      </c>
      <c r="BL57" s="118">
        <v>17</v>
      </c>
      <c r="BM57" s="116">
        <v>148</v>
      </c>
      <c r="BN57" s="117">
        <v>9</v>
      </c>
      <c r="BO57" s="119">
        <v>3578</v>
      </c>
      <c r="BP57" s="120">
        <v>14</v>
      </c>
      <c r="BQ57" s="117">
        <v>1345</v>
      </c>
      <c r="BR57" s="119">
        <v>34567</v>
      </c>
      <c r="BT57" s="116">
        <v>123467</v>
      </c>
      <c r="BU57" s="117">
        <v>2367</v>
      </c>
      <c r="BV57" s="118">
        <v>17</v>
      </c>
      <c r="BW57" s="116">
        <v>148</v>
      </c>
      <c r="BX57" s="117">
        <v>9</v>
      </c>
      <c r="BY57" s="119">
        <v>3578</v>
      </c>
      <c r="BZ57" s="120">
        <v>14</v>
      </c>
      <c r="CA57" s="117">
        <v>1345</v>
      </c>
      <c r="CB57" s="119">
        <v>34567</v>
      </c>
    </row>
    <row r="58" spans="1:80" ht="18" customHeight="1" thickBot="1">
      <c r="B58" s="121"/>
      <c r="C58" s="122">
        <v>7</v>
      </c>
      <c r="D58" s="123">
        <v>9</v>
      </c>
      <c r="E58" s="121"/>
      <c r="F58" s="122"/>
      <c r="G58" s="124"/>
      <c r="H58" s="125"/>
      <c r="I58" s="122"/>
      <c r="J58" s="124"/>
      <c r="L58" s="121">
        <v>3</v>
      </c>
      <c r="M58" s="122">
        <v>7</v>
      </c>
      <c r="N58" s="123">
        <v>9</v>
      </c>
      <c r="O58" s="121">
        <v>5</v>
      </c>
      <c r="P58" s="122">
        <v>6</v>
      </c>
      <c r="Q58" s="124">
        <v>4</v>
      </c>
      <c r="R58" s="125">
        <v>2</v>
      </c>
      <c r="S58" s="122">
        <v>8</v>
      </c>
      <c r="T58" s="124">
        <v>1</v>
      </c>
      <c r="V58" s="121"/>
      <c r="W58" s="122"/>
      <c r="X58" s="123">
        <v>8</v>
      </c>
      <c r="Y58" s="121"/>
      <c r="Z58" s="122"/>
      <c r="AA58" s="124">
        <v>6</v>
      </c>
      <c r="AB58" s="125">
        <v>2</v>
      </c>
      <c r="AC58" s="122"/>
      <c r="AD58" s="124"/>
      <c r="AF58" s="121">
        <v>0</v>
      </c>
      <c r="AG58" s="122">
        <v>0</v>
      </c>
      <c r="AH58" s="123">
        <v>8</v>
      </c>
      <c r="AI58" s="121">
        <v>0</v>
      </c>
      <c r="AJ58" s="122">
        <v>0</v>
      </c>
      <c r="AK58" s="124">
        <v>6</v>
      </c>
      <c r="AL58" s="125">
        <v>2</v>
      </c>
      <c r="AM58" s="122">
        <v>0</v>
      </c>
      <c r="AN58" s="124">
        <v>0</v>
      </c>
      <c r="AP58" s="121">
        <v>7</v>
      </c>
      <c r="AQ58" s="122">
        <v>3</v>
      </c>
      <c r="AR58" s="123">
        <v>8</v>
      </c>
      <c r="AS58" s="121">
        <v>1</v>
      </c>
      <c r="AT58" s="122">
        <v>4</v>
      </c>
      <c r="AU58" s="124">
        <v>6</v>
      </c>
      <c r="AV58" s="125">
        <v>2</v>
      </c>
      <c r="AW58" s="122">
        <v>9</v>
      </c>
      <c r="AX58" s="124">
        <v>5</v>
      </c>
      <c r="AZ58" s="121">
        <v>7</v>
      </c>
      <c r="BA58" s="122">
        <v>3</v>
      </c>
      <c r="BB58" s="123">
        <v>8</v>
      </c>
      <c r="BC58" s="121">
        <v>1</v>
      </c>
      <c r="BD58" s="122">
        <v>4</v>
      </c>
      <c r="BE58" s="124">
        <v>6</v>
      </c>
      <c r="BF58" s="125">
        <v>2</v>
      </c>
      <c r="BG58" s="122">
        <v>9</v>
      </c>
      <c r="BH58" s="124">
        <v>5</v>
      </c>
      <c r="BJ58" s="121">
        <v>13479</v>
      </c>
      <c r="BK58" s="122">
        <v>379</v>
      </c>
      <c r="BL58" s="123">
        <v>8</v>
      </c>
      <c r="BM58" s="121">
        <v>14</v>
      </c>
      <c r="BN58" s="122">
        <v>13457</v>
      </c>
      <c r="BO58" s="124">
        <v>6</v>
      </c>
      <c r="BP58" s="125">
        <v>2</v>
      </c>
      <c r="BQ58" s="122">
        <v>13459</v>
      </c>
      <c r="BR58" s="124">
        <v>3457</v>
      </c>
      <c r="BT58" s="121">
        <v>13479</v>
      </c>
      <c r="BU58" s="122">
        <v>379</v>
      </c>
      <c r="BV58" s="123">
        <v>8</v>
      </c>
      <c r="BW58" s="121">
        <v>14</v>
      </c>
      <c r="BX58" s="122">
        <v>13457</v>
      </c>
      <c r="BY58" s="124">
        <v>6</v>
      </c>
      <c r="BZ58" s="125">
        <v>2</v>
      </c>
      <c r="CA58" s="122">
        <v>13459</v>
      </c>
      <c r="CB58" s="124">
        <v>3457</v>
      </c>
    </row>
    <row r="59" spans="1:80" ht="18" customHeight="1">
      <c r="B59" s="126"/>
      <c r="C59" s="127">
        <v>4</v>
      </c>
      <c r="D59" s="128">
        <v>1</v>
      </c>
      <c r="E59" s="126"/>
      <c r="F59" s="127">
        <v>3</v>
      </c>
      <c r="G59" s="129">
        <v>6</v>
      </c>
      <c r="H59" s="130">
        <v>9</v>
      </c>
      <c r="I59" s="127">
        <v>7</v>
      </c>
      <c r="J59" s="129"/>
      <c r="L59" s="126">
        <v>2</v>
      </c>
      <c r="M59" s="127">
        <v>4</v>
      </c>
      <c r="N59" s="128">
        <v>1</v>
      </c>
      <c r="O59" s="126">
        <v>8</v>
      </c>
      <c r="P59" s="127">
        <v>3</v>
      </c>
      <c r="Q59" s="129">
        <v>6</v>
      </c>
      <c r="R59" s="130">
        <v>9</v>
      </c>
      <c r="S59" s="127">
        <v>7</v>
      </c>
      <c r="T59" s="129">
        <v>5</v>
      </c>
      <c r="V59" s="126"/>
      <c r="W59" s="127"/>
      <c r="X59" s="128">
        <v>3</v>
      </c>
      <c r="Y59" s="126">
        <v>7</v>
      </c>
      <c r="Z59" s="127"/>
      <c r="AA59" s="129"/>
      <c r="AB59" s="130">
        <v>6</v>
      </c>
      <c r="AC59" s="127"/>
      <c r="AD59" s="129"/>
      <c r="AF59" s="126">
        <v>0</v>
      </c>
      <c r="AG59" s="127">
        <v>0</v>
      </c>
      <c r="AH59" s="128">
        <v>3</v>
      </c>
      <c r="AI59" s="126">
        <v>7</v>
      </c>
      <c r="AJ59" s="127">
        <v>0</v>
      </c>
      <c r="AK59" s="129">
        <v>0</v>
      </c>
      <c r="AL59" s="130">
        <v>6</v>
      </c>
      <c r="AM59" s="127">
        <v>0</v>
      </c>
      <c r="AN59" s="129">
        <v>0</v>
      </c>
      <c r="AP59" s="126">
        <v>5</v>
      </c>
      <c r="AQ59" s="127">
        <v>2</v>
      </c>
      <c r="AR59" s="128">
        <v>3</v>
      </c>
      <c r="AS59" s="126">
        <v>7</v>
      </c>
      <c r="AT59" s="127">
        <v>1</v>
      </c>
      <c r="AU59" s="129">
        <v>9</v>
      </c>
      <c r="AV59" s="130">
        <v>6</v>
      </c>
      <c r="AW59" s="127">
        <v>8</v>
      </c>
      <c r="AX59" s="129">
        <v>4</v>
      </c>
      <c r="AZ59" s="126">
        <v>5</v>
      </c>
      <c r="BA59" s="127">
        <v>2</v>
      </c>
      <c r="BB59" s="128">
        <v>3</v>
      </c>
      <c r="BC59" s="126">
        <v>7</v>
      </c>
      <c r="BD59" s="127">
        <v>1</v>
      </c>
      <c r="BE59" s="129">
        <v>9</v>
      </c>
      <c r="BF59" s="130">
        <v>6</v>
      </c>
      <c r="BG59" s="127">
        <v>8</v>
      </c>
      <c r="BH59" s="129">
        <v>4</v>
      </c>
      <c r="BJ59" s="126">
        <v>1259</v>
      </c>
      <c r="BK59" s="127">
        <v>259</v>
      </c>
      <c r="BL59" s="128">
        <v>3</v>
      </c>
      <c r="BM59" s="126">
        <v>7</v>
      </c>
      <c r="BN59" s="127">
        <v>148</v>
      </c>
      <c r="BO59" s="129">
        <v>89</v>
      </c>
      <c r="BP59" s="130">
        <v>6</v>
      </c>
      <c r="BQ59" s="127">
        <v>124589</v>
      </c>
      <c r="BR59" s="129">
        <v>245</v>
      </c>
      <c r="BT59" s="126">
        <v>1259</v>
      </c>
      <c r="BU59" s="127">
        <v>259</v>
      </c>
      <c r="BV59" s="128">
        <v>3</v>
      </c>
      <c r="BW59" s="126">
        <v>7</v>
      </c>
      <c r="BX59" s="127">
        <v>148</v>
      </c>
      <c r="BY59" s="129">
        <v>89</v>
      </c>
      <c r="BZ59" s="130">
        <v>6</v>
      </c>
      <c r="CA59" s="127">
        <v>12458</v>
      </c>
      <c r="CB59" s="129">
        <v>245</v>
      </c>
    </row>
    <row r="60" spans="1:80" ht="18" customHeight="1">
      <c r="B60" s="116"/>
      <c r="C60" s="117">
        <v>9</v>
      </c>
      <c r="D60" s="118">
        <v>5</v>
      </c>
      <c r="E60" s="116"/>
      <c r="F60" s="117">
        <v>2</v>
      </c>
      <c r="G60" s="119">
        <v>7</v>
      </c>
      <c r="H60" s="120">
        <v>4</v>
      </c>
      <c r="I60" s="117">
        <v>3</v>
      </c>
      <c r="J60" s="119"/>
      <c r="L60" s="116">
        <v>6</v>
      </c>
      <c r="M60" s="117">
        <v>9</v>
      </c>
      <c r="N60" s="118">
        <v>5</v>
      </c>
      <c r="O60" s="116">
        <v>1</v>
      </c>
      <c r="P60" s="117">
        <v>2</v>
      </c>
      <c r="Q60" s="119">
        <v>7</v>
      </c>
      <c r="R60" s="120">
        <v>4</v>
      </c>
      <c r="S60" s="117">
        <v>3</v>
      </c>
      <c r="T60" s="119">
        <v>8</v>
      </c>
      <c r="V60" s="116"/>
      <c r="W60" s="117">
        <v>4</v>
      </c>
      <c r="X60" s="118">
        <v>6</v>
      </c>
      <c r="Y60" s="116">
        <v>5</v>
      </c>
      <c r="Z60" s="117"/>
      <c r="AA60" s="119">
        <v>2</v>
      </c>
      <c r="AB60" s="120">
        <v>3</v>
      </c>
      <c r="AC60" s="117">
        <v>7</v>
      </c>
      <c r="AD60" s="119"/>
      <c r="AF60" s="116">
        <v>0</v>
      </c>
      <c r="AG60" s="117">
        <v>4</v>
      </c>
      <c r="AH60" s="118">
        <v>6</v>
      </c>
      <c r="AI60" s="116">
        <v>5</v>
      </c>
      <c r="AJ60" s="117">
        <v>0</v>
      </c>
      <c r="AK60" s="119">
        <v>2</v>
      </c>
      <c r="AL60" s="120">
        <v>3</v>
      </c>
      <c r="AM60" s="117">
        <v>7</v>
      </c>
      <c r="AN60" s="119">
        <v>0</v>
      </c>
      <c r="AP60" s="116">
        <v>1</v>
      </c>
      <c r="AQ60" s="117">
        <v>4</v>
      </c>
      <c r="AR60" s="118">
        <v>6</v>
      </c>
      <c r="AS60" s="116">
        <v>5</v>
      </c>
      <c r="AT60" s="117">
        <v>8</v>
      </c>
      <c r="AU60" s="119">
        <v>2</v>
      </c>
      <c r="AV60" s="120">
        <v>3</v>
      </c>
      <c r="AW60" s="117">
        <v>7</v>
      </c>
      <c r="AX60" s="119">
        <v>9</v>
      </c>
      <c r="AZ60" s="116">
        <v>1</v>
      </c>
      <c r="BA60" s="117">
        <v>4</v>
      </c>
      <c r="BB60" s="118">
        <v>6</v>
      </c>
      <c r="BC60" s="116">
        <v>5</v>
      </c>
      <c r="BD60" s="117">
        <v>8</v>
      </c>
      <c r="BE60" s="119">
        <v>2</v>
      </c>
      <c r="BF60" s="120">
        <v>3</v>
      </c>
      <c r="BG60" s="117">
        <v>7</v>
      </c>
      <c r="BH60" s="119">
        <v>9</v>
      </c>
      <c r="BJ60" s="116">
        <v>19</v>
      </c>
      <c r="BK60" s="117">
        <v>4</v>
      </c>
      <c r="BL60" s="118">
        <v>6</v>
      </c>
      <c r="BM60" s="116">
        <v>5</v>
      </c>
      <c r="BN60" s="117">
        <v>18</v>
      </c>
      <c r="BO60" s="119">
        <v>2</v>
      </c>
      <c r="BP60" s="120">
        <v>3</v>
      </c>
      <c r="BQ60" s="117">
        <v>7</v>
      </c>
      <c r="BR60" s="119">
        <v>89</v>
      </c>
      <c r="BT60" s="116">
        <v>19</v>
      </c>
      <c r="BU60" s="117">
        <v>4</v>
      </c>
      <c r="BV60" s="118">
        <v>6</v>
      </c>
      <c r="BW60" s="116">
        <v>5</v>
      </c>
      <c r="BX60" s="117">
        <v>18</v>
      </c>
      <c r="BY60" s="119">
        <v>2</v>
      </c>
      <c r="BZ60" s="120">
        <v>3</v>
      </c>
      <c r="CA60" s="117">
        <v>7</v>
      </c>
      <c r="CB60" s="119">
        <v>89</v>
      </c>
    </row>
    <row r="61" spans="1:80" ht="18" customHeight="1" thickBot="1">
      <c r="B61" s="121"/>
      <c r="C61" s="122"/>
      <c r="D61" s="123"/>
      <c r="E61" s="121"/>
      <c r="F61" s="122"/>
      <c r="G61" s="124"/>
      <c r="H61" s="125"/>
      <c r="I61" s="122"/>
      <c r="J61" s="124"/>
      <c r="L61" s="121">
        <v>7</v>
      </c>
      <c r="M61" s="122">
        <v>8</v>
      </c>
      <c r="N61" s="123">
        <v>3</v>
      </c>
      <c r="O61" s="121">
        <v>4</v>
      </c>
      <c r="P61" s="122">
        <v>5</v>
      </c>
      <c r="Q61" s="124">
        <v>9</v>
      </c>
      <c r="R61" s="125">
        <v>6</v>
      </c>
      <c r="S61" s="122">
        <v>1</v>
      </c>
      <c r="T61" s="124">
        <v>2</v>
      </c>
      <c r="V61" s="121">
        <v>8</v>
      </c>
      <c r="W61" s="122"/>
      <c r="X61" s="123"/>
      <c r="Y61" s="121"/>
      <c r="Z61" s="122"/>
      <c r="AA61" s="124"/>
      <c r="AB61" s="125"/>
      <c r="AC61" s="122"/>
      <c r="AD61" s="124"/>
      <c r="AF61" s="121">
        <v>8</v>
      </c>
      <c r="AG61" s="122">
        <v>0</v>
      </c>
      <c r="AH61" s="123">
        <v>0</v>
      </c>
      <c r="AI61" s="121">
        <v>0</v>
      </c>
      <c r="AJ61" s="122">
        <v>0</v>
      </c>
      <c r="AK61" s="124">
        <v>0</v>
      </c>
      <c r="AL61" s="125">
        <v>0</v>
      </c>
      <c r="AM61" s="122">
        <v>0</v>
      </c>
      <c r="AN61" s="124">
        <v>0</v>
      </c>
      <c r="AP61" s="121">
        <v>8</v>
      </c>
      <c r="AQ61" s="122">
        <v>7</v>
      </c>
      <c r="AR61" s="123">
        <v>9</v>
      </c>
      <c r="AS61" s="121">
        <v>4</v>
      </c>
      <c r="AT61" s="122">
        <v>6</v>
      </c>
      <c r="AU61" s="124">
        <v>3</v>
      </c>
      <c r="AV61" s="125">
        <v>1</v>
      </c>
      <c r="AW61" s="122">
        <v>5</v>
      </c>
      <c r="AX61" s="124">
        <v>2</v>
      </c>
      <c r="AZ61" s="121">
        <v>8</v>
      </c>
      <c r="BA61" s="122">
        <v>7</v>
      </c>
      <c r="BB61" s="123">
        <v>9</v>
      </c>
      <c r="BC61" s="121">
        <v>4</v>
      </c>
      <c r="BD61" s="122">
        <v>6</v>
      </c>
      <c r="BE61" s="124">
        <v>3</v>
      </c>
      <c r="BF61" s="125">
        <v>1</v>
      </c>
      <c r="BG61" s="122">
        <v>5</v>
      </c>
      <c r="BH61" s="124">
        <v>2</v>
      </c>
      <c r="BJ61" s="121">
        <v>8</v>
      </c>
      <c r="BK61" s="122">
        <v>2579</v>
      </c>
      <c r="BL61" s="123">
        <v>179</v>
      </c>
      <c r="BM61" s="121">
        <v>1469</v>
      </c>
      <c r="BN61" s="122">
        <v>1346</v>
      </c>
      <c r="BO61" s="124">
        <v>39</v>
      </c>
      <c r="BP61" s="125">
        <v>149</v>
      </c>
      <c r="BQ61" s="122">
        <v>12459</v>
      </c>
      <c r="BR61" s="124">
        <v>245</v>
      </c>
      <c r="BT61" s="121">
        <v>8</v>
      </c>
      <c r="BU61" s="122">
        <v>2579</v>
      </c>
      <c r="BV61" s="123">
        <v>179</v>
      </c>
      <c r="BW61" s="121">
        <v>146</v>
      </c>
      <c r="BX61" s="122">
        <v>1346</v>
      </c>
      <c r="BY61" s="124">
        <v>39</v>
      </c>
      <c r="BZ61" s="125">
        <v>149</v>
      </c>
      <c r="CA61" s="122">
        <v>1245</v>
      </c>
      <c r="CB61" s="124">
        <v>245</v>
      </c>
    </row>
    <row r="62" spans="1:80" ht="18" customHeight="1" thickBot="1">
      <c r="AO62" s="110" t="str">
        <f ca="1">_xlfn.FORMULATEXT(AP63)</f>
        <v>=solver(V63:AD71)</v>
      </c>
      <c r="AY62" s="110" t="str">
        <f ca="1">_xlfn.FORMULATEXT(AZ63)</f>
        <v>=solver(V63:AD71,1)</v>
      </c>
    </row>
    <row r="63" spans="1:80" ht="18" customHeight="1">
      <c r="A63" s="110" t="s">
        <v>311</v>
      </c>
      <c r="B63" s="111"/>
      <c r="C63" s="112"/>
      <c r="D63" s="113"/>
      <c r="E63" s="111"/>
      <c r="F63" s="112"/>
      <c r="G63" s="114"/>
      <c r="H63" s="115"/>
      <c r="I63" s="112"/>
      <c r="J63" s="114"/>
      <c r="L63" s="111" cm="1">
        <f t="array" ref="L63:T71">SDKLogic(B63:J71)</f>
        <v>9</v>
      </c>
      <c r="M63" s="112">
        <v>6</v>
      </c>
      <c r="N63" s="113">
        <v>5</v>
      </c>
      <c r="O63" s="111">
        <v>2</v>
      </c>
      <c r="P63" s="112">
        <v>4</v>
      </c>
      <c r="Q63" s="114">
        <v>1</v>
      </c>
      <c r="R63" s="115">
        <v>8</v>
      </c>
      <c r="S63" s="112">
        <v>3</v>
      </c>
      <c r="T63" s="114">
        <v>7</v>
      </c>
      <c r="U63" s="110" t="s">
        <v>312</v>
      </c>
      <c r="V63" s="111">
        <v>1</v>
      </c>
      <c r="W63" s="112">
        <v>2</v>
      </c>
      <c r="X63" s="113"/>
      <c r="Y63" s="111">
        <v>3</v>
      </c>
      <c r="Z63" s="112"/>
      <c r="AA63" s="114">
        <v>4</v>
      </c>
      <c r="AB63" s="115"/>
      <c r="AC63" s="112">
        <v>5</v>
      </c>
      <c r="AD63" s="114">
        <v>6</v>
      </c>
      <c r="AF63" s="111" cm="1">
        <f t="array" ref="AF63:AN71">SDKLogic(V63:AD71)</f>
        <v>1</v>
      </c>
      <c r="AG63" s="112">
        <v>2</v>
      </c>
      <c r="AH63" s="113">
        <v>9</v>
      </c>
      <c r="AI63" s="111">
        <v>3</v>
      </c>
      <c r="AJ63" s="112">
        <v>8</v>
      </c>
      <c r="AK63" s="114">
        <v>4</v>
      </c>
      <c r="AL63" s="115">
        <v>7</v>
      </c>
      <c r="AM63" s="112">
        <v>5</v>
      </c>
      <c r="AN63" s="114">
        <v>6</v>
      </c>
      <c r="AO63" s="152">
        <v>4.45</v>
      </c>
      <c r="AP63" s="111" cm="1">
        <f t="array" ref="AP63:AX71">solver(V63:AD71)</f>
        <v>1</v>
      </c>
      <c r="AQ63" s="112">
        <v>2</v>
      </c>
      <c r="AR63" s="113">
        <v>9</v>
      </c>
      <c r="AS63" s="111">
        <v>3</v>
      </c>
      <c r="AT63" s="112">
        <v>8</v>
      </c>
      <c r="AU63" s="114">
        <v>4</v>
      </c>
      <c r="AV63" s="115">
        <v>7</v>
      </c>
      <c r="AW63" s="112">
        <v>5</v>
      </c>
      <c r="AX63" s="114">
        <v>6</v>
      </c>
      <c r="AY63" s="110">
        <v>0.39</v>
      </c>
      <c r="AZ63" s="111" cm="1">
        <f t="array" ref="AZ63:BH71">solver(V63:AD71,1)</f>
        <v>1</v>
      </c>
      <c r="BA63" s="112">
        <v>2</v>
      </c>
      <c r="BB63" s="113">
        <v>9</v>
      </c>
      <c r="BC63" s="111">
        <v>3</v>
      </c>
      <c r="BD63" s="112">
        <v>8</v>
      </c>
      <c r="BE63" s="114">
        <v>4</v>
      </c>
      <c r="BF63" s="115">
        <v>7</v>
      </c>
      <c r="BG63" s="112">
        <v>5</v>
      </c>
      <c r="BH63" s="114">
        <v>6</v>
      </c>
      <c r="BJ63" s="110" cm="1">
        <f t="array" ref="BJ63:BR71">_xlfn.ANCHORARRAY(BJ53)-_xlfn.ANCHORARRAY(BT53)</f>
        <v>0</v>
      </c>
      <c r="BK63" s="110">
        <v>0</v>
      </c>
      <c r="BL63" s="110">
        <v>0</v>
      </c>
      <c r="BM63" s="110">
        <v>621</v>
      </c>
      <c r="BN63" s="110">
        <v>0</v>
      </c>
      <c r="BO63" s="110">
        <v>5211</v>
      </c>
      <c r="BP63" s="110">
        <v>0</v>
      </c>
      <c r="BQ63" s="110">
        <v>21141</v>
      </c>
      <c r="BR63" s="110">
        <v>0</v>
      </c>
      <c r="BT63" s="111" cm="1">
        <f t="array" ref="BT63:CB71">_xlfn.LET(_xlpm.z,_xlfn.ANCHORARRAY(AF53),_xlpm.r,_xlfn.SEQUENCE(9),_xlpm.c,_xlfn.TOROW(_xlpm.r),_xlpm.g,INT((_xlpm.r-1)/3)*3+INT((_xlpm.c-1)/3),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Obvious,_xlfn.LAMBDA(_xlpm.av,_xlfn.REDUCE(_xlpm.av,MOD(_xlfn.SEQUENCE(81,,0),81)+1,_xlfn.LAMBDA(_xlpm.a,_xlpm.n,_xlfn.LET(_xlpm.i,ROUNDUP(_xlpm.n/9,),_xlpm.j,MOD(_xlpm.n-1,9)+1,_xlpm.x,INDEX(_xlpm.a,_xlpm.i,_xlpm.j),_xlpm.l,LEN(_xlpm.x),_xlpm.cr,(_xlpm.l&gt;1)*(_xlpm.l&lt;5),
IF(_xlpm.cr,_xlfn.REDUCE(_xlpm.a,{1,2,3},_xlfn.LAMBDA(_xlpm.aa,_xlpm.nn,_xlfn.LET(_xlpm.h,SUBSTITUTE(SUBSTITUTE(SUBSTITUTE(_xlpm.aa,RIGHT(_xlpm.x),),LEFT(_xlpm.x),),MID(_xlpm.x,2,1),),_xlpm.hn,IFERROR(--_xlpm.h,_xlpm.aa),
CHOOSE(_xlpm.nn,IF((SUM(N(INDEX(_xlpm.h,_xlpm.i,)=""))=_xlpm.l)*(_xlpm.r=_xlpm.i),_xlpm.hn,_xlpm.aa),IF((SUM(N(INDEX(_xlpm.h,,_xlpm.j)=""))=_xlpm.l)*(_xlpm.c=_xlpm.j),_xlpm.hn,_xlpm.aa),IF((SUM((_xlpm.h="")*(_xlpm.g=INDEX(_xlpm.g,_xlpm.i,_xlpm.j)))=_xlpm.l)*(_xlpm.g=INDEX(_xlpm.g,_xlpm.i,_xlpm.j)),_xlpm.hn,_xlpm.aa) )))),_xlpm.a))))),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_xlpm.Obvious(_xlpm.Avai(_xlpm.z)))</f>
        <v>356</v>
      </c>
      <c r="BU63" s="112">
        <v>3568</v>
      </c>
      <c r="BV63" s="113">
        <v>79</v>
      </c>
      <c r="BW63" s="111">
        <v>68</v>
      </c>
      <c r="BX63" s="112">
        <v>25678</v>
      </c>
      <c r="BY63" s="114">
        <v>578</v>
      </c>
      <c r="BZ63" s="115">
        <v>49</v>
      </c>
      <c r="CA63" s="112">
        <v>23489</v>
      </c>
      <c r="CB63" s="114">
        <v>1</v>
      </c>
    </row>
    <row r="64" spans="1:80" ht="18" customHeight="1">
      <c r="A64" s="110" t="s">
        <v>313</v>
      </c>
      <c r="B64" s="116"/>
      <c r="C64" s="117">
        <v>1</v>
      </c>
      <c r="D64" s="118">
        <v>3</v>
      </c>
      <c r="E64" s="116"/>
      <c r="F64" s="117"/>
      <c r="G64" s="119"/>
      <c r="H64" s="120">
        <v>2</v>
      </c>
      <c r="I64" s="117">
        <v>4</v>
      </c>
      <c r="J64" s="119"/>
      <c r="L64" s="116">
        <v>8</v>
      </c>
      <c r="M64" s="117">
        <v>1</v>
      </c>
      <c r="N64" s="118">
        <v>3</v>
      </c>
      <c r="O64" s="116">
        <v>6</v>
      </c>
      <c r="P64" s="117">
        <v>7</v>
      </c>
      <c r="Q64" s="119">
        <v>9</v>
      </c>
      <c r="R64" s="120">
        <v>2</v>
      </c>
      <c r="S64" s="117">
        <v>4</v>
      </c>
      <c r="T64" s="119">
        <v>5</v>
      </c>
      <c r="U64" s="110" t="s">
        <v>314</v>
      </c>
      <c r="V64" s="116">
        <v>7</v>
      </c>
      <c r="W64" s="117"/>
      <c r="X64" s="118"/>
      <c r="Y64" s="116"/>
      <c r="Z64" s="117"/>
      <c r="AA64" s="119">
        <v>6</v>
      </c>
      <c r="AB64" s="120"/>
      <c r="AC64" s="117"/>
      <c r="AD64" s="119">
        <v>1</v>
      </c>
      <c r="AF64" s="116">
        <v>7</v>
      </c>
      <c r="AG64" s="117">
        <v>5</v>
      </c>
      <c r="AH64" s="118">
        <v>8</v>
      </c>
      <c r="AI64" s="116">
        <v>9</v>
      </c>
      <c r="AJ64" s="117">
        <v>2</v>
      </c>
      <c r="AK64" s="119">
        <v>6</v>
      </c>
      <c r="AL64" s="120">
        <v>3</v>
      </c>
      <c r="AM64" s="117">
        <v>4</v>
      </c>
      <c r="AN64" s="119">
        <v>1</v>
      </c>
      <c r="AP64" s="116">
        <v>7</v>
      </c>
      <c r="AQ64" s="117">
        <v>5</v>
      </c>
      <c r="AR64" s="118">
        <v>8</v>
      </c>
      <c r="AS64" s="116">
        <v>9</v>
      </c>
      <c r="AT64" s="117">
        <v>2</v>
      </c>
      <c r="AU64" s="119">
        <v>6</v>
      </c>
      <c r="AV64" s="120">
        <v>3</v>
      </c>
      <c r="AW64" s="117">
        <v>4</v>
      </c>
      <c r="AX64" s="119">
        <v>1</v>
      </c>
      <c r="AZ64" s="116">
        <v>7</v>
      </c>
      <c r="BA64" s="117">
        <v>5</v>
      </c>
      <c r="BB64" s="118">
        <v>8</v>
      </c>
      <c r="BC64" s="116">
        <v>9</v>
      </c>
      <c r="BD64" s="117">
        <v>2</v>
      </c>
      <c r="BE64" s="119">
        <v>6</v>
      </c>
      <c r="BF64" s="120">
        <v>3</v>
      </c>
      <c r="BG64" s="117">
        <v>4</v>
      </c>
      <c r="BH64" s="119">
        <v>1</v>
      </c>
      <c r="BJ64" s="110">
        <v>0</v>
      </c>
      <c r="BK64" s="110">
        <v>0</v>
      </c>
      <c r="BL64" s="110">
        <v>0</v>
      </c>
      <c r="BM64" s="110">
        <v>0</v>
      </c>
      <c r="BN64" s="110">
        <v>0</v>
      </c>
      <c r="BO64" s="110">
        <v>0</v>
      </c>
      <c r="BP64" s="110">
        <v>0</v>
      </c>
      <c r="BQ64" s="110">
        <v>0</v>
      </c>
      <c r="BR64" s="110">
        <v>0</v>
      </c>
      <c r="BT64" s="116">
        <v>79</v>
      </c>
      <c r="BU64" s="117">
        <v>1</v>
      </c>
      <c r="BV64" s="118">
        <v>2</v>
      </c>
      <c r="BW64" s="116">
        <v>3</v>
      </c>
      <c r="BX64" s="117">
        <v>78</v>
      </c>
      <c r="BY64" s="119">
        <v>4</v>
      </c>
      <c r="BZ64" s="120">
        <v>5</v>
      </c>
      <c r="CA64" s="117">
        <v>6</v>
      </c>
      <c r="CB64" s="119">
        <v>89</v>
      </c>
    </row>
    <row r="65" spans="1:80" ht="18" customHeight="1" thickBot="1">
      <c r="B65" s="121">
        <v>7</v>
      </c>
      <c r="C65" s="122"/>
      <c r="D65" s="123"/>
      <c r="E65" s="121">
        <v>5</v>
      </c>
      <c r="F65" s="122"/>
      <c r="G65" s="124">
        <v>8</v>
      </c>
      <c r="H65" s="125"/>
      <c r="I65" s="122"/>
      <c r="J65" s="124">
        <v>6</v>
      </c>
      <c r="L65" s="121">
        <v>7</v>
      </c>
      <c r="M65" s="122">
        <v>4</v>
      </c>
      <c r="N65" s="123">
        <v>2</v>
      </c>
      <c r="O65" s="121">
        <v>5</v>
      </c>
      <c r="P65" s="122">
        <v>3</v>
      </c>
      <c r="Q65" s="124">
        <v>8</v>
      </c>
      <c r="R65" s="125">
        <v>9</v>
      </c>
      <c r="S65" s="122">
        <v>1</v>
      </c>
      <c r="T65" s="124">
        <v>6</v>
      </c>
      <c r="V65" s="121"/>
      <c r="W65" s="122"/>
      <c r="X65" s="123"/>
      <c r="Y65" s="121"/>
      <c r="Z65" s="122"/>
      <c r="AA65" s="124"/>
      <c r="AB65" s="125"/>
      <c r="AC65" s="122"/>
      <c r="AD65" s="124"/>
      <c r="AF65" s="121">
        <v>3</v>
      </c>
      <c r="AG65" s="122">
        <v>6</v>
      </c>
      <c r="AH65" s="123">
        <v>4</v>
      </c>
      <c r="AI65" s="121">
        <v>7</v>
      </c>
      <c r="AJ65" s="122">
        <v>1</v>
      </c>
      <c r="AK65" s="124">
        <v>5</v>
      </c>
      <c r="AL65" s="125">
        <v>8</v>
      </c>
      <c r="AM65" s="122">
        <v>9</v>
      </c>
      <c r="AN65" s="124">
        <v>2</v>
      </c>
      <c r="AP65" s="121">
        <v>3</v>
      </c>
      <c r="AQ65" s="122">
        <v>6</v>
      </c>
      <c r="AR65" s="123">
        <v>4</v>
      </c>
      <c r="AS65" s="121">
        <v>7</v>
      </c>
      <c r="AT65" s="122">
        <v>1</v>
      </c>
      <c r="AU65" s="124">
        <v>5</v>
      </c>
      <c r="AV65" s="125">
        <v>8</v>
      </c>
      <c r="AW65" s="122">
        <v>9</v>
      </c>
      <c r="AX65" s="124">
        <v>2</v>
      </c>
      <c r="AZ65" s="121">
        <v>3</v>
      </c>
      <c r="BA65" s="122">
        <v>6</v>
      </c>
      <c r="BB65" s="123">
        <v>4</v>
      </c>
      <c r="BC65" s="121">
        <v>7</v>
      </c>
      <c r="BD65" s="122">
        <v>1</v>
      </c>
      <c r="BE65" s="124">
        <v>5</v>
      </c>
      <c r="BF65" s="125">
        <v>8</v>
      </c>
      <c r="BG65" s="122">
        <v>9</v>
      </c>
      <c r="BH65" s="124">
        <v>2</v>
      </c>
      <c r="BJ65" s="110">
        <v>0</v>
      </c>
      <c r="BK65" s="110">
        <v>0</v>
      </c>
      <c r="BL65" s="110">
        <v>0</v>
      </c>
      <c r="BM65" s="110">
        <v>680</v>
      </c>
      <c r="BN65" s="110">
        <v>0</v>
      </c>
      <c r="BO65" s="110">
        <v>0</v>
      </c>
      <c r="BP65" s="110">
        <v>0</v>
      </c>
      <c r="BQ65" s="110">
        <v>2151</v>
      </c>
      <c r="BR65" s="110">
        <v>0</v>
      </c>
      <c r="BT65" s="121">
        <v>356</v>
      </c>
      <c r="BU65" s="122">
        <v>3568</v>
      </c>
      <c r="BV65" s="123">
        <v>4</v>
      </c>
      <c r="BW65" s="121">
        <v>9</v>
      </c>
      <c r="BX65" s="122">
        <v>2568</v>
      </c>
      <c r="BY65" s="124">
        <v>1</v>
      </c>
      <c r="BZ65" s="125">
        <v>7</v>
      </c>
      <c r="CA65" s="122">
        <v>238</v>
      </c>
      <c r="CB65" s="124">
        <v>23</v>
      </c>
    </row>
    <row r="66" spans="1:80" ht="18" customHeight="1">
      <c r="B66" s="111">
        <v>1</v>
      </c>
      <c r="C66" s="112"/>
      <c r="D66" s="113"/>
      <c r="E66" s="111">
        <v>7</v>
      </c>
      <c r="F66" s="112"/>
      <c r="G66" s="114">
        <v>2</v>
      </c>
      <c r="H66" s="115"/>
      <c r="I66" s="112"/>
      <c r="J66" s="114">
        <v>8</v>
      </c>
      <c r="L66" s="111">
        <v>1</v>
      </c>
      <c r="M66" s="112">
        <v>3</v>
      </c>
      <c r="N66" s="113">
        <v>4</v>
      </c>
      <c r="O66" s="111">
        <v>7</v>
      </c>
      <c r="P66" s="112">
        <v>6</v>
      </c>
      <c r="Q66" s="114">
        <v>2</v>
      </c>
      <c r="R66" s="115">
        <v>5</v>
      </c>
      <c r="S66" s="112">
        <v>9</v>
      </c>
      <c r="T66" s="114">
        <v>8</v>
      </c>
      <c r="V66" s="111"/>
      <c r="W66" s="112">
        <v>8</v>
      </c>
      <c r="X66" s="113"/>
      <c r="Y66" s="111">
        <v>4</v>
      </c>
      <c r="Z66" s="112"/>
      <c r="AA66" s="114">
        <v>9</v>
      </c>
      <c r="AB66" s="115"/>
      <c r="AC66" s="112">
        <v>2</v>
      </c>
      <c r="AD66" s="114"/>
      <c r="AF66" s="111">
        <v>5</v>
      </c>
      <c r="AG66" s="112">
        <v>8</v>
      </c>
      <c r="AH66" s="113">
        <v>1</v>
      </c>
      <c r="AI66" s="111">
        <v>4</v>
      </c>
      <c r="AJ66" s="112">
        <v>3</v>
      </c>
      <c r="AK66" s="114">
        <v>9</v>
      </c>
      <c r="AL66" s="115">
        <v>6</v>
      </c>
      <c r="AM66" s="112">
        <v>2</v>
      </c>
      <c r="AN66" s="114">
        <v>7</v>
      </c>
      <c r="AP66" s="111">
        <v>5</v>
      </c>
      <c r="AQ66" s="112">
        <v>8</v>
      </c>
      <c r="AR66" s="113">
        <v>1</v>
      </c>
      <c r="AS66" s="111">
        <v>4</v>
      </c>
      <c r="AT66" s="112">
        <v>3</v>
      </c>
      <c r="AU66" s="114">
        <v>9</v>
      </c>
      <c r="AV66" s="115">
        <v>6</v>
      </c>
      <c r="AW66" s="112">
        <v>2</v>
      </c>
      <c r="AX66" s="114">
        <v>7</v>
      </c>
      <c r="AZ66" s="111">
        <v>5</v>
      </c>
      <c r="BA66" s="112">
        <v>8</v>
      </c>
      <c r="BB66" s="113">
        <v>1</v>
      </c>
      <c r="BC66" s="111">
        <v>4</v>
      </c>
      <c r="BD66" s="112">
        <v>3</v>
      </c>
      <c r="BE66" s="114">
        <v>9</v>
      </c>
      <c r="BF66" s="115">
        <v>6</v>
      </c>
      <c r="BG66" s="112">
        <v>2</v>
      </c>
      <c r="BH66" s="114">
        <v>7</v>
      </c>
      <c r="BJ66" s="110">
        <v>0</v>
      </c>
      <c r="BK66" s="110">
        <v>0</v>
      </c>
      <c r="BL66" s="110">
        <v>0</v>
      </c>
      <c r="BM66" s="110">
        <v>0</v>
      </c>
      <c r="BN66" s="110">
        <v>0</v>
      </c>
      <c r="BO66" s="110">
        <v>0</v>
      </c>
      <c r="BP66" s="110">
        <v>0</v>
      </c>
      <c r="BQ66" s="110">
        <v>0</v>
      </c>
      <c r="BR66" s="110">
        <v>0</v>
      </c>
      <c r="BT66" s="111">
        <v>134679</v>
      </c>
      <c r="BU66" s="112">
        <v>3679</v>
      </c>
      <c r="BV66" s="113">
        <v>5</v>
      </c>
      <c r="BW66" s="111">
        <v>2</v>
      </c>
      <c r="BX66" s="112">
        <v>1347</v>
      </c>
      <c r="BY66" s="114">
        <v>37</v>
      </c>
      <c r="BZ66" s="115">
        <v>8</v>
      </c>
      <c r="CA66" s="112">
        <v>1349</v>
      </c>
      <c r="CB66" s="114">
        <v>3467</v>
      </c>
    </row>
    <row r="67" spans="1:80" ht="18" customHeight="1">
      <c r="B67" s="116"/>
      <c r="C67" s="117">
        <v>7</v>
      </c>
      <c r="D67" s="118">
        <v>9</v>
      </c>
      <c r="E67" s="116"/>
      <c r="F67" s="117"/>
      <c r="G67" s="119"/>
      <c r="H67" s="120">
        <v>4</v>
      </c>
      <c r="I67" s="117">
        <v>6</v>
      </c>
      <c r="J67" s="119"/>
      <c r="L67" s="116">
        <v>2</v>
      </c>
      <c r="M67" s="117">
        <v>7</v>
      </c>
      <c r="N67" s="118">
        <v>9</v>
      </c>
      <c r="O67" s="116">
        <v>8</v>
      </c>
      <c r="P67" s="117">
        <v>1</v>
      </c>
      <c r="Q67" s="119">
        <v>5</v>
      </c>
      <c r="R67" s="120">
        <v>4</v>
      </c>
      <c r="S67" s="117">
        <v>6</v>
      </c>
      <c r="T67" s="119">
        <v>3</v>
      </c>
      <c r="V67" s="116"/>
      <c r="W67" s="117"/>
      <c r="X67" s="118"/>
      <c r="Y67" s="116"/>
      <c r="Z67" s="117">
        <v>6</v>
      </c>
      <c r="AA67" s="119"/>
      <c r="AB67" s="120"/>
      <c r="AC67" s="117"/>
      <c r="AD67" s="119"/>
      <c r="AF67" s="116">
        <v>4</v>
      </c>
      <c r="AG67" s="117">
        <v>9</v>
      </c>
      <c r="AH67" s="118">
        <v>7</v>
      </c>
      <c r="AI67" s="116">
        <v>8</v>
      </c>
      <c r="AJ67" s="117">
        <v>6</v>
      </c>
      <c r="AK67" s="119">
        <v>2</v>
      </c>
      <c r="AL67" s="120">
        <v>1</v>
      </c>
      <c r="AM67" s="117">
        <v>3</v>
      </c>
      <c r="AN67" s="119">
        <v>5</v>
      </c>
      <c r="AP67" s="116">
        <v>4</v>
      </c>
      <c r="AQ67" s="117">
        <v>9</v>
      </c>
      <c r="AR67" s="118">
        <v>7</v>
      </c>
      <c r="AS67" s="116">
        <v>8</v>
      </c>
      <c r="AT67" s="117">
        <v>6</v>
      </c>
      <c r="AU67" s="119">
        <v>2</v>
      </c>
      <c r="AV67" s="120">
        <v>1</v>
      </c>
      <c r="AW67" s="117">
        <v>3</v>
      </c>
      <c r="AX67" s="119">
        <v>5</v>
      </c>
      <c r="AZ67" s="116">
        <v>4</v>
      </c>
      <c r="BA67" s="117">
        <v>9</v>
      </c>
      <c r="BB67" s="118">
        <v>7</v>
      </c>
      <c r="BC67" s="116">
        <v>8</v>
      </c>
      <c r="BD67" s="117">
        <v>6</v>
      </c>
      <c r="BE67" s="119">
        <v>2</v>
      </c>
      <c r="BF67" s="120">
        <v>1</v>
      </c>
      <c r="BG67" s="117">
        <v>3</v>
      </c>
      <c r="BH67" s="119">
        <v>5</v>
      </c>
      <c r="BJ67" s="110">
        <v>0</v>
      </c>
      <c r="BK67" s="110">
        <v>0</v>
      </c>
      <c r="BL67" s="110">
        <v>0</v>
      </c>
      <c r="BM67" s="110">
        <v>0</v>
      </c>
      <c r="BN67" s="110">
        <v>0</v>
      </c>
      <c r="BO67" s="110">
        <v>0</v>
      </c>
      <c r="BP67" s="110">
        <v>0</v>
      </c>
      <c r="BQ67" s="110">
        <v>0</v>
      </c>
      <c r="BR67" s="110">
        <v>0</v>
      </c>
      <c r="BT67" s="116">
        <v>123467</v>
      </c>
      <c r="BU67" s="117">
        <v>2367</v>
      </c>
      <c r="BV67" s="118">
        <v>17</v>
      </c>
      <c r="BW67" s="116">
        <v>148</v>
      </c>
      <c r="BX67" s="117">
        <v>9</v>
      </c>
      <c r="BY67" s="119">
        <v>3578</v>
      </c>
      <c r="BZ67" s="120">
        <v>14</v>
      </c>
      <c r="CA67" s="117">
        <v>1345</v>
      </c>
      <c r="CB67" s="119">
        <v>34567</v>
      </c>
    </row>
    <row r="68" spans="1:80" ht="18" customHeight="1" thickBot="1">
      <c r="B68" s="121">
        <v>5</v>
      </c>
      <c r="C68" s="122"/>
      <c r="D68" s="123"/>
      <c r="E68" s="121">
        <v>3</v>
      </c>
      <c r="F68" s="122"/>
      <c r="G68" s="124">
        <v>4</v>
      </c>
      <c r="H68" s="125"/>
      <c r="I68" s="122"/>
      <c r="J68" s="124">
        <v>2</v>
      </c>
      <c r="L68" s="121">
        <v>5</v>
      </c>
      <c r="M68" s="122">
        <v>8</v>
      </c>
      <c r="N68" s="123">
        <v>6</v>
      </c>
      <c r="O68" s="121">
        <v>3</v>
      </c>
      <c r="P68" s="122">
        <v>9</v>
      </c>
      <c r="Q68" s="124">
        <v>4</v>
      </c>
      <c r="R68" s="125">
        <v>1</v>
      </c>
      <c r="S68" s="122">
        <v>7</v>
      </c>
      <c r="T68" s="124">
        <v>2</v>
      </c>
      <c r="V68" s="121"/>
      <c r="W68" s="122">
        <v>3</v>
      </c>
      <c r="X68" s="123"/>
      <c r="Y68" s="121">
        <v>5</v>
      </c>
      <c r="Z68" s="122"/>
      <c r="AA68" s="124">
        <v>1</v>
      </c>
      <c r="AB68" s="125"/>
      <c r="AC68" s="122">
        <v>8</v>
      </c>
      <c r="AD68" s="124"/>
      <c r="AF68" s="121">
        <v>6</v>
      </c>
      <c r="AG68" s="122">
        <v>3</v>
      </c>
      <c r="AH68" s="123">
        <v>2</v>
      </c>
      <c r="AI68" s="121">
        <v>5</v>
      </c>
      <c r="AJ68" s="122">
        <v>7</v>
      </c>
      <c r="AK68" s="124">
        <v>1</v>
      </c>
      <c r="AL68" s="125">
        <v>9</v>
      </c>
      <c r="AM68" s="122">
        <v>8</v>
      </c>
      <c r="AN68" s="124">
        <v>4</v>
      </c>
      <c r="AP68" s="121">
        <v>6</v>
      </c>
      <c r="AQ68" s="122">
        <v>3</v>
      </c>
      <c r="AR68" s="123">
        <v>2</v>
      </c>
      <c r="AS68" s="121">
        <v>5</v>
      </c>
      <c r="AT68" s="122">
        <v>7</v>
      </c>
      <c r="AU68" s="124">
        <v>1</v>
      </c>
      <c r="AV68" s="125">
        <v>9</v>
      </c>
      <c r="AW68" s="122">
        <v>8</v>
      </c>
      <c r="AX68" s="124">
        <v>4</v>
      </c>
      <c r="AZ68" s="121">
        <v>6</v>
      </c>
      <c r="BA68" s="122">
        <v>3</v>
      </c>
      <c r="BB68" s="123">
        <v>2</v>
      </c>
      <c r="BC68" s="121">
        <v>5</v>
      </c>
      <c r="BD68" s="122">
        <v>7</v>
      </c>
      <c r="BE68" s="124">
        <v>1</v>
      </c>
      <c r="BF68" s="125">
        <v>9</v>
      </c>
      <c r="BG68" s="122">
        <v>8</v>
      </c>
      <c r="BH68" s="124">
        <v>4</v>
      </c>
      <c r="BJ68" s="110">
        <v>0</v>
      </c>
      <c r="BK68" s="110">
        <v>0</v>
      </c>
      <c r="BL68" s="110">
        <v>0</v>
      </c>
      <c r="BM68" s="110">
        <v>0</v>
      </c>
      <c r="BN68" s="110">
        <v>0</v>
      </c>
      <c r="BO68" s="110">
        <v>0</v>
      </c>
      <c r="BP68" s="110">
        <v>0</v>
      </c>
      <c r="BQ68" s="110">
        <v>0</v>
      </c>
      <c r="BR68" s="110">
        <v>0</v>
      </c>
      <c r="BT68" s="121">
        <v>13479</v>
      </c>
      <c r="BU68" s="122">
        <v>379</v>
      </c>
      <c r="BV68" s="123">
        <v>8</v>
      </c>
      <c r="BW68" s="121">
        <v>14</v>
      </c>
      <c r="BX68" s="122">
        <v>13457</v>
      </c>
      <c r="BY68" s="124">
        <v>6</v>
      </c>
      <c r="BZ68" s="125">
        <v>2</v>
      </c>
      <c r="CA68" s="122">
        <v>13459</v>
      </c>
      <c r="CB68" s="124">
        <v>3457</v>
      </c>
    </row>
    <row r="69" spans="1:80" ht="18" customHeight="1">
      <c r="B69" s="126">
        <v>3</v>
      </c>
      <c r="C69" s="127"/>
      <c r="D69" s="128"/>
      <c r="E69" s="126">
        <v>1</v>
      </c>
      <c r="F69" s="127"/>
      <c r="G69" s="129">
        <v>6</v>
      </c>
      <c r="H69" s="130"/>
      <c r="I69" s="127"/>
      <c r="J69" s="129">
        <v>4</v>
      </c>
      <c r="L69" s="126">
        <v>3</v>
      </c>
      <c r="M69" s="127">
        <v>9</v>
      </c>
      <c r="N69" s="128">
        <v>8</v>
      </c>
      <c r="O69" s="126">
        <v>1</v>
      </c>
      <c r="P69" s="127">
        <v>5</v>
      </c>
      <c r="Q69" s="129">
        <v>6</v>
      </c>
      <c r="R69" s="130">
        <v>7</v>
      </c>
      <c r="S69" s="127">
        <v>2</v>
      </c>
      <c r="T69" s="129">
        <v>4</v>
      </c>
      <c r="V69" s="126"/>
      <c r="W69" s="127"/>
      <c r="X69" s="128"/>
      <c r="Y69" s="126"/>
      <c r="Z69" s="127"/>
      <c r="AA69" s="129"/>
      <c r="AB69" s="130"/>
      <c r="AC69" s="127"/>
      <c r="AD69" s="129"/>
      <c r="AF69" s="126">
        <v>2</v>
      </c>
      <c r="AG69" s="127">
        <v>7</v>
      </c>
      <c r="AH69" s="128">
        <v>5</v>
      </c>
      <c r="AI69" s="126">
        <v>1</v>
      </c>
      <c r="AJ69" s="127">
        <v>9</v>
      </c>
      <c r="AK69" s="129">
        <v>8</v>
      </c>
      <c r="AL69" s="130">
        <v>4</v>
      </c>
      <c r="AM69" s="127">
        <v>6</v>
      </c>
      <c r="AN69" s="129">
        <v>3</v>
      </c>
      <c r="AP69" s="126">
        <v>2</v>
      </c>
      <c r="AQ69" s="127">
        <v>7</v>
      </c>
      <c r="AR69" s="128">
        <v>5</v>
      </c>
      <c r="AS69" s="126">
        <v>1</v>
      </c>
      <c r="AT69" s="127">
        <v>9</v>
      </c>
      <c r="AU69" s="129">
        <v>8</v>
      </c>
      <c r="AV69" s="130">
        <v>4</v>
      </c>
      <c r="AW69" s="127">
        <v>6</v>
      </c>
      <c r="AX69" s="129">
        <v>3</v>
      </c>
      <c r="AZ69" s="126">
        <v>2</v>
      </c>
      <c r="BA69" s="127">
        <v>7</v>
      </c>
      <c r="BB69" s="128">
        <v>5</v>
      </c>
      <c r="BC69" s="126">
        <v>1</v>
      </c>
      <c r="BD69" s="127">
        <v>9</v>
      </c>
      <c r="BE69" s="129">
        <v>8</v>
      </c>
      <c r="BF69" s="130">
        <v>4</v>
      </c>
      <c r="BG69" s="127">
        <v>6</v>
      </c>
      <c r="BH69" s="129">
        <v>3</v>
      </c>
      <c r="BJ69" s="110">
        <v>0</v>
      </c>
      <c r="BK69" s="110">
        <v>0</v>
      </c>
      <c r="BL69" s="110">
        <v>0</v>
      </c>
      <c r="BM69" s="110">
        <v>0</v>
      </c>
      <c r="BN69" s="110">
        <v>0</v>
      </c>
      <c r="BO69" s="110">
        <v>0</v>
      </c>
      <c r="BP69" s="110">
        <v>0</v>
      </c>
      <c r="BQ69" s="110">
        <v>112131</v>
      </c>
      <c r="BR69" s="110">
        <v>0</v>
      </c>
      <c r="BT69" s="126">
        <v>1259</v>
      </c>
      <c r="BU69" s="127">
        <v>259</v>
      </c>
      <c r="BV69" s="128">
        <v>3</v>
      </c>
      <c r="BW69" s="126">
        <v>7</v>
      </c>
      <c r="BX69" s="127">
        <v>148</v>
      </c>
      <c r="BY69" s="129">
        <v>89</v>
      </c>
      <c r="BZ69" s="130">
        <v>6</v>
      </c>
      <c r="CA69" s="127">
        <v>124589</v>
      </c>
      <c r="CB69" s="129">
        <v>245</v>
      </c>
    </row>
    <row r="70" spans="1:80" ht="18" customHeight="1">
      <c r="B70" s="116"/>
      <c r="C70" s="117">
        <v>5</v>
      </c>
      <c r="D70" s="118">
        <v>7</v>
      </c>
      <c r="E70" s="116"/>
      <c r="F70" s="117"/>
      <c r="G70" s="119"/>
      <c r="H70" s="120">
        <v>6</v>
      </c>
      <c r="I70" s="117">
        <v>8</v>
      </c>
      <c r="J70" s="119"/>
      <c r="L70" s="116">
        <v>4</v>
      </c>
      <c r="M70" s="117">
        <v>5</v>
      </c>
      <c r="N70" s="118">
        <v>7</v>
      </c>
      <c r="O70" s="116">
        <v>9</v>
      </c>
      <c r="P70" s="117">
        <v>2</v>
      </c>
      <c r="Q70" s="119">
        <v>3</v>
      </c>
      <c r="R70" s="120">
        <v>6</v>
      </c>
      <c r="S70" s="117">
        <v>8</v>
      </c>
      <c r="T70" s="119">
        <v>1</v>
      </c>
      <c r="V70" s="116">
        <v>9</v>
      </c>
      <c r="W70" s="117"/>
      <c r="X70" s="118"/>
      <c r="Y70" s="116">
        <v>2</v>
      </c>
      <c r="Z70" s="117"/>
      <c r="AA70" s="119"/>
      <c r="AB70" s="120"/>
      <c r="AC70" s="117"/>
      <c r="AD70" s="119">
        <v>8</v>
      </c>
      <c r="AF70" s="116">
        <v>9</v>
      </c>
      <c r="AG70" s="117">
        <v>1</v>
      </c>
      <c r="AH70" s="118">
        <v>6</v>
      </c>
      <c r="AI70" s="116">
        <v>2</v>
      </c>
      <c r="AJ70" s="117">
        <v>4</v>
      </c>
      <c r="AK70" s="119">
        <v>3</v>
      </c>
      <c r="AL70" s="120">
        <v>5</v>
      </c>
      <c r="AM70" s="117">
        <v>7</v>
      </c>
      <c r="AN70" s="119">
        <v>8</v>
      </c>
      <c r="AP70" s="116">
        <v>9</v>
      </c>
      <c r="AQ70" s="117">
        <v>1</v>
      </c>
      <c r="AR70" s="118">
        <v>6</v>
      </c>
      <c r="AS70" s="116">
        <v>2</v>
      </c>
      <c r="AT70" s="117">
        <v>4</v>
      </c>
      <c r="AU70" s="119">
        <v>3</v>
      </c>
      <c r="AV70" s="120">
        <v>5</v>
      </c>
      <c r="AW70" s="117">
        <v>7</v>
      </c>
      <c r="AX70" s="119">
        <v>8</v>
      </c>
      <c r="AZ70" s="116">
        <v>9</v>
      </c>
      <c r="BA70" s="117">
        <v>1</v>
      </c>
      <c r="BB70" s="118">
        <v>6</v>
      </c>
      <c r="BC70" s="116">
        <v>2</v>
      </c>
      <c r="BD70" s="117">
        <v>4</v>
      </c>
      <c r="BE70" s="119">
        <v>3</v>
      </c>
      <c r="BF70" s="120">
        <v>5</v>
      </c>
      <c r="BG70" s="117">
        <v>7</v>
      </c>
      <c r="BH70" s="119">
        <v>8</v>
      </c>
      <c r="BJ70" s="110">
        <v>0</v>
      </c>
      <c r="BK70" s="110">
        <v>0</v>
      </c>
      <c r="BL70" s="110">
        <v>0</v>
      </c>
      <c r="BM70" s="110">
        <v>0</v>
      </c>
      <c r="BN70" s="110">
        <v>0</v>
      </c>
      <c r="BO70" s="110">
        <v>0</v>
      </c>
      <c r="BP70" s="110">
        <v>0</v>
      </c>
      <c r="BQ70" s="110">
        <v>0</v>
      </c>
      <c r="BR70" s="110">
        <v>0</v>
      </c>
      <c r="BT70" s="116">
        <v>19</v>
      </c>
      <c r="BU70" s="117">
        <v>4</v>
      </c>
      <c r="BV70" s="118">
        <v>6</v>
      </c>
      <c r="BW70" s="116">
        <v>5</v>
      </c>
      <c r="BX70" s="117">
        <v>18</v>
      </c>
      <c r="BY70" s="119">
        <v>2</v>
      </c>
      <c r="BZ70" s="120">
        <v>3</v>
      </c>
      <c r="CA70" s="117">
        <v>7</v>
      </c>
      <c r="CB70" s="119">
        <v>89</v>
      </c>
    </row>
    <row r="71" spans="1:80" ht="18" customHeight="1" thickBot="1">
      <c r="B71" s="121"/>
      <c r="C71" s="122"/>
      <c r="D71" s="123"/>
      <c r="E71" s="121"/>
      <c r="F71" s="122"/>
      <c r="G71" s="124"/>
      <c r="H71" s="125"/>
      <c r="I71" s="122"/>
      <c r="J71" s="124"/>
      <c r="L71" s="121">
        <v>6</v>
      </c>
      <c r="M71" s="122">
        <v>2</v>
      </c>
      <c r="N71" s="123">
        <v>1</v>
      </c>
      <c r="O71" s="121">
        <v>4</v>
      </c>
      <c r="P71" s="122">
        <v>8</v>
      </c>
      <c r="Q71" s="124">
        <v>7</v>
      </c>
      <c r="R71" s="125">
        <v>3</v>
      </c>
      <c r="S71" s="122">
        <v>5</v>
      </c>
      <c r="T71" s="124">
        <v>9</v>
      </c>
      <c r="V71" s="121">
        <v>8</v>
      </c>
      <c r="W71" s="122">
        <v>4</v>
      </c>
      <c r="X71" s="123"/>
      <c r="Y71" s="121">
        <v>6</v>
      </c>
      <c r="Z71" s="122"/>
      <c r="AA71" s="124">
        <v>7</v>
      </c>
      <c r="AB71" s="125"/>
      <c r="AC71" s="122">
        <v>1</v>
      </c>
      <c r="AD71" s="124">
        <v>9</v>
      </c>
      <c r="AF71" s="121">
        <v>8</v>
      </c>
      <c r="AG71" s="122">
        <v>4</v>
      </c>
      <c r="AH71" s="123">
        <v>3</v>
      </c>
      <c r="AI71" s="121">
        <v>6</v>
      </c>
      <c r="AJ71" s="122">
        <v>5</v>
      </c>
      <c r="AK71" s="124">
        <v>7</v>
      </c>
      <c r="AL71" s="125">
        <v>2</v>
      </c>
      <c r="AM71" s="122">
        <v>1</v>
      </c>
      <c r="AN71" s="124">
        <v>9</v>
      </c>
      <c r="AP71" s="121">
        <v>8</v>
      </c>
      <c r="AQ71" s="122">
        <v>4</v>
      </c>
      <c r="AR71" s="123">
        <v>3</v>
      </c>
      <c r="AS71" s="121">
        <v>6</v>
      </c>
      <c r="AT71" s="122">
        <v>5</v>
      </c>
      <c r="AU71" s="124">
        <v>7</v>
      </c>
      <c r="AV71" s="125">
        <v>2</v>
      </c>
      <c r="AW71" s="122">
        <v>1</v>
      </c>
      <c r="AX71" s="124">
        <v>9</v>
      </c>
      <c r="AZ71" s="121">
        <v>8</v>
      </c>
      <c r="BA71" s="122">
        <v>4</v>
      </c>
      <c r="BB71" s="123">
        <v>3</v>
      </c>
      <c r="BC71" s="121">
        <v>6</v>
      </c>
      <c r="BD71" s="122">
        <v>5</v>
      </c>
      <c r="BE71" s="124">
        <v>7</v>
      </c>
      <c r="BF71" s="125">
        <v>2</v>
      </c>
      <c r="BG71" s="122">
        <v>1</v>
      </c>
      <c r="BH71" s="124">
        <v>9</v>
      </c>
      <c r="BJ71" s="110">
        <v>0</v>
      </c>
      <c r="BK71" s="110">
        <v>0</v>
      </c>
      <c r="BL71" s="110">
        <v>0</v>
      </c>
      <c r="BM71" s="110">
        <v>1323</v>
      </c>
      <c r="BN71" s="110">
        <v>0</v>
      </c>
      <c r="BO71" s="110">
        <v>0</v>
      </c>
      <c r="BP71" s="110">
        <v>0</v>
      </c>
      <c r="BQ71" s="110">
        <v>11214</v>
      </c>
      <c r="BR71" s="110">
        <v>0</v>
      </c>
      <c r="BT71" s="121">
        <v>8</v>
      </c>
      <c r="BU71" s="122">
        <v>2579</v>
      </c>
      <c r="BV71" s="123">
        <v>179</v>
      </c>
      <c r="BW71" s="121">
        <v>146</v>
      </c>
      <c r="BX71" s="122">
        <v>1346</v>
      </c>
      <c r="BY71" s="124">
        <v>39</v>
      </c>
      <c r="BZ71" s="125">
        <v>149</v>
      </c>
      <c r="CA71" s="122">
        <v>12459</v>
      </c>
      <c r="CB71" s="124">
        <v>245</v>
      </c>
    </row>
    <row r="72" spans="1:80" ht="18" customHeight="1" thickBot="1"/>
    <row r="73" spans="1:80" ht="18" customHeight="1">
      <c r="A73" s="110" t="s">
        <v>299</v>
      </c>
      <c r="B73" s="111"/>
      <c r="C73" s="112"/>
      <c r="D73" s="113"/>
      <c r="E73" s="111"/>
      <c r="F73" s="112"/>
      <c r="G73" s="114"/>
      <c r="H73" s="115"/>
      <c r="I73" s="112"/>
      <c r="J73" s="114">
        <v>6</v>
      </c>
      <c r="L73" s="111" cm="1">
        <f t="array" ref="L73:T81">SDKLogic(B73:J81)</f>
        <v>3</v>
      </c>
      <c r="M73" s="112">
        <v>5</v>
      </c>
      <c r="N73" s="113">
        <v>4</v>
      </c>
      <c r="O73" s="111">
        <v>7</v>
      </c>
      <c r="P73" s="112">
        <v>8</v>
      </c>
      <c r="Q73" s="114">
        <v>1</v>
      </c>
      <c r="R73" s="115">
        <v>2</v>
      </c>
      <c r="S73" s="112">
        <v>9</v>
      </c>
      <c r="T73" s="114">
        <v>6</v>
      </c>
      <c r="V73" s="153" cm="1">
        <f t="array" ref="V73:AD81">_xlfn.LET(_xlpm.z,B73:J81,_xlpm.r,_xlfn.SEQUENCE(9),_xlpm.c,_xlfn.TOROW(_xlpm.r),_xlpm.g,INT((_xlpm.r-1)/3)*3+INT((_xlpm.c-1)/3),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
_xlfn.REDUCE(_xlpm.av,_xlfn.SEQUENCE(6),_xlfn.LAMBDA(_xlpm.a,_xlpm.n,
_xlfn.LET(_xlpm.sg,_xlpm.g=_xlpm.gn,_xlpm.cn,LEN(_xlpm.a)-LEN(SUBSTITUTE(_xlpm.a,_xlpm.x,)),_xlpm.tog,SUM(_xlpm.sg*_xlpm.cn),
_xlpm.rc,MOD(_xlpm.n-1,3)+1+IF(_xlpm.n&gt;3,MOD(_xlpm.gn,3)*3,INT(_xlpm.gn/3)*3),_xlpm.r_c,IF(_xlpm.n&gt;3,_xlpm.rc=_xlpm.c,_xlpm.rc=_xlpm.r),
--IF(_xlpm.tog&gt;1,IF((SUM(_xlpm.r_c*_xlpm.sg*_xlpm.cn)=_xlpm.tog)*_xlpm.r_c*(_xlpm.g&lt;&gt;_xlpm.gn),SUBSTITUTE(_xlpm.a,_xlpm.x,),_xlpm.a),_xlpm.a))))),
_xlpm.Obvious,_xlfn.LAMBDA(_xlpm.av,_xlfn.REDUCE(_xlpm.av,_xlfn.SEQUENCE(81),_xlfn.LAMBDA(_xlpm.a,_xlpm.n,_xlfn.LET(_xlpm.i,ROUNDUP(_xlpm.n/9,),_xlpm.j,MOD(_xlpm.n-1,9)+1,_xlpm.x,INDEX(_xlpm.a,_xlpm.i,_xlpm.j),_xlpm.l,LEN(_xlpm.x),
_xlpm.hi,IF((_xlpm.x&gt;9)*(_xlpm.x&lt;999),IFERROR(--SUBSTITUTE(SUBSTITUTE(SUBSTITUTE(_xlpm.a,RIGHT(_xlpm.x),),LEFT(_xlpm.x),),MID(_xlpm.x,2,1),),_xlpm.a),_xlpm.a),
IF((_xlpm.x&gt;9)*(_xlpm.x&lt;999),IF((SUM(N(_xlpm.x=INDEX(_xlpm.a,_xlpm.i,)))=_xlpm.l)*(_xlpm.r=_xlpm.i)+(SUM(N(_xlpm.x=INDEX(_xlpm.a,,_xlpm.j)))=_xlpm.l)*(_xlpm.c=_xlpm.j)+(SUM(N(_xlpm.x=_xlpm.a*(_xlpm.g=INDEX(_xlpm.g,_xlpm.i,_xlpm.j))))=_xlpm.l)*(_xlpm.g=INDEX(_xlpm.g,_xlpm.i,_xlpm.j)),_xlpm.hi,_xlpm.a),_xlpm.a))))),
_xlpm.HidenO(_xlpm.Obvious(_xlfn.REDUCE(_xlpm.Avai(_xlfn.ANCHORARRAY(L73)),_xlfn.SEQUENCE(9)-1,_xlfn.LAMBDA(_xlpm.c,_xlpm.gn,_xlfn.REDUCE(_xlpm.c,_xlfn.SEQUENCE(9),_xlfn.LAMBDA(_xlpm.a,_xlpm.n,_xlpm.Pointing(_xlpm.a,_xlpm.gn,_xlpm.n))))))))</f>
        <v>3</v>
      </c>
      <c r="W73" s="112">
        <v>5</v>
      </c>
      <c r="X73" s="113">
        <v>4</v>
      </c>
      <c r="Y73" s="111">
        <v>7</v>
      </c>
      <c r="Z73" s="112">
        <v>8</v>
      </c>
      <c r="AA73" s="154">
        <v>1</v>
      </c>
      <c r="AB73" s="115">
        <v>2</v>
      </c>
      <c r="AC73" s="112">
        <v>9</v>
      </c>
      <c r="AD73" s="114">
        <v>6</v>
      </c>
      <c r="AE73" s="164"/>
      <c r="AF73" s="111"/>
      <c r="AG73" s="112"/>
      <c r="AH73" s="113"/>
      <c r="AI73" s="111"/>
      <c r="AJ73" s="112"/>
      <c r="AK73" s="114"/>
      <c r="AL73" s="115"/>
      <c r="AM73" s="112"/>
      <c r="AN73" s="114"/>
      <c r="BT73" s="165" cm="1">
        <f t="array" ref="BT73:CB81">_xlfn.ANCHORARRAY(BT53)-BT63:CB71</f>
        <v>0</v>
      </c>
      <c r="BU73" s="110">
        <v>0</v>
      </c>
      <c r="BV73" s="110">
        <v>0</v>
      </c>
      <c r="BW73" s="110">
        <v>0</v>
      </c>
      <c r="BX73" s="110">
        <v>0</v>
      </c>
      <c r="BY73" s="110">
        <v>0</v>
      </c>
      <c r="BZ73" s="110">
        <v>0</v>
      </c>
      <c r="CA73" s="110">
        <v>-21141</v>
      </c>
      <c r="CB73" s="110">
        <v>0</v>
      </c>
    </row>
    <row r="74" spans="1:80" ht="18" customHeight="1">
      <c r="A74" s="164"/>
      <c r="B74" s="116"/>
      <c r="C74" s="117"/>
      <c r="D74" s="118"/>
      <c r="E74" s="116">
        <v>4</v>
      </c>
      <c r="F74" s="117"/>
      <c r="G74" s="119"/>
      <c r="H74" s="120"/>
      <c r="I74" s="117"/>
      <c r="J74" s="119">
        <v>1</v>
      </c>
      <c r="L74" s="116">
        <v>7</v>
      </c>
      <c r="M74" s="117">
        <v>6</v>
      </c>
      <c r="N74" s="118">
        <v>2</v>
      </c>
      <c r="O74" s="116">
        <v>4</v>
      </c>
      <c r="P74" s="117">
        <v>3</v>
      </c>
      <c r="Q74" s="119">
        <v>9</v>
      </c>
      <c r="R74" s="120">
        <v>5</v>
      </c>
      <c r="S74" s="117">
        <v>8</v>
      </c>
      <c r="T74" s="119">
        <v>1</v>
      </c>
      <c r="V74" s="116">
        <v>7</v>
      </c>
      <c r="W74" s="117">
        <v>6</v>
      </c>
      <c r="X74" s="118">
        <v>2</v>
      </c>
      <c r="Y74" s="116">
        <v>4</v>
      </c>
      <c r="Z74" s="117">
        <v>3</v>
      </c>
      <c r="AA74" s="155">
        <v>9</v>
      </c>
      <c r="AB74" s="120">
        <v>5</v>
      </c>
      <c r="AC74" s="117">
        <v>8</v>
      </c>
      <c r="AD74" s="119">
        <v>1</v>
      </c>
      <c r="AE74" s="164"/>
      <c r="AF74" s="116"/>
      <c r="AG74" s="117"/>
      <c r="AH74" s="118"/>
      <c r="AI74" s="116"/>
      <c r="AJ74" s="117"/>
      <c r="AK74" s="119"/>
      <c r="AL74" s="120"/>
      <c r="AM74" s="117"/>
      <c r="AN74" s="119"/>
      <c r="BT74" s="110">
        <v>0</v>
      </c>
      <c r="BU74" s="110">
        <v>0</v>
      </c>
      <c r="BV74" s="110">
        <v>0</v>
      </c>
      <c r="BW74" s="110">
        <v>0</v>
      </c>
      <c r="BX74" s="110">
        <v>0</v>
      </c>
      <c r="BY74" s="110">
        <v>0</v>
      </c>
      <c r="BZ74" s="110">
        <v>0</v>
      </c>
      <c r="CA74" s="110">
        <v>0</v>
      </c>
      <c r="CB74" s="110">
        <v>0</v>
      </c>
    </row>
    <row r="75" spans="1:80" ht="18" customHeight="1" thickBot="1">
      <c r="A75" s="164"/>
      <c r="B75" s="121">
        <v>8</v>
      </c>
      <c r="C75" s="122"/>
      <c r="D75" s="123">
        <v>9</v>
      </c>
      <c r="E75" s="121">
        <v>5</v>
      </c>
      <c r="F75" s="122"/>
      <c r="G75" s="124"/>
      <c r="H75" s="125">
        <v>7</v>
      </c>
      <c r="I75" s="122"/>
      <c r="J75" s="124"/>
      <c r="L75" s="121">
        <v>8</v>
      </c>
      <c r="M75" s="122">
        <v>1</v>
      </c>
      <c r="N75" s="123">
        <v>9</v>
      </c>
      <c r="O75" s="121">
        <v>5</v>
      </c>
      <c r="P75" s="122">
        <v>2</v>
      </c>
      <c r="Q75" s="124">
        <v>6</v>
      </c>
      <c r="R75" s="125">
        <v>7</v>
      </c>
      <c r="S75" s="122">
        <v>4</v>
      </c>
      <c r="T75" s="124">
        <v>3</v>
      </c>
      <c r="V75" s="121">
        <v>8</v>
      </c>
      <c r="W75" s="122">
        <v>1</v>
      </c>
      <c r="X75" s="123">
        <v>9</v>
      </c>
      <c r="Y75" s="121">
        <v>5</v>
      </c>
      <c r="Z75" s="156">
        <v>2</v>
      </c>
      <c r="AA75" s="157">
        <v>6</v>
      </c>
      <c r="AB75" s="125">
        <v>7</v>
      </c>
      <c r="AC75" s="122">
        <v>4</v>
      </c>
      <c r="AD75" s="158">
        <v>3</v>
      </c>
      <c r="AE75" s="164"/>
      <c r="AF75" s="121"/>
      <c r="AG75" s="122"/>
      <c r="AH75" s="123"/>
      <c r="AI75" s="121"/>
      <c r="AJ75" s="122"/>
      <c r="AK75" s="124"/>
      <c r="AL75" s="125"/>
      <c r="AM75" s="122"/>
      <c r="AN75" s="124"/>
      <c r="BT75" s="110">
        <v>0</v>
      </c>
      <c r="BU75" s="110">
        <v>0</v>
      </c>
      <c r="BV75" s="110">
        <v>0</v>
      </c>
      <c r="BW75" s="110">
        <v>0</v>
      </c>
      <c r="BX75" s="110">
        <v>0</v>
      </c>
      <c r="BY75" s="110">
        <v>0</v>
      </c>
      <c r="BZ75" s="110">
        <v>0</v>
      </c>
      <c r="CA75" s="110">
        <v>0</v>
      </c>
      <c r="CB75" s="110">
        <v>0</v>
      </c>
    </row>
    <row r="76" spans="1:80" ht="18" customHeight="1">
      <c r="A76" s="164"/>
      <c r="B76" s="111">
        <v>9</v>
      </c>
      <c r="C76" s="112"/>
      <c r="D76" s="113">
        <v>1</v>
      </c>
      <c r="E76" s="111">
        <v>2</v>
      </c>
      <c r="F76" s="112"/>
      <c r="G76" s="114"/>
      <c r="H76" s="115"/>
      <c r="I76" s="112"/>
      <c r="J76" s="114"/>
      <c r="L76" s="111">
        <v>9</v>
      </c>
      <c r="M76" s="112">
        <v>3</v>
      </c>
      <c r="N76" s="113">
        <v>1</v>
      </c>
      <c r="O76" s="111">
        <v>2</v>
      </c>
      <c r="P76" s="112">
        <v>4</v>
      </c>
      <c r="Q76" s="114">
        <v>7</v>
      </c>
      <c r="R76" s="115">
        <v>6</v>
      </c>
      <c r="S76" s="112">
        <v>5</v>
      </c>
      <c r="T76" s="114">
        <v>8</v>
      </c>
      <c r="V76" s="111">
        <v>9</v>
      </c>
      <c r="W76" s="159">
        <v>3</v>
      </c>
      <c r="X76" s="113">
        <v>1</v>
      </c>
      <c r="Y76" s="111">
        <v>2</v>
      </c>
      <c r="Z76" s="112">
        <v>4</v>
      </c>
      <c r="AA76" s="114">
        <v>7</v>
      </c>
      <c r="AB76" s="115">
        <v>6</v>
      </c>
      <c r="AC76" s="112">
        <v>5</v>
      </c>
      <c r="AD76" s="114">
        <v>8</v>
      </c>
      <c r="AE76" s="164"/>
      <c r="AF76" s="111"/>
      <c r="AG76" s="112"/>
      <c r="AH76" s="113"/>
      <c r="AI76" s="111"/>
      <c r="AJ76" s="112"/>
      <c r="AK76" s="114"/>
      <c r="AL76" s="115"/>
      <c r="AM76" s="112"/>
      <c r="AN76" s="114"/>
      <c r="BT76" s="110">
        <v>0</v>
      </c>
      <c r="BU76" s="110">
        <v>0</v>
      </c>
      <c r="BV76" s="110">
        <v>0</v>
      </c>
      <c r="BW76" s="110">
        <v>0</v>
      </c>
      <c r="BX76" s="110">
        <v>0</v>
      </c>
      <c r="BY76" s="110">
        <v>0</v>
      </c>
      <c r="BZ76" s="110">
        <v>0</v>
      </c>
      <c r="CA76" s="110">
        <v>0</v>
      </c>
      <c r="CB76" s="110">
        <v>0</v>
      </c>
    </row>
    <row r="77" spans="1:80" ht="18" customHeight="1">
      <c r="A77" s="164"/>
      <c r="B77" s="116"/>
      <c r="C77" s="117">
        <v>7</v>
      </c>
      <c r="D77" s="118"/>
      <c r="E77" s="116"/>
      <c r="F77" s="117"/>
      <c r="G77" s="119"/>
      <c r="H77" s="120"/>
      <c r="I77" s="117"/>
      <c r="J77" s="119"/>
      <c r="L77" s="116">
        <v>6</v>
      </c>
      <c r="M77" s="117">
        <v>7</v>
      </c>
      <c r="N77" s="118">
        <v>8</v>
      </c>
      <c r="O77" s="116">
        <v>1</v>
      </c>
      <c r="P77" s="117">
        <v>9</v>
      </c>
      <c r="Q77" s="119">
        <v>5</v>
      </c>
      <c r="R77" s="120">
        <v>4</v>
      </c>
      <c r="S77" s="117">
        <v>3</v>
      </c>
      <c r="T77" s="119">
        <v>2</v>
      </c>
      <c r="V77" s="116">
        <v>6</v>
      </c>
      <c r="W77" s="117">
        <v>7</v>
      </c>
      <c r="X77" s="160">
        <v>8</v>
      </c>
      <c r="Y77" s="161">
        <v>1</v>
      </c>
      <c r="Z77" s="117">
        <v>9</v>
      </c>
      <c r="AA77" s="119">
        <v>5</v>
      </c>
      <c r="AB77" s="120">
        <v>4</v>
      </c>
      <c r="AC77" s="117">
        <v>3</v>
      </c>
      <c r="AD77" s="119">
        <v>2</v>
      </c>
      <c r="AE77" s="164"/>
      <c r="AF77" s="116"/>
      <c r="AG77" s="117"/>
      <c r="AH77" s="118"/>
      <c r="AI77" s="116"/>
      <c r="AJ77" s="117"/>
      <c r="AK77" s="119"/>
      <c r="AL77" s="120"/>
      <c r="AM77" s="117"/>
      <c r="AN77" s="119"/>
      <c r="BT77" s="110">
        <v>0</v>
      </c>
      <c r="BU77" s="110">
        <v>0</v>
      </c>
      <c r="BV77" s="110">
        <v>0</v>
      </c>
      <c r="BW77" s="110">
        <v>0</v>
      </c>
      <c r="BX77" s="110">
        <v>0</v>
      </c>
      <c r="BY77" s="110">
        <v>0</v>
      </c>
      <c r="BZ77" s="110">
        <v>0</v>
      </c>
      <c r="CA77" s="110">
        <v>0</v>
      </c>
      <c r="CB77" s="110">
        <v>0</v>
      </c>
    </row>
    <row r="78" spans="1:80" ht="18" customHeight="1" thickBot="1">
      <c r="A78" s="164"/>
      <c r="B78" s="121">
        <v>2</v>
      </c>
      <c r="C78" s="122"/>
      <c r="D78" s="123">
        <v>5</v>
      </c>
      <c r="E78" s="121"/>
      <c r="F78" s="122">
        <v>6</v>
      </c>
      <c r="G78" s="124"/>
      <c r="H78" s="125">
        <v>9</v>
      </c>
      <c r="I78" s="122"/>
      <c r="J78" s="124">
        <v>7</v>
      </c>
      <c r="L78" s="121">
        <v>2</v>
      </c>
      <c r="M78" s="122">
        <v>4</v>
      </c>
      <c r="N78" s="123">
        <v>5</v>
      </c>
      <c r="O78" s="121">
        <v>8</v>
      </c>
      <c r="P78" s="122">
        <v>6</v>
      </c>
      <c r="Q78" s="124">
        <v>3</v>
      </c>
      <c r="R78" s="125">
        <v>9</v>
      </c>
      <c r="S78" s="122">
        <v>1</v>
      </c>
      <c r="T78" s="124">
        <v>7</v>
      </c>
      <c r="V78" s="121">
        <v>2</v>
      </c>
      <c r="W78" s="162">
        <v>4</v>
      </c>
      <c r="X78" s="123">
        <v>5</v>
      </c>
      <c r="Y78" s="163">
        <v>8</v>
      </c>
      <c r="Z78" s="122">
        <v>6</v>
      </c>
      <c r="AA78" s="124">
        <v>3</v>
      </c>
      <c r="AB78" s="125">
        <v>9</v>
      </c>
      <c r="AC78" s="122">
        <v>1</v>
      </c>
      <c r="AD78" s="124">
        <v>7</v>
      </c>
      <c r="AE78" s="164"/>
      <c r="AF78" s="121"/>
      <c r="AG78" s="122"/>
      <c r="AH78" s="123"/>
      <c r="AI78" s="121"/>
      <c r="AJ78" s="122"/>
      <c r="AK78" s="124"/>
      <c r="AL78" s="125"/>
      <c r="AM78" s="122"/>
      <c r="AN78" s="124"/>
      <c r="BT78" s="110">
        <v>0</v>
      </c>
      <c r="BU78" s="110">
        <v>0</v>
      </c>
      <c r="BV78" s="110">
        <v>0</v>
      </c>
      <c r="BW78" s="110">
        <v>0</v>
      </c>
      <c r="BX78" s="110">
        <v>0</v>
      </c>
      <c r="BY78" s="110">
        <v>0</v>
      </c>
      <c r="BZ78" s="110">
        <v>0</v>
      </c>
      <c r="CA78" s="110">
        <v>0</v>
      </c>
      <c r="CB78" s="110">
        <v>0</v>
      </c>
    </row>
    <row r="79" spans="1:80" ht="18" customHeight="1">
      <c r="A79" s="164"/>
      <c r="B79" s="126">
        <v>4</v>
      </c>
      <c r="C79" s="127">
        <v>9</v>
      </c>
      <c r="D79" s="128">
        <v>7</v>
      </c>
      <c r="E79" s="126"/>
      <c r="F79" s="127">
        <v>1</v>
      </c>
      <c r="G79" s="129"/>
      <c r="H79" s="130">
        <v>8</v>
      </c>
      <c r="I79" s="127"/>
      <c r="J79" s="129">
        <v>5</v>
      </c>
      <c r="L79" s="126">
        <v>4</v>
      </c>
      <c r="M79" s="127">
        <v>9</v>
      </c>
      <c r="N79" s="128">
        <v>7</v>
      </c>
      <c r="O79" s="126">
        <v>3</v>
      </c>
      <c r="P79" s="127">
        <v>1</v>
      </c>
      <c r="Q79" s="129">
        <v>2</v>
      </c>
      <c r="R79" s="130">
        <v>8</v>
      </c>
      <c r="S79" s="127">
        <v>6</v>
      </c>
      <c r="T79" s="129">
        <v>5</v>
      </c>
      <c r="V79" s="126">
        <v>4</v>
      </c>
      <c r="W79" s="127">
        <v>9</v>
      </c>
      <c r="X79" s="128">
        <v>7</v>
      </c>
      <c r="Y79" s="126">
        <v>3</v>
      </c>
      <c r="Z79" s="127">
        <v>1</v>
      </c>
      <c r="AA79" s="129">
        <v>2</v>
      </c>
      <c r="AB79" s="130">
        <v>8</v>
      </c>
      <c r="AC79" s="127">
        <v>6</v>
      </c>
      <c r="AD79" s="129">
        <v>5</v>
      </c>
      <c r="AE79" s="164"/>
      <c r="AF79" s="126"/>
      <c r="AG79" s="127"/>
      <c r="AH79" s="128"/>
      <c r="AI79" s="126"/>
      <c r="AJ79" s="127"/>
      <c r="AK79" s="129"/>
      <c r="AL79" s="130"/>
      <c r="AM79" s="127"/>
      <c r="AN79" s="129"/>
      <c r="BT79" s="110">
        <v>0</v>
      </c>
      <c r="BU79" s="110">
        <v>0</v>
      </c>
      <c r="BV79" s="110">
        <v>0</v>
      </c>
      <c r="BW79" s="110">
        <v>0</v>
      </c>
      <c r="BX79" s="110">
        <v>0</v>
      </c>
      <c r="BY79" s="110">
        <v>0</v>
      </c>
      <c r="BZ79" s="110">
        <v>0</v>
      </c>
      <c r="CA79" s="110">
        <v>-112131</v>
      </c>
      <c r="CB79" s="110">
        <v>0</v>
      </c>
    </row>
    <row r="80" spans="1:80" ht="18" customHeight="1">
      <c r="A80" s="164"/>
      <c r="B80" s="116"/>
      <c r="C80" s="117"/>
      <c r="D80" s="118">
        <v>6</v>
      </c>
      <c r="E80" s="116"/>
      <c r="F80" s="117"/>
      <c r="G80" s="119">
        <v>8</v>
      </c>
      <c r="H80" s="120">
        <v>3</v>
      </c>
      <c r="I80" s="117"/>
      <c r="J80" s="119"/>
      <c r="L80" s="116">
        <v>1</v>
      </c>
      <c r="M80" s="117">
        <v>2</v>
      </c>
      <c r="N80" s="118">
        <v>6</v>
      </c>
      <c r="O80" s="116">
        <v>9</v>
      </c>
      <c r="P80" s="117">
        <v>5</v>
      </c>
      <c r="Q80" s="119">
        <v>8</v>
      </c>
      <c r="R80" s="120">
        <v>3</v>
      </c>
      <c r="S80" s="117">
        <v>7</v>
      </c>
      <c r="T80" s="119">
        <v>4</v>
      </c>
      <c r="V80" s="116">
        <v>1</v>
      </c>
      <c r="W80" s="117">
        <v>2</v>
      </c>
      <c r="X80" s="118">
        <v>6</v>
      </c>
      <c r="Y80" s="116">
        <v>9</v>
      </c>
      <c r="Z80" s="117">
        <v>5</v>
      </c>
      <c r="AA80" s="119">
        <v>8</v>
      </c>
      <c r="AB80" s="120">
        <v>3</v>
      </c>
      <c r="AC80" s="117">
        <v>7</v>
      </c>
      <c r="AD80" s="119">
        <v>4</v>
      </c>
      <c r="AE80" s="164"/>
      <c r="AF80" s="116"/>
      <c r="AG80" s="117"/>
      <c r="AH80" s="118"/>
      <c r="AI80" s="116"/>
      <c r="AJ80" s="117"/>
      <c r="AK80" s="119"/>
      <c r="AL80" s="120"/>
      <c r="AM80" s="117"/>
      <c r="AN80" s="119"/>
      <c r="BT80" s="110">
        <v>0</v>
      </c>
      <c r="BU80" s="110">
        <v>0</v>
      </c>
      <c r="BV80" s="110">
        <v>0</v>
      </c>
      <c r="BW80" s="110">
        <v>0</v>
      </c>
      <c r="BX80" s="110">
        <v>0</v>
      </c>
      <c r="BY80" s="110">
        <v>0</v>
      </c>
      <c r="BZ80" s="110">
        <v>0</v>
      </c>
      <c r="CA80" s="110">
        <v>0</v>
      </c>
      <c r="CB80" s="110">
        <v>0</v>
      </c>
    </row>
    <row r="81" spans="1:80" ht="18" customHeight="1" thickBot="1">
      <c r="A81" s="164"/>
      <c r="B81" s="121"/>
      <c r="C81" s="122"/>
      <c r="D81" s="123"/>
      <c r="E81" s="121">
        <v>6</v>
      </c>
      <c r="F81" s="122">
        <v>7</v>
      </c>
      <c r="G81" s="124">
        <v>4</v>
      </c>
      <c r="H81" s="125"/>
      <c r="I81" s="122"/>
      <c r="J81" s="124"/>
      <c r="L81" s="121">
        <v>5</v>
      </c>
      <c r="M81" s="122">
        <v>8</v>
      </c>
      <c r="N81" s="123">
        <v>3</v>
      </c>
      <c r="O81" s="121">
        <v>6</v>
      </c>
      <c r="P81" s="122">
        <v>7</v>
      </c>
      <c r="Q81" s="124">
        <v>4</v>
      </c>
      <c r="R81" s="125">
        <v>1</v>
      </c>
      <c r="S81" s="122">
        <v>2</v>
      </c>
      <c r="T81" s="124">
        <v>9</v>
      </c>
      <c r="V81" s="163">
        <v>5</v>
      </c>
      <c r="W81" s="122">
        <v>8</v>
      </c>
      <c r="X81" s="123">
        <v>3</v>
      </c>
      <c r="Y81" s="121">
        <v>6</v>
      </c>
      <c r="Z81" s="122">
        <v>7</v>
      </c>
      <c r="AA81" s="124">
        <v>4</v>
      </c>
      <c r="AB81" s="125">
        <v>1</v>
      </c>
      <c r="AC81" s="122">
        <v>2</v>
      </c>
      <c r="AD81" s="124">
        <v>9</v>
      </c>
      <c r="AE81" s="164"/>
      <c r="AF81" s="121"/>
      <c r="AG81" s="122"/>
      <c r="AH81" s="123"/>
      <c r="AI81" s="121"/>
      <c r="AJ81" s="122"/>
      <c r="AK81" s="124"/>
      <c r="AL81" s="125"/>
      <c r="AM81" s="122"/>
      <c r="AN81" s="124"/>
      <c r="BT81" s="110">
        <v>0</v>
      </c>
      <c r="BU81" s="110">
        <v>0</v>
      </c>
      <c r="BV81" s="110">
        <v>0</v>
      </c>
      <c r="BW81" s="110">
        <v>0</v>
      </c>
      <c r="BX81" s="110">
        <v>0</v>
      </c>
      <c r="BY81" s="110">
        <v>0</v>
      </c>
      <c r="BZ81" s="110">
        <v>0</v>
      </c>
      <c r="CA81" s="110">
        <v>-11214</v>
      </c>
      <c r="CB81" s="110">
        <v>0</v>
      </c>
    </row>
    <row r="82" spans="1:80" ht="18" customHeight="1" thickBot="1"/>
    <row r="83" spans="1:80" ht="18" customHeight="1">
      <c r="A83" s="110" t="s">
        <v>315</v>
      </c>
      <c r="B83" s="111"/>
      <c r="C83" s="112"/>
      <c r="D83" s="113"/>
      <c r="E83" s="111"/>
      <c r="F83" s="112"/>
      <c r="G83" s="114"/>
      <c r="H83" s="115"/>
      <c r="I83" s="112">
        <v>9</v>
      </c>
      <c r="J83" s="114"/>
      <c r="L83" s="111" cm="1">
        <f t="array" ref="L83:T91">SDKLogic(B83:J91)</f>
        <v>4</v>
      </c>
      <c r="M83" s="112">
        <v>6</v>
      </c>
      <c r="N83" s="113">
        <v>2</v>
      </c>
      <c r="O83" s="111">
        <v>3</v>
      </c>
      <c r="P83" s="112">
        <v>7</v>
      </c>
      <c r="Q83" s="114">
        <v>5</v>
      </c>
      <c r="R83" s="115">
        <v>1</v>
      </c>
      <c r="S83" s="112">
        <v>9</v>
      </c>
      <c r="T83" s="114">
        <v>8</v>
      </c>
      <c r="V83" s="111" cm="1">
        <f t="array" ref="V83:AD91">_xlfn.LET(_xlpm.z,_xlfn.ANCHORARRAY(L83),_xlpm.r,_xlfn.SEQUENCE(9),_xlpm.c,_xlfn.TOROW(_xlpm.r),_xlpm.g,INT((_xlpm.r-1)/3)*3+INT((_xlpm.c-1)/3),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
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_xlpm.Obvious,_xlfn.LAMBDA(_xlpm.av,_xlfn.REDUCE(_xlpm.av,_xlfn.SEQUENCE(81),_xlfn.LAMBDA(_xlpm.a,_xlpm.n,_xlfn.LET(_xlpm.i,ROUNDUP(_xlpm.n/9,),_xlpm.j,MOD(_xlpm.n-1,9)+1,_xlpm.x,INDEX(_xlpm.a,_xlpm.i,_xlpm.j),_xlpm.l,LEN(_xlpm.x),
_xlpm.hi,IF((_xlpm.x&gt;9)*(_xlpm.x&lt;999),IFERROR(--SUBSTITUTE(SUBSTITUTE(SUBSTITUTE(_xlpm.a,RIGHT(_xlpm.x),),LEFT(_xlpm.x),),MID(_xlpm.x,2,1),),_xlpm.a),_xlpm.a),
IF((_xlpm.x&gt;9)*(_xlpm.x&lt;999),IF((SUM(N(_xlpm.x=INDEX(_xlpm.a,_xlpm.i,)))=_xlpm.l)*(_xlpm.r=_xlpm.i)+(SUM(N(_xlpm.x=INDEX(_xlpm.a,,_xlpm.j)))=_xlpm.l)*(_xlpm.c=_xlpm.j)+(SUM(N(_xlpm.x=_xlpm.a*(_xlpm.g=INDEX(_xlpm.g,_xlpm.i,_xlpm.j))))=_xlpm.l)*(_xlpm.g=INDEX(_xlpm.g,_xlpm.i,_xlpm.j)),_xlpm.hi,_xlpm.a),_xlpm.a))))),
_xlpm.Three,_xlfn.REDUCE(_xlpm.z,_xlfn.SEQUENCE(20),_xlfn.LAMBDA(_xlpm.a,_xlpm.n,IF(SUM(_xlpm.a)=405,_xlpm.a,
_xlfn.LET(_xlpm.AvaiOne,_xlpm.Avai(_xlpm.a),_xlpm.one,_xlpm.AvaiOne*(_xlpm.AvaiOne&lt;10),_xlpm.AvaiTwo,_xlpm.Avai(_xlpm.one),
_xlpm.Two,_xlpm.HidenO(_xlpm.AvaiTwo),
_xlpm.HidenO(_xlpm.Obvious(_xlfn.REDUCE(_xlpm.Avai(_xlpm.Two),_xlfn.SEQUENCE(9)-1,_xlfn.LAMBDA(_xlpm.c,_xlpm.gn,_xlfn.REDUCE(_xlpm.c,_xlfn.SEQUENCE(9),_xlfn.LAMBDA(_xlpm.a,_xlpm.n,_xlpm.Pointing(_xlpm.a,_xlpm.gn,_xlpm.n))))))))))),
_xlpm.Obvious(_xlpm.Avai(_xlpm.z)))</f>
        <v>4</v>
      </c>
      <c r="W83" s="112">
        <v>6</v>
      </c>
      <c r="X83" s="113">
        <v>2</v>
      </c>
      <c r="Y83" s="111">
        <v>3</v>
      </c>
      <c r="Z83" s="112">
        <v>7</v>
      </c>
      <c r="AA83" s="114">
        <v>5</v>
      </c>
      <c r="AB83" s="115">
        <v>1</v>
      </c>
      <c r="AC83" s="112">
        <v>9</v>
      </c>
      <c r="AD83" s="114">
        <v>8</v>
      </c>
    </row>
    <row r="84" spans="1:80" ht="18" customHeight="1">
      <c r="B84" s="116"/>
      <c r="C84" s="117">
        <v>9</v>
      </c>
      <c r="D84" s="118">
        <v>7</v>
      </c>
      <c r="E84" s="116"/>
      <c r="F84" s="117"/>
      <c r="G84" s="119"/>
      <c r="H84" s="120">
        <v>4</v>
      </c>
      <c r="I84" s="117"/>
      <c r="J84" s="119"/>
      <c r="L84" s="116">
        <v>3</v>
      </c>
      <c r="M84" s="117">
        <v>9</v>
      </c>
      <c r="N84" s="118">
        <v>7</v>
      </c>
      <c r="O84" s="116">
        <v>2</v>
      </c>
      <c r="P84" s="117">
        <v>1</v>
      </c>
      <c r="Q84" s="119">
        <v>8</v>
      </c>
      <c r="R84" s="120">
        <v>4</v>
      </c>
      <c r="S84" s="117">
        <v>5</v>
      </c>
      <c r="T84" s="119">
        <v>6</v>
      </c>
      <c r="V84" s="116">
        <v>3</v>
      </c>
      <c r="W84" s="117">
        <v>9</v>
      </c>
      <c r="X84" s="118">
        <v>7</v>
      </c>
      <c r="Y84" s="116">
        <v>2</v>
      </c>
      <c r="Z84" s="117">
        <v>1</v>
      </c>
      <c r="AA84" s="119">
        <v>8</v>
      </c>
      <c r="AB84" s="120">
        <v>4</v>
      </c>
      <c r="AC84" s="117">
        <v>5</v>
      </c>
      <c r="AD84" s="119">
        <v>6</v>
      </c>
    </row>
    <row r="85" spans="1:80" ht="18" customHeight="1" thickBot="1">
      <c r="B85" s="121"/>
      <c r="C85" s="122"/>
      <c r="D85" s="123">
        <v>8</v>
      </c>
      <c r="E85" s="121"/>
      <c r="F85" s="122">
        <v>6</v>
      </c>
      <c r="G85" s="124"/>
      <c r="H85" s="125"/>
      <c r="I85" s="122">
        <v>7</v>
      </c>
      <c r="J85" s="124"/>
      <c r="L85" s="121">
        <v>5</v>
      </c>
      <c r="M85" s="122">
        <v>1</v>
      </c>
      <c r="N85" s="123">
        <v>8</v>
      </c>
      <c r="O85" s="121">
        <v>4</v>
      </c>
      <c r="P85" s="122">
        <v>6</v>
      </c>
      <c r="Q85" s="124">
        <v>9</v>
      </c>
      <c r="R85" s="125">
        <v>3</v>
      </c>
      <c r="S85" s="122">
        <v>7</v>
      </c>
      <c r="T85" s="124">
        <v>2</v>
      </c>
      <c r="V85" s="121">
        <v>5</v>
      </c>
      <c r="W85" s="122">
        <v>1</v>
      </c>
      <c r="X85" s="123">
        <v>8</v>
      </c>
      <c r="Y85" s="121">
        <v>4</v>
      </c>
      <c r="Z85" s="122">
        <v>6</v>
      </c>
      <c r="AA85" s="124">
        <v>9</v>
      </c>
      <c r="AB85" s="125">
        <v>3</v>
      </c>
      <c r="AC85" s="122">
        <v>7</v>
      </c>
      <c r="AD85" s="124">
        <v>2</v>
      </c>
    </row>
    <row r="86" spans="1:80" ht="18" customHeight="1">
      <c r="A86" s="110">
        <v>1</v>
      </c>
      <c r="B86" s="111"/>
      <c r="C86" s="112"/>
      <c r="D86" s="113"/>
      <c r="E86" s="111">
        <v>9</v>
      </c>
      <c r="F86" s="112">
        <v>8</v>
      </c>
      <c r="G86" s="114">
        <v>7</v>
      </c>
      <c r="H86" s="115"/>
      <c r="I86" s="112"/>
      <c r="J86" s="114"/>
      <c r="L86" s="111">
        <v>1</v>
      </c>
      <c r="M86" s="112">
        <v>2</v>
      </c>
      <c r="N86" s="113">
        <v>4</v>
      </c>
      <c r="O86" s="111">
        <v>9</v>
      </c>
      <c r="P86" s="112">
        <v>8</v>
      </c>
      <c r="Q86" s="114">
        <v>7</v>
      </c>
      <c r="R86" s="115">
        <v>6</v>
      </c>
      <c r="S86" s="112">
        <v>3</v>
      </c>
      <c r="T86" s="114">
        <v>5</v>
      </c>
      <c r="V86" s="111">
        <v>1</v>
      </c>
      <c r="W86" s="112">
        <v>2</v>
      </c>
      <c r="X86" s="113">
        <v>4</v>
      </c>
      <c r="Y86" s="111">
        <v>9</v>
      </c>
      <c r="Z86" s="112">
        <v>8</v>
      </c>
      <c r="AA86" s="114">
        <v>7</v>
      </c>
      <c r="AB86" s="115">
        <v>6</v>
      </c>
      <c r="AC86" s="112">
        <v>3</v>
      </c>
      <c r="AD86" s="114">
        <v>5</v>
      </c>
    </row>
    <row r="87" spans="1:80" ht="18" customHeight="1">
      <c r="B87" s="116"/>
      <c r="C87" s="117"/>
      <c r="D87" s="118"/>
      <c r="E87" s="116"/>
      <c r="F87" s="117"/>
      <c r="G87" s="119">
        <v>4</v>
      </c>
      <c r="H87" s="120"/>
      <c r="I87" s="117"/>
      <c r="J87" s="119">
        <v>1</v>
      </c>
      <c r="L87" s="116">
        <v>9</v>
      </c>
      <c r="M87" s="117">
        <v>3</v>
      </c>
      <c r="N87" s="118">
        <v>6</v>
      </c>
      <c r="O87" s="116">
        <v>5</v>
      </c>
      <c r="P87" s="117">
        <v>2</v>
      </c>
      <c r="Q87" s="119">
        <v>4</v>
      </c>
      <c r="R87" s="120">
        <v>7</v>
      </c>
      <c r="S87" s="117">
        <v>8</v>
      </c>
      <c r="T87" s="119">
        <v>1</v>
      </c>
      <c r="V87" s="116">
        <v>9</v>
      </c>
      <c r="W87" s="117">
        <v>3</v>
      </c>
      <c r="X87" s="118">
        <v>6</v>
      </c>
      <c r="Y87" s="116">
        <v>5</v>
      </c>
      <c r="Z87" s="117">
        <v>2</v>
      </c>
      <c r="AA87" s="119">
        <v>4</v>
      </c>
      <c r="AB87" s="120">
        <v>7</v>
      </c>
      <c r="AC87" s="117">
        <v>8</v>
      </c>
      <c r="AD87" s="119">
        <v>1</v>
      </c>
    </row>
    <row r="88" spans="1:80" ht="18" customHeight="1" thickBot="1">
      <c r="B88" s="121"/>
      <c r="C88" s="122"/>
      <c r="D88" s="123"/>
      <c r="E88" s="121"/>
      <c r="F88" s="122"/>
      <c r="G88" s="124">
        <v>6</v>
      </c>
      <c r="H88" s="125"/>
      <c r="I88" s="122">
        <v>2</v>
      </c>
      <c r="J88" s="124">
        <v>4</v>
      </c>
      <c r="L88" s="121">
        <v>8</v>
      </c>
      <c r="M88" s="122">
        <v>7</v>
      </c>
      <c r="N88" s="123">
        <v>5</v>
      </c>
      <c r="O88" s="121">
        <v>1</v>
      </c>
      <c r="P88" s="122">
        <v>3</v>
      </c>
      <c r="Q88" s="124">
        <v>6</v>
      </c>
      <c r="R88" s="125">
        <v>9</v>
      </c>
      <c r="S88" s="122">
        <v>2</v>
      </c>
      <c r="T88" s="124">
        <v>4</v>
      </c>
      <c r="V88" s="121">
        <v>8</v>
      </c>
      <c r="W88" s="122">
        <v>7</v>
      </c>
      <c r="X88" s="123">
        <v>5</v>
      </c>
      <c r="Y88" s="121">
        <v>1</v>
      </c>
      <c r="Z88" s="122">
        <v>3</v>
      </c>
      <c r="AA88" s="124">
        <v>6</v>
      </c>
      <c r="AB88" s="125">
        <v>9</v>
      </c>
      <c r="AC88" s="122">
        <v>2</v>
      </c>
      <c r="AD88" s="124">
        <v>4</v>
      </c>
    </row>
    <row r="89" spans="1:80" ht="18" customHeight="1">
      <c r="B89" s="126">
        <v>2</v>
      </c>
      <c r="C89" s="127"/>
      <c r="D89" s="128"/>
      <c r="E89" s="126"/>
      <c r="F89" s="127"/>
      <c r="G89" s="129"/>
      <c r="H89" s="130">
        <v>5</v>
      </c>
      <c r="I89" s="127"/>
      <c r="J89" s="129">
        <v>3</v>
      </c>
      <c r="L89" s="126">
        <v>2</v>
      </c>
      <c r="M89" s="127">
        <v>8</v>
      </c>
      <c r="N89" s="128">
        <v>9</v>
      </c>
      <c r="O89" s="126">
        <v>7</v>
      </c>
      <c r="P89" s="127">
        <v>4</v>
      </c>
      <c r="Q89" s="129">
        <v>1</v>
      </c>
      <c r="R89" s="130">
        <v>5</v>
      </c>
      <c r="S89" s="127">
        <v>6</v>
      </c>
      <c r="T89" s="129">
        <v>3</v>
      </c>
      <c r="V89" s="126">
        <v>2</v>
      </c>
      <c r="W89" s="127">
        <v>8</v>
      </c>
      <c r="X89" s="128">
        <v>9</v>
      </c>
      <c r="Y89" s="126">
        <v>7</v>
      </c>
      <c r="Z89" s="127">
        <v>4</v>
      </c>
      <c r="AA89" s="129">
        <v>1</v>
      </c>
      <c r="AB89" s="130">
        <v>5</v>
      </c>
      <c r="AC89" s="127">
        <v>6</v>
      </c>
      <c r="AD89" s="129">
        <v>3</v>
      </c>
    </row>
    <row r="90" spans="1:80" ht="18" customHeight="1">
      <c r="B90" s="116"/>
      <c r="C90" s="117">
        <v>4</v>
      </c>
      <c r="D90" s="118"/>
      <c r="E90" s="116"/>
      <c r="F90" s="117">
        <v>5</v>
      </c>
      <c r="G90" s="119"/>
      <c r="H90" s="120"/>
      <c r="I90" s="117"/>
      <c r="J90" s="119"/>
      <c r="L90" s="116">
        <v>7</v>
      </c>
      <c r="M90" s="117">
        <v>4</v>
      </c>
      <c r="N90" s="118">
        <v>3</v>
      </c>
      <c r="O90" s="116">
        <v>6</v>
      </c>
      <c r="P90" s="117">
        <v>5</v>
      </c>
      <c r="Q90" s="119">
        <v>2</v>
      </c>
      <c r="R90" s="120">
        <v>8</v>
      </c>
      <c r="S90" s="117">
        <v>1</v>
      </c>
      <c r="T90" s="119">
        <v>9</v>
      </c>
      <c r="V90" s="116">
        <v>7</v>
      </c>
      <c r="W90" s="117">
        <v>4</v>
      </c>
      <c r="X90" s="118">
        <v>3</v>
      </c>
      <c r="Y90" s="116">
        <v>6</v>
      </c>
      <c r="Z90" s="117">
        <v>5</v>
      </c>
      <c r="AA90" s="119">
        <v>2</v>
      </c>
      <c r="AB90" s="120">
        <v>8</v>
      </c>
      <c r="AC90" s="117">
        <v>1</v>
      </c>
      <c r="AD90" s="119">
        <v>9</v>
      </c>
    </row>
    <row r="91" spans="1:80" ht="18" customHeight="1" thickBot="1">
      <c r="B91" s="121">
        <v>6</v>
      </c>
      <c r="C91" s="122"/>
      <c r="D91" s="123"/>
      <c r="E91" s="121">
        <v>8</v>
      </c>
      <c r="F91" s="122"/>
      <c r="G91" s="124"/>
      <c r="H91" s="125"/>
      <c r="I91" s="122"/>
      <c r="J91" s="124"/>
      <c r="L91" s="121">
        <v>6</v>
      </c>
      <c r="M91" s="122">
        <v>5</v>
      </c>
      <c r="N91" s="123">
        <v>1</v>
      </c>
      <c r="O91" s="121">
        <v>8</v>
      </c>
      <c r="P91" s="122">
        <v>9</v>
      </c>
      <c r="Q91" s="124">
        <v>3</v>
      </c>
      <c r="R91" s="125">
        <v>2</v>
      </c>
      <c r="S91" s="122">
        <v>4</v>
      </c>
      <c r="T91" s="124">
        <v>7</v>
      </c>
      <c r="V91" s="121">
        <v>6</v>
      </c>
      <c r="W91" s="122">
        <v>5</v>
      </c>
      <c r="X91" s="123">
        <v>1</v>
      </c>
      <c r="Y91" s="121">
        <v>8</v>
      </c>
      <c r="Z91" s="122">
        <v>9</v>
      </c>
      <c r="AA91" s="124">
        <v>3</v>
      </c>
      <c r="AB91" s="125">
        <v>2</v>
      </c>
      <c r="AC91" s="122">
        <v>4</v>
      </c>
      <c r="AD91" s="124">
        <v>7</v>
      </c>
    </row>
    <row r="92" spans="1:80" ht="18" customHeight="1" thickBot="1"/>
    <row r="93" spans="1:80" ht="18" customHeight="1">
      <c r="B93" s="111"/>
      <c r="C93" s="112"/>
      <c r="D93" s="113"/>
      <c r="E93" s="111"/>
      <c r="F93" s="112"/>
      <c r="G93" s="114"/>
      <c r="H93" s="115"/>
      <c r="I93" s="112">
        <v>9</v>
      </c>
      <c r="J93" s="114"/>
      <c r="L93" s="111" cm="1">
        <f t="array" ref="L93:T101">SDKLogic(B93:J101)</f>
        <v>4</v>
      </c>
      <c r="M93" s="112">
        <v>6</v>
      </c>
      <c r="N93" s="113">
        <v>2</v>
      </c>
      <c r="O93" s="111">
        <v>3</v>
      </c>
      <c r="P93" s="112">
        <v>7</v>
      </c>
      <c r="Q93" s="114">
        <v>5</v>
      </c>
      <c r="R93" s="115">
        <v>1</v>
      </c>
      <c r="S93" s="112">
        <v>9</v>
      </c>
      <c r="T93" s="114">
        <v>8</v>
      </c>
      <c r="V93" s="110" cm="1">
        <f t="array" ref="V93:AD101">_xlfn.LET(_xlpm.z,B93:J101,_xlpm.r,_xlfn.SEQUENCE(9),_xlpm.c,_xlfn.TOROW(_xlpm.r),_xlpm.g,INT((_xlpm.r-1)/3)*3+INT((_xlpm.c-1)/3),
_xlpm.Avai,_xlfn.LAMBDA(_xlpm.u,_xlfn.MAKEARRAY(9,9,_xlfn.LAMBDA(_xlpm.i,_xlpm.j,_xlfn.LET(_xlpm.y,INDEX(_xlpm.u,_xlpm.i,_xlpm.j),
IF(_xlpm.y,_xlpm.y,IFERROR(--_xlfn.CONCAT(REPT(_xlpm.r,ISERR(FIND(_xlpm.r,_xlfn.CONCAT(REPT(_xlpm.u,(_xlpm.r=_xlpm.i)+(_xlpm.c=_xlpm.j)+(INDEX(_xlpm.g,_xlpm.i,_xlpm.j)=_xlpm.g))))))),)))))),
_xlpm.Obvious,_xlfn.LAMBDA(_xlpm.av,_xlfn.REDUCE(_xlpm.av,MOD(_xlfn.SEQUENCE(81,,0),81)+1,_xlfn.LAMBDA(_xlpm.a,_xlpm.n,_xlfn.LET(_xlpm.i,ROUNDUP(_xlpm.n/9,),_xlpm.j,MOD(_xlpm.n-1,9)+1,_xlpm.x,INDEX(_xlpm.a,_xlpm.i,_xlpm.j),_xlpm.l,LEN(_xlpm.x),_xlpm.cr,(_xlpm.l&gt;1)*(_xlpm.l&lt;4),
IF(_xlpm.cr,_xlfn.REDUCE(_xlpm.a,{1,2,3},_xlfn.LAMBDA(_xlpm.aa,_xlpm.nn,_xlfn.LET(_xlpm.h,SUBSTITUTE(SUBSTITUTE(SUBSTITUTE(_xlpm.aa,RIGHT(_xlpm.x),),LEFT(_xlpm.x),),MID(_xlpm.x,2,1),),_xlpm.hn,IFERROR(--_xlpm.h,_xlpm.aa),
CHOOSE(_xlpm.nn,IF((SUM(N(INDEX(_xlpm.h,_xlpm.i,)=""))=_xlpm.l)*(_xlpm.r=_xlpm.i),_xlpm.hn,_xlpm.aa),IF((SUM(N(INDEX(_xlpm.h,,_xlpm.j)=""))=_xlpm.l)*(_xlpm.c=_xlpm.j),_xlpm.hn,_xlpm.aa),IF((SUM((_xlpm.h="")*(_xlpm.g=INDEX(_xlpm.g,_xlpm.i,_xlpm.j)))=_xlpm.l)*(_xlpm.g=INDEX(_xlpm.g,_xlpm.i,_xlpm.j)),_xlpm.hn,_xlpm.aa) )))),_xlpm.a))))),
_xlpm.HidenO,_xlfn.LAMBDA(_xlpm.O,_xlfn.MAKEARRAY(9,9,_xlfn.LAMBDA(_xlpm.i,_xlpm.j,_xlfn.LET(_xlpm.nn,INDEX(_xlpm.O,_xlpm.i,_xlpm.j),_xlpm.ns,MID(_xlpm.nn,_xlfn.SEQUENCE(LEN(_xlpm.nn)),1),
_xlpm.gg,_xlfn.CONCAT(REPT(_xlpm.O,INDEX(_xlpm.g,_xlpm.i,_xlpm.j)=_xlpm.g)),_xlpm.rr,_xlfn.CONCAT(INDEX(_xlpm.O,_xlpm.i,)),_xlpm.cc,_xlfn.CONCAT(INDEX(_xlpm.O,,_xlpm.g)),
IF(_xlpm.nn&lt;10,_xlpm.nn,--_xlfn.XLOOKUP(1,_xlfn.VSTACK(LEN(_xlpm.gg)-LEN(SUBSTITUTE(_xlpm.gg,_xlpm.ns,)),LEN(_xlpm.rr)-LEN(SUBSTITUTE(_xlpm.rr,_xlpm.ns,)),LEN(_xlpm.cc)-LEN(SUBSTITUTE(_xlpm.cc,_xlpm.ns,))),_xlfn.VSTACK(_xlpm.ns,_xlpm.ns,_xlpm.ns),0)))))),
_xlpm.Pointing,_xlfn.LAMBDA(_xlpm.av,_xlpm.gn,_xlpm.x,_xlfn.REDUCE(_xlpm.av,_xlfn.SEQUENCE(6),_xlfn.LAMBDA(_xlpm.a,_xlpm.n,
_xlfn.LET(_xlpm.sg,_xlpm.g=_xlpm.gn,_xlpm.cn,LEN(_xlpm.a)-LEN(SUBSTITUTE(_xlpm.a,_xlpm.x,)),_xlpm.tog,SUM(_xlpm.sg*_xlpm.cn),
_xlpm.rc,MOD(_xlpm.n-1,3)+1+IF(_xlpm.n&gt;3,MOD(_xlpm.gn,3)*3,INT(_xlpm.gn/3)*3),_xlpm.r_c,IF(_xlpm.n&gt;3,_xlpm.rc=_xlpm.c,_xlpm.rc=_xlpm.r),
IFERROR(--IF(_xlpm.tog&gt;1,IF((SUM(_xlpm.r_c*_xlpm.sg*_xlpm.cn)=_xlpm.tog)*_xlpm.r_c*(_xlpm.g&lt;&gt;_xlpm.gn),SUBSTITUTE(_xlpm.a,_xlpm.x,),_xlpm.a),_xlpm.a),))))),
_xlpm.Three,_xlfn.REDUCE(_xlpm.z,_xlfn.SEQUENCE(20),_xlfn.LAMBDA(_xlpm.a,_xlpm.n,IF(SUM(_xlpm.a)=405,_xlpm.a,
_xlfn.LET(_xlpm.AvaiOne,_xlpm.Avai(_xlpm.a),_xlpm.one,_xlpm.AvaiOne*(_xlpm.AvaiOne&lt;10),_xlpm.AvaiTwo,_xlpm.Avai(_xlpm.one),_xlpm.Two,_xlpm.HidenO(_xlpm.AvaiTwo),
_xlpm.HidenO(_xlpm.Obvious(_xlfn.REDUCE(_xlpm.Avai(_xlpm.Two),_xlfn.SEQUENCE(9)-1,_xlfn.LAMBDA(_xlpm.c,_xlpm.gn,_xlfn.REDUCE(_xlpm.c,_xlfn.SEQUENCE(9),_xlfn.LAMBDA(_xlpm.a,_xlpm.n,_xlpm.Pointing(_xlpm.a,_xlpm.gn,_xlpm.n))))))))))),
_xlpm.Three)</f>
        <v>4</v>
      </c>
      <c r="W93" s="110">
        <v>6</v>
      </c>
      <c r="X93" s="110">
        <v>2</v>
      </c>
      <c r="Y93" s="110">
        <v>3</v>
      </c>
      <c r="Z93" s="110">
        <v>7</v>
      </c>
      <c r="AA93" s="110">
        <v>5</v>
      </c>
      <c r="AB93" s="110">
        <v>1</v>
      </c>
      <c r="AC93" s="110">
        <v>9</v>
      </c>
      <c r="AD93" s="110">
        <v>8</v>
      </c>
      <c r="AG93" s="110">
        <f ca="1">LEN(_xlfn.FORMULATEXT(V93))</f>
        <v>1543</v>
      </c>
    </row>
    <row r="94" spans="1:80" ht="18" customHeight="1">
      <c r="B94" s="116"/>
      <c r="C94" s="117">
        <v>9</v>
      </c>
      <c r="D94" s="118">
        <v>7</v>
      </c>
      <c r="E94" s="116"/>
      <c r="F94" s="117"/>
      <c r="G94" s="119"/>
      <c r="H94" s="120">
        <v>4</v>
      </c>
      <c r="I94" s="117"/>
      <c r="J94" s="119"/>
      <c r="L94" s="116">
        <v>3</v>
      </c>
      <c r="M94" s="117">
        <v>9</v>
      </c>
      <c r="N94" s="118">
        <v>7</v>
      </c>
      <c r="O94" s="116">
        <v>2</v>
      </c>
      <c r="P94" s="117">
        <v>1</v>
      </c>
      <c r="Q94" s="119">
        <v>8</v>
      </c>
      <c r="R94" s="120">
        <v>4</v>
      </c>
      <c r="S94" s="117">
        <v>5</v>
      </c>
      <c r="T94" s="119">
        <v>6</v>
      </c>
      <c r="V94" s="110">
        <v>3</v>
      </c>
      <c r="W94" s="110">
        <v>9</v>
      </c>
      <c r="X94" s="110">
        <v>7</v>
      </c>
      <c r="Y94" s="110">
        <v>2</v>
      </c>
      <c r="Z94" s="110">
        <v>1</v>
      </c>
      <c r="AA94" s="110">
        <v>8</v>
      </c>
      <c r="AB94" s="110">
        <v>4</v>
      </c>
      <c r="AC94" s="110">
        <v>5</v>
      </c>
      <c r="AD94" s="110">
        <v>6</v>
      </c>
    </row>
    <row r="95" spans="1:80" ht="18" customHeight="1" thickBot="1">
      <c r="B95" s="121"/>
      <c r="C95" s="122"/>
      <c r="D95" s="123">
        <v>8</v>
      </c>
      <c r="E95" s="121"/>
      <c r="F95" s="122">
        <v>6</v>
      </c>
      <c r="G95" s="124"/>
      <c r="H95" s="125"/>
      <c r="I95" s="122">
        <v>7</v>
      </c>
      <c r="J95" s="124"/>
      <c r="L95" s="121">
        <v>5</v>
      </c>
      <c r="M95" s="122">
        <v>1</v>
      </c>
      <c r="N95" s="123">
        <v>8</v>
      </c>
      <c r="O95" s="121">
        <v>4</v>
      </c>
      <c r="P95" s="122">
        <v>6</v>
      </c>
      <c r="Q95" s="124">
        <v>9</v>
      </c>
      <c r="R95" s="125">
        <v>3</v>
      </c>
      <c r="S95" s="122">
        <v>7</v>
      </c>
      <c r="T95" s="124">
        <v>2</v>
      </c>
      <c r="V95" s="110">
        <v>5</v>
      </c>
      <c r="W95" s="110">
        <v>1</v>
      </c>
      <c r="X95" s="110">
        <v>8</v>
      </c>
      <c r="Y95" s="110">
        <v>4</v>
      </c>
      <c r="Z95" s="110">
        <v>6</v>
      </c>
      <c r="AA95" s="110">
        <v>9</v>
      </c>
      <c r="AB95" s="110">
        <v>3</v>
      </c>
      <c r="AC95" s="110">
        <v>7</v>
      </c>
      <c r="AD95" s="110">
        <v>2</v>
      </c>
    </row>
    <row r="96" spans="1:80" ht="18" customHeight="1">
      <c r="B96" s="111"/>
      <c r="C96" s="112"/>
      <c r="D96" s="113"/>
      <c r="E96" s="111">
        <v>9</v>
      </c>
      <c r="F96" s="112">
        <v>8</v>
      </c>
      <c r="G96" s="114">
        <v>7</v>
      </c>
      <c r="H96" s="115"/>
      <c r="I96" s="112"/>
      <c r="J96" s="114"/>
      <c r="L96" s="111">
        <v>1</v>
      </c>
      <c r="M96" s="112">
        <v>2</v>
      </c>
      <c r="N96" s="113">
        <v>4</v>
      </c>
      <c r="O96" s="111">
        <v>9</v>
      </c>
      <c r="P96" s="112">
        <v>8</v>
      </c>
      <c r="Q96" s="114">
        <v>7</v>
      </c>
      <c r="R96" s="115">
        <v>6</v>
      </c>
      <c r="S96" s="112">
        <v>3</v>
      </c>
      <c r="T96" s="114">
        <v>5</v>
      </c>
      <c r="V96" s="110">
        <v>1</v>
      </c>
      <c r="W96" s="110">
        <v>2</v>
      </c>
      <c r="X96" s="110">
        <v>4</v>
      </c>
      <c r="Y96" s="110">
        <v>9</v>
      </c>
      <c r="Z96" s="110">
        <v>8</v>
      </c>
      <c r="AA96" s="110">
        <v>7</v>
      </c>
      <c r="AB96" s="110">
        <v>6</v>
      </c>
      <c r="AC96" s="110">
        <v>3</v>
      </c>
      <c r="AD96" s="110">
        <v>5</v>
      </c>
    </row>
    <row r="97" spans="1:30" ht="18" customHeight="1">
      <c r="B97" s="116"/>
      <c r="C97" s="117"/>
      <c r="D97" s="118"/>
      <c r="E97" s="116"/>
      <c r="F97" s="117"/>
      <c r="G97" s="119">
        <v>4</v>
      </c>
      <c r="H97" s="120"/>
      <c r="I97" s="117"/>
      <c r="J97" s="119">
        <v>1</v>
      </c>
      <c r="L97" s="116">
        <v>9</v>
      </c>
      <c r="M97" s="117">
        <v>3</v>
      </c>
      <c r="N97" s="118">
        <v>6</v>
      </c>
      <c r="O97" s="116">
        <v>5</v>
      </c>
      <c r="P97" s="117">
        <v>2</v>
      </c>
      <c r="Q97" s="119">
        <v>4</v>
      </c>
      <c r="R97" s="120">
        <v>7</v>
      </c>
      <c r="S97" s="117">
        <v>8</v>
      </c>
      <c r="T97" s="119">
        <v>1</v>
      </c>
      <c r="V97" s="110">
        <v>9</v>
      </c>
      <c r="W97" s="110">
        <v>3</v>
      </c>
      <c r="X97" s="110">
        <v>6</v>
      </c>
      <c r="Y97" s="110">
        <v>5</v>
      </c>
      <c r="Z97" s="110">
        <v>2</v>
      </c>
      <c r="AA97" s="110">
        <v>4</v>
      </c>
      <c r="AB97" s="110">
        <v>7</v>
      </c>
      <c r="AC97" s="110">
        <v>8</v>
      </c>
      <c r="AD97" s="110">
        <v>1</v>
      </c>
    </row>
    <row r="98" spans="1:30" ht="18" customHeight="1" thickBot="1">
      <c r="B98" s="121"/>
      <c r="C98" s="122"/>
      <c r="D98" s="123"/>
      <c r="E98" s="121"/>
      <c r="F98" s="122"/>
      <c r="G98" s="124">
        <v>6</v>
      </c>
      <c r="H98" s="125"/>
      <c r="I98" s="122">
        <v>2</v>
      </c>
      <c r="J98" s="124">
        <v>4</v>
      </c>
      <c r="L98" s="121">
        <v>8</v>
      </c>
      <c r="M98" s="122">
        <v>7</v>
      </c>
      <c r="N98" s="123">
        <v>5</v>
      </c>
      <c r="O98" s="121">
        <v>1</v>
      </c>
      <c r="P98" s="122">
        <v>3</v>
      </c>
      <c r="Q98" s="124">
        <v>6</v>
      </c>
      <c r="R98" s="125">
        <v>9</v>
      </c>
      <c r="S98" s="122">
        <v>2</v>
      </c>
      <c r="T98" s="124">
        <v>4</v>
      </c>
      <c r="V98" s="110">
        <v>8</v>
      </c>
      <c r="W98" s="110">
        <v>7</v>
      </c>
      <c r="X98" s="110">
        <v>5</v>
      </c>
      <c r="Y98" s="110">
        <v>1</v>
      </c>
      <c r="Z98" s="110">
        <v>3</v>
      </c>
      <c r="AA98" s="110">
        <v>6</v>
      </c>
      <c r="AB98" s="110">
        <v>9</v>
      </c>
      <c r="AC98" s="110">
        <v>2</v>
      </c>
      <c r="AD98" s="110">
        <v>4</v>
      </c>
    </row>
    <row r="99" spans="1:30" ht="18" customHeight="1">
      <c r="B99" s="126">
        <v>2</v>
      </c>
      <c r="C99" s="127"/>
      <c r="D99" s="128"/>
      <c r="E99" s="126"/>
      <c r="F99" s="127"/>
      <c r="G99" s="129"/>
      <c r="H99" s="130">
        <v>5</v>
      </c>
      <c r="I99" s="127"/>
      <c r="J99" s="129">
        <v>3</v>
      </c>
      <c r="L99" s="126">
        <v>2</v>
      </c>
      <c r="M99" s="127">
        <v>8</v>
      </c>
      <c r="N99" s="128">
        <v>9</v>
      </c>
      <c r="O99" s="126">
        <v>7</v>
      </c>
      <c r="P99" s="127">
        <v>4</v>
      </c>
      <c r="Q99" s="129">
        <v>1</v>
      </c>
      <c r="R99" s="130">
        <v>5</v>
      </c>
      <c r="S99" s="127">
        <v>6</v>
      </c>
      <c r="T99" s="129">
        <v>3</v>
      </c>
      <c r="V99" s="110">
        <v>2</v>
      </c>
      <c r="W99" s="110">
        <v>8</v>
      </c>
      <c r="X99" s="110">
        <v>9</v>
      </c>
      <c r="Y99" s="110">
        <v>7</v>
      </c>
      <c r="Z99" s="110">
        <v>4</v>
      </c>
      <c r="AA99" s="110">
        <v>1</v>
      </c>
      <c r="AB99" s="110">
        <v>5</v>
      </c>
      <c r="AC99" s="110">
        <v>6</v>
      </c>
      <c r="AD99" s="110">
        <v>3</v>
      </c>
    </row>
    <row r="100" spans="1:30" ht="18" customHeight="1">
      <c r="B100" s="116"/>
      <c r="C100" s="117">
        <v>4</v>
      </c>
      <c r="D100" s="118"/>
      <c r="E100" s="116"/>
      <c r="F100" s="117">
        <v>5</v>
      </c>
      <c r="G100" s="119"/>
      <c r="H100" s="120"/>
      <c r="I100" s="117"/>
      <c r="J100" s="119"/>
      <c r="L100" s="116">
        <v>7</v>
      </c>
      <c r="M100" s="117">
        <v>4</v>
      </c>
      <c r="N100" s="118">
        <v>3</v>
      </c>
      <c r="O100" s="116">
        <v>6</v>
      </c>
      <c r="P100" s="117">
        <v>5</v>
      </c>
      <c r="Q100" s="119">
        <v>2</v>
      </c>
      <c r="R100" s="120">
        <v>8</v>
      </c>
      <c r="S100" s="117">
        <v>1</v>
      </c>
      <c r="T100" s="119">
        <v>9</v>
      </c>
      <c r="V100" s="110">
        <v>7</v>
      </c>
      <c r="W100" s="110">
        <v>4</v>
      </c>
      <c r="X100" s="110">
        <v>3</v>
      </c>
      <c r="Y100" s="110">
        <v>6</v>
      </c>
      <c r="Z100" s="110">
        <v>5</v>
      </c>
      <c r="AA100" s="110">
        <v>2</v>
      </c>
      <c r="AB100" s="110">
        <v>8</v>
      </c>
      <c r="AC100" s="110">
        <v>1</v>
      </c>
      <c r="AD100" s="110">
        <v>9</v>
      </c>
    </row>
    <row r="101" spans="1:30" ht="18" customHeight="1" thickBot="1">
      <c r="B101" s="121">
        <v>6</v>
      </c>
      <c r="C101" s="122"/>
      <c r="D101" s="123"/>
      <c r="E101" s="121">
        <v>8</v>
      </c>
      <c r="F101" s="122"/>
      <c r="G101" s="124"/>
      <c r="H101" s="125"/>
      <c r="I101" s="122"/>
      <c r="J101" s="124"/>
      <c r="L101" s="121">
        <v>6</v>
      </c>
      <c r="M101" s="122">
        <v>5</v>
      </c>
      <c r="N101" s="123">
        <v>1</v>
      </c>
      <c r="O101" s="121">
        <v>8</v>
      </c>
      <c r="P101" s="122">
        <v>9</v>
      </c>
      <c r="Q101" s="124">
        <v>3</v>
      </c>
      <c r="R101" s="125">
        <v>2</v>
      </c>
      <c r="S101" s="122">
        <v>4</v>
      </c>
      <c r="T101" s="124">
        <v>7</v>
      </c>
      <c r="V101" s="110">
        <v>6</v>
      </c>
      <c r="W101" s="110">
        <v>5</v>
      </c>
      <c r="X101" s="110">
        <v>1</v>
      </c>
      <c r="Y101" s="110">
        <v>8</v>
      </c>
      <c r="Z101" s="110">
        <v>9</v>
      </c>
      <c r="AA101" s="110">
        <v>3</v>
      </c>
      <c r="AB101" s="110">
        <v>2</v>
      </c>
      <c r="AC101" s="110">
        <v>4</v>
      </c>
      <c r="AD101" s="110">
        <v>7</v>
      </c>
    </row>
    <row r="102" spans="1:30" ht="18" customHeight="1" thickBot="1">
      <c r="A102" s="108" t="s">
        <v>316</v>
      </c>
    </row>
    <row r="103" spans="1:30" ht="18" customHeight="1">
      <c r="B103" s="111">
        <v>7</v>
      </c>
      <c r="C103" s="112"/>
      <c r="D103" s="113"/>
      <c r="E103" s="111"/>
      <c r="F103" s="112"/>
      <c r="G103" s="114"/>
      <c r="H103" s="115"/>
      <c r="I103" s="112"/>
      <c r="J103" s="114">
        <v>3</v>
      </c>
      <c r="L103" s="111" cm="1">
        <f t="array" ref="L103:T111">SDKLogic(B103:J111)</f>
        <v>7</v>
      </c>
      <c r="M103" s="112">
        <v>0</v>
      </c>
      <c r="N103" s="113">
        <v>0</v>
      </c>
      <c r="O103" s="111">
        <v>5</v>
      </c>
      <c r="P103" s="112">
        <v>0</v>
      </c>
      <c r="Q103" s="114">
        <v>1</v>
      </c>
      <c r="R103" s="115">
        <v>2</v>
      </c>
      <c r="S103" s="112">
        <v>4</v>
      </c>
      <c r="T103" s="114">
        <v>3</v>
      </c>
    </row>
    <row r="104" spans="1:30" ht="18" customHeight="1">
      <c r="B104" s="116"/>
      <c r="C104" s="117"/>
      <c r="D104" s="118">
        <v>2</v>
      </c>
      <c r="E104" s="116">
        <v>4</v>
      </c>
      <c r="F104" s="117"/>
      <c r="G104" s="119">
        <v>8</v>
      </c>
      <c r="H104" s="120"/>
      <c r="I104" s="117"/>
      <c r="J104" s="119"/>
      <c r="L104" s="116">
        <v>3</v>
      </c>
      <c r="M104" s="117">
        <v>0</v>
      </c>
      <c r="N104" s="118">
        <v>2</v>
      </c>
      <c r="O104" s="116">
        <v>4</v>
      </c>
      <c r="P104" s="117">
        <v>0</v>
      </c>
      <c r="Q104" s="119">
        <v>8</v>
      </c>
      <c r="R104" s="120">
        <v>0</v>
      </c>
      <c r="S104" s="117">
        <v>0</v>
      </c>
      <c r="T104" s="119">
        <v>9</v>
      </c>
    </row>
    <row r="105" spans="1:30" ht="18" customHeight="1" thickBot="1">
      <c r="B105" s="121"/>
      <c r="C105" s="122">
        <v>1</v>
      </c>
      <c r="D105" s="123">
        <v>4</v>
      </c>
      <c r="E105" s="121">
        <v>2</v>
      </c>
      <c r="F105" s="122">
        <v>3</v>
      </c>
      <c r="G105" s="124"/>
      <c r="H105" s="125">
        <v>8</v>
      </c>
      <c r="I105" s="122"/>
      <c r="J105" s="124"/>
      <c r="L105" s="121">
        <v>0</v>
      </c>
      <c r="M105" s="122">
        <v>1</v>
      </c>
      <c r="N105" s="123">
        <v>4</v>
      </c>
      <c r="O105" s="121">
        <v>2</v>
      </c>
      <c r="P105" s="122">
        <v>3</v>
      </c>
      <c r="Q105" s="124">
        <v>0</v>
      </c>
      <c r="R105" s="125">
        <v>8</v>
      </c>
      <c r="S105" s="122">
        <v>0</v>
      </c>
      <c r="T105" s="124">
        <v>6</v>
      </c>
    </row>
    <row r="106" spans="1:30" ht="18" customHeight="1">
      <c r="B106" s="111"/>
      <c r="C106" s="112">
        <v>4</v>
      </c>
      <c r="D106" s="113">
        <v>1</v>
      </c>
      <c r="E106" s="111">
        <v>3</v>
      </c>
      <c r="F106" s="112">
        <v>2</v>
      </c>
      <c r="G106" s="114"/>
      <c r="H106" s="115"/>
      <c r="I106" s="112">
        <v>8</v>
      </c>
      <c r="J106" s="114"/>
      <c r="L106" s="111">
        <v>6</v>
      </c>
      <c r="M106" s="112">
        <v>4</v>
      </c>
      <c r="N106" s="113">
        <v>1</v>
      </c>
      <c r="O106" s="111">
        <v>3</v>
      </c>
      <c r="P106" s="112">
        <v>2</v>
      </c>
      <c r="Q106" s="114">
        <v>0</v>
      </c>
      <c r="R106" s="115">
        <v>0</v>
      </c>
      <c r="S106" s="112">
        <v>8</v>
      </c>
      <c r="T106" s="114">
        <v>5</v>
      </c>
    </row>
    <row r="107" spans="1:30" ht="18" customHeight="1">
      <c r="B107" s="116"/>
      <c r="C107" s="117"/>
      <c r="D107" s="118">
        <v>3</v>
      </c>
      <c r="E107" s="116">
        <v>1</v>
      </c>
      <c r="F107" s="117"/>
      <c r="G107" s="119">
        <v>6</v>
      </c>
      <c r="H107" s="120">
        <v>4</v>
      </c>
      <c r="I107" s="117"/>
      <c r="J107" s="119"/>
      <c r="L107" s="116">
        <v>0</v>
      </c>
      <c r="M107" s="117">
        <v>0</v>
      </c>
      <c r="N107" s="118">
        <v>3</v>
      </c>
      <c r="O107" s="116">
        <v>1</v>
      </c>
      <c r="P107" s="117">
        <v>0</v>
      </c>
      <c r="Q107" s="119">
        <v>6</v>
      </c>
      <c r="R107" s="120">
        <v>4</v>
      </c>
      <c r="S107" s="117">
        <v>0</v>
      </c>
      <c r="T107" s="119">
        <v>2</v>
      </c>
    </row>
    <row r="108" spans="1:30" ht="18" customHeight="1" thickBot="1">
      <c r="B108" s="121"/>
      <c r="C108" s="122">
        <v>7</v>
      </c>
      <c r="D108" s="123"/>
      <c r="E108" s="121"/>
      <c r="F108" s="122">
        <v>5</v>
      </c>
      <c r="G108" s="124">
        <v>4</v>
      </c>
      <c r="H108" s="125">
        <v>6</v>
      </c>
      <c r="I108" s="122">
        <v>3</v>
      </c>
      <c r="J108" s="124"/>
      <c r="L108" s="121">
        <v>2</v>
      </c>
      <c r="M108" s="122">
        <v>7</v>
      </c>
      <c r="N108" s="123">
        <v>9</v>
      </c>
      <c r="O108" s="121">
        <v>8</v>
      </c>
      <c r="P108" s="122">
        <v>5</v>
      </c>
      <c r="Q108" s="124">
        <v>4</v>
      </c>
      <c r="R108" s="125">
        <v>6</v>
      </c>
      <c r="S108" s="122">
        <v>3</v>
      </c>
      <c r="T108" s="124">
        <v>1</v>
      </c>
    </row>
    <row r="109" spans="1:30" ht="18" customHeight="1">
      <c r="B109" s="126"/>
      <c r="C109" s="127"/>
      <c r="D109" s="128">
        <v>7</v>
      </c>
      <c r="E109" s="126"/>
      <c r="F109" s="127">
        <v>4</v>
      </c>
      <c r="G109" s="129">
        <v>5</v>
      </c>
      <c r="H109" s="130">
        <v>3</v>
      </c>
      <c r="I109" s="127">
        <v>6</v>
      </c>
      <c r="J109" s="129"/>
      <c r="L109" s="126">
        <v>1</v>
      </c>
      <c r="M109" s="127">
        <v>2</v>
      </c>
      <c r="N109" s="128">
        <v>7</v>
      </c>
      <c r="O109" s="126">
        <v>9</v>
      </c>
      <c r="P109" s="127">
        <v>4</v>
      </c>
      <c r="Q109" s="129">
        <v>5</v>
      </c>
      <c r="R109" s="130">
        <v>3</v>
      </c>
      <c r="S109" s="127">
        <v>6</v>
      </c>
      <c r="T109" s="129">
        <v>8</v>
      </c>
    </row>
    <row r="110" spans="1:30" ht="18" customHeight="1">
      <c r="B110" s="116"/>
      <c r="C110" s="117"/>
      <c r="D110" s="118"/>
      <c r="E110" s="116">
        <v>7</v>
      </c>
      <c r="F110" s="117"/>
      <c r="G110" s="119">
        <v>3</v>
      </c>
      <c r="H110" s="120">
        <v>5</v>
      </c>
      <c r="I110" s="117"/>
      <c r="J110" s="119"/>
      <c r="L110" s="116">
        <v>0</v>
      </c>
      <c r="M110" s="117">
        <v>0</v>
      </c>
      <c r="N110" s="118">
        <v>0</v>
      </c>
      <c r="O110" s="116">
        <v>7</v>
      </c>
      <c r="P110" s="117">
        <v>1</v>
      </c>
      <c r="Q110" s="119">
        <v>3</v>
      </c>
      <c r="R110" s="120">
        <v>5</v>
      </c>
      <c r="S110" s="117">
        <v>2</v>
      </c>
      <c r="T110" s="119">
        <v>4</v>
      </c>
    </row>
    <row r="111" spans="1:30" ht="18" customHeight="1" thickBot="1">
      <c r="B111" s="121">
        <v>4</v>
      </c>
      <c r="C111" s="122"/>
      <c r="D111" s="123"/>
      <c r="E111" s="121"/>
      <c r="F111" s="122"/>
      <c r="G111" s="124"/>
      <c r="H111" s="125"/>
      <c r="I111" s="122"/>
      <c r="J111" s="124">
        <v>7</v>
      </c>
      <c r="L111" s="121">
        <v>4</v>
      </c>
      <c r="M111" s="122">
        <v>3</v>
      </c>
      <c r="N111" s="123">
        <v>5</v>
      </c>
      <c r="O111" s="121">
        <v>6</v>
      </c>
      <c r="P111" s="122">
        <v>8</v>
      </c>
      <c r="Q111" s="124">
        <v>2</v>
      </c>
      <c r="R111" s="125">
        <v>0</v>
      </c>
      <c r="S111" s="122">
        <v>0</v>
      </c>
      <c r="T111" s="124">
        <v>7</v>
      </c>
    </row>
  </sheetData>
  <conditionalFormatting sqref="L2:T101">
    <cfRule type="expression" dxfId="2" priority="3">
      <formula>B2&lt;&gt;L2</formula>
    </cfRule>
  </conditionalFormatting>
  <conditionalFormatting sqref="L103:T111">
    <cfRule type="expression" dxfId="1" priority="1">
      <formula>B103&lt;&gt;L103</formula>
    </cfRule>
  </conditionalFormatting>
  <conditionalFormatting sqref="AF43:AN71">
    <cfRule type="expression" dxfId="0" priority="2">
      <formula>V43&lt;&gt;AF43</formula>
    </cfRule>
  </conditionalFormatting>
  <hyperlinks>
    <hyperlink ref="A1" r:id="rId1" xr:uid="{939FBC0D-457A-4725-92FF-B4870269C833}"/>
    <hyperlink ref="A42" r:id="rId2" xr:uid="{B51EEDA6-C9CB-4E68-90CE-EC03A5B1CB0C}"/>
    <hyperlink ref="A102" r:id="rId3" xr:uid="{82D3122A-036D-4B8A-A784-521595CC67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72FF-7AFA-4E23-ADC5-8B44CB369492}">
  <sheetPr>
    <tabColor rgb="FF00B050"/>
  </sheetPr>
  <dimension ref="B3:U27"/>
  <sheetViews>
    <sheetView topLeftCell="A3" workbookViewId="0">
      <selection activeCell="G3" sqref="G3"/>
    </sheetView>
  </sheetViews>
  <sheetFormatPr defaultColWidth="4.44140625" defaultRowHeight="14.4"/>
  <cols>
    <col min="2" max="2" width="5.5546875" customWidth="1"/>
    <col min="3" max="6" width="4.6640625" style="4" bestFit="1" customWidth="1"/>
    <col min="7" max="10" width="5.6640625" style="4" bestFit="1" customWidth="1"/>
    <col min="11" max="11" width="6.6640625" style="4" bestFit="1" customWidth="1"/>
    <col min="12" max="12" width="5.6640625" style="4" bestFit="1" customWidth="1"/>
    <col min="13" max="13" width="6.6640625" style="4" bestFit="1" customWidth="1"/>
    <col min="14" max="17" width="5.6640625" style="4" bestFit="1" customWidth="1"/>
    <col min="18" max="21" width="4.88671875" style="4" bestFit="1" customWidth="1"/>
    <col min="22" max="22" width="3.5546875" customWidth="1"/>
    <col min="24" max="24" width="8.44140625" bestFit="1" customWidth="1"/>
    <col min="25" max="32" width="5.5546875" bestFit="1" customWidth="1"/>
    <col min="33" max="33" width="6.5546875" bestFit="1" customWidth="1"/>
  </cols>
  <sheetData>
    <row r="3" spans="2:21" ht="15" thickBot="1">
      <c r="C3" s="4" cm="1">
        <f t="array" ref="C3:U3">_xlfn.SEQUENCE(,19)</f>
        <v>1</v>
      </c>
      <c r="D3" s="4">
        <v>2</v>
      </c>
      <c r="E3" s="4">
        <v>3</v>
      </c>
      <c r="F3" s="4">
        <v>4</v>
      </c>
      <c r="G3" s="4">
        <v>5</v>
      </c>
      <c r="H3" s="4">
        <v>6</v>
      </c>
      <c r="I3" s="4">
        <v>7</v>
      </c>
      <c r="J3" s="4">
        <v>8</v>
      </c>
      <c r="K3" s="4">
        <v>9</v>
      </c>
      <c r="L3" s="4">
        <v>10</v>
      </c>
      <c r="M3" s="4">
        <v>11</v>
      </c>
      <c r="N3" s="4">
        <v>12</v>
      </c>
      <c r="O3" s="4">
        <v>13</v>
      </c>
      <c r="P3" s="4">
        <v>14</v>
      </c>
      <c r="Q3" s="4">
        <v>15</v>
      </c>
      <c r="R3" s="4">
        <v>16</v>
      </c>
      <c r="S3" s="4">
        <v>17</v>
      </c>
      <c r="T3" s="4">
        <v>18</v>
      </c>
      <c r="U3" s="4">
        <v>19</v>
      </c>
    </row>
    <row r="4" spans="2:21">
      <c r="B4" cm="1">
        <f t="array" ref="B4:B13">_xlfn.SEQUENCE(10)</f>
        <v>1</v>
      </c>
      <c r="C4" s="14"/>
      <c r="D4" s="12"/>
      <c r="E4" s="13"/>
      <c r="F4" s="13"/>
      <c r="G4" s="13"/>
      <c r="H4" s="13"/>
      <c r="I4" s="13"/>
      <c r="J4" s="13"/>
      <c r="K4" s="13"/>
      <c r="L4" s="13">
        <v>1</v>
      </c>
      <c r="M4" s="13"/>
      <c r="N4" s="13"/>
      <c r="O4" s="13"/>
      <c r="P4" s="13"/>
      <c r="Q4" s="13"/>
      <c r="R4" s="13"/>
      <c r="S4" s="13"/>
      <c r="T4" s="12"/>
      <c r="U4" s="11"/>
    </row>
    <row r="5" spans="2:21">
      <c r="B5">
        <v>2</v>
      </c>
      <c r="C5" s="20" t="s">
        <v>13</v>
      </c>
      <c r="D5" s="19" t="s">
        <v>13</v>
      </c>
      <c r="E5" s="19" t="s">
        <v>13</v>
      </c>
      <c r="F5" s="19" t="s">
        <v>13</v>
      </c>
      <c r="G5" s="19" t="s">
        <v>13</v>
      </c>
      <c r="H5" s="19" t="s">
        <v>13</v>
      </c>
      <c r="I5" s="19" t="s">
        <v>13</v>
      </c>
      <c r="J5" s="19" t="s">
        <v>13</v>
      </c>
      <c r="K5" s="19">
        <v>1</v>
      </c>
      <c r="L5" s="19" t="s">
        <v>13</v>
      </c>
      <c r="M5" s="19">
        <v>1</v>
      </c>
      <c r="N5" s="19" t="s">
        <v>13</v>
      </c>
      <c r="O5" s="19" t="s">
        <v>13</v>
      </c>
      <c r="P5" s="19" t="s">
        <v>13</v>
      </c>
      <c r="Q5" s="19" t="s">
        <v>13</v>
      </c>
      <c r="R5" s="19" t="s">
        <v>13</v>
      </c>
      <c r="S5" s="19" t="s">
        <v>13</v>
      </c>
      <c r="T5" s="19" t="s">
        <v>13</v>
      </c>
      <c r="U5" s="18" t="s">
        <v>13</v>
      </c>
    </row>
    <row r="6" spans="2:21">
      <c r="B6">
        <v>3</v>
      </c>
      <c r="C6" s="20" t="s">
        <v>13</v>
      </c>
      <c r="D6" s="19" t="s">
        <v>13</v>
      </c>
      <c r="E6" s="19" t="s">
        <v>13</v>
      </c>
      <c r="F6" s="19" t="s">
        <v>13</v>
      </c>
      <c r="G6" s="19" t="s">
        <v>13</v>
      </c>
      <c r="H6" s="19" t="s">
        <v>13</v>
      </c>
      <c r="I6" s="19" t="s">
        <v>13</v>
      </c>
      <c r="J6" s="19">
        <v>1</v>
      </c>
      <c r="K6" s="19" t="s">
        <v>13</v>
      </c>
      <c r="L6" s="19">
        <v>2</v>
      </c>
      <c r="M6" s="19" t="s">
        <v>13</v>
      </c>
      <c r="N6" s="19">
        <v>1</v>
      </c>
      <c r="O6" s="19" t="s">
        <v>13</v>
      </c>
      <c r="P6" s="19" t="s">
        <v>13</v>
      </c>
      <c r="Q6" s="19" t="s">
        <v>13</v>
      </c>
      <c r="R6" s="19" t="s">
        <v>13</v>
      </c>
      <c r="S6" s="19" t="s">
        <v>13</v>
      </c>
      <c r="T6" s="19" t="s">
        <v>13</v>
      </c>
      <c r="U6" s="18" t="s">
        <v>13</v>
      </c>
    </row>
    <row r="7" spans="2:21">
      <c r="B7">
        <v>4</v>
      </c>
      <c r="C7" s="20" t="s">
        <v>13</v>
      </c>
      <c r="D7" s="19" t="s">
        <v>13</v>
      </c>
      <c r="E7" s="19" t="s">
        <v>13</v>
      </c>
      <c r="F7" s="19" t="s">
        <v>13</v>
      </c>
      <c r="G7" s="19" t="s">
        <v>13</v>
      </c>
      <c r="H7" s="19" t="s">
        <v>13</v>
      </c>
      <c r="I7" s="19">
        <v>1</v>
      </c>
      <c r="J7" s="19" t="s">
        <v>13</v>
      </c>
      <c r="K7" s="19">
        <v>3</v>
      </c>
      <c r="L7" s="19" t="s">
        <v>13</v>
      </c>
      <c r="M7" s="19">
        <v>3</v>
      </c>
      <c r="N7" s="19" t="s">
        <v>13</v>
      </c>
      <c r="O7" s="19">
        <v>1</v>
      </c>
      <c r="P7" s="19" t="s">
        <v>13</v>
      </c>
      <c r="Q7" s="19" t="s">
        <v>13</v>
      </c>
      <c r="R7" s="19" t="s">
        <v>13</v>
      </c>
      <c r="S7" s="19" t="s">
        <v>13</v>
      </c>
      <c r="T7" s="19" t="s">
        <v>13</v>
      </c>
      <c r="U7" s="18" t="s">
        <v>13</v>
      </c>
    </row>
    <row r="8" spans="2:21">
      <c r="B8">
        <v>5</v>
      </c>
      <c r="C8" s="20" t="s">
        <v>13</v>
      </c>
      <c r="D8" s="19" t="s">
        <v>13</v>
      </c>
      <c r="E8" s="19" t="s">
        <v>13</v>
      </c>
      <c r="F8" s="19" t="s">
        <v>13</v>
      </c>
      <c r="G8" s="19" t="s">
        <v>13</v>
      </c>
      <c r="H8" s="19">
        <v>1</v>
      </c>
      <c r="I8" s="19" t="s">
        <v>13</v>
      </c>
      <c r="J8" s="19">
        <v>4</v>
      </c>
      <c r="K8" s="19" t="s">
        <v>13</v>
      </c>
      <c r="L8" s="19">
        <v>6</v>
      </c>
      <c r="M8" s="19" t="s">
        <v>13</v>
      </c>
      <c r="N8" s="19">
        <v>4</v>
      </c>
      <c r="O8" s="19" t="s">
        <v>13</v>
      </c>
      <c r="P8" s="19">
        <v>1</v>
      </c>
      <c r="Q8" s="19" t="s">
        <v>13</v>
      </c>
      <c r="R8" s="19" t="s">
        <v>13</v>
      </c>
      <c r="S8" s="19" t="s">
        <v>13</v>
      </c>
      <c r="T8" s="19" t="s">
        <v>13</v>
      </c>
      <c r="U8" s="18" t="s">
        <v>13</v>
      </c>
    </row>
    <row r="9" spans="2:21">
      <c r="B9">
        <v>6</v>
      </c>
      <c r="C9" s="20" t="s">
        <v>13</v>
      </c>
      <c r="D9" s="19" t="s">
        <v>13</v>
      </c>
      <c r="E9" s="19" t="s">
        <v>13</v>
      </c>
      <c r="F9" s="19" t="s">
        <v>13</v>
      </c>
      <c r="G9" s="19">
        <v>1</v>
      </c>
      <c r="H9" s="19" t="s">
        <v>13</v>
      </c>
      <c r="I9" s="19">
        <v>5</v>
      </c>
      <c r="J9" s="19" t="s">
        <v>13</v>
      </c>
      <c r="K9" s="19">
        <v>10</v>
      </c>
      <c r="L9" s="19" t="s">
        <v>13</v>
      </c>
      <c r="M9" s="19">
        <v>10</v>
      </c>
      <c r="N9" s="19" t="s">
        <v>13</v>
      </c>
      <c r="O9" s="19">
        <v>5</v>
      </c>
      <c r="P9" s="19" t="s">
        <v>13</v>
      </c>
      <c r="Q9" s="19">
        <v>1</v>
      </c>
      <c r="R9" s="19" t="s">
        <v>13</v>
      </c>
      <c r="S9" s="19" t="s">
        <v>13</v>
      </c>
      <c r="T9" s="19" t="s">
        <v>13</v>
      </c>
      <c r="U9" s="18" t="s">
        <v>13</v>
      </c>
    </row>
    <row r="10" spans="2:21">
      <c r="B10">
        <v>7</v>
      </c>
      <c r="C10" s="20" t="s">
        <v>13</v>
      </c>
      <c r="D10" s="19" t="s">
        <v>13</v>
      </c>
      <c r="E10" s="19" t="s">
        <v>13</v>
      </c>
      <c r="F10" s="19">
        <v>1</v>
      </c>
      <c r="G10" s="19" t="s">
        <v>13</v>
      </c>
      <c r="H10" s="19">
        <v>6</v>
      </c>
      <c r="I10" s="19" t="s">
        <v>13</v>
      </c>
      <c r="J10" s="19">
        <v>15</v>
      </c>
      <c r="K10" s="19" t="s">
        <v>13</v>
      </c>
      <c r="L10" s="19">
        <v>20</v>
      </c>
      <c r="M10" s="19" t="s">
        <v>13</v>
      </c>
      <c r="N10" s="19">
        <v>15</v>
      </c>
      <c r="O10" s="19" t="s">
        <v>13</v>
      </c>
      <c r="P10" s="19">
        <v>6</v>
      </c>
      <c r="Q10" s="19" t="s">
        <v>13</v>
      </c>
      <c r="R10" s="19">
        <v>1</v>
      </c>
      <c r="S10" s="19" t="s">
        <v>13</v>
      </c>
      <c r="T10" s="19" t="s">
        <v>13</v>
      </c>
      <c r="U10" s="18" t="s">
        <v>13</v>
      </c>
    </row>
    <row r="11" spans="2:21">
      <c r="B11">
        <v>8</v>
      </c>
      <c r="C11" s="20" t="s">
        <v>13</v>
      </c>
      <c r="D11" s="19" t="s">
        <v>13</v>
      </c>
      <c r="E11" s="19">
        <v>1</v>
      </c>
      <c r="F11" s="19" t="s">
        <v>13</v>
      </c>
      <c r="G11" s="19">
        <v>7</v>
      </c>
      <c r="H11" s="19" t="s">
        <v>13</v>
      </c>
      <c r="I11" s="19">
        <v>21</v>
      </c>
      <c r="J11" s="19" t="s">
        <v>13</v>
      </c>
      <c r="K11" s="19">
        <v>35</v>
      </c>
      <c r="L11" s="19" t="s">
        <v>13</v>
      </c>
      <c r="M11" s="19">
        <v>35</v>
      </c>
      <c r="N11" s="19" t="s">
        <v>13</v>
      </c>
      <c r="O11" s="19">
        <v>21</v>
      </c>
      <c r="P11" s="19" t="s">
        <v>13</v>
      </c>
      <c r="Q11" s="19">
        <v>7</v>
      </c>
      <c r="R11" s="19" t="s">
        <v>13</v>
      </c>
      <c r="S11" s="19">
        <v>1</v>
      </c>
      <c r="T11" s="19" t="s">
        <v>13</v>
      </c>
      <c r="U11" s="18" t="s">
        <v>13</v>
      </c>
    </row>
    <row r="12" spans="2:21">
      <c r="B12">
        <v>9</v>
      </c>
      <c r="C12" s="20" t="s">
        <v>13</v>
      </c>
      <c r="D12" s="19">
        <v>1</v>
      </c>
      <c r="E12" s="19" t="s">
        <v>13</v>
      </c>
      <c r="F12" s="19">
        <v>8</v>
      </c>
      <c r="G12" s="19" t="s">
        <v>13</v>
      </c>
      <c r="H12" s="19">
        <v>28</v>
      </c>
      <c r="I12" s="19" t="s">
        <v>13</v>
      </c>
      <c r="J12" s="19">
        <v>56</v>
      </c>
      <c r="K12" s="19" t="s">
        <v>13</v>
      </c>
      <c r="L12" s="19">
        <v>70</v>
      </c>
      <c r="M12" s="19" t="s">
        <v>13</v>
      </c>
      <c r="N12" s="19">
        <v>56</v>
      </c>
      <c r="O12" s="19" t="s">
        <v>13</v>
      </c>
      <c r="P12" s="19">
        <v>28</v>
      </c>
      <c r="Q12" s="19" t="s">
        <v>13</v>
      </c>
      <c r="R12" s="19">
        <v>8</v>
      </c>
      <c r="S12" s="19" t="s">
        <v>13</v>
      </c>
      <c r="T12" s="19">
        <v>1</v>
      </c>
      <c r="U12" s="18" t="s">
        <v>13</v>
      </c>
    </row>
    <row r="13" spans="2:21" ht="15" thickBot="1">
      <c r="B13">
        <v>10</v>
      </c>
      <c r="C13" s="17">
        <v>1</v>
      </c>
      <c r="D13" s="16" t="s">
        <v>13</v>
      </c>
      <c r="E13" s="16">
        <v>9</v>
      </c>
      <c r="F13" s="16" t="s">
        <v>13</v>
      </c>
      <c r="G13" s="16">
        <v>36</v>
      </c>
      <c r="H13" s="16" t="s">
        <v>13</v>
      </c>
      <c r="I13" s="16">
        <v>84</v>
      </c>
      <c r="J13" s="16" t="s">
        <v>13</v>
      </c>
      <c r="K13" s="16">
        <v>126</v>
      </c>
      <c r="L13" s="16" t="s">
        <v>13</v>
      </c>
      <c r="M13" s="16">
        <v>126</v>
      </c>
      <c r="N13" s="16" t="s">
        <v>13</v>
      </c>
      <c r="O13" s="16">
        <v>84</v>
      </c>
      <c r="P13" s="16" t="s">
        <v>13</v>
      </c>
      <c r="Q13" s="16">
        <v>36</v>
      </c>
      <c r="R13" s="16" t="s">
        <v>13</v>
      </c>
      <c r="S13" s="16">
        <v>9</v>
      </c>
      <c r="T13" s="16" t="s">
        <v>13</v>
      </c>
      <c r="U13" s="15">
        <v>1</v>
      </c>
    </row>
    <row r="14" spans="2:21">
      <c r="C14" s="4" cm="1">
        <f t="array" ref="C14:U14">_xlfn.SEQUENCE(,19)</f>
        <v>1</v>
      </c>
      <c r="D14" s="4">
        <v>2</v>
      </c>
      <c r="E14" s="4">
        <v>3</v>
      </c>
      <c r="F14" s="4">
        <v>4</v>
      </c>
      <c r="G14" s="4">
        <v>5</v>
      </c>
      <c r="H14" s="4">
        <v>6</v>
      </c>
      <c r="I14" s="4">
        <v>7</v>
      </c>
      <c r="J14" s="4">
        <v>8</v>
      </c>
      <c r="K14" s="4">
        <v>9</v>
      </c>
      <c r="L14" s="4">
        <v>10</v>
      </c>
      <c r="M14" s="4">
        <v>11</v>
      </c>
      <c r="N14" s="4">
        <v>12</v>
      </c>
      <c r="O14" s="4">
        <v>13</v>
      </c>
      <c r="P14" s="4">
        <v>14</v>
      </c>
      <c r="Q14" s="4">
        <v>15</v>
      </c>
      <c r="R14" s="4">
        <v>16</v>
      </c>
      <c r="S14" s="4">
        <v>17</v>
      </c>
      <c r="T14" s="4">
        <v>18</v>
      </c>
      <c r="U14" s="4">
        <v>19</v>
      </c>
    </row>
    <row r="16" spans="2:21" ht="15" thickBot="1"/>
    <row r="17" spans="3:21">
      <c r="C17" s="14"/>
      <c r="D17" s="12"/>
      <c r="E17" s="13"/>
      <c r="F17" s="13"/>
      <c r="G17" s="13"/>
      <c r="H17" s="13"/>
      <c r="I17" s="13"/>
      <c r="J17" s="13"/>
      <c r="K17" s="13"/>
      <c r="L17" s="13">
        <v>1</v>
      </c>
      <c r="M17" s="13"/>
      <c r="N17" s="13"/>
      <c r="O17" s="13"/>
      <c r="P17" s="13"/>
      <c r="Q17" s="13"/>
      <c r="R17" s="13"/>
      <c r="S17" s="13"/>
      <c r="T17" s="12"/>
      <c r="U17" s="11"/>
    </row>
    <row r="18" spans="3:21">
      <c r="C18" s="10" t="str">
        <f t="shared" ref="C18:L26" si="0">IF(SUM(B17,D17)=0,"",SUM(B17,D17))</f>
        <v/>
      </c>
      <c r="D18" s="5" t="str">
        <f t="shared" si="0"/>
        <v/>
      </c>
      <c r="E18" s="5" t="str">
        <f t="shared" si="0"/>
        <v/>
      </c>
      <c r="F18" s="5" t="str">
        <f t="shared" si="0"/>
        <v/>
      </c>
      <c r="G18" s="5" t="str">
        <f t="shared" si="0"/>
        <v/>
      </c>
      <c r="H18" s="5" t="str">
        <f t="shared" si="0"/>
        <v/>
      </c>
      <c r="I18" s="5" t="str">
        <f t="shared" si="0"/>
        <v/>
      </c>
      <c r="J18" s="5" t="str">
        <f t="shared" si="0"/>
        <v/>
      </c>
      <c r="K18" s="5">
        <f t="shared" si="0"/>
        <v>1</v>
      </c>
      <c r="L18" s="5" t="str">
        <f t="shared" si="0"/>
        <v/>
      </c>
      <c r="M18" s="5">
        <f t="shared" ref="M18:U26" si="1">IF(SUM(L17,N17)=0,"",SUM(L17,N17))</f>
        <v>1</v>
      </c>
      <c r="N18" s="5" t="str">
        <f t="shared" si="1"/>
        <v/>
      </c>
      <c r="O18" s="5" t="str">
        <f t="shared" si="1"/>
        <v/>
      </c>
      <c r="P18" s="5" t="str">
        <f t="shared" si="1"/>
        <v/>
      </c>
      <c r="Q18" s="5" t="str">
        <f t="shared" si="1"/>
        <v/>
      </c>
      <c r="R18" s="5" t="str">
        <f t="shared" si="1"/>
        <v/>
      </c>
      <c r="S18" s="5" t="str">
        <f t="shared" si="1"/>
        <v/>
      </c>
      <c r="T18" s="5" t="str">
        <f t="shared" si="1"/>
        <v/>
      </c>
      <c r="U18" s="9" t="str">
        <f t="shared" si="1"/>
        <v/>
      </c>
    </row>
    <row r="19" spans="3:21">
      <c r="C19" s="10" t="str">
        <f t="shared" si="0"/>
        <v/>
      </c>
      <c r="D19" s="5" t="str">
        <f t="shared" si="0"/>
        <v/>
      </c>
      <c r="E19" s="5" t="str">
        <f t="shared" si="0"/>
        <v/>
      </c>
      <c r="F19" s="5" t="str">
        <f t="shared" si="0"/>
        <v/>
      </c>
      <c r="G19" s="5" t="str">
        <f t="shared" si="0"/>
        <v/>
      </c>
      <c r="H19" s="5" t="str">
        <f t="shared" si="0"/>
        <v/>
      </c>
      <c r="I19" s="5" t="str">
        <f t="shared" si="0"/>
        <v/>
      </c>
      <c r="J19" s="5">
        <f t="shared" si="0"/>
        <v>1</v>
      </c>
      <c r="K19" s="5" t="str">
        <f t="shared" si="0"/>
        <v/>
      </c>
      <c r="L19" s="5">
        <f t="shared" si="0"/>
        <v>2</v>
      </c>
      <c r="M19" s="5" t="str">
        <f t="shared" si="1"/>
        <v/>
      </c>
      <c r="N19" s="5">
        <f t="shared" si="1"/>
        <v>1</v>
      </c>
      <c r="O19" s="5" t="str">
        <f t="shared" si="1"/>
        <v/>
      </c>
      <c r="P19" s="5" t="str">
        <f t="shared" si="1"/>
        <v/>
      </c>
      <c r="Q19" s="5" t="str">
        <f t="shared" si="1"/>
        <v/>
      </c>
      <c r="R19" s="5" t="str">
        <f t="shared" si="1"/>
        <v/>
      </c>
      <c r="S19" s="5" t="str">
        <f t="shared" si="1"/>
        <v/>
      </c>
      <c r="T19" s="5" t="str">
        <f t="shared" si="1"/>
        <v/>
      </c>
      <c r="U19" s="9" t="str">
        <f t="shared" si="1"/>
        <v/>
      </c>
    </row>
    <row r="20" spans="3:21">
      <c r="C20" s="10" t="str">
        <f t="shared" si="0"/>
        <v/>
      </c>
      <c r="D20" s="5" t="str">
        <f t="shared" si="0"/>
        <v/>
      </c>
      <c r="E20" s="5" t="str">
        <f t="shared" si="0"/>
        <v/>
      </c>
      <c r="F20" s="5" t="str">
        <f t="shared" si="0"/>
        <v/>
      </c>
      <c r="G20" s="5" t="str">
        <f t="shared" si="0"/>
        <v/>
      </c>
      <c r="H20" s="5" t="str">
        <f t="shared" si="0"/>
        <v/>
      </c>
      <c r="I20" s="5">
        <f t="shared" si="0"/>
        <v>1</v>
      </c>
      <c r="J20" s="5" t="str">
        <f t="shared" si="0"/>
        <v/>
      </c>
      <c r="K20" s="5">
        <f t="shared" si="0"/>
        <v>3</v>
      </c>
      <c r="L20" s="5" t="str">
        <f t="shared" si="0"/>
        <v/>
      </c>
      <c r="M20" s="5">
        <f t="shared" si="1"/>
        <v>3</v>
      </c>
      <c r="N20" s="5" t="str">
        <f t="shared" si="1"/>
        <v/>
      </c>
      <c r="O20" s="5">
        <f t="shared" si="1"/>
        <v>1</v>
      </c>
      <c r="P20" s="5" t="str">
        <f t="shared" si="1"/>
        <v/>
      </c>
      <c r="Q20" s="5" t="str">
        <f t="shared" si="1"/>
        <v/>
      </c>
      <c r="R20" s="5" t="str">
        <f t="shared" si="1"/>
        <v/>
      </c>
      <c r="S20" s="5" t="str">
        <f t="shared" si="1"/>
        <v/>
      </c>
      <c r="T20" s="5" t="str">
        <f t="shared" si="1"/>
        <v/>
      </c>
      <c r="U20" s="9" t="str">
        <f t="shared" si="1"/>
        <v/>
      </c>
    </row>
    <row r="21" spans="3:21">
      <c r="C21" s="10" t="str">
        <f t="shared" si="0"/>
        <v/>
      </c>
      <c r="D21" s="5" t="str">
        <f t="shared" si="0"/>
        <v/>
      </c>
      <c r="E21" s="5" t="str">
        <f t="shared" si="0"/>
        <v/>
      </c>
      <c r="F21" s="5" t="str">
        <f t="shared" si="0"/>
        <v/>
      </c>
      <c r="G21" s="5" t="str">
        <f t="shared" si="0"/>
        <v/>
      </c>
      <c r="H21" s="5">
        <f t="shared" si="0"/>
        <v>1</v>
      </c>
      <c r="I21" s="5" t="str">
        <f t="shared" si="0"/>
        <v/>
      </c>
      <c r="J21" s="5">
        <f t="shared" si="0"/>
        <v>4</v>
      </c>
      <c r="K21" s="5" t="str">
        <f t="shared" si="0"/>
        <v/>
      </c>
      <c r="L21" s="5">
        <f t="shared" si="0"/>
        <v>6</v>
      </c>
      <c r="M21" s="5" t="str">
        <f t="shared" si="1"/>
        <v/>
      </c>
      <c r="N21" s="5">
        <f t="shared" si="1"/>
        <v>4</v>
      </c>
      <c r="O21" s="5" t="str">
        <f t="shared" si="1"/>
        <v/>
      </c>
      <c r="P21" s="5">
        <f t="shared" si="1"/>
        <v>1</v>
      </c>
      <c r="Q21" s="5" t="str">
        <f t="shared" si="1"/>
        <v/>
      </c>
      <c r="R21" s="5" t="str">
        <f t="shared" si="1"/>
        <v/>
      </c>
      <c r="S21" s="5" t="str">
        <f t="shared" si="1"/>
        <v/>
      </c>
      <c r="T21" s="5" t="str">
        <f t="shared" si="1"/>
        <v/>
      </c>
      <c r="U21" s="9" t="str">
        <f t="shared" si="1"/>
        <v/>
      </c>
    </row>
    <row r="22" spans="3:21">
      <c r="C22" s="10" t="str">
        <f t="shared" si="0"/>
        <v/>
      </c>
      <c r="D22" s="5" t="str">
        <f t="shared" si="0"/>
        <v/>
      </c>
      <c r="E22" s="5" t="str">
        <f t="shared" si="0"/>
        <v/>
      </c>
      <c r="F22" s="5" t="str">
        <f t="shared" si="0"/>
        <v/>
      </c>
      <c r="G22" s="5">
        <f t="shared" si="0"/>
        <v>1</v>
      </c>
      <c r="H22" s="5" t="str">
        <f t="shared" si="0"/>
        <v/>
      </c>
      <c r="I22" s="5">
        <f t="shared" si="0"/>
        <v>5</v>
      </c>
      <c r="J22" s="5" t="str">
        <f t="shared" si="0"/>
        <v/>
      </c>
      <c r="K22" s="5">
        <f t="shared" si="0"/>
        <v>10</v>
      </c>
      <c r="L22" s="5" t="str">
        <f t="shared" si="0"/>
        <v/>
      </c>
      <c r="M22" s="5">
        <f t="shared" si="1"/>
        <v>10</v>
      </c>
      <c r="N22" s="5" t="str">
        <f t="shared" si="1"/>
        <v/>
      </c>
      <c r="O22" s="5">
        <f t="shared" si="1"/>
        <v>5</v>
      </c>
      <c r="P22" s="5" t="str">
        <f t="shared" si="1"/>
        <v/>
      </c>
      <c r="Q22" s="5">
        <f t="shared" si="1"/>
        <v>1</v>
      </c>
      <c r="R22" s="5" t="str">
        <f t="shared" si="1"/>
        <v/>
      </c>
      <c r="S22" s="5" t="str">
        <f t="shared" si="1"/>
        <v/>
      </c>
      <c r="T22" s="5" t="str">
        <f t="shared" si="1"/>
        <v/>
      </c>
      <c r="U22" s="9" t="str">
        <f t="shared" si="1"/>
        <v/>
      </c>
    </row>
    <row r="23" spans="3:21">
      <c r="C23" s="10" t="str">
        <f t="shared" si="0"/>
        <v/>
      </c>
      <c r="D23" s="5" t="str">
        <f t="shared" si="0"/>
        <v/>
      </c>
      <c r="E23" s="5" t="str">
        <f t="shared" si="0"/>
        <v/>
      </c>
      <c r="F23" s="5">
        <f t="shared" si="0"/>
        <v>1</v>
      </c>
      <c r="G23" s="5" t="str">
        <f t="shared" si="0"/>
        <v/>
      </c>
      <c r="H23" s="5">
        <f t="shared" si="0"/>
        <v>6</v>
      </c>
      <c r="I23" s="5" t="str">
        <f t="shared" si="0"/>
        <v/>
      </c>
      <c r="J23" s="5">
        <f t="shared" si="0"/>
        <v>15</v>
      </c>
      <c r="K23" s="5" t="str">
        <f t="shared" si="0"/>
        <v/>
      </c>
      <c r="L23" s="5">
        <f t="shared" si="0"/>
        <v>20</v>
      </c>
      <c r="M23" s="5" t="str">
        <f t="shared" si="1"/>
        <v/>
      </c>
      <c r="N23" s="5">
        <f t="shared" si="1"/>
        <v>15</v>
      </c>
      <c r="O23" s="5" t="str">
        <f t="shared" si="1"/>
        <v/>
      </c>
      <c r="P23" s="5">
        <f t="shared" si="1"/>
        <v>6</v>
      </c>
      <c r="Q23" s="5" t="str">
        <f t="shared" si="1"/>
        <v/>
      </c>
      <c r="R23" s="5">
        <f t="shared" si="1"/>
        <v>1</v>
      </c>
      <c r="S23" s="5" t="str">
        <f t="shared" si="1"/>
        <v/>
      </c>
      <c r="T23" s="5" t="str">
        <f t="shared" si="1"/>
        <v/>
      </c>
      <c r="U23" s="9" t="str">
        <f t="shared" si="1"/>
        <v/>
      </c>
    </row>
    <row r="24" spans="3:21">
      <c r="C24" s="10" t="str">
        <f t="shared" si="0"/>
        <v/>
      </c>
      <c r="D24" s="5" t="str">
        <f t="shared" si="0"/>
        <v/>
      </c>
      <c r="E24" s="5">
        <f t="shared" si="0"/>
        <v>1</v>
      </c>
      <c r="F24" s="5" t="str">
        <f t="shared" si="0"/>
        <v/>
      </c>
      <c r="G24" s="5">
        <f t="shared" si="0"/>
        <v>7</v>
      </c>
      <c r="H24" s="5" t="str">
        <f t="shared" si="0"/>
        <v/>
      </c>
      <c r="I24" s="5">
        <f t="shared" si="0"/>
        <v>21</v>
      </c>
      <c r="J24" s="5" t="str">
        <f t="shared" si="0"/>
        <v/>
      </c>
      <c r="K24" s="5">
        <f t="shared" si="0"/>
        <v>35</v>
      </c>
      <c r="L24" s="5" t="str">
        <f t="shared" si="0"/>
        <v/>
      </c>
      <c r="M24" s="5">
        <f t="shared" si="1"/>
        <v>35</v>
      </c>
      <c r="N24" s="5" t="str">
        <f t="shared" si="1"/>
        <v/>
      </c>
      <c r="O24" s="5">
        <f t="shared" si="1"/>
        <v>21</v>
      </c>
      <c r="P24" s="5" t="str">
        <f t="shared" si="1"/>
        <v/>
      </c>
      <c r="Q24" s="5">
        <f t="shared" si="1"/>
        <v>7</v>
      </c>
      <c r="R24" s="5" t="str">
        <f t="shared" si="1"/>
        <v/>
      </c>
      <c r="S24" s="5">
        <f t="shared" si="1"/>
        <v>1</v>
      </c>
      <c r="T24" s="5" t="str">
        <f t="shared" si="1"/>
        <v/>
      </c>
      <c r="U24" s="9" t="str">
        <f t="shared" si="1"/>
        <v/>
      </c>
    </row>
    <row r="25" spans="3:21">
      <c r="C25" s="10" t="str">
        <f t="shared" si="0"/>
        <v/>
      </c>
      <c r="D25" s="5">
        <f t="shared" si="0"/>
        <v>1</v>
      </c>
      <c r="E25" s="5" t="str">
        <f t="shared" si="0"/>
        <v/>
      </c>
      <c r="F25" s="5">
        <f t="shared" si="0"/>
        <v>8</v>
      </c>
      <c r="G25" s="5" t="str">
        <f t="shared" si="0"/>
        <v/>
      </c>
      <c r="H25" s="5">
        <f t="shared" si="0"/>
        <v>28</v>
      </c>
      <c r="I25" s="5" t="str">
        <f t="shared" si="0"/>
        <v/>
      </c>
      <c r="J25" s="5">
        <f t="shared" si="0"/>
        <v>56</v>
      </c>
      <c r="K25" s="5" t="str">
        <f t="shared" si="0"/>
        <v/>
      </c>
      <c r="L25" s="5">
        <f t="shared" si="0"/>
        <v>70</v>
      </c>
      <c r="M25" s="5" t="str">
        <f t="shared" si="1"/>
        <v/>
      </c>
      <c r="N25" s="5">
        <f t="shared" si="1"/>
        <v>56</v>
      </c>
      <c r="O25" s="5" t="str">
        <f t="shared" si="1"/>
        <v/>
      </c>
      <c r="P25" s="5">
        <f t="shared" si="1"/>
        <v>28</v>
      </c>
      <c r="Q25" s="5" t="str">
        <f t="shared" si="1"/>
        <v/>
      </c>
      <c r="R25" s="5">
        <f t="shared" si="1"/>
        <v>8</v>
      </c>
      <c r="S25" s="5" t="str">
        <f t="shared" si="1"/>
        <v/>
      </c>
      <c r="T25" s="5">
        <f t="shared" si="1"/>
        <v>1</v>
      </c>
      <c r="U25" s="9" t="str">
        <f t="shared" si="1"/>
        <v/>
      </c>
    </row>
    <row r="26" spans="3:21" ht="15" thickBot="1">
      <c r="C26" s="8">
        <f t="shared" si="0"/>
        <v>1</v>
      </c>
      <c r="D26" s="7" t="str">
        <f t="shared" si="0"/>
        <v/>
      </c>
      <c r="E26" s="7">
        <f t="shared" si="0"/>
        <v>9</v>
      </c>
      <c r="F26" s="7" t="str">
        <f t="shared" si="0"/>
        <v/>
      </c>
      <c r="G26" s="7">
        <f t="shared" si="0"/>
        <v>36</v>
      </c>
      <c r="H26" s="7" t="str">
        <f t="shared" si="0"/>
        <v/>
      </c>
      <c r="I26" s="7">
        <f t="shared" si="0"/>
        <v>84</v>
      </c>
      <c r="J26" s="7" t="str">
        <f t="shared" si="0"/>
        <v/>
      </c>
      <c r="K26" s="7">
        <f t="shared" si="0"/>
        <v>126</v>
      </c>
      <c r="L26" s="7" t="str">
        <f t="shared" si="0"/>
        <v/>
      </c>
      <c r="M26" s="7">
        <f t="shared" si="1"/>
        <v>126</v>
      </c>
      <c r="N26" s="7" t="str">
        <f t="shared" si="1"/>
        <v/>
      </c>
      <c r="O26" s="7">
        <f t="shared" si="1"/>
        <v>84</v>
      </c>
      <c r="P26" s="7" t="str">
        <f t="shared" si="1"/>
        <v/>
      </c>
      <c r="Q26" s="7">
        <f t="shared" si="1"/>
        <v>36</v>
      </c>
      <c r="R26" s="7" t="str">
        <f t="shared" si="1"/>
        <v/>
      </c>
      <c r="S26" s="7">
        <f t="shared" si="1"/>
        <v>9</v>
      </c>
      <c r="T26" s="7" t="str">
        <f t="shared" si="1"/>
        <v/>
      </c>
      <c r="U26" s="6">
        <f t="shared" si="1"/>
        <v>1</v>
      </c>
    </row>
    <row r="27" spans="3:21">
      <c r="C27" s="5"/>
      <c r="D27" s="5"/>
      <c r="E27" s="5"/>
      <c r="F27" s="5"/>
      <c r="G27" s="5"/>
      <c r="H27" s="5"/>
      <c r="I27" s="5"/>
      <c r="J27" s="5"/>
      <c r="K27" s="5"/>
      <c r="L27" s="5"/>
      <c r="M27" s="5"/>
      <c r="N27" s="5"/>
      <c r="O27" s="5"/>
      <c r="P27" s="5"/>
      <c r="Q27" s="5"/>
      <c r="R27" s="5"/>
      <c r="S27" s="5"/>
      <c r="T27" s="5"/>
      <c r="U27" s="5"/>
    </row>
  </sheetData>
  <conditionalFormatting sqref="C4:T13">
    <cfRule type="expression" dxfId="6" priority="2">
      <formula>AND(ISNUMBER(B4),ISNUMBER(D4))</formula>
    </cfRule>
  </conditionalFormatting>
  <conditionalFormatting sqref="C17:T17">
    <cfRule type="expression" dxfId="5" priority="4">
      <formula>AND(ISNUMBER(A17),ISNUMBER(D17))</formula>
    </cfRule>
  </conditionalFormatting>
  <conditionalFormatting sqref="U4:U13">
    <cfRule type="expression" dxfId="4" priority="3">
      <formula>AND(ISNUMBER(T4),ISNUMBER(W4))</formula>
    </cfRule>
  </conditionalFormatting>
  <conditionalFormatting sqref="U17">
    <cfRule type="expression" dxfId="3" priority="1">
      <formula>AND(ISNUMBER(T17),ISNUMBER(W17))</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97EB6-C2AF-49C7-8A69-37AFCEA75B37}">
  <sheetPr>
    <tabColor rgb="FF00B050"/>
  </sheetPr>
  <dimension ref="A1:H22"/>
  <sheetViews>
    <sheetView workbookViewId="0">
      <selection activeCell="G3" sqref="G3"/>
    </sheetView>
  </sheetViews>
  <sheetFormatPr defaultRowHeight="14.4"/>
  <cols>
    <col min="1" max="1" width="8.88671875" style="2"/>
    <col min="2" max="2" width="15.6640625" style="2" customWidth="1"/>
    <col min="3" max="5" width="15.6640625" customWidth="1"/>
    <col min="6" max="6" width="41.5546875" bestFit="1" customWidth="1"/>
    <col min="7" max="7" width="13.6640625" bestFit="1" customWidth="1"/>
    <col min="8" max="8" width="19.6640625" bestFit="1" customWidth="1"/>
  </cols>
  <sheetData>
    <row r="1" spans="1:8">
      <c r="A1" s="42" t="s">
        <v>59</v>
      </c>
      <c r="B1" s="42" t="s">
        <v>55</v>
      </c>
      <c r="C1" s="42" t="s">
        <v>58</v>
      </c>
      <c r="D1" s="42" t="s">
        <v>57</v>
      </c>
      <c r="E1" s="42" t="s">
        <v>56</v>
      </c>
      <c r="G1" s="41" t="s">
        <v>11</v>
      </c>
      <c r="H1" s="40"/>
    </row>
    <row r="2" spans="1:8">
      <c r="A2" s="2">
        <v>1930</v>
      </c>
      <c r="B2" s="2" t="s">
        <v>51</v>
      </c>
      <c r="C2" s="2">
        <v>0</v>
      </c>
      <c r="D2" s="37" cm="1">
        <f t="array" ref="D2:D22">_xlfn.SEQUENCE(21)</f>
        <v>1</v>
      </c>
      <c r="E2" s="37">
        <v>0</v>
      </c>
      <c r="G2" s="39" t="s">
        <v>55</v>
      </c>
      <c r="H2" s="39" t="s">
        <v>54</v>
      </c>
    </row>
    <row r="3" spans="1:8">
      <c r="A3" s="38">
        <v>1934</v>
      </c>
      <c r="B3" s="38" t="s">
        <v>46</v>
      </c>
      <c r="C3" s="2">
        <f t="shared" ref="C3:C22" si="0">--OR(B3=B2,B3=B4)</f>
        <v>1</v>
      </c>
      <c r="D3" s="37">
        <v>2</v>
      </c>
      <c r="E3" s="37">
        <f t="shared" ref="E3:E22" si="1">IF(C3=0,0,E2+1)</f>
        <v>1</v>
      </c>
      <c r="G3" t="s">
        <v>46</v>
      </c>
      <c r="H3" t="s">
        <v>53</v>
      </c>
    </row>
    <row r="4" spans="1:8">
      <c r="A4" s="38">
        <v>1938</v>
      </c>
      <c r="B4" s="38" t="s">
        <v>46</v>
      </c>
      <c r="C4" s="2">
        <f t="shared" si="0"/>
        <v>1</v>
      </c>
      <c r="D4" s="37">
        <v>3</v>
      </c>
      <c r="E4" s="37">
        <f t="shared" si="1"/>
        <v>2</v>
      </c>
      <c r="G4" t="s">
        <v>47</v>
      </c>
      <c r="H4" t="s">
        <v>52</v>
      </c>
    </row>
    <row r="5" spans="1:8">
      <c r="A5" s="2">
        <v>1950</v>
      </c>
      <c r="B5" s="2" t="s">
        <v>51</v>
      </c>
      <c r="C5" s="2">
        <f t="shared" si="0"/>
        <v>0</v>
      </c>
      <c r="D5" s="37">
        <v>4</v>
      </c>
      <c r="E5" s="37">
        <f t="shared" si="1"/>
        <v>0</v>
      </c>
      <c r="G5" t="s">
        <v>47</v>
      </c>
      <c r="H5" t="s">
        <v>50</v>
      </c>
    </row>
    <row r="6" spans="1:8">
      <c r="A6" s="2">
        <v>1954</v>
      </c>
      <c r="B6" s="2" t="s">
        <v>48</v>
      </c>
      <c r="C6" s="2">
        <f t="shared" si="0"/>
        <v>0</v>
      </c>
      <c r="D6" s="37">
        <v>5</v>
      </c>
      <c r="E6" s="37">
        <f t="shared" si="1"/>
        <v>0</v>
      </c>
    </row>
    <row r="7" spans="1:8">
      <c r="A7" s="38">
        <v>1958</v>
      </c>
      <c r="B7" s="38" t="s">
        <v>47</v>
      </c>
      <c r="C7" s="2">
        <f t="shared" si="0"/>
        <v>1</v>
      </c>
      <c r="D7" s="37">
        <v>6</v>
      </c>
      <c r="E7" s="37">
        <f t="shared" si="1"/>
        <v>1</v>
      </c>
    </row>
    <row r="8" spans="1:8">
      <c r="A8" s="38">
        <v>1962</v>
      </c>
      <c r="B8" s="38" t="s">
        <v>47</v>
      </c>
      <c r="C8" s="2">
        <f t="shared" si="0"/>
        <v>1</v>
      </c>
      <c r="D8" s="37">
        <v>7</v>
      </c>
      <c r="E8" s="37">
        <f t="shared" si="1"/>
        <v>2</v>
      </c>
      <c r="G8" t="str" cm="1">
        <f t="array" ref="G8:G9">_xlfn.LET(
_xlpm.year,A2:A22,
_xlpm.chmp,B2:B22,
_xlpm.rpt,C2:C22,
_xlpm.filtering, _xlfn._xlws.FILTER(_xlpm.chmp, _xlpm.rpt),
_xlpm.unq, _xlfn.UNIQUE(_xlpm.filtering),
_xlpm.maping, _xlfn.MAP(_xlpm.unq, _xlfn.LAMBDA(_xlpm.x, _xlpm.x&amp;"-"&amp;_xlfn.TEXTJOIN(", ",TRUE, _xlfn._xlws.FILTER(_xlpm.year, _xlpm.chmp=_xlpm.x)))),
_xlpm.maping)</f>
        <v>Italy-1934, 1938, 1982, 2006</v>
      </c>
    </row>
    <row r="9" spans="1:8">
      <c r="A9" s="38">
        <v>1966</v>
      </c>
      <c r="B9" s="38" t="s">
        <v>47</v>
      </c>
      <c r="C9" s="2">
        <f t="shared" si="0"/>
        <v>1</v>
      </c>
      <c r="D9" s="37">
        <v>8</v>
      </c>
      <c r="E9" s="37">
        <f t="shared" si="1"/>
        <v>3</v>
      </c>
      <c r="G9" t="str">
        <v>Brazil-1958, 1962, 1966, 1970, 1994, 1998, 2002</v>
      </c>
    </row>
    <row r="10" spans="1:8">
      <c r="A10" s="38">
        <v>1970</v>
      </c>
      <c r="B10" s="38" t="s">
        <v>47</v>
      </c>
      <c r="C10" s="2">
        <f t="shared" si="0"/>
        <v>1</v>
      </c>
      <c r="D10" s="37">
        <v>9</v>
      </c>
      <c r="E10" s="37">
        <f t="shared" si="1"/>
        <v>4</v>
      </c>
    </row>
    <row r="11" spans="1:8">
      <c r="A11" s="2">
        <v>1974</v>
      </c>
      <c r="B11" s="2" t="s">
        <v>48</v>
      </c>
      <c r="C11" s="2">
        <f t="shared" si="0"/>
        <v>0</v>
      </c>
      <c r="D11" s="37">
        <v>10</v>
      </c>
      <c r="E11" s="37">
        <f t="shared" si="1"/>
        <v>0</v>
      </c>
    </row>
    <row r="12" spans="1:8">
      <c r="A12" s="2">
        <v>1978</v>
      </c>
      <c r="B12" s="2" t="s">
        <v>49</v>
      </c>
      <c r="C12" s="2">
        <f t="shared" si="0"/>
        <v>0</v>
      </c>
      <c r="D12" s="37">
        <v>11</v>
      </c>
      <c r="E12" s="37">
        <f t="shared" si="1"/>
        <v>0</v>
      </c>
    </row>
    <row r="13" spans="1:8">
      <c r="A13" s="2">
        <v>1982</v>
      </c>
      <c r="B13" s="2" t="s">
        <v>46</v>
      </c>
      <c r="C13" s="2">
        <f t="shared" si="0"/>
        <v>0</v>
      </c>
      <c r="D13" s="37">
        <v>12</v>
      </c>
      <c r="E13" s="37">
        <f t="shared" si="1"/>
        <v>0</v>
      </c>
    </row>
    <row r="14" spans="1:8">
      <c r="A14" s="2">
        <v>1986</v>
      </c>
      <c r="B14" s="2" t="s">
        <v>49</v>
      </c>
      <c r="C14" s="2">
        <f t="shared" si="0"/>
        <v>0</v>
      </c>
      <c r="D14" s="37">
        <v>13</v>
      </c>
      <c r="E14" s="37">
        <f t="shared" si="1"/>
        <v>0</v>
      </c>
    </row>
    <row r="15" spans="1:8">
      <c r="A15" s="2">
        <v>1990</v>
      </c>
      <c r="B15" s="2" t="s">
        <v>48</v>
      </c>
      <c r="C15" s="2">
        <f t="shared" si="0"/>
        <v>0</v>
      </c>
      <c r="D15" s="37">
        <v>14</v>
      </c>
      <c r="E15" s="37">
        <f t="shared" si="1"/>
        <v>0</v>
      </c>
    </row>
    <row r="16" spans="1:8">
      <c r="A16" s="38">
        <v>1994</v>
      </c>
      <c r="B16" s="38" t="s">
        <v>47</v>
      </c>
      <c r="C16" s="2">
        <f t="shared" si="0"/>
        <v>1</v>
      </c>
      <c r="D16" s="37">
        <v>15</v>
      </c>
      <c r="E16" s="37">
        <f t="shared" si="1"/>
        <v>1</v>
      </c>
    </row>
    <row r="17" spans="1:5">
      <c r="A17" s="38">
        <v>1998</v>
      </c>
      <c r="B17" s="38" t="s">
        <v>47</v>
      </c>
      <c r="C17" s="2">
        <f t="shared" si="0"/>
        <v>1</v>
      </c>
      <c r="D17" s="37">
        <v>16</v>
      </c>
      <c r="E17" s="37">
        <f t="shared" si="1"/>
        <v>2</v>
      </c>
    </row>
    <row r="18" spans="1:5">
      <c r="A18" s="38">
        <v>2002</v>
      </c>
      <c r="B18" s="38" t="s">
        <v>47</v>
      </c>
      <c r="C18" s="2">
        <f t="shared" si="0"/>
        <v>1</v>
      </c>
      <c r="D18" s="37">
        <v>17</v>
      </c>
      <c r="E18" s="37">
        <f t="shared" si="1"/>
        <v>3</v>
      </c>
    </row>
    <row r="19" spans="1:5">
      <c r="A19" s="2">
        <v>2006</v>
      </c>
      <c r="B19" s="2" t="s">
        <v>46</v>
      </c>
      <c r="C19" s="2">
        <f t="shared" si="0"/>
        <v>0</v>
      </c>
      <c r="D19" s="37">
        <v>18</v>
      </c>
      <c r="E19" s="37">
        <f t="shared" si="1"/>
        <v>0</v>
      </c>
    </row>
    <row r="20" spans="1:5">
      <c r="A20" s="2">
        <v>2010</v>
      </c>
      <c r="B20" s="2" t="s">
        <v>45</v>
      </c>
      <c r="C20" s="2">
        <f t="shared" si="0"/>
        <v>0</v>
      </c>
      <c r="D20" s="37">
        <v>19</v>
      </c>
      <c r="E20" s="37">
        <f t="shared" si="1"/>
        <v>0</v>
      </c>
    </row>
    <row r="21" spans="1:5">
      <c r="A21" s="2">
        <v>2014</v>
      </c>
      <c r="B21" s="2" t="s">
        <v>44</v>
      </c>
      <c r="C21" s="2">
        <f t="shared" si="0"/>
        <v>0</v>
      </c>
      <c r="D21" s="37">
        <v>20</v>
      </c>
      <c r="E21" s="37">
        <f t="shared" si="1"/>
        <v>0</v>
      </c>
    </row>
    <row r="22" spans="1:5">
      <c r="A22" s="2">
        <v>2018</v>
      </c>
      <c r="B22" s="2" t="s">
        <v>43</v>
      </c>
      <c r="C22" s="2">
        <f t="shared" si="0"/>
        <v>0</v>
      </c>
      <c r="D22" s="37">
        <v>21</v>
      </c>
      <c r="E22" s="37">
        <f t="shared" si="1"/>
        <v>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A3F44-F1B6-4AE4-9A27-2CA6C19740AF}">
  <sheetPr>
    <tabColor rgb="FF00B050"/>
  </sheetPr>
  <dimension ref="A1:H22"/>
  <sheetViews>
    <sheetView workbookViewId="0">
      <selection activeCell="G3" sqref="G3"/>
    </sheetView>
  </sheetViews>
  <sheetFormatPr defaultRowHeight="14.4"/>
  <cols>
    <col min="2" max="3" width="14.88671875" customWidth="1"/>
    <col min="4" max="4" width="16.44140625" bestFit="1" customWidth="1"/>
    <col min="5" max="6" width="16.33203125" customWidth="1"/>
    <col min="7" max="7" width="14.109375" bestFit="1" customWidth="1"/>
    <col min="8" max="8" width="25.5546875" bestFit="1" customWidth="1"/>
  </cols>
  <sheetData>
    <row r="1" spans="1:8">
      <c r="A1" s="46" t="s">
        <v>59</v>
      </c>
      <c r="B1" s="46" t="s">
        <v>55</v>
      </c>
      <c r="D1" s="44" t="s">
        <v>11</v>
      </c>
      <c r="E1" s="45"/>
      <c r="G1" s="106" t="s">
        <v>296</v>
      </c>
      <c r="H1" s="106"/>
    </row>
    <row r="2" spans="1:8">
      <c r="A2" s="2">
        <v>1930</v>
      </c>
      <c r="B2" s="2" t="s">
        <v>51</v>
      </c>
      <c r="D2" s="44" t="s">
        <v>55</v>
      </c>
      <c r="E2" s="43" t="s">
        <v>59</v>
      </c>
      <c r="G2" s="96" t="s">
        <v>55</v>
      </c>
      <c r="H2" s="96" t="s">
        <v>59</v>
      </c>
    </row>
    <row r="3" spans="1:8">
      <c r="A3" s="2">
        <v>1934</v>
      </c>
      <c r="B3" s="2" t="s">
        <v>46</v>
      </c>
      <c r="D3" s="2" t="s">
        <v>51</v>
      </c>
      <c r="E3" s="2" t="s">
        <v>66</v>
      </c>
      <c r="G3" t="str" cm="1">
        <f t="array" ref="G3:H8">_xlfn.LET(
_xlpm.champions,B2:B22,
_xlpm.year,A2:A22,
_xlpm.unqiChampios, _xlfn.UNIQUE(_xlpm.champions),
_xlpm.counter, COUNTIF(_xlpm.champions,_xlpm.unqiChampios)&gt;1,
_xlpm.maping,_xlfn.MAP(_xlpm.counter,_xlpm.unqiChampios,_xlfn.LAMBDA(_xlpm.x,_xlpm.y,_xlfn.TEXTJOIN(", ",TRUE,IF(_xlpm.x,_xlfn._xlws.FILTER(_xlpm.year,_xlpm.champions=_xlpm.y ),"")))),
_xlpm.stacking, _xlfn.HSTACK(_xlpm.unqiChampios,_xlpm.maping),
_xlfn._xlws.FILTER(_xlpm.stacking, _xlfn.CHOOSECOLS(_xlpm.stacking,2)&lt;&gt;""))</f>
        <v>Uruguay</v>
      </c>
      <c r="H3" t="str">
        <v>1930, 1950</v>
      </c>
    </row>
    <row r="4" spans="1:8">
      <c r="A4" s="2">
        <v>1938</v>
      </c>
      <c r="B4" s="2" t="s">
        <v>46</v>
      </c>
      <c r="D4" s="2" t="s">
        <v>46</v>
      </c>
      <c r="E4" s="2" t="s">
        <v>53</v>
      </c>
      <c r="G4" t="str">
        <v>Italy</v>
      </c>
      <c r="H4" t="str">
        <v>1934, 1938, 1982, 2006</v>
      </c>
    </row>
    <row r="5" spans="1:8">
      <c r="A5" s="2">
        <v>1950</v>
      </c>
      <c r="B5" s="2" t="s">
        <v>51</v>
      </c>
      <c r="D5" s="2" t="s">
        <v>48</v>
      </c>
      <c r="E5" s="2" t="s">
        <v>65</v>
      </c>
      <c r="G5" t="str">
        <v>West Germany</v>
      </c>
      <c r="H5" t="str">
        <v>1954, 1974, 1990</v>
      </c>
    </row>
    <row r="6" spans="1:8">
      <c r="A6" s="2">
        <v>1954</v>
      </c>
      <c r="B6" s="2" t="s">
        <v>48</v>
      </c>
      <c r="D6" s="2" t="s">
        <v>47</v>
      </c>
      <c r="E6" s="2" t="s">
        <v>64</v>
      </c>
      <c r="G6" t="str">
        <v>Brazil</v>
      </c>
      <c r="H6" t="str">
        <v>1958, 1962, 1970, 1994, 2002</v>
      </c>
    </row>
    <row r="7" spans="1:8">
      <c r="A7" s="2">
        <v>1958</v>
      </c>
      <c r="B7" s="2" t="s">
        <v>47</v>
      </c>
      <c r="D7" s="2" t="s">
        <v>49</v>
      </c>
      <c r="E7" s="2" t="s">
        <v>63</v>
      </c>
      <c r="G7" t="str">
        <v>Argentina</v>
      </c>
      <c r="H7" t="str">
        <v>1978, 1986</v>
      </c>
    </row>
    <row r="8" spans="1:8">
      <c r="A8" s="2">
        <v>1962</v>
      </c>
      <c r="B8" s="2" t="s">
        <v>47</v>
      </c>
      <c r="D8" s="2" t="s">
        <v>47</v>
      </c>
      <c r="E8" s="2" t="s">
        <v>62</v>
      </c>
      <c r="G8" t="str">
        <v>France</v>
      </c>
      <c r="H8" t="str">
        <v>1998, 2018</v>
      </c>
    </row>
    <row r="9" spans="1:8">
      <c r="A9" s="2">
        <v>1966</v>
      </c>
      <c r="B9" s="2" t="s">
        <v>61</v>
      </c>
      <c r="D9" s="2" t="s">
        <v>43</v>
      </c>
      <c r="E9" s="2" t="s">
        <v>60</v>
      </c>
    </row>
    <row r="10" spans="1:8">
      <c r="A10" s="2">
        <v>1970</v>
      </c>
      <c r="B10" s="2" t="s">
        <v>47</v>
      </c>
      <c r="D10" s="2"/>
    </row>
    <row r="11" spans="1:8">
      <c r="A11" s="2">
        <v>1974</v>
      </c>
      <c r="B11" s="2" t="s">
        <v>48</v>
      </c>
      <c r="D11" s="2"/>
    </row>
    <row r="12" spans="1:8">
      <c r="A12" s="2">
        <v>1978</v>
      </c>
      <c r="B12" s="2" t="s">
        <v>49</v>
      </c>
      <c r="D12" s="2"/>
    </row>
    <row r="13" spans="1:8">
      <c r="A13" s="2">
        <v>1982</v>
      </c>
      <c r="B13" s="2" t="s">
        <v>46</v>
      </c>
      <c r="D13" s="2"/>
    </row>
    <row r="14" spans="1:8">
      <c r="A14" s="2">
        <v>1986</v>
      </c>
      <c r="B14" s="2" t="s">
        <v>49</v>
      </c>
      <c r="D14" s="2"/>
    </row>
    <row r="15" spans="1:8">
      <c r="A15" s="2">
        <v>1990</v>
      </c>
      <c r="B15" s="2" t="s">
        <v>48</v>
      </c>
      <c r="D15" s="2"/>
    </row>
    <row r="16" spans="1:8">
      <c r="A16" s="2">
        <v>1994</v>
      </c>
      <c r="B16" s="2" t="s">
        <v>47</v>
      </c>
      <c r="D16" s="2"/>
    </row>
    <row r="17" spans="1:4">
      <c r="A17" s="2">
        <v>1998</v>
      </c>
      <c r="B17" s="2" t="s">
        <v>43</v>
      </c>
      <c r="D17" s="2"/>
    </row>
    <row r="18" spans="1:4">
      <c r="A18" s="2">
        <v>2002</v>
      </c>
      <c r="B18" s="2" t="s">
        <v>47</v>
      </c>
      <c r="D18" s="2"/>
    </row>
    <row r="19" spans="1:4">
      <c r="A19" s="2">
        <v>2006</v>
      </c>
      <c r="B19" s="2" t="s">
        <v>46</v>
      </c>
      <c r="D19" s="2"/>
    </row>
    <row r="20" spans="1:4">
      <c r="A20" s="2">
        <v>2010</v>
      </c>
      <c r="B20" s="2" t="s">
        <v>45</v>
      </c>
      <c r="D20" s="2"/>
    </row>
    <row r="21" spans="1:4">
      <c r="A21" s="2">
        <v>2014</v>
      </c>
      <c r="B21" s="2" t="s">
        <v>44</v>
      </c>
      <c r="D21" s="2"/>
    </row>
    <row r="22" spans="1:4">
      <c r="A22" s="2">
        <v>2018</v>
      </c>
      <c r="B22" s="2" t="s">
        <v>43</v>
      </c>
      <c r="D22" s="2"/>
    </row>
  </sheetData>
  <mergeCells count="1">
    <mergeCell ref="G1:H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490E3-EED1-4341-A768-D732DB934E56}">
  <sheetPr>
    <tabColor rgb="FF00B050"/>
  </sheetPr>
  <dimension ref="A1:F22"/>
  <sheetViews>
    <sheetView workbookViewId="0">
      <selection activeCell="E18" sqref="E18"/>
    </sheetView>
  </sheetViews>
  <sheetFormatPr defaultRowHeight="14.4"/>
  <cols>
    <col min="2" max="3" width="16.109375" customWidth="1"/>
    <col min="4" max="4" width="16.44140625" customWidth="1"/>
    <col min="5" max="5" width="20.44140625" customWidth="1"/>
    <col min="6" max="6" width="19.88671875" bestFit="1" customWidth="1"/>
  </cols>
  <sheetData>
    <row r="1" spans="1:6">
      <c r="A1" s="51" t="s">
        <v>59</v>
      </c>
      <c r="B1" s="51" t="s">
        <v>68</v>
      </c>
      <c r="C1" s="50" t="s">
        <v>69</v>
      </c>
      <c r="E1" s="49" t="s">
        <v>11</v>
      </c>
      <c r="F1" s="48"/>
    </row>
    <row r="2" spans="1:6">
      <c r="A2" s="2">
        <v>1986</v>
      </c>
      <c r="B2" s="2" t="s">
        <v>49</v>
      </c>
      <c r="C2" s="37">
        <f t="shared" ref="C2:C22" si="0">IF(B2=B3,A2-A3,"N/A")</f>
        <v>8</v>
      </c>
      <c r="E2" s="47" t="s">
        <v>68</v>
      </c>
      <c r="F2" s="47" t="s">
        <v>67</v>
      </c>
    </row>
    <row r="3" spans="1:6">
      <c r="A3" s="2">
        <v>1978</v>
      </c>
      <c r="B3" s="2" t="s">
        <v>49</v>
      </c>
      <c r="C3" s="37" t="str">
        <f t="shared" si="0"/>
        <v>N/A</v>
      </c>
      <c r="E3" s="2" t="s">
        <v>49</v>
      </c>
      <c r="F3" s="2">
        <v>8</v>
      </c>
    </row>
    <row r="4" spans="1:6">
      <c r="A4" s="2">
        <v>2002</v>
      </c>
      <c r="B4" s="2" t="s">
        <v>47</v>
      </c>
      <c r="C4" s="37">
        <f t="shared" si="0"/>
        <v>8</v>
      </c>
      <c r="E4" s="2" t="s">
        <v>47</v>
      </c>
      <c r="F4" s="2">
        <v>11</v>
      </c>
    </row>
    <row r="5" spans="1:6">
      <c r="A5" s="2">
        <v>1994</v>
      </c>
      <c r="B5" s="2" t="s">
        <v>47</v>
      </c>
      <c r="C5" s="37">
        <f t="shared" si="0"/>
        <v>24</v>
      </c>
      <c r="E5" s="2" t="s">
        <v>48</v>
      </c>
      <c r="F5" s="2">
        <v>18</v>
      </c>
    </row>
    <row r="6" spans="1:6">
      <c r="A6" s="2">
        <v>1970</v>
      </c>
      <c r="B6" s="2" t="s">
        <v>47</v>
      </c>
      <c r="C6" s="37">
        <f t="shared" si="0"/>
        <v>8</v>
      </c>
      <c r="E6" s="2" t="s">
        <v>43</v>
      </c>
      <c r="F6" s="2">
        <v>20</v>
      </c>
    </row>
    <row r="7" spans="1:6">
      <c r="A7" s="2">
        <v>1962</v>
      </c>
      <c r="B7" s="2" t="s">
        <v>47</v>
      </c>
      <c r="C7" s="37">
        <f t="shared" si="0"/>
        <v>4</v>
      </c>
      <c r="E7" s="2" t="s">
        <v>51</v>
      </c>
      <c r="F7" s="2">
        <v>20</v>
      </c>
    </row>
    <row r="8" spans="1:6">
      <c r="A8" s="2">
        <v>1958</v>
      </c>
      <c r="B8" s="2" t="s">
        <v>47</v>
      </c>
      <c r="C8" s="37" t="str">
        <f t="shared" si="0"/>
        <v>N/A</v>
      </c>
      <c r="E8" s="2" t="s">
        <v>46</v>
      </c>
      <c r="F8" s="2">
        <v>24</v>
      </c>
    </row>
    <row r="9" spans="1:6">
      <c r="A9" s="2">
        <v>1966</v>
      </c>
      <c r="B9" s="2" t="s">
        <v>61</v>
      </c>
      <c r="C9" s="37" t="str">
        <f t="shared" si="0"/>
        <v>N/A</v>
      </c>
    </row>
    <row r="10" spans="1:6">
      <c r="A10" s="2">
        <v>2018</v>
      </c>
      <c r="B10" s="2" t="s">
        <v>43</v>
      </c>
      <c r="C10" s="37">
        <f t="shared" si="0"/>
        <v>20</v>
      </c>
    </row>
    <row r="11" spans="1:6">
      <c r="A11" s="2">
        <v>1998</v>
      </c>
      <c r="B11" s="2" t="s">
        <v>43</v>
      </c>
      <c r="C11" s="37" t="str">
        <f t="shared" si="0"/>
        <v>N/A</v>
      </c>
      <c r="E11" s="107" t="s">
        <v>295</v>
      </c>
      <c r="F11" s="107"/>
    </row>
    <row r="12" spans="1:6">
      <c r="A12" s="2">
        <v>2014</v>
      </c>
      <c r="B12" s="2" t="s">
        <v>44</v>
      </c>
      <c r="C12" s="37" t="str">
        <f t="shared" si="0"/>
        <v>N/A</v>
      </c>
      <c r="E12" s="47" t="s">
        <v>68</v>
      </c>
      <c r="F12" s="47" t="s">
        <v>67</v>
      </c>
    </row>
    <row r="13" spans="1:6">
      <c r="A13" s="2">
        <v>2006</v>
      </c>
      <c r="B13" s="2" t="s">
        <v>46</v>
      </c>
      <c r="C13" s="37">
        <f t="shared" si="0"/>
        <v>24</v>
      </c>
      <c r="E13" s="2" t="str" cm="1">
        <f t="array" ref="E13:E18">_xlfn.LET(
_xlpm.c,_xlfn._xlws.FILTER(B2:B22,C2:C22&lt;&gt;"N/A"),
_xlfn.UNIQUE(_xlpm.c))</f>
        <v>Argentina</v>
      </c>
      <c r="F13" s="37" cm="1">
        <f t="array" ref="F13">AVERAGE(_xlfn._xlws.FILTER($C$2:$C$22,$B$2:$B$22=E13))</f>
        <v>8</v>
      </c>
    </row>
    <row r="14" spans="1:6">
      <c r="A14" s="2">
        <v>1982</v>
      </c>
      <c r="B14" s="2" t="s">
        <v>46</v>
      </c>
      <c r="C14" s="37">
        <f t="shared" si="0"/>
        <v>44</v>
      </c>
      <c r="E14" s="2" t="str">
        <v>Brazil</v>
      </c>
      <c r="F14" s="37" cm="1">
        <f t="array" ref="F14">AVERAGE(_xlfn._xlws.FILTER($C$2:$C$22,$B$2:$B$22=E14))</f>
        <v>11</v>
      </c>
    </row>
    <row r="15" spans="1:6">
      <c r="A15" s="2">
        <v>1938</v>
      </c>
      <c r="B15" s="2" t="s">
        <v>46</v>
      </c>
      <c r="C15" s="37">
        <f t="shared" si="0"/>
        <v>4</v>
      </c>
      <c r="E15" s="2" t="str">
        <v>France</v>
      </c>
      <c r="F15" s="37" cm="1">
        <f t="array" ref="F15">AVERAGE(_xlfn._xlws.FILTER($C$2:$C$22,$B$2:$B$22=E15))</f>
        <v>20</v>
      </c>
    </row>
    <row r="16" spans="1:6">
      <c r="A16" s="2">
        <v>1934</v>
      </c>
      <c r="B16" s="2" t="s">
        <v>46</v>
      </c>
      <c r="C16" s="37" t="str">
        <f t="shared" si="0"/>
        <v>N/A</v>
      </c>
      <c r="E16" s="2" t="str">
        <v>Italy</v>
      </c>
      <c r="F16" s="37" cm="1">
        <f t="array" ref="F16">AVERAGE(_xlfn._xlws.FILTER($C$2:$C$22,$B$2:$B$22=E16))</f>
        <v>24</v>
      </c>
    </row>
    <row r="17" spans="1:6">
      <c r="A17" s="2">
        <v>2010</v>
      </c>
      <c r="B17" s="2" t="s">
        <v>45</v>
      </c>
      <c r="C17" s="37" t="str">
        <f t="shared" si="0"/>
        <v>N/A</v>
      </c>
      <c r="E17" s="2" t="str">
        <v>Uruguay</v>
      </c>
      <c r="F17" s="37" cm="1">
        <f t="array" ref="F17">AVERAGE(_xlfn._xlws.FILTER($C$2:$C$22,$B$2:$B$22=E17))</f>
        <v>20</v>
      </c>
    </row>
    <row r="18" spans="1:6">
      <c r="A18" s="2">
        <v>1950</v>
      </c>
      <c r="B18" s="2" t="s">
        <v>51</v>
      </c>
      <c r="C18" s="37">
        <f t="shared" si="0"/>
        <v>20</v>
      </c>
      <c r="E18" s="2" t="str">
        <v>West Germany</v>
      </c>
      <c r="F18" s="37" cm="1">
        <f t="array" ref="F18">AVERAGE(_xlfn._xlws.FILTER($C$2:$C$22,$B$2:$B$22=E18))</f>
        <v>18</v>
      </c>
    </row>
    <row r="19" spans="1:6">
      <c r="A19" s="2">
        <v>1930</v>
      </c>
      <c r="B19" s="2" t="s">
        <v>51</v>
      </c>
      <c r="C19" s="37" t="str">
        <f t="shared" si="0"/>
        <v>N/A</v>
      </c>
      <c r="F19" s="1"/>
    </row>
    <row r="20" spans="1:6">
      <c r="A20" s="2">
        <v>1990</v>
      </c>
      <c r="B20" s="2" t="s">
        <v>48</v>
      </c>
      <c r="C20" s="37">
        <f t="shared" si="0"/>
        <v>16</v>
      </c>
      <c r="F20" s="1"/>
    </row>
    <row r="21" spans="1:6">
      <c r="A21" s="2">
        <v>1974</v>
      </c>
      <c r="B21" s="2" t="s">
        <v>48</v>
      </c>
      <c r="C21" s="37">
        <f t="shared" si="0"/>
        <v>20</v>
      </c>
      <c r="F21" s="1"/>
    </row>
    <row r="22" spans="1:6">
      <c r="A22" s="2">
        <v>1954</v>
      </c>
      <c r="B22" s="2" t="s">
        <v>48</v>
      </c>
      <c r="C22" s="37" t="str">
        <f t="shared" si="0"/>
        <v>N/A</v>
      </c>
    </row>
  </sheetData>
  <mergeCells count="1">
    <mergeCell ref="E11:F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99AB-61EE-4305-B8E1-4FF3AA1526D9}">
  <sheetPr>
    <tabColor rgb="FF00B050"/>
  </sheetPr>
  <dimension ref="A1:K22"/>
  <sheetViews>
    <sheetView workbookViewId="0">
      <selection activeCell="G3" sqref="G3"/>
    </sheetView>
  </sheetViews>
  <sheetFormatPr defaultRowHeight="14.4"/>
  <cols>
    <col min="1" max="1" width="6.88671875" bestFit="1" customWidth="1"/>
    <col min="2" max="2" width="13.33203125" bestFit="1" customWidth="1"/>
    <col min="3" max="3" width="5.44140625" bestFit="1" customWidth="1"/>
    <col min="4" max="4" width="17.88671875" customWidth="1"/>
    <col min="5" max="5" width="8.5546875" customWidth="1"/>
    <col min="6" max="6" width="7.44140625" customWidth="1"/>
    <col min="7" max="7" width="14.109375" bestFit="1" customWidth="1"/>
    <col min="10" max="11" width="14.109375" bestFit="1" customWidth="1"/>
  </cols>
  <sheetData>
    <row r="1" spans="1:11">
      <c r="A1" s="57" t="s">
        <v>59</v>
      </c>
      <c r="B1" s="57" t="s">
        <v>68</v>
      </c>
      <c r="C1" s="57" t="s">
        <v>110</v>
      </c>
      <c r="D1" s="57" t="s">
        <v>109</v>
      </c>
      <c r="G1" s="49" t="s">
        <v>11</v>
      </c>
      <c r="H1" s="48"/>
      <c r="J1" s="56" t="s">
        <v>11</v>
      </c>
      <c r="K1" s="55"/>
    </row>
    <row r="2" spans="1:11">
      <c r="A2" t="s">
        <v>108</v>
      </c>
      <c r="B2" t="s">
        <v>51</v>
      </c>
      <c r="C2" t="s">
        <v>71</v>
      </c>
      <c r="D2" t="s">
        <v>49</v>
      </c>
      <c r="E2" t="str" cm="1">
        <f t="array" ref="E2:E22">_xlfn.TEXTBEFORE(C2:C22,"–")</f>
        <v>4</v>
      </c>
      <c r="G2" s="54" t="s">
        <v>107</v>
      </c>
      <c r="H2" s="54" t="s">
        <v>106</v>
      </c>
      <c r="J2" s="50" t="s">
        <v>107</v>
      </c>
      <c r="K2" s="50" t="s">
        <v>106</v>
      </c>
    </row>
    <row r="3" spans="1:11">
      <c r="A3" t="s">
        <v>105</v>
      </c>
      <c r="B3" t="s">
        <v>46</v>
      </c>
      <c r="C3" t="s">
        <v>91</v>
      </c>
      <c r="D3" t="s">
        <v>97</v>
      </c>
      <c r="E3" t="str">
        <v>2</v>
      </c>
      <c r="G3" t="s">
        <v>47</v>
      </c>
      <c r="H3">
        <v>15</v>
      </c>
      <c r="J3" s="2" t="str" cm="1">
        <f t="array" ref="J3:K10">_xlfn.LET(
_xlpm.winner,B2:B22,
_xlpm.runrup,D2:D22,
_xlpm.score,C2:C22,
_xlpm.wnrSc, --_xlfn.TEXTBEFORE(_xlpm.score,"–"),
_xlpm.rnSc, --_xlfn.TEXTAFTER(_xlpm.score,"–"),
_xlpm.tabl, _xlfn.HSTACK(_xlfn.VSTACK(_xlpm.winner,_xlpm.runrup),_xlfn.VSTACK(_xlpm.wnrSc,_xlpm.rnSc)),
_xlpm.un, _xlfn.UNIQUE(_xlfn.CHOOSECOLS(_xlpm.tabl,1)),
_xlpm.summing, _xlfn.MAP(_xlpm.un, _xlfn.LAMBDA(_xlpm.x,SUM(IF(_xlpm.x=_xlfn.CHOOSECOLS(_xlpm.tabl,1),_xlfn.CHOOSECOLS(_xlpm.tabl,2),"")))),
_xlpm.stacking, _xlfn._xlws.SORT(_xlfn.HSTACK(_xlpm.un,_xlpm.summing),2,-1),
_xlpm.largF, LARGE(_xlfn.UNIQUE(_xlfn.CHOOSECOLS(_xlpm.stacking,2)),5),
_xlpm.smtch, _xlfn.XMATCH(_xlpm.largF,_xlfn.CHOOSECOLS(_xlpm.stacking,2),0,-1),
_xlpm.final, _xlfn.TAKE(_xlpm.stacking,_xlpm.smtch),
_xlpm.final)</f>
        <v>Brazil</v>
      </c>
      <c r="K3" s="2">
        <v>15</v>
      </c>
    </row>
    <row r="4" spans="1:11">
      <c r="A4" t="s">
        <v>104</v>
      </c>
      <c r="B4" t="s">
        <v>46</v>
      </c>
      <c r="C4" t="s">
        <v>71</v>
      </c>
      <c r="D4" t="s">
        <v>93</v>
      </c>
      <c r="E4" t="str">
        <v>4</v>
      </c>
      <c r="G4" t="s">
        <v>46</v>
      </c>
      <c r="H4">
        <v>11</v>
      </c>
      <c r="J4" s="2" t="str">
        <v>Italy</v>
      </c>
      <c r="K4" s="2">
        <v>11</v>
      </c>
    </row>
    <row r="5" spans="1:11">
      <c r="A5" t="s">
        <v>103</v>
      </c>
      <c r="B5" t="s">
        <v>51</v>
      </c>
      <c r="C5" s="52" t="s">
        <v>91</v>
      </c>
      <c r="D5" t="s">
        <v>47</v>
      </c>
      <c r="E5" t="str">
        <v>2</v>
      </c>
      <c r="G5" t="s">
        <v>48</v>
      </c>
      <c r="H5">
        <v>11</v>
      </c>
      <c r="J5" s="2" t="str">
        <v>West Germany</v>
      </c>
      <c r="K5" s="2">
        <v>11</v>
      </c>
    </row>
    <row r="6" spans="1:11">
      <c r="A6" t="s">
        <v>102</v>
      </c>
      <c r="B6" t="s">
        <v>48</v>
      </c>
      <c r="C6" t="s">
        <v>86</v>
      </c>
      <c r="D6" t="s">
        <v>93</v>
      </c>
      <c r="E6" t="str">
        <v>3</v>
      </c>
      <c r="G6" t="s">
        <v>49</v>
      </c>
      <c r="H6">
        <v>8</v>
      </c>
      <c r="J6" s="2" t="str">
        <v>Argentina</v>
      </c>
      <c r="K6" s="2">
        <v>8</v>
      </c>
    </row>
    <row r="7" spans="1:11">
      <c r="A7" t="s">
        <v>101</v>
      </c>
      <c r="B7" t="s">
        <v>47</v>
      </c>
      <c r="C7" t="s">
        <v>100</v>
      </c>
      <c r="D7" t="s">
        <v>99</v>
      </c>
      <c r="E7" t="str">
        <v>5</v>
      </c>
      <c r="G7" t="s">
        <v>43</v>
      </c>
      <c r="H7">
        <v>8</v>
      </c>
      <c r="J7" s="2" t="str">
        <v>France</v>
      </c>
      <c r="K7" s="2">
        <v>8</v>
      </c>
    </row>
    <row r="8" spans="1:11">
      <c r="A8" t="s">
        <v>98</v>
      </c>
      <c r="B8" t="s">
        <v>47</v>
      </c>
      <c r="C8" t="s">
        <v>88</v>
      </c>
      <c r="D8" t="s">
        <v>97</v>
      </c>
      <c r="E8" t="str">
        <v>3</v>
      </c>
      <c r="G8" t="s">
        <v>51</v>
      </c>
      <c r="H8">
        <v>6</v>
      </c>
      <c r="J8" s="2" t="str">
        <v>Uruguay</v>
      </c>
      <c r="K8" s="2">
        <v>6</v>
      </c>
    </row>
    <row r="9" spans="1:11">
      <c r="A9" t="s">
        <v>96</v>
      </c>
      <c r="B9" t="s">
        <v>61</v>
      </c>
      <c r="C9" t="s">
        <v>71</v>
      </c>
      <c r="D9" t="s">
        <v>48</v>
      </c>
      <c r="E9" t="str">
        <v>4</v>
      </c>
      <c r="G9" t="s">
        <v>61</v>
      </c>
      <c r="H9">
        <v>4</v>
      </c>
      <c r="J9" s="2" t="str">
        <v>England</v>
      </c>
      <c r="K9" s="2">
        <v>4</v>
      </c>
    </row>
    <row r="10" spans="1:11">
      <c r="A10" t="s">
        <v>95</v>
      </c>
      <c r="B10" t="s">
        <v>47</v>
      </c>
      <c r="C10" t="s">
        <v>94</v>
      </c>
      <c r="D10" t="s">
        <v>46</v>
      </c>
      <c r="E10" t="str">
        <v>4</v>
      </c>
      <c r="G10" t="s">
        <v>93</v>
      </c>
      <c r="H10">
        <v>4</v>
      </c>
      <c r="J10" s="2" t="str">
        <v>Hungary</v>
      </c>
      <c r="K10" s="2">
        <v>4</v>
      </c>
    </row>
    <row r="11" spans="1:11">
      <c r="A11" t="s">
        <v>92</v>
      </c>
      <c r="B11" t="s">
        <v>48</v>
      </c>
      <c r="C11" t="s">
        <v>91</v>
      </c>
      <c r="D11" t="s">
        <v>75</v>
      </c>
      <c r="E11" t="str">
        <v>2</v>
      </c>
    </row>
    <row r="12" spans="1:11">
      <c r="A12" t="s">
        <v>90</v>
      </c>
      <c r="B12" t="s">
        <v>49</v>
      </c>
      <c r="C12" t="s">
        <v>88</v>
      </c>
      <c r="D12" t="s">
        <v>75</v>
      </c>
      <c r="E12" t="str">
        <v>3</v>
      </c>
    </row>
    <row r="13" spans="1:11">
      <c r="A13" t="s">
        <v>89</v>
      </c>
      <c r="B13" t="s">
        <v>46</v>
      </c>
      <c r="C13" t="s">
        <v>88</v>
      </c>
      <c r="D13" t="s">
        <v>48</v>
      </c>
      <c r="E13" t="str">
        <v>3</v>
      </c>
    </row>
    <row r="14" spans="1:11">
      <c r="A14" t="s">
        <v>87</v>
      </c>
      <c r="B14" t="s">
        <v>49</v>
      </c>
      <c r="C14" t="s">
        <v>86</v>
      </c>
      <c r="D14" t="s">
        <v>48</v>
      </c>
      <c r="E14" t="str">
        <v>3</v>
      </c>
    </row>
    <row r="15" spans="1:11">
      <c r="A15" t="s">
        <v>85</v>
      </c>
      <c r="B15" t="s">
        <v>48</v>
      </c>
      <c r="C15" t="s">
        <v>73</v>
      </c>
      <c r="D15" t="s">
        <v>49</v>
      </c>
      <c r="E15" t="str">
        <v>1</v>
      </c>
    </row>
    <row r="16" spans="1:11">
      <c r="A16" t="s">
        <v>84</v>
      </c>
      <c r="B16" t="s">
        <v>47</v>
      </c>
      <c r="C16" t="s">
        <v>83</v>
      </c>
      <c r="D16" t="s">
        <v>46</v>
      </c>
      <c r="E16" t="str">
        <v>0</v>
      </c>
    </row>
    <row r="17" spans="1:5">
      <c r="A17" t="s">
        <v>82</v>
      </c>
      <c r="B17" t="s">
        <v>43</v>
      </c>
      <c r="C17" t="s">
        <v>81</v>
      </c>
      <c r="D17" t="s">
        <v>47</v>
      </c>
      <c r="E17" t="str">
        <v>3</v>
      </c>
    </row>
    <row r="18" spans="1:5">
      <c r="A18" t="s">
        <v>80</v>
      </c>
      <c r="B18" t="s">
        <v>47</v>
      </c>
      <c r="C18" t="s">
        <v>79</v>
      </c>
      <c r="D18" t="s">
        <v>44</v>
      </c>
      <c r="E18" t="str">
        <v>2</v>
      </c>
    </row>
    <row r="19" spans="1:5">
      <c r="A19" t="s">
        <v>78</v>
      </c>
      <c r="B19" t="s">
        <v>46</v>
      </c>
      <c r="C19" t="s">
        <v>77</v>
      </c>
      <c r="D19" t="s">
        <v>43</v>
      </c>
      <c r="E19" t="str">
        <v>1</v>
      </c>
    </row>
    <row r="20" spans="1:5">
      <c r="A20" t="s">
        <v>76</v>
      </c>
      <c r="B20" t="s">
        <v>45</v>
      </c>
      <c r="C20" t="s">
        <v>73</v>
      </c>
      <c r="D20" t="s">
        <v>75</v>
      </c>
      <c r="E20" t="str">
        <v>1</v>
      </c>
    </row>
    <row r="21" spans="1:5">
      <c r="A21" t="s">
        <v>74</v>
      </c>
      <c r="B21" t="s">
        <v>44</v>
      </c>
      <c r="C21" t="s">
        <v>73</v>
      </c>
      <c r="D21" t="s">
        <v>49</v>
      </c>
      <c r="E21" t="str">
        <v>1</v>
      </c>
    </row>
    <row r="22" spans="1:5">
      <c r="A22" t="s">
        <v>72</v>
      </c>
      <c r="B22" t="s">
        <v>43</v>
      </c>
      <c r="C22" t="s">
        <v>71</v>
      </c>
      <c r="D22" t="s">
        <v>70</v>
      </c>
      <c r="E22" t="str">
        <v>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D5B0-1EC2-486F-9D8A-B0E242BF1519}">
  <sheetPr>
    <tabColor rgb="FF00B050"/>
  </sheetPr>
  <dimension ref="B1:I24"/>
  <sheetViews>
    <sheetView zoomScale="84" workbookViewId="0">
      <selection activeCell="G3" sqref="G3"/>
    </sheetView>
  </sheetViews>
  <sheetFormatPr defaultRowHeight="14.4"/>
  <cols>
    <col min="3" max="3" width="103.5546875" bestFit="1" customWidth="1"/>
    <col min="5" max="5" width="9.109375" bestFit="1" customWidth="1"/>
  </cols>
  <sheetData>
    <row r="1" spans="2:9" ht="15" thickBot="1"/>
    <row r="2" spans="2:9" s="62" customFormat="1">
      <c r="B2" s="51" t="s">
        <v>59</v>
      </c>
      <c r="C2" s="51" t="s">
        <v>138</v>
      </c>
      <c r="E2" s="66" t="s">
        <v>11</v>
      </c>
      <c r="F2" s="65"/>
      <c r="H2" s="64" t="s">
        <v>11</v>
      </c>
      <c r="I2" s="63"/>
    </row>
    <row r="3" spans="2:9" ht="15" thickBot="1">
      <c r="B3" s="2">
        <v>1930</v>
      </c>
      <c r="C3" s="2" t="s">
        <v>137</v>
      </c>
      <c r="E3" s="61" t="s">
        <v>136</v>
      </c>
      <c r="F3" s="60" t="s">
        <v>135</v>
      </c>
      <c r="H3" s="59" t="s">
        <v>136</v>
      </c>
      <c r="I3" s="58" t="s">
        <v>135</v>
      </c>
    </row>
    <row r="4" spans="2:9">
      <c r="B4" s="2">
        <v>1934</v>
      </c>
      <c r="C4" s="2" t="s">
        <v>134</v>
      </c>
      <c r="E4" s="97" t="s">
        <v>133</v>
      </c>
      <c r="F4" s="98">
        <v>11</v>
      </c>
      <c r="H4" s="97" t="str" cm="1">
        <f t="array" ref="H4:I7">_xlfn.LET(
_xlpm.concat,_xlfn.CONCAT(C3:C24&amp;", "),
_xlpm.spliting, LOWER(_xlfn.TEXTSPLIT(_xlpm.concat,", ")),
_xlpm.starting, _xlfn._xlws.FILTER(TRANSPOSE(LEFT(_xlpm.spliting,1)),TRANSPOSE(LEFT(_xlpm.spliting,1))&lt;&gt;""),
_xlpm.uniq,_xlfn.UNIQUE(TRANSPOSE(LEFT(_xlpm.spliting,1))),
_xlpm.summing, _xlfn.MAP(_xlpm.uniq, _xlfn.LAMBDA(_xlpm.x, SUM(IF(_xlpm.x=_xlpm.starting,1,0)))),
_xlpm.sorting, _xlfn._xlws.SORT(_xlfn.HSTACK(_xlpm.uniq,_xlpm.summing),2,-1),
_xlpm.tpthree, LARGE(_xlfn.UNIQUE(_xlfn.CHOOSECOLS(_xlpm.sorting,2)),3),
_xlpm.xmtch, _xlfn.XMATCH(_xlpm.tpthree, _xlfn.CHOOSECOLS(_xlpm.sorting,2),0,-1),
_xlpm.taking, _xlfn.TAKE(_xlpm.sorting,_xlpm.xmtch),
_xlpm.taking)</f>
        <v>s</v>
      </c>
      <c r="I4" s="98">
        <v>11</v>
      </c>
    </row>
    <row r="5" spans="2:9">
      <c r="B5" s="2">
        <v>1938</v>
      </c>
      <c r="C5" s="2" t="s">
        <v>132</v>
      </c>
      <c r="E5" s="99" t="s">
        <v>131</v>
      </c>
      <c r="F5" s="100">
        <v>10</v>
      </c>
      <c r="H5" s="99" t="str">
        <v>c</v>
      </c>
      <c r="I5" s="100">
        <v>9</v>
      </c>
    </row>
    <row r="6" spans="2:9">
      <c r="B6" s="2">
        <v>1950</v>
      </c>
      <c r="C6" s="2" t="s">
        <v>61</v>
      </c>
      <c r="E6" s="99" t="s">
        <v>130</v>
      </c>
      <c r="F6" s="100">
        <v>6</v>
      </c>
      <c r="H6" s="99" t="str">
        <v>i</v>
      </c>
      <c r="I6" s="100">
        <v>6</v>
      </c>
    </row>
    <row r="7" spans="2:9" ht="15" thickBot="1">
      <c r="B7" s="2">
        <v>1954</v>
      </c>
      <c r="C7" s="2" t="s">
        <v>129</v>
      </c>
      <c r="E7" s="101" t="s">
        <v>128</v>
      </c>
      <c r="F7" s="102">
        <v>6</v>
      </c>
      <c r="H7" s="101" t="str">
        <v>n</v>
      </c>
      <c r="I7" s="102">
        <v>6</v>
      </c>
    </row>
    <row r="8" spans="2:9">
      <c r="B8" s="2">
        <v>1958</v>
      </c>
      <c r="C8" s="2" t="s">
        <v>127</v>
      </c>
    </row>
    <row r="9" spans="2:9">
      <c r="B9" s="2">
        <v>1962</v>
      </c>
      <c r="C9" s="2" t="s">
        <v>126</v>
      </c>
    </row>
    <row r="10" spans="2:9">
      <c r="B10" s="2">
        <v>1966</v>
      </c>
      <c r="C10" s="2" t="s">
        <v>125</v>
      </c>
    </row>
    <row r="11" spans="2:9">
      <c r="B11" s="2">
        <v>1970</v>
      </c>
      <c r="C11" s="2" t="s">
        <v>124</v>
      </c>
    </row>
    <row r="12" spans="2:9">
      <c r="B12" s="2">
        <v>1974</v>
      </c>
      <c r="C12" s="2" t="s">
        <v>123</v>
      </c>
    </row>
    <row r="13" spans="2:9">
      <c r="B13" s="2">
        <v>1978</v>
      </c>
      <c r="C13" s="2" t="s">
        <v>122</v>
      </c>
    </row>
    <row r="14" spans="2:9">
      <c r="B14" s="2">
        <v>1982</v>
      </c>
      <c r="C14" s="2" t="s">
        <v>121</v>
      </c>
    </row>
    <row r="15" spans="2:9">
      <c r="B15" s="2">
        <v>1986</v>
      </c>
      <c r="C15" s="2" t="s">
        <v>120</v>
      </c>
    </row>
    <row r="16" spans="2:9">
      <c r="B16" s="2">
        <v>1990</v>
      </c>
      <c r="C16" s="2" t="s">
        <v>119</v>
      </c>
    </row>
    <row r="17" spans="2:3">
      <c r="B17" s="2">
        <v>1994</v>
      </c>
      <c r="C17" s="2" t="s">
        <v>118</v>
      </c>
    </row>
    <row r="18" spans="2:3">
      <c r="B18" s="2">
        <v>1998</v>
      </c>
      <c r="C18" s="2" t="s">
        <v>117</v>
      </c>
    </row>
    <row r="19" spans="2:3">
      <c r="B19" s="2">
        <v>2002</v>
      </c>
      <c r="C19" s="2" t="s">
        <v>116</v>
      </c>
    </row>
    <row r="20" spans="2:3">
      <c r="B20" s="2">
        <v>2006</v>
      </c>
      <c r="C20" s="2" t="s">
        <v>115</v>
      </c>
    </row>
    <row r="21" spans="2:3">
      <c r="B21" s="2">
        <v>2010</v>
      </c>
      <c r="C21" s="2" t="s">
        <v>114</v>
      </c>
    </row>
    <row r="22" spans="2:3">
      <c r="B22" s="2">
        <v>2014</v>
      </c>
      <c r="C22" s="2" t="s">
        <v>113</v>
      </c>
    </row>
    <row r="23" spans="2:3">
      <c r="B23" s="2">
        <v>2018</v>
      </c>
      <c r="C23" s="2" t="s">
        <v>112</v>
      </c>
    </row>
    <row r="24" spans="2:3">
      <c r="B24" s="2">
        <v>2022</v>
      </c>
      <c r="C24" s="2" t="s">
        <v>111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ADFE-14E8-481C-A5E7-04D9419CE0A7}">
  <sheetPr>
    <tabColor rgb="FF00B050"/>
  </sheetPr>
  <dimension ref="A1:R25"/>
  <sheetViews>
    <sheetView workbookViewId="0">
      <selection activeCell="G3" sqref="G3"/>
    </sheetView>
  </sheetViews>
  <sheetFormatPr defaultRowHeight="14.4"/>
  <cols>
    <col min="1" max="1" width="16.44140625" customWidth="1"/>
    <col min="2" max="3" width="11.109375" customWidth="1"/>
    <col min="7" max="7" width="16.44140625" customWidth="1"/>
    <col min="9" max="10" width="10.109375" bestFit="1" customWidth="1"/>
  </cols>
  <sheetData>
    <row r="1" spans="1:18">
      <c r="B1" s="45" t="s">
        <v>11</v>
      </c>
      <c r="C1" s="73"/>
    </row>
    <row r="2" spans="1:18">
      <c r="A2" s="72" t="s">
        <v>157</v>
      </c>
      <c r="B2" s="71" t="s">
        <v>140</v>
      </c>
      <c r="C2" s="71" t="s">
        <v>139</v>
      </c>
      <c r="D2" s="71" t="s">
        <v>156</v>
      </c>
    </row>
    <row r="3" spans="1:18">
      <c r="A3" t="s">
        <v>155</v>
      </c>
      <c r="B3" s="69">
        <v>123</v>
      </c>
      <c r="C3" s="69">
        <v>456</v>
      </c>
      <c r="D3" cm="1">
        <f t="array" ref="D3:D12">LEN(A3:A12)</f>
        <v>10</v>
      </c>
      <c r="G3" s="31" t="s">
        <v>32</v>
      </c>
      <c r="H3" s="31">
        <v>1</v>
      </c>
    </row>
    <row r="4" spans="1:18">
      <c r="A4" t="s">
        <v>154</v>
      </c>
      <c r="B4" s="69">
        <v>8</v>
      </c>
      <c r="C4" s="69">
        <v>99</v>
      </c>
      <c r="D4">
        <v>9</v>
      </c>
    </row>
    <row r="5" spans="1:18">
      <c r="A5" t="s">
        <v>153</v>
      </c>
      <c r="B5" s="69"/>
      <c r="C5" s="69">
        <v>8938</v>
      </c>
      <c r="D5">
        <v>6</v>
      </c>
      <c r="G5" t="str" cm="1">
        <f t="array" ref="G5">INDEX(A3:A12,H3)</f>
        <v>Ex123el456</v>
      </c>
    </row>
    <row r="6" spans="1:18">
      <c r="A6" t="s">
        <v>152</v>
      </c>
      <c r="B6" s="69">
        <v>575</v>
      </c>
      <c r="C6" s="69">
        <v>600</v>
      </c>
      <c r="D6">
        <v>12</v>
      </c>
      <c r="F6" t="s">
        <v>151</v>
      </c>
      <c r="G6" s="70" cm="1">
        <f t="array" ref="G6:R6">_xlfn.SEQUENCE(,MAX(_xlfn.ANCHORARRAY(D3)))</f>
        <v>1</v>
      </c>
      <c r="H6" s="70">
        <v>2</v>
      </c>
      <c r="I6" s="70">
        <v>3</v>
      </c>
      <c r="J6" s="70">
        <v>4</v>
      </c>
      <c r="K6" s="70">
        <v>5</v>
      </c>
      <c r="L6" s="70">
        <v>6</v>
      </c>
      <c r="M6" s="70">
        <v>7</v>
      </c>
      <c r="N6" s="70">
        <v>8</v>
      </c>
      <c r="O6" s="70">
        <v>9</v>
      </c>
      <c r="P6" s="70">
        <v>10</v>
      </c>
      <c r="Q6" s="70">
        <v>11</v>
      </c>
      <c r="R6" s="70">
        <v>12</v>
      </c>
    </row>
    <row r="7" spans="1:18">
      <c r="A7" t="s">
        <v>150</v>
      </c>
      <c r="B7" s="69">
        <v>12</v>
      </c>
      <c r="C7" s="69">
        <v>234</v>
      </c>
      <c r="D7">
        <v>9</v>
      </c>
      <c r="F7" t="s">
        <v>29</v>
      </c>
      <c r="G7" s="37" t="str" cm="1">
        <f t="array" ref="G7:R7">_xlfn.LET(
_xlpm.value,MID(G5,_xlfn.SEQUENCE(,MAX(_xlfn.ANCHORARRAY(D3))),1),
IFERROR(--_xlpm.value,_xlpm.value))</f>
        <v>E</v>
      </c>
      <c r="H7" s="37" t="str">
        <v>x</v>
      </c>
      <c r="I7" s="37">
        <v>1</v>
      </c>
      <c r="J7" s="37">
        <v>2</v>
      </c>
      <c r="K7" s="37">
        <v>3</v>
      </c>
      <c r="L7" s="37" t="str">
        <v>e</v>
      </c>
      <c r="M7" s="37" t="str">
        <v>l</v>
      </c>
      <c r="N7" s="37">
        <v>4</v>
      </c>
      <c r="O7" s="37">
        <v>5</v>
      </c>
      <c r="P7" s="37">
        <v>6</v>
      </c>
      <c r="Q7" s="37" t="str">
        <v/>
      </c>
      <c r="R7" s="37" t="str">
        <v/>
      </c>
    </row>
    <row r="8" spans="1:18">
      <c r="A8" s="22" t="s">
        <v>149</v>
      </c>
      <c r="B8" s="69"/>
      <c r="C8" s="69">
        <v>890836</v>
      </c>
      <c r="D8">
        <v>6</v>
      </c>
      <c r="F8" t="s">
        <v>148</v>
      </c>
      <c r="G8" s="2" cm="1">
        <f t="array" ref="G8:R8">--ISNUMBER(_xlfn.ANCHORARRAY(G7))</f>
        <v>0</v>
      </c>
      <c r="H8" s="2">
        <v>0</v>
      </c>
      <c r="I8" s="2">
        <v>1</v>
      </c>
      <c r="J8" s="2">
        <v>1</v>
      </c>
      <c r="K8" s="2">
        <v>1</v>
      </c>
      <c r="L8" s="2">
        <v>0</v>
      </c>
      <c r="M8" s="2">
        <v>0</v>
      </c>
      <c r="N8" s="2">
        <v>1</v>
      </c>
      <c r="O8" s="2">
        <v>1</v>
      </c>
      <c r="P8" s="2">
        <v>1</v>
      </c>
      <c r="Q8" s="2">
        <v>0</v>
      </c>
      <c r="R8" s="2">
        <v>0</v>
      </c>
    </row>
    <row r="9" spans="1:18">
      <c r="A9" t="s">
        <v>147</v>
      </c>
      <c r="B9" s="69"/>
      <c r="C9" s="69"/>
      <c r="D9">
        <v>6</v>
      </c>
      <c r="F9" t="s">
        <v>146</v>
      </c>
      <c r="G9" s="2" t="str" cm="1">
        <f t="array" ref="G9:R9">IF(_xlfn.ANCHORARRAY(G8)=1,_xlfn.ANCHORARRAY(G7),"-")</f>
        <v>-</v>
      </c>
      <c r="H9" s="2" t="str">
        <v>-</v>
      </c>
      <c r="I9" s="2">
        <v>1</v>
      </c>
      <c r="J9" s="2">
        <v>2</v>
      </c>
      <c r="K9" s="2">
        <v>3</v>
      </c>
      <c r="L9" s="2" t="str">
        <v>-</v>
      </c>
      <c r="M9" s="2" t="str">
        <v>-</v>
      </c>
      <c r="N9" s="2">
        <v>4</v>
      </c>
      <c r="O9" s="2">
        <v>5</v>
      </c>
      <c r="P9" s="2">
        <v>6</v>
      </c>
      <c r="Q9" s="2" t="str">
        <v>-</v>
      </c>
      <c r="R9" s="2" t="str">
        <v>-</v>
      </c>
    </row>
    <row r="10" spans="1:18">
      <c r="A10" t="s">
        <v>145</v>
      </c>
      <c r="B10" s="69">
        <v>0</v>
      </c>
      <c r="C10" s="69">
        <v>23</v>
      </c>
      <c r="D10">
        <v>12</v>
      </c>
    </row>
    <row r="11" spans="1:18">
      <c r="A11" t="s">
        <v>144</v>
      </c>
      <c r="B11" s="69">
        <v>7</v>
      </c>
      <c r="C11" s="69">
        <v>7</v>
      </c>
      <c r="D11">
        <v>9</v>
      </c>
      <c r="F11" t="s">
        <v>143</v>
      </c>
      <c r="G11" s="2" t="str">
        <f>_xlfn.CONCAT(_xlfn.ANCHORARRAY(G9))</f>
        <v>--123--456--</v>
      </c>
    </row>
    <row r="12" spans="1:18">
      <c r="A12" s="22" t="s">
        <v>142</v>
      </c>
      <c r="B12" s="69">
        <v>18</v>
      </c>
      <c r="C12" s="69">
        <v>2022</v>
      </c>
      <c r="D12">
        <v>11</v>
      </c>
    </row>
    <row r="13" spans="1:18">
      <c r="F13" t="s">
        <v>141</v>
      </c>
      <c r="G13" s="2" cm="1">
        <f t="array" ref="G13:H13">_xlfn.LET(
_xlpm.value,_xlfn.TEXTSPLIT(G11,"-"),
IFERROR(--_xlfn._xlws.FILTER(_xlpm.value,_xlpm.value&lt;&gt;""),""))</f>
        <v>123</v>
      </c>
      <c r="H13" s="2">
        <v>456</v>
      </c>
    </row>
    <row r="14" spans="1:18">
      <c r="K14" s="68" t="s">
        <v>140</v>
      </c>
      <c r="L14" s="68" t="s">
        <v>139</v>
      </c>
    </row>
    <row r="15" spans="1:18">
      <c r="J15" s="2"/>
      <c r="K15" s="37">
        <f>IF(COUNT(_xlfn.ANCHORARRAY(G13))=1,"",MIN(_xlfn.ANCHORARRAY(G13)))</f>
        <v>123</v>
      </c>
      <c r="L15" s="37">
        <f>MAX(_xlfn.ANCHORARRAY(G13))</f>
        <v>456</v>
      </c>
    </row>
    <row r="16" spans="1:18">
      <c r="J16" s="67" cm="1">
        <f t="array" ref="J16:J25">_xlfn.SEQUENCE(10)</f>
        <v>1</v>
      </c>
      <c r="K16" s="2">
        <f t="dataTable" ref="K16:L25" dt2D="0" dtr="0" r1="H3"/>
        <v>123</v>
      </c>
      <c r="L16" s="2">
        <v>456</v>
      </c>
    </row>
    <row r="17" spans="10:12">
      <c r="J17" s="67">
        <v>2</v>
      </c>
      <c r="K17" s="2">
        <v>8</v>
      </c>
      <c r="L17" s="2">
        <v>99</v>
      </c>
    </row>
    <row r="18" spans="10:12">
      <c r="J18" s="67">
        <v>3</v>
      </c>
      <c r="K18" s="2" t="str">
        <v/>
      </c>
      <c r="L18" s="2">
        <v>8938</v>
      </c>
    </row>
    <row r="19" spans="10:12">
      <c r="J19" s="67">
        <v>4</v>
      </c>
      <c r="K19" s="2">
        <v>575</v>
      </c>
      <c r="L19" s="2">
        <v>600</v>
      </c>
    </row>
    <row r="20" spans="10:12">
      <c r="J20" s="67">
        <v>5</v>
      </c>
      <c r="K20" s="2">
        <v>12</v>
      </c>
      <c r="L20" s="2">
        <v>234</v>
      </c>
    </row>
    <row r="21" spans="10:12">
      <c r="J21" s="67">
        <v>6</v>
      </c>
      <c r="K21" s="2" t="str">
        <v/>
      </c>
      <c r="L21" s="2">
        <v>890836</v>
      </c>
    </row>
    <row r="22" spans="10:12">
      <c r="J22" s="67">
        <v>7</v>
      </c>
      <c r="K22" s="2">
        <v>0</v>
      </c>
      <c r="L22" s="2">
        <v>0</v>
      </c>
    </row>
    <row r="23" spans="10:12">
      <c r="J23" s="67">
        <v>8</v>
      </c>
      <c r="K23" s="2">
        <v>0</v>
      </c>
      <c r="L23" s="2">
        <v>23</v>
      </c>
    </row>
    <row r="24" spans="10:12">
      <c r="J24" s="67">
        <v>9</v>
      </c>
      <c r="K24" s="2">
        <v>7</v>
      </c>
      <c r="L24" s="2">
        <v>7</v>
      </c>
    </row>
    <row r="25" spans="10:12">
      <c r="J25" s="67">
        <v>10</v>
      </c>
      <c r="K25" s="2">
        <v>18</v>
      </c>
      <c r="L25" s="2">
        <v>2022</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DE6F6-D87E-4463-B98E-9F9784384CCB}">
  <sheetPr>
    <tabColor rgb="FF00B050"/>
  </sheetPr>
  <dimension ref="A1:D10"/>
  <sheetViews>
    <sheetView workbookViewId="0">
      <selection activeCell="G3" sqref="G3"/>
    </sheetView>
  </sheetViews>
  <sheetFormatPr defaultRowHeight="14.4"/>
  <cols>
    <col min="1" max="1" width="8.88671875" bestFit="1" customWidth="1"/>
    <col min="2" max="2" width="16.44140625" bestFit="1" customWidth="1"/>
    <col min="3" max="3" width="9.44140625" bestFit="1" customWidth="1"/>
  </cols>
  <sheetData>
    <row r="1" spans="1:4">
      <c r="A1" s="57" t="s">
        <v>168</v>
      </c>
      <c r="B1" s="54" t="s">
        <v>167</v>
      </c>
      <c r="C1" s="53" t="s">
        <v>295</v>
      </c>
    </row>
    <row r="2" spans="1:4">
      <c r="A2" t="s">
        <v>165</v>
      </c>
      <c r="B2" s="2" t="s">
        <v>166</v>
      </c>
      <c r="C2" s="2" t="str" cm="1">
        <f t="array" ref="C2:C10">_xlfn.LET(
_xlpm.array,A2:A10,
_xlpm.counting,COUNTA(_xlpm.array),
_xlpm.seq,ROUNDUP(_xlpm.counting/2,0),
_xlpm.oddSeq,_xlfn.SEQUENCE(_xlpm.seq,,1,2),
_xlpm.evenseq,_xlfn.SEQUENCE(_xlpm.seq,,2,2),
_xlpm.indexing,_xlfn.TOCOL(_xlfn.HSTACK(_xlpm.evenseq,_xlpm.oddSeq),0,FALSE),
_xlpm.final,IFERROR(INDEX(_xlpm.array,_xlpm.indexing,1),""),
_xlfn._xlws.FILTER(_xlpm.final,_xlpm.final&lt;&gt;""))</f>
        <v>Lion</v>
      </c>
      <c r="D2" s="2"/>
    </row>
    <row r="3" spans="1:4">
      <c r="A3" t="s">
        <v>166</v>
      </c>
      <c r="B3" s="2" t="s">
        <v>165</v>
      </c>
      <c r="C3" s="2" t="str">
        <v>Tiger</v>
      </c>
      <c r="D3" s="2"/>
    </row>
    <row r="4" spans="1:4">
      <c r="A4" t="s">
        <v>163</v>
      </c>
      <c r="B4" s="2" t="s">
        <v>164</v>
      </c>
      <c r="C4" s="2" t="str">
        <v>Leopard</v>
      </c>
      <c r="D4" s="2"/>
    </row>
    <row r="5" spans="1:4">
      <c r="A5" t="s">
        <v>164</v>
      </c>
      <c r="B5" s="2" t="s">
        <v>163</v>
      </c>
      <c r="C5" s="2" t="str">
        <v>Elephant</v>
      </c>
      <c r="D5" s="2"/>
    </row>
    <row r="6" spans="1:4">
      <c r="A6" t="s">
        <v>161</v>
      </c>
      <c r="B6" s="2" t="s">
        <v>162</v>
      </c>
      <c r="C6" s="2" t="str">
        <v>Cheetah</v>
      </c>
      <c r="D6" s="2"/>
    </row>
    <row r="7" spans="1:4">
      <c r="A7" t="s">
        <v>162</v>
      </c>
      <c r="B7" s="2" t="s">
        <v>161</v>
      </c>
      <c r="C7" s="2" t="str">
        <v>Panther</v>
      </c>
      <c r="D7" s="2"/>
    </row>
    <row r="8" spans="1:4">
      <c r="A8" t="s">
        <v>159</v>
      </c>
      <c r="B8" s="2" t="s">
        <v>160</v>
      </c>
      <c r="C8" s="2" t="str">
        <v>Jaguar</v>
      </c>
      <c r="D8" s="2"/>
    </row>
    <row r="9" spans="1:4">
      <c r="A9" t="s">
        <v>160</v>
      </c>
      <c r="B9" s="2" t="s">
        <v>159</v>
      </c>
      <c r="C9" s="2" t="str">
        <v>Wolf</v>
      </c>
      <c r="D9" s="2"/>
    </row>
    <row r="10" spans="1:4">
      <c r="A10" t="s">
        <v>158</v>
      </c>
      <c r="B10" s="2" t="s">
        <v>158</v>
      </c>
      <c r="C10" s="2" t="str">
        <v>Monkey</v>
      </c>
      <c r="D10" s="2"/>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A2B3-FB5C-4945-8590-AC964AC14AE1}">
  <sheetPr>
    <tabColor rgb="FF00B050"/>
  </sheetPr>
  <dimension ref="A1:L18"/>
  <sheetViews>
    <sheetView workbookViewId="0">
      <selection activeCell="G3" sqref="G3"/>
    </sheetView>
  </sheetViews>
  <sheetFormatPr defaultRowHeight="14.4"/>
  <cols>
    <col min="1" max="1" width="9.44140625" customWidth="1"/>
    <col min="2" max="2" width="10.33203125" customWidth="1"/>
    <col min="3" max="3" width="9.5546875" customWidth="1"/>
    <col min="4" max="6" width="8.5546875" bestFit="1" customWidth="1"/>
    <col min="9" max="9" width="15.88671875" bestFit="1" customWidth="1"/>
    <col min="12" max="12" width="11.109375" bestFit="1" customWidth="1"/>
  </cols>
  <sheetData>
    <row r="1" spans="1:12">
      <c r="A1" s="57" t="s">
        <v>196</v>
      </c>
      <c r="B1" s="57" t="s">
        <v>195</v>
      </c>
      <c r="C1" s="57" t="s">
        <v>192</v>
      </c>
      <c r="D1" s="57" t="str" cm="1">
        <f t="array" ref="D1:F1">"Subject"&amp;_xlfn.SEQUENCE(,3)</f>
        <v>Subject1</v>
      </c>
      <c r="E1" s="57" t="str">
        <v>Subject2</v>
      </c>
      <c r="F1" s="57" t="str">
        <v>Subject3</v>
      </c>
      <c r="H1" s="49" t="s">
        <v>11</v>
      </c>
      <c r="I1" s="48"/>
    </row>
    <row r="2" spans="1:12">
      <c r="A2" t="s">
        <v>194</v>
      </c>
      <c r="B2" t="s">
        <v>193</v>
      </c>
      <c r="C2" t="s">
        <v>176</v>
      </c>
      <c r="D2" t="str" cm="1">
        <f t="array" ref="D2:F2">_xlfn.TEXTSPLIT(A2,", ")</f>
        <v>A</v>
      </c>
      <c r="E2" t="str">
        <v>B</v>
      </c>
      <c r="F2" t="str">
        <v>E</v>
      </c>
      <c r="H2" s="74" t="s">
        <v>192</v>
      </c>
      <c r="I2" s="74" t="s">
        <v>191</v>
      </c>
    </row>
    <row r="3" spans="1:12">
      <c r="A3" t="s">
        <v>190</v>
      </c>
      <c r="B3" t="s">
        <v>189</v>
      </c>
      <c r="C3" t="s">
        <v>176</v>
      </c>
      <c r="D3" t="str" cm="1">
        <f t="array" ref="D3:E3">_xlfn.TEXTSPLIT(A3,", ")</f>
        <v>C</v>
      </c>
      <c r="E3" t="str">
        <v>D</v>
      </c>
      <c r="H3" s="2" t="s">
        <v>176</v>
      </c>
      <c r="I3" s="2" t="s">
        <v>188</v>
      </c>
    </row>
    <row r="4" spans="1:12">
      <c r="A4" t="s">
        <v>187</v>
      </c>
      <c r="B4" t="s">
        <v>186</v>
      </c>
      <c r="C4" t="s">
        <v>176</v>
      </c>
      <c r="D4" t="str" cm="1">
        <f t="array" ref="D4:E4">_xlfn.TEXTSPLIT(A4,", ")</f>
        <v>D</v>
      </c>
      <c r="E4" t="str">
        <v>F</v>
      </c>
      <c r="H4" s="2" t="s">
        <v>169</v>
      </c>
      <c r="I4" s="2" t="s">
        <v>185</v>
      </c>
    </row>
    <row r="5" spans="1:12">
      <c r="A5" t="s">
        <v>184</v>
      </c>
      <c r="B5" t="s">
        <v>183</v>
      </c>
      <c r="C5" t="s">
        <v>176</v>
      </c>
      <c r="D5" t="str" cm="1">
        <f t="array" ref="D5">_xlfn.TEXTSPLIT(A5,", ")</f>
        <v>G</v>
      </c>
    </row>
    <row r="6" spans="1:12">
      <c r="A6" t="s">
        <v>182</v>
      </c>
      <c r="B6" t="s">
        <v>181</v>
      </c>
      <c r="C6" t="s">
        <v>169</v>
      </c>
      <c r="D6" t="str" cm="1">
        <f t="array" ref="D6">_xlfn.TEXTSPLIT(A6,", ")</f>
        <v>H</v>
      </c>
    </row>
    <row r="7" spans="1:12">
      <c r="A7" t="s">
        <v>180</v>
      </c>
      <c r="B7" t="s">
        <v>179</v>
      </c>
      <c r="C7" t="s">
        <v>169</v>
      </c>
      <c r="D7" t="str" cm="1">
        <f t="array" ref="D7:F7">_xlfn.TEXTSPLIT(A7,", ")</f>
        <v>A</v>
      </c>
      <c r="E7" t="str">
        <v>C</v>
      </c>
      <c r="F7" t="str">
        <v>F</v>
      </c>
      <c r="H7" s="25" t="s">
        <v>176</v>
      </c>
      <c r="I7" s="25" t="s">
        <v>169</v>
      </c>
    </row>
    <row r="8" spans="1:12">
      <c r="A8" t="s">
        <v>178</v>
      </c>
      <c r="B8" t="s">
        <v>177</v>
      </c>
      <c r="C8" t="s">
        <v>169</v>
      </c>
      <c r="D8" t="str" cm="1">
        <f t="array" ref="D8">_xlfn.TEXTSPLIT(A8,", ")</f>
        <v>K</v>
      </c>
      <c r="H8" t="str" cm="1">
        <f t="array" ref="H8:H15">_xlfn.TOCOL(D2:F5,1)</f>
        <v>A</v>
      </c>
      <c r="I8" t="str" cm="1">
        <f t="array" ref="I8:I18">_xlfn.TOCOL(D6:F11,1)</f>
        <v>H</v>
      </c>
      <c r="K8" s="2" t="s">
        <v>176</v>
      </c>
      <c r="L8" t="str" cm="1">
        <f t="array" ref="L8">_xlfn.LET(
_xlpm.filtering,COUNTIF(_xlfn.ANCHORARRAY(H8),_xlfn.ANCHORARRAY(I8))=0,
_xlfn.ARRAYTOTEXT(_xlfn._xlws.FILTER(_xlfn.ANCHORARRAY(I8),_xlpm.filtering)))</f>
        <v>H, K, L, N, Q</v>
      </c>
    </row>
    <row r="9" spans="1:12">
      <c r="A9" t="s">
        <v>175</v>
      </c>
      <c r="B9" t="s">
        <v>174</v>
      </c>
      <c r="C9" t="s">
        <v>169</v>
      </c>
      <c r="D9" t="str" cm="1">
        <f t="array" ref="D9:E9">_xlfn.TEXTSPLIT(A9,", ")</f>
        <v>E</v>
      </c>
      <c r="E9" t="str">
        <v>C</v>
      </c>
      <c r="H9" t="str">
        <v>B</v>
      </c>
      <c r="I9" t="str">
        <v>A</v>
      </c>
      <c r="K9" s="2" t="s">
        <v>169</v>
      </c>
      <c r="L9" t="str" cm="1">
        <f t="array" ref="L9">_xlfn.LET(
_xlpm.filtering,COUNTIF(_xlfn.ANCHORARRAY(I8),_xlfn.ANCHORARRAY(H8))=0,
_xlfn.ARRAYTOTEXT(_xlfn.UNIQUE(_xlfn._xlws.FILTER(_xlfn.ANCHORARRAY(H8),_xlpm.filtering))))</f>
        <v>B, D</v>
      </c>
    </row>
    <row r="10" spans="1:12">
      <c r="A10" t="s">
        <v>173</v>
      </c>
      <c r="B10" t="s">
        <v>172</v>
      </c>
      <c r="C10" t="s">
        <v>169</v>
      </c>
      <c r="D10" t="str" cm="1">
        <f t="array" ref="D10:E10">_xlfn.TEXTSPLIT(A10,", ")</f>
        <v>L</v>
      </c>
      <c r="E10" t="str">
        <v>N</v>
      </c>
      <c r="H10" t="str">
        <v>E</v>
      </c>
      <c r="I10" t="str">
        <v>C</v>
      </c>
    </row>
    <row r="11" spans="1:12">
      <c r="A11" t="s">
        <v>171</v>
      </c>
      <c r="B11" t="s">
        <v>170</v>
      </c>
      <c r="C11" t="s">
        <v>169</v>
      </c>
      <c r="D11" t="str" cm="1">
        <f t="array" ref="D11:E11">_xlfn.TEXTSPLIT(A11,", ")</f>
        <v>Q</v>
      </c>
      <c r="E11" t="str">
        <v>G</v>
      </c>
      <c r="H11" t="str">
        <v>C</v>
      </c>
      <c r="I11" t="str">
        <v>F</v>
      </c>
    </row>
    <row r="12" spans="1:12">
      <c r="H12" t="str">
        <v>D</v>
      </c>
      <c r="I12" t="str">
        <v>K</v>
      </c>
    </row>
    <row r="13" spans="1:12">
      <c r="H13" t="str">
        <v>D</v>
      </c>
      <c r="I13" t="str">
        <v>E</v>
      </c>
    </row>
    <row r="14" spans="1:12">
      <c r="H14" t="str">
        <v>F</v>
      </c>
      <c r="I14" t="str">
        <v>C</v>
      </c>
    </row>
    <row r="15" spans="1:12">
      <c r="H15" t="str">
        <v>G</v>
      </c>
      <c r="I15" t="str">
        <v>L</v>
      </c>
    </row>
    <row r="16" spans="1:12">
      <c r="I16" t="str">
        <v>N</v>
      </c>
    </row>
    <row r="17" spans="9:9">
      <c r="I17" t="str">
        <v>Q</v>
      </c>
    </row>
    <row r="18" spans="9:9">
      <c r="I18" t="str">
        <v>G</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855E-84A2-4926-833D-708E340092F8}">
  <sheetPr>
    <tabColor rgb="FF00B050"/>
  </sheetPr>
  <dimension ref="A1:E12"/>
  <sheetViews>
    <sheetView workbookViewId="0">
      <selection activeCell="G3" sqref="G3"/>
    </sheetView>
  </sheetViews>
  <sheetFormatPr defaultRowHeight="14.4"/>
  <cols>
    <col min="1" max="1" width="16.5546875" style="21" customWidth="1"/>
    <col min="2" max="3" width="17.44140625" bestFit="1" customWidth="1"/>
    <col min="4" max="4" width="14.109375" bestFit="1" customWidth="1"/>
    <col min="5" max="5" width="17.44140625" bestFit="1" customWidth="1"/>
    <col min="11" max="11" width="13.88671875" bestFit="1" customWidth="1"/>
  </cols>
  <sheetData>
    <row r="1" spans="1:5">
      <c r="A1" s="28" t="s">
        <v>27</v>
      </c>
      <c r="B1" s="27" t="s">
        <v>26</v>
      </c>
      <c r="C1" s="26" t="s">
        <v>295</v>
      </c>
      <c r="E1" s="25" t="s">
        <v>25</v>
      </c>
    </row>
    <row r="2" spans="1:5">
      <c r="A2" s="23" t="s">
        <v>24</v>
      </c>
      <c r="B2" s="24" t="s">
        <v>24</v>
      </c>
      <c r="C2" s="1" t="str" cm="1">
        <f t="array" ref="C2:C5">_xlfn._xlws.FILTER(A2:A11,E2:E11)</f>
        <v>9780141026626</v>
      </c>
      <c r="E2" s="2" cm="1">
        <f t="array" ref="E2">_xlfn.LET(
_xlpm.EAN,A2,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1</v>
      </c>
    </row>
    <row r="3" spans="1:5">
      <c r="A3" s="21" t="s">
        <v>23</v>
      </c>
      <c r="B3" s="24" t="s">
        <v>22</v>
      </c>
      <c r="C3" s="1" t="str">
        <v>2109876543210</v>
      </c>
      <c r="E3" s="2" cm="1">
        <f t="array" ref="E3">_xlfn.LET(
_xlpm.EAN,A3,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0</v>
      </c>
    </row>
    <row r="4" spans="1:5">
      <c r="A4" s="23" t="s">
        <v>22</v>
      </c>
      <c r="B4" s="24" t="s">
        <v>19</v>
      </c>
      <c r="C4" s="1" t="str">
        <v>7983102091035</v>
      </c>
      <c r="E4" s="2" cm="1">
        <f t="array" ref="E4">_xlfn.LET(
_xlpm.EAN,A4,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1</v>
      </c>
    </row>
    <row r="5" spans="1:5">
      <c r="A5" s="21" t="s">
        <v>21</v>
      </c>
      <c r="B5" s="24" t="s">
        <v>16</v>
      </c>
      <c r="C5" s="1" t="str">
        <v>8153309486531</v>
      </c>
      <c r="E5" s="2" cm="1">
        <f t="array" ref="E5">_xlfn.LET(
_xlpm.EAN,A5,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0</v>
      </c>
    </row>
    <row r="6" spans="1:5">
      <c r="A6" s="21" t="s">
        <v>20</v>
      </c>
      <c r="B6" s="22"/>
      <c r="E6" s="2" cm="1">
        <f t="array" ref="E6">_xlfn.LET(
_xlpm.EAN,A6,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0</v>
      </c>
    </row>
    <row r="7" spans="1:5">
      <c r="A7" s="23" t="s">
        <v>19</v>
      </c>
      <c r="B7" s="22"/>
      <c r="E7" s="2" cm="1">
        <f t="array" ref="E7">_xlfn.LET(
_xlpm.EAN,A7,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1</v>
      </c>
    </row>
    <row r="8" spans="1:5">
      <c r="A8" s="21" t="s">
        <v>18</v>
      </c>
      <c r="B8" s="22"/>
      <c r="E8" s="2" cm="1">
        <f t="array" ref="E8">_xlfn.LET(
_xlpm.EAN,A8,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0</v>
      </c>
    </row>
    <row r="9" spans="1:5">
      <c r="A9" s="21" t="s">
        <v>17</v>
      </c>
      <c r="B9" s="22"/>
      <c r="E9" s="2" cm="1">
        <f t="array" ref="E9">_xlfn.LET(
_xlpm.EAN,A9,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0</v>
      </c>
    </row>
    <row r="10" spans="1:5">
      <c r="A10" s="23" t="s">
        <v>16</v>
      </c>
      <c r="B10" s="22"/>
      <c r="E10" s="2" cm="1">
        <f t="array" ref="E10">_xlfn.LET(
_xlpm.EAN,A10,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1</v>
      </c>
    </row>
    <row r="11" spans="1:5">
      <c r="A11" s="21" t="s">
        <v>15</v>
      </c>
      <c r="B11" s="22"/>
      <c r="E11" s="2" cm="1">
        <f t="array" ref="E11">_xlfn.LET(
_xlpm.EAN,A11,
_xlpm.seq, --MID(_xlpm.EAN, _xlfn.SEQUENCE(,13),1),
_xlpm.first, --MID(_xlpm.EAN,_xlfn.SEQUENCE(,12),1),
_xlpm.second, SUM(INDEX(_xlpm.first, 1, _xlfn.SEQUENCE(,6,1,2))),
_xlpm.third, 3*SUM(INDEX(_xlpm.first,1,_xlfn.SEQUENCE(,6,2,2))),
_xlpm.fourth, _xlpm.second+_xlpm.third,
_xlpm.fifth, --RIGHT(_xlpm.fourth,1),
_xlpm.final,IF(_xlpm.fifth=0,0,10-_xlpm.fifth),
--(--RIGHT(_xlpm.EAN)=_xlpm.final))</f>
        <v>0</v>
      </c>
    </row>
    <row r="12" spans="1:5">
      <c r="B12" t="s">
        <v>14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7C736-7D87-4F64-AD57-19B4365BEBF0}">
  <sheetPr>
    <tabColor rgb="FF00B050"/>
  </sheetPr>
  <dimension ref="A1:O20"/>
  <sheetViews>
    <sheetView workbookViewId="0">
      <selection activeCell="G3" sqref="G3"/>
    </sheetView>
  </sheetViews>
  <sheetFormatPr defaultRowHeight="14.4"/>
  <cols>
    <col min="1" max="2" width="13.6640625" style="2" customWidth="1"/>
    <col min="4" max="4" width="2.88671875" customWidth="1"/>
    <col min="5" max="5" width="9.5546875" bestFit="1" customWidth="1"/>
    <col min="6" max="6" width="11.44140625" bestFit="1" customWidth="1"/>
    <col min="7" max="7" width="8.44140625" bestFit="1" customWidth="1"/>
    <col min="8" max="8" width="7.88671875" bestFit="1" customWidth="1"/>
    <col min="13" max="13" width="52.5546875" bestFit="1" customWidth="1"/>
  </cols>
  <sheetData>
    <row r="1" spans="1:15" s="62" customFormat="1">
      <c r="A1" s="44" t="s">
        <v>195</v>
      </c>
      <c r="B1" s="44" t="s">
        <v>210</v>
      </c>
      <c r="C1"/>
      <c r="E1" s="49" t="s">
        <v>11</v>
      </c>
      <c r="F1" s="49"/>
      <c r="G1" s="49"/>
      <c r="H1" s="49"/>
    </row>
    <row r="2" spans="1:15">
      <c r="A2" s="2" t="s">
        <v>181</v>
      </c>
      <c r="B2" s="2" t="s">
        <v>208</v>
      </c>
      <c r="E2" s="62" t="s">
        <v>208</v>
      </c>
      <c r="F2" s="62" t="s">
        <v>197</v>
      </c>
      <c r="G2" s="62" t="s">
        <v>202</v>
      </c>
      <c r="H2" s="62" t="s">
        <v>200</v>
      </c>
    </row>
    <row r="3" spans="1:15">
      <c r="A3" s="2" t="s">
        <v>193</v>
      </c>
      <c r="B3" s="2" t="s">
        <v>197</v>
      </c>
      <c r="E3" t="s">
        <v>181</v>
      </c>
      <c r="F3" t="s">
        <v>193</v>
      </c>
      <c r="G3" t="s">
        <v>179</v>
      </c>
      <c r="H3" t="s">
        <v>177</v>
      </c>
    </row>
    <row r="4" spans="1:15">
      <c r="A4" s="2" t="s">
        <v>179</v>
      </c>
      <c r="B4" s="2" t="s">
        <v>202</v>
      </c>
      <c r="E4" t="s">
        <v>189</v>
      </c>
      <c r="F4" t="s">
        <v>199</v>
      </c>
      <c r="G4" t="s">
        <v>186</v>
      </c>
      <c r="H4" t="s">
        <v>170</v>
      </c>
    </row>
    <row r="5" spans="1:15">
      <c r="A5" s="2" t="s">
        <v>189</v>
      </c>
      <c r="B5" s="2" t="s">
        <v>208</v>
      </c>
      <c r="E5" t="s">
        <v>183</v>
      </c>
      <c r="F5" t="s">
        <v>198</v>
      </c>
      <c r="G5" t="s">
        <v>174</v>
      </c>
      <c r="H5" t="s">
        <v>207</v>
      </c>
    </row>
    <row r="6" spans="1:15" ht="15.6">
      <c r="A6" s="2" t="s">
        <v>177</v>
      </c>
      <c r="B6" s="2" t="s">
        <v>200</v>
      </c>
      <c r="E6" t="s">
        <v>209</v>
      </c>
      <c r="G6" t="s">
        <v>206</v>
      </c>
      <c r="H6" t="s">
        <v>201</v>
      </c>
      <c r="O6" s="75"/>
    </row>
    <row r="7" spans="1:15">
      <c r="A7" s="2" t="s">
        <v>186</v>
      </c>
      <c r="B7" s="2" t="s">
        <v>202</v>
      </c>
      <c r="E7" t="s">
        <v>172</v>
      </c>
      <c r="G7" t="s">
        <v>205</v>
      </c>
    </row>
    <row r="8" spans="1:15">
      <c r="A8" s="2" t="s">
        <v>174</v>
      </c>
      <c r="B8" s="2" t="s">
        <v>202</v>
      </c>
      <c r="G8" t="s">
        <v>204</v>
      </c>
    </row>
    <row r="9" spans="1:15">
      <c r="A9" s="2" t="s">
        <v>183</v>
      </c>
      <c r="B9" s="2" t="s">
        <v>208</v>
      </c>
      <c r="G9" t="s">
        <v>203</v>
      </c>
    </row>
    <row r="10" spans="1:15">
      <c r="A10" s="2" t="s">
        <v>170</v>
      </c>
      <c r="B10" s="2" t="s">
        <v>200</v>
      </c>
    </row>
    <row r="11" spans="1:15">
      <c r="A11" s="2" t="s">
        <v>209</v>
      </c>
      <c r="B11" s="2" t="s">
        <v>208</v>
      </c>
    </row>
    <row r="12" spans="1:15">
      <c r="A12" s="2" t="s">
        <v>172</v>
      </c>
      <c r="B12" s="2" t="s">
        <v>208</v>
      </c>
      <c r="E12" s="25" t="str" cm="1">
        <f t="array" ref="E12:H12">TRANSPOSE(_xlfn.UNIQUE(B2:B20))</f>
        <v>New York</v>
      </c>
      <c r="F12" s="25" t="str">
        <v>Los Angeles</v>
      </c>
      <c r="G12" s="25" t="str">
        <v>Houston</v>
      </c>
      <c r="H12" s="25" t="str">
        <v>Chicago</v>
      </c>
    </row>
    <row r="13" spans="1:15">
      <c r="A13" s="2" t="s">
        <v>207</v>
      </c>
      <c r="B13" s="2" t="s">
        <v>200</v>
      </c>
      <c r="E13" t="str" cm="1">
        <f t="array" ref="E13:E17">_xlfn._xlws.FILTER($A$2:$A$20,$B$2:$B$20=E$12)</f>
        <v>James</v>
      </c>
      <c r="F13" t="str" cm="1">
        <f t="array" ref="F13:F15">_xlfn._xlws.FILTER($A$2:$A$20,$B$2:$B$20=F$12)</f>
        <v>Mary</v>
      </c>
      <c r="G13" t="str" cm="1">
        <f t="array" ref="G13:G19">_xlfn._xlws.FILTER($A$2:$A$20,$B$2:$B$20=G$12)</f>
        <v>Robert</v>
      </c>
      <c r="H13" t="str" cm="1">
        <f t="array" ref="H13:H16">_xlfn._xlws.FILTER($A$2:$A$20,$B$2:$B$20=H$12)</f>
        <v>John</v>
      </c>
    </row>
    <row r="14" spans="1:15">
      <c r="A14" s="2" t="s">
        <v>206</v>
      </c>
      <c r="B14" s="2" t="s">
        <v>202</v>
      </c>
      <c r="E14" t="str">
        <v>Patricia</v>
      </c>
      <c r="F14" t="str">
        <v>Sarah</v>
      </c>
      <c r="G14" t="str">
        <v>Jennifer</v>
      </c>
      <c r="H14" t="str">
        <v>David</v>
      </c>
    </row>
    <row r="15" spans="1:15">
      <c r="A15" s="2" t="s">
        <v>205</v>
      </c>
      <c r="B15" s="2" t="s">
        <v>202</v>
      </c>
      <c r="E15" t="str">
        <v>Linda</v>
      </c>
      <c r="F15" t="str">
        <v>Charles</v>
      </c>
      <c r="G15" t="str">
        <v>Michael</v>
      </c>
      <c r="H15" t="str">
        <v>Barbara</v>
      </c>
    </row>
    <row r="16" spans="1:15">
      <c r="A16" s="2" t="s">
        <v>204</v>
      </c>
      <c r="B16" s="2" t="s">
        <v>202</v>
      </c>
      <c r="E16" t="str">
        <v>Elizabeth</v>
      </c>
      <c r="G16" t="str">
        <v>Richard</v>
      </c>
      <c r="H16" t="str">
        <v>Thomas</v>
      </c>
    </row>
    <row r="17" spans="1:7">
      <c r="A17" s="2" t="s">
        <v>203</v>
      </c>
      <c r="B17" s="2" t="s">
        <v>202</v>
      </c>
      <c r="E17" t="str">
        <v>William</v>
      </c>
      <c r="G17" t="str">
        <v>Susan</v>
      </c>
    </row>
    <row r="18" spans="1:7">
      <c r="A18" s="2" t="s">
        <v>201</v>
      </c>
      <c r="B18" s="2" t="s">
        <v>200</v>
      </c>
      <c r="G18" t="str">
        <v>Joseph</v>
      </c>
    </row>
    <row r="19" spans="1:7">
      <c r="A19" s="2" t="s">
        <v>199</v>
      </c>
      <c r="B19" s="2" t="s">
        <v>197</v>
      </c>
      <c r="G19" t="str">
        <v>Jessica</v>
      </c>
    </row>
    <row r="20" spans="1:7">
      <c r="A20" s="2" t="s">
        <v>198</v>
      </c>
      <c r="B20" s="2" t="s">
        <v>197</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721AE-D79A-40BF-98AF-7B9E9538D21A}">
  <sheetPr>
    <tabColor rgb="FF00B050"/>
  </sheetPr>
  <dimension ref="A1:O26"/>
  <sheetViews>
    <sheetView zoomScale="69" workbookViewId="0">
      <selection activeCell="G3" sqref="G3"/>
    </sheetView>
  </sheetViews>
  <sheetFormatPr defaultColWidth="8.6640625" defaultRowHeight="14.4"/>
  <cols>
    <col min="1" max="1" width="12.109375" style="76" bestFit="1" customWidth="1"/>
    <col min="2" max="4" width="9.44140625" style="76" bestFit="1" customWidth="1"/>
    <col min="5" max="5" width="19.6640625" style="76" bestFit="1" customWidth="1"/>
    <col min="6" max="6" width="9.44140625" style="76" customWidth="1"/>
    <col min="7" max="7" width="14.33203125" style="76" customWidth="1"/>
    <col min="8" max="8" width="11.44140625" style="76" customWidth="1"/>
    <col min="9" max="9" width="12.5546875" style="76" bestFit="1" customWidth="1"/>
    <col min="10" max="16384" width="8.6640625" style="76"/>
  </cols>
  <sheetData>
    <row r="1" spans="1:15">
      <c r="A1" s="82" t="s">
        <v>231</v>
      </c>
      <c r="B1" s="82" t="s">
        <v>230</v>
      </c>
      <c r="C1" s="82" t="s">
        <v>229</v>
      </c>
      <c r="D1" s="82" t="s">
        <v>228</v>
      </c>
      <c r="E1" s="82" t="s">
        <v>227</v>
      </c>
      <c r="G1" s="81" t="s">
        <v>11</v>
      </c>
      <c r="H1" s="81"/>
      <c r="I1" s="81"/>
    </row>
    <row r="2" spans="1:15">
      <c r="A2" s="76" t="s">
        <v>224</v>
      </c>
      <c r="B2" s="76" t="s">
        <v>225</v>
      </c>
      <c r="C2" s="78" t="s">
        <v>214</v>
      </c>
      <c r="D2" s="78">
        <v>150</v>
      </c>
      <c r="E2" s="76" t="str">
        <f t="shared" ref="E2:E11" si="0">_xlfn.CONCAT(A13,"-",B13)</f>
        <v>Oslo-Zurich</v>
      </c>
      <c r="G2" s="80" t="s">
        <v>213</v>
      </c>
      <c r="H2" s="80" t="s">
        <v>212</v>
      </c>
      <c r="I2" s="80" t="s">
        <v>211</v>
      </c>
    </row>
    <row r="3" spans="1:15">
      <c r="A3" s="76" t="s">
        <v>220</v>
      </c>
      <c r="B3" s="76" t="s">
        <v>221</v>
      </c>
      <c r="C3" s="78" t="s">
        <v>226</v>
      </c>
      <c r="D3" s="78">
        <v>200</v>
      </c>
      <c r="E3" s="76" t="str">
        <f t="shared" si="0"/>
        <v>Geneva-Tokyo</v>
      </c>
      <c r="G3" s="76" t="s">
        <v>223</v>
      </c>
      <c r="H3" s="76" t="s">
        <v>215</v>
      </c>
      <c r="I3" s="76">
        <v>425</v>
      </c>
    </row>
    <row r="4" spans="1:15">
      <c r="A4" s="76" t="s">
        <v>223</v>
      </c>
      <c r="B4" s="76" t="s">
        <v>215</v>
      </c>
      <c r="C4" s="78" t="s">
        <v>214</v>
      </c>
      <c r="D4" s="78">
        <v>450</v>
      </c>
      <c r="E4" s="76" t="str">
        <f t="shared" si="0"/>
        <v>Copenhagen-Munich</v>
      </c>
      <c r="G4" s="76" t="s">
        <v>215</v>
      </c>
      <c r="H4" s="76" t="s">
        <v>208</v>
      </c>
      <c r="I4" s="76">
        <v>260</v>
      </c>
    </row>
    <row r="5" spans="1:15">
      <c r="A5" s="76" t="s">
        <v>225</v>
      </c>
      <c r="B5" s="76" t="s">
        <v>224</v>
      </c>
      <c r="C5" s="78" t="s">
        <v>219</v>
      </c>
      <c r="D5" s="78">
        <v>200</v>
      </c>
      <c r="E5" s="76" t="str">
        <f t="shared" si="0"/>
        <v>Oslo-Zurich</v>
      </c>
      <c r="G5" s="76" t="s">
        <v>215</v>
      </c>
      <c r="H5" s="76" t="s">
        <v>218</v>
      </c>
      <c r="I5" s="76">
        <v>180</v>
      </c>
    </row>
    <row r="6" spans="1:15">
      <c r="A6" s="76" t="s">
        <v>208</v>
      </c>
      <c r="B6" s="76" t="s">
        <v>215</v>
      </c>
      <c r="C6" s="78" t="s">
        <v>226</v>
      </c>
      <c r="D6" s="78">
        <v>320</v>
      </c>
      <c r="E6" s="76" t="str">
        <f t="shared" si="0"/>
        <v>Munich-New York</v>
      </c>
      <c r="G6" s="76" t="s">
        <v>225</v>
      </c>
      <c r="H6" s="76" t="s">
        <v>224</v>
      </c>
      <c r="I6" s="76">
        <v>175</v>
      </c>
    </row>
    <row r="7" spans="1:15">
      <c r="A7" s="76" t="s">
        <v>223</v>
      </c>
      <c r="B7" s="76" t="s">
        <v>215</v>
      </c>
      <c r="C7" s="78" t="s">
        <v>222</v>
      </c>
      <c r="D7" s="78">
        <v>400</v>
      </c>
      <c r="E7" s="76" t="str">
        <f t="shared" si="0"/>
        <v>Copenhagen-Munich</v>
      </c>
      <c r="G7" s="76" t="s">
        <v>220</v>
      </c>
      <c r="H7" s="76" t="s">
        <v>221</v>
      </c>
      <c r="I7" s="76">
        <v>150</v>
      </c>
    </row>
    <row r="8" spans="1:15">
      <c r="A8" s="76" t="s">
        <v>221</v>
      </c>
      <c r="B8" s="76" t="s">
        <v>220</v>
      </c>
      <c r="C8" s="78" t="s">
        <v>219</v>
      </c>
      <c r="D8" s="78">
        <v>100</v>
      </c>
      <c r="E8" s="76" t="str">
        <f t="shared" si="0"/>
        <v>Geneva-Tokyo</v>
      </c>
    </row>
    <row r="9" spans="1:15">
      <c r="A9" s="76" t="s">
        <v>218</v>
      </c>
      <c r="B9" s="76" t="s">
        <v>215</v>
      </c>
      <c r="C9" s="78" t="s">
        <v>217</v>
      </c>
      <c r="D9" s="78">
        <v>180</v>
      </c>
      <c r="E9" s="76" t="str">
        <f t="shared" si="0"/>
        <v>Munich-Sydney</v>
      </c>
      <c r="G9" s="77" t="s">
        <v>213</v>
      </c>
      <c r="H9" s="77" t="s">
        <v>212</v>
      </c>
      <c r="I9" s="77" t="s">
        <v>211</v>
      </c>
    </row>
    <row r="10" spans="1:15" ht="15.6">
      <c r="A10" s="76" t="s">
        <v>215</v>
      </c>
      <c r="B10" s="76" t="s">
        <v>208</v>
      </c>
      <c r="C10" s="78" t="s">
        <v>216</v>
      </c>
      <c r="D10" s="78">
        <v>240</v>
      </c>
      <c r="E10" s="76" t="str">
        <f t="shared" si="0"/>
        <v>Munich-New York</v>
      </c>
      <c r="G10" t="str" cm="1">
        <f t="array" ref="G10:H14">_xlfn.UNIQUE(A13:B22)</f>
        <v>Oslo</v>
      </c>
      <c r="H10" t="str">
        <v>Zurich</v>
      </c>
      <c r="I10" s="1" cm="1">
        <f t="array" ref="I10">_xlfn.LET(
_xlpm.sities, _xlfn.CONCAT(G10,"-",H10),
_xlpm.costs,$D$2:$D$11,
_xlpm.concating,$E$2:$E$11,
_xlpm.averiging, AVERAGE(_xlfn._xlws.FILTER(_xlpm.costs, _xlpm.concating=_xlpm.sities)),
_xlpm.averiging)</f>
        <v>175</v>
      </c>
      <c r="J10"/>
      <c r="K10"/>
      <c r="L10"/>
      <c r="M10"/>
      <c r="O10" s="79"/>
    </row>
    <row r="11" spans="1:15">
      <c r="A11" s="76" t="s">
        <v>208</v>
      </c>
      <c r="B11" s="76" t="s">
        <v>215</v>
      </c>
      <c r="C11" s="78" t="s">
        <v>214</v>
      </c>
      <c r="D11" s="78">
        <v>220</v>
      </c>
      <c r="E11" s="76" t="str">
        <f t="shared" si="0"/>
        <v>Munich-New York</v>
      </c>
      <c r="G11" t="str">
        <v>Geneva</v>
      </c>
      <c r="H11" t="str">
        <v>Tokyo</v>
      </c>
      <c r="I11" s="1" cm="1">
        <f t="array" ref="I11">_xlfn.LET(
_xlpm.sities, _xlfn.CONCAT(G11,"-",H11),
_xlpm.costs,$D$2:$D$11,
_xlpm.concating,$E$2:$E$11,
_xlpm.averiging, AVERAGE(_xlfn._xlws.FILTER(_xlpm.costs, _xlpm.concating=_xlpm.sities)),
_xlpm.averiging)</f>
        <v>150</v>
      </c>
      <c r="J11"/>
      <c r="K11"/>
      <c r="L11"/>
      <c r="M11"/>
    </row>
    <row r="12" spans="1:15">
      <c r="G12" t="str">
        <v>Copenhagen</v>
      </c>
      <c r="H12" t="str">
        <v>Munich</v>
      </c>
      <c r="I12" s="1" cm="1">
        <f t="array" ref="I12">_xlfn.LET(
_xlpm.sities, _xlfn.CONCAT(G12,"-",H12),
_xlpm.costs,$D$2:$D$11,
_xlpm.concating,$E$2:$E$11,
_xlpm.averiging, AVERAGE(_xlfn._xlws.FILTER(_xlpm.costs, _xlpm.concating=_xlpm.sities)),
_xlpm.averiging)</f>
        <v>425</v>
      </c>
      <c r="J12"/>
      <c r="K12"/>
      <c r="L12"/>
      <c r="M12"/>
    </row>
    <row r="13" spans="1:15">
      <c r="A13" s="76" t="str" cm="1">
        <f t="array" ref="A13:B13">_xlfn._xlws.SORT(A2:B2,,,TRUE)</f>
        <v>Oslo</v>
      </c>
      <c r="B13" s="76" t="str">
        <v>Zurich</v>
      </c>
      <c r="G13" t="str">
        <v>Munich</v>
      </c>
      <c r="H13" t="str">
        <v>New York</v>
      </c>
      <c r="I13" s="1" cm="1">
        <f t="array" ref="I13">_xlfn.LET(
_xlpm.sities, _xlfn.CONCAT(G13,"-",H13),
_xlpm.costs,$D$2:$D$11,
_xlpm.concating,$E$2:$E$11,
_xlpm.averiging, AVERAGE(_xlfn._xlws.FILTER(_xlpm.costs, _xlpm.concating=_xlpm.sities)),
_xlpm.averiging)</f>
        <v>260</v>
      </c>
      <c r="J13"/>
      <c r="K13"/>
      <c r="L13"/>
      <c r="M13"/>
    </row>
    <row r="14" spans="1:15">
      <c r="A14" s="76" t="str" cm="1">
        <f t="array" ref="A14:B14">_xlfn._xlws.SORT(A3:B3,,,TRUE)</f>
        <v>Geneva</v>
      </c>
      <c r="B14" t="str">
        <v>Tokyo</v>
      </c>
      <c r="G14" t="str">
        <v>Munich</v>
      </c>
      <c r="H14" t="str">
        <v>Sydney</v>
      </c>
      <c r="I14" s="1" cm="1">
        <f t="array" ref="I14">_xlfn.LET(
_xlpm.sities, _xlfn.CONCAT(G14,"-",H14),
_xlpm.costs,$D$2:$D$11,
_xlpm.concating,$E$2:$E$11,
_xlpm.averiging, AVERAGE(_xlfn._xlws.FILTER(_xlpm.costs, _xlpm.concating=_xlpm.sities)),
_xlpm.averiging)</f>
        <v>180</v>
      </c>
      <c r="J14"/>
      <c r="K14"/>
      <c r="L14"/>
      <c r="M14"/>
    </row>
    <row r="15" spans="1:15">
      <c r="A15" s="76" t="str" cm="1">
        <f t="array" ref="A15:B15">_xlfn._xlws.SORT(A4:B4,,,TRUE)</f>
        <v>Copenhagen</v>
      </c>
      <c r="B15" t="str">
        <v>Munich</v>
      </c>
      <c r="I15"/>
      <c r="J15"/>
      <c r="K15"/>
      <c r="L15"/>
      <c r="M15"/>
    </row>
    <row r="16" spans="1:15">
      <c r="A16" s="76" t="str" cm="1">
        <f t="array" ref="A16:B16">_xlfn._xlws.SORT(A5:B5,,,TRUE)</f>
        <v>Oslo</v>
      </c>
      <c r="B16" t="str">
        <v>Zurich</v>
      </c>
      <c r="G16" s="77" t="s">
        <v>213</v>
      </c>
      <c r="H16" s="77" t="s">
        <v>212</v>
      </c>
      <c r="I16" s="77" t="s">
        <v>211</v>
      </c>
      <c r="J16"/>
      <c r="K16"/>
      <c r="L16"/>
      <c r="M16"/>
    </row>
    <row r="17" spans="1:13">
      <c r="A17" s="76" t="str" cm="1">
        <f t="array" ref="A17:B17">_xlfn._xlws.SORT(A6:B6,,,TRUE)</f>
        <v>Munich</v>
      </c>
      <c r="B17" t="str">
        <v>New York</v>
      </c>
      <c r="G17" s="76" t="str" cm="1">
        <f t="array" ref="G17:I21">_xlfn._xlws.SORT(G10:I14,3,-1)</f>
        <v>Copenhagen</v>
      </c>
      <c r="H17" s="76" t="str">
        <v>Munich</v>
      </c>
      <c r="I17">
        <v>425</v>
      </c>
      <c r="J17"/>
      <c r="K17"/>
      <c r="L17"/>
      <c r="M17"/>
    </row>
    <row r="18" spans="1:13">
      <c r="A18" s="76" t="str" cm="1">
        <f t="array" ref="A18:B18">_xlfn._xlws.SORT(A7:B7,,,TRUE)</f>
        <v>Copenhagen</v>
      </c>
      <c r="B18" t="str">
        <v>Munich</v>
      </c>
      <c r="G18" t="str">
        <v>Munich</v>
      </c>
      <c r="H18" t="str">
        <v>New York</v>
      </c>
      <c r="I18">
        <v>260</v>
      </c>
      <c r="J18"/>
      <c r="K18"/>
      <c r="L18"/>
      <c r="M18"/>
    </row>
    <row r="19" spans="1:13">
      <c r="A19" s="76" t="str" cm="1">
        <f t="array" ref="A19:B19">_xlfn._xlws.SORT(A8:B8,,,TRUE)</f>
        <v>Geneva</v>
      </c>
      <c r="B19" t="str">
        <v>Tokyo</v>
      </c>
      <c r="G19" t="str">
        <v>Munich</v>
      </c>
      <c r="H19" t="str">
        <v>Sydney</v>
      </c>
      <c r="I19">
        <v>180</v>
      </c>
      <c r="J19"/>
      <c r="K19"/>
      <c r="L19"/>
      <c r="M19"/>
    </row>
    <row r="20" spans="1:13">
      <c r="A20" s="76" t="str" cm="1">
        <f t="array" ref="A20:B20">_xlfn._xlws.SORT(A9:B9,,,TRUE)</f>
        <v>Munich</v>
      </c>
      <c r="B20" t="str">
        <v>Sydney</v>
      </c>
      <c r="G20" t="str">
        <v>Oslo</v>
      </c>
      <c r="H20" t="str">
        <v>Zurich</v>
      </c>
      <c r="I20">
        <v>175</v>
      </c>
      <c r="J20"/>
      <c r="K20"/>
      <c r="L20"/>
      <c r="M20"/>
    </row>
    <row r="21" spans="1:13">
      <c r="A21" s="76" t="str" cm="1">
        <f t="array" ref="A21:B21">_xlfn._xlws.SORT(A10:B10,,,TRUE)</f>
        <v>Munich</v>
      </c>
      <c r="B21" t="str">
        <v>New York</v>
      </c>
      <c r="G21" t="str">
        <v>Geneva</v>
      </c>
      <c r="H21" t="str">
        <v>Tokyo</v>
      </c>
      <c r="I21">
        <v>150</v>
      </c>
      <c r="J21"/>
      <c r="K21"/>
      <c r="L21"/>
      <c r="M21"/>
    </row>
    <row r="22" spans="1:13">
      <c r="A22" s="76" t="str" cm="1">
        <f t="array" ref="A22:B22">_xlfn._xlws.SORT(A11:B11,,,TRUE)</f>
        <v>Munich</v>
      </c>
      <c r="B22" t="str">
        <v>New York</v>
      </c>
      <c r="G22"/>
      <c r="H22"/>
      <c r="I22"/>
      <c r="J22"/>
      <c r="K22"/>
      <c r="L22"/>
      <c r="M22"/>
    </row>
    <row r="23" spans="1:13">
      <c r="A23"/>
      <c r="B23"/>
      <c r="G23"/>
      <c r="H23"/>
      <c r="I23"/>
      <c r="J23"/>
      <c r="K23"/>
      <c r="L23"/>
      <c r="M23"/>
    </row>
    <row r="24" spans="1:13">
      <c r="G24"/>
      <c r="H24"/>
      <c r="I24"/>
      <c r="J24"/>
      <c r="K24"/>
      <c r="L24"/>
      <c r="M24"/>
    </row>
    <row r="25" spans="1:13">
      <c r="G25"/>
      <c r="H25"/>
      <c r="I25"/>
      <c r="J25"/>
      <c r="K25"/>
      <c r="L25"/>
      <c r="M25"/>
    </row>
    <row r="26" spans="1:13">
      <c r="G26"/>
      <c r="H26"/>
      <c r="I26"/>
      <c r="J26"/>
      <c r="K26"/>
      <c r="L26"/>
      <c r="M26"/>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7453-F61C-4B94-994C-650EA09FCECD}">
  <sheetPr>
    <tabColor rgb="FF00B050"/>
  </sheetPr>
  <dimension ref="A1:U30"/>
  <sheetViews>
    <sheetView workbookViewId="0">
      <selection activeCell="G3" sqref="G3"/>
    </sheetView>
  </sheetViews>
  <sheetFormatPr defaultRowHeight="14.4"/>
  <cols>
    <col min="2" max="2" width="4.88671875" customWidth="1"/>
    <col min="4" max="4" width="19.5546875" bestFit="1" customWidth="1"/>
    <col min="5" max="5" width="16" customWidth="1"/>
    <col min="12" max="21" width="4.44140625" style="2" customWidth="1"/>
  </cols>
  <sheetData>
    <row r="1" spans="1:13">
      <c r="A1" s="85" t="s">
        <v>157</v>
      </c>
      <c r="B1" s="62"/>
      <c r="C1" s="85" t="s">
        <v>240</v>
      </c>
      <c r="D1" s="84" t="s">
        <v>239</v>
      </c>
      <c r="E1" s="83" t="s">
        <v>238</v>
      </c>
      <c r="L1"/>
      <c r="M1"/>
    </row>
    <row r="2" spans="1:13">
      <c r="A2" s="5">
        <v>1</v>
      </c>
      <c r="C2" s="5">
        <v>3</v>
      </c>
      <c r="D2" s="2" t="s">
        <v>237</v>
      </c>
      <c r="E2" s="2" t="str" cm="1">
        <f t="array" ref="E2">_xlfn.LET(
_xlpm.sum,C2,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1+2</v>
      </c>
      <c r="L2"/>
      <c r="M2"/>
    </row>
    <row r="3" spans="1:13">
      <c r="A3" s="5">
        <v>2</v>
      </c>
      <c r="C3" s="5">
        <v>5</v>
      </c>
      <c r="D3" s="2" t="s">
        <v>236</v>
      </c>
      <c r="E3" s="2" t="str" cm="1">
        <f t="array" ref="E3">_xlfn.LET(
_xlpm.sum,C3,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1+4</v>
      </c>
      <c r="L3"/>
      <c r="M3"/>
    </row>
    <row r="4" spans="1:13">
      <c r="A4" s="5">
        <v>3</v>
      </c>
      <c r="C4" s="5">
        <v>9</v>
      </c>
      <c r="D4" s="2" t="s">
        <v>235</v>
      </c>
      <c r="E4" s="2" t="str" cm="1">
        <f t="array" ref="E4">_xlfn.LET(
_xlpm.sum,C4,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1+8</v>
      </c>
    </row>
    <row r="5" spans="1:13">
      <c r="A5" s="5">
        <v>4</v>
      </c>
      <c r="C5" s="5">
        <v>10</v>
      </c>
      <c r="D5" s="2" t="s">
        <v>234</v>
      </c>
      <c r="E5" s="2" t="str" cm="1">
        <f t="array" ref="E5">_xlfn.LET(
_xlpm.sum,C5,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1+9</v>
      </c>
    </row>
    <row r="6" spans="1:13">
      <c r="A6" s="5">
        <v>5</v>
      </c>
      <c r="C6" s="5">
        <v>12</v>
      </c>
      <c r="D6" s="2" t="s">
        <v>233</v>
      </c>
      <c r="E6" s="2" t="str" cm="1">
        <f t="array" ref="E6">_xlfn.LET(
_xlpm.sum,C6,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1+11</v>
      </c>
    </row>
    <row r="7" spans="1:13">
      <c r="A7" s="5">
        <v>6</v>
      </c>
      <c r="C7" s="5">
        <v>15</v>
      </c>
      <c r="D7" s="2" t="s">
        <v>232</v>
      </c>
      <c r="E7" s="2" t="str" cm="1">
        <f t="array" ref="E7">_xlfn.LET(
_xlpm.sum,C7,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1+14</v>
      </c>
    </row>
    <row r="8" spans="1:13">
      <c r="A8" s="5">
        <v>7</v>
      </c>
      <c r="C8" s="5">
        <v>18</v>
      </c>
      <c r="D8" s="2"/>
      <c r="E8" s="2" t="str" cm="1">
        <f t="array" ref="E8">_xlfn.LET(
_xlpm.sum,C8,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1+17</v>
      </c>
    </row>
    <row r="9" spans="1:13">
      <c r="A9" s="5">
        <v>8</v>
      </c>
      <c r="C9" s="5">
        <v>22</v>
      </c>
      <c r="D9" s="2"/>
      <c r="E9" s="2" t="str" cm="1">
        <f t="array" ref="E9">_xlfn.LET(
_xlpm.sum,C9,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1+21</v>
      </c>
    </row>
    <row r="10" spans="1:13">
      <c r="A10" s="5">
        <v>9</v>
      </c>
      <c r="C10" s="5">
        <v>23</v>
      </c>
      <c r="D10" s="2"/>
      <c r="E10" s="2" t="str" cm="1">
        <f t="array" ref="E10">_xlfn.LET(
_xlpm.sum,C10,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1+22</v>
      </c>
    </row>
    <row r="11" spans="1:13">
      <c r="C11" s="5">
        <v>99</v>
      </c>
      <c r="D11" s="2"/>
      <c r="E11" s="2" t="str" cm="1">
        <f t="array" ref="E11">_xlfn.LET(
_xlpm.sum,C11,
_xlpm.set,_xlfn.TOCOL(_xlfn.SEQUENCE(10)+_xlfn.SEQUENCE(,100)),
_xlpm.numbers,_xlfn.TOCOL(_xlfn.SEQUENCE(10)&amp;"-"&amp;_xlfn.SEQUENCE(,100)),
_xlpm.before,_xlfn.TEXTBEFORE(_xlpm.numbers,"-"),
_xlpm.after,_xlfn.TEXTAFTER(_xlpm.numbers,"-"),
_xlpm.results,IF(_xlpm.sum=_xlpm.set,_xlfn.HSTACK(_xlpm.before,_xlpm.after),""),
_xlpm.possible,_xlfn.TAKE(_xlfn._xlws.FILTER(_xlpm.numbers,_xlfn.CHOOSECOLS(_xlpm.results,1)&lt;&gt;""),1),
SUBSTITUTE(_xlpm.possible,"-","+"))</f>
        <v>1+98</v>
      </c>
    </row>
    <row r="12" spans="1:13">
      <c r="C12" s="5"/>
      <c r="E12" s="2"/>
    </row>
    <row r="13" spans="1:13">
      <c r="E13" s="2"/>
    </row>
    <row r="14" spans="1:13">
      <c r="E14" s="2"/>
    </row>
    <row r="15" spans="1:13">
      <c r="E15" s="2"/>
    </row>
    <row r="16" spans="1:13">
      <c r="E16" s="2"/>
    </row>
    <row r="17" spans="5:5">
      <c r="E17" s="2"/>
    </row>
    <row r="18" spans="5:5">
      <c r="E18" s="2"/>
    </row>
    <row r="19" spans="5:5">
      <c r="E19" s="2"/>
    </row>
    <row r="20" spans="5:5">
      <c r="E20" s="2"/>
    </row>
    <row r="21" spans="5:5">
      <c r="E21" s="2"/>
    </row>
    <row r="22" spans="5:5">
      <c r="E22" s="2"/>
    </row>
    <row r="23" spans="5:5">
      <c r="E23" s="2"/>
    </row>
    <row r="24" spans="5:5">
      <c r="E24" s="2"/>
    </row>
    <row r="25" spans="5:5">
      <c r="E25" s="2"/>
    </row>
    <row r="26" spans="5:5">
      <c r="E26" s="2"/>
    </row>
    <row r="27" spans="5:5">
      <c r="E27" s="2"/>
    </row>
    <row r="28" spans="5:5">
      <c r="E28" s="2"/>
    </row>
    <row r="29" spans="5:5">
      <c r="E29" s="2"/>
    </row>
    <row r="30" spans="5:5">
      <c r="E30" s="2"/>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2025-D2C4-4DB4-801B-F7C274CAC665}">
  <sheetPr>
    <tabColor rgb="FF00B050"/>
  </sheetPr>
  <dimension ref="A1:T19"/>
  <sheetViews>
    <sheetView workbookViewId="0">
      <selection activeCell="G3" sqref="G3"/>
    </sheetView>
  </sheetViews>
  <sheetFormatPr defaultRowHeight="14.4"/>
  <cols>
    <col min="1" max="1" width="27.109375" customWidth="1"/>
    <col min="2" max="3" width="16.44140625" bestFit="1" customWidth="1"/>
    <col min="4" max="4" width="16.44140625" customWidth="1"/>
    <col min="5" max="7" width="16.44140625" bestFit="1" customWidth="1"/>
  </cols>
  <sheetData>
    <row r="1" spans="1:20" s="62" customFormat="1">
      <c r="A1" s="92" t="s">
        <v>12</v>
      </c>
      <c r="B1" s="91" t="s">
        <v>167</v>
      </c>
      <c r="C1" s="90"/>
      <c r="D1"/>
      <c r="E1" s="89" t="s">
        <v>32</v>
      </c>
      <c r="F1" s="89">
        <v>2</v>
      </c>
      <c r="G1"/>
      <c r="H1"/>
    </row>
    <row r="2" spans="1:20">
      <c r="A2" s="88" t="s">
        <v>250</v>
      </c>
      <c r="B2" s="1">
        <f>-56-7</f>
        <v>-63</v>
      </c>
      <c r="C2" s="5" cm="1">
        <f t="array" ref="C2:C9">LEN(A2:A9)</f>
        <v>13</v>
      </c>
    </row>
    <row r="3" spans="1:20">
      <c r="A3" t="s">
        <v>249</v>
      </c>
      <c r="B3" s="1">
        <v>0</v>
      </c>
      <c r="C3" s="5">
        <v>12</v>
      </c>
      <c r="F3" t="str" cm="1">
        <f t="array" ref="F3">INDEX(A2:A9,F1,1)</f>
        <v>Excel890MS67</v>
      </c>
    </row>
    <row r="4" spans="1:20">
      <c r="A4" t="s">
        <v>248</v>
      </c>
      <c r="B4" s="1">
        <f>-890-67</f>
        <v>-957</v>
      </c>
      <c r="C4" s="5">
        <v>14</v>
      </c>
      <c r="E4" t="s">
        <v>247</v>
      </c>
      <c r="F4" s="31" cm="1">
        <f t="array" ref="F4:T4">_xlfn.SEQUENCE(, MAX(_xlfn.ANCHORARRAY(C2)))</f>
        <v>1</v>
      </c>
      <c r="G4" s="31">
        <v>2</v>
      </c>
      <c r="H4" s="31">
        <v>3</v>
      </c>
      <c r="I4" s="31">
        <v>4</v>
      </c>
      <c r="J4" s="31">
        <v>5</v>
      </c>
      <c r="K4" s="31">
        <v>6</v>
      </c>
      <c r="L4" s="31">
        <v>7</v>
      </c>
      <c r="M4" s="31">
        <v>8</v>
      </c>
      <c r="N4" s="31">
        <v>9</v>
      </c>
      <c r="O4" s="31">
        <v>10</v>
      </c>
      <c r="P4" s="31">
        <v>11</v>
      </c>
      <c r="Q4" s="31">
        <v>12</v>
      </c>
      <c r="R4" s="31">
        <v>13</v>
      </c>
      <c r="S4" s="25">
        <v>14</v>
      </c>
      <c r="T4" s="25">
        <v>15</v>
      </c>
    </row>
    <row r="5" spans="1:20">
      <c r="A5" t="s">
        <v>246</v>
      </c>
      <c r="B5" s="1">
        <v>0</v>
      </c>
      <c r="C5" s="5">
        <v>15</v>
      </c>
      <c r="E5" t="s">
        <v>29</v>
      </c>
      <c r="F5" s="2" t="str" cm="1">
        <f t="array" ref="F5:Q5">_xlfn.LET(
_xlpm.value,MID(F3,_xlfn.SEQUENCE(,LEN(F3)),1),
IFERROR(--_xlpm.value,_xlpm.value))</f>
        <v>E</v>
      </c>
      <c r="G5" s="30" t="str">
        <v>x</v>
      </c>
      <c r="H5" s="2" t="str">
        <v>c</v>
      </c>
      <c r="I5" s="2" t="str">
        <v>e</v>
      </c>
      <c r="J5" s="2" t="str">
        <v>l</v>
      </c>
      <c r="K5" s="2">
        <v>8</v>
      </c>
      <c r="L5" s="2">
        <v>9</v>
      </c>
      <c r="M5" s="2">
        <v>0</v>
      </c>
      <c r="N5" s="2" t="str">
        <v>M</v>
      </c>
      <c r="O5" s="2" t="str">
        <v>S</v>
      </c>
      <c r="P5" s="2">
        <v>6</v>
      </c>
      <c r="Q5" s="2">
        <v>7</v>
      </c>
      <c r="R5" s="2"/>
    </row>
    <row r="6" spans="1:20">
      <c r="A6" s="22" t="s">
        <v>245</v>
      </c>
      <c r="B6" s="1">
        <f>-9-64</f>
        <v>-73</v>
      </c>
      <c r="C6" s="5">
        <v>11</v>
      </c>
      <c r="E6" t="s">
        <v>244</v>
      </c>
      <c r="F6" s="2">
        <f t="shared" ref="F6:T6" si="0">IF(F5="-",1,IF(AND(E6=1,ISNUMBER(F5)),1,0))</f>
        <v>0</v>
      </c>
      <c r="G6" s="2">
        <f t="shared" si="0"/>
        <v>0</v>
      </c>
      <c r="H6" s="2">
        <f t="shared" si="0"/>
        <v>0</v>
      </c>
      <c r="I6" s="2">
        <f t="shared" si="0"/>
        <v>0</v>
      </c>
      <c r="J6" s="2">
        <f t="shared" si="0"/>
        <v>0</v>
      </c>
      <c r="K6" s="2">
        <f t="shared" si="0"/>
        <v>0</v>
      </c>
      <c r="L6" s="2">
        <f t="shared" si="0"/>
        <v>0</v>
      </c>
      <c r="M6" s="2">
        <f t="shared" si="0"/>
        <v>0</v>
      </c>
      <c r="N6" s="2">
        <f t="shared" si="0"/>
        <v>0</v>
      </c>
      <c r="O6" s="2">
        <f t="shared" si="0"/>
        <v>0</v>
      </c>
      <c r="P6" s="2">
        <f t="shared" si="0"/>
        <v>0</v>
      </c>
      <c r="Q6" s="2">
        <f t="shared" si="0"/>
        <v>0</v>
      </c>
      <c r="R6" s="2">
        <f t="shared" si="0"/>
        <v>0</v>
      </c>
      <c r="S6" s="2">
        <f t="shared" si="0"/>
        <v>0</v>
      </c>
      <c r="T6" s="2">
        <f t="shared" si="0"/>
        <v>0</v>
      </c>
    </row>
    <row r="7" spans="1:20">
      <c r="A7" s="22" t="s">
        <v>243</v>
      </c>
      <c r="B7" s="1">
        <f>-12-34-78-8</f>
        <v>-132</v>
      </c>
      <c r="C7" s="5">
        <v>11</v>
      </c>
    </row>
    <row r="8" spans="1:20">
      <c r="A8" t="s">
        <v>242</v>
      </c>
      <c r="B8" s="1">
        <v>0</v>
      </c>
      <c r="C8" s="5">
        <v>7</v>
      </c>
      <c r="M8" s="87" t="e" cm="1" vm="1">
        <f t="array" ref="M8">_xlfn.LET(
_xlpm.value,_xlfn.TEXTSPLIT(_xlfn.CONCAT(_xlfn._xlws.FILTER(F5:T5,F6:T6)),"-"),
IFERROR(--_xlpm.value, _xlpm.value))</f>
        <v>#VALUE!</v>
      </c>
    </row>
    <row r="9" spans="1:20">
      <c r="A9" t="s">
        <v>241</v>
      </c>
      <c r="B9" s="1">
        <v>-90</v>
      </c>
      <c r="C9" s="5">
        <v>9</v>
      </c>
    </row>
    <row r="11" spans="1:20">
      <c r="M11" s="86">
        <f>IFERROR(-SUM(_xlfn.ANCHORARRAY(M8)),0)</f>
        <v>0</v>
      </c>
    </row>
    <row r="12" spans="1:20">
      <c r="L12" s="2" cm="1">
        <f t="array" ref="L12:L19">_xlfn.SEQUENCE(8)</f>
        <v>1</v>
      </c>
      <c r="M12" s="37">
        <f t="dataTable" ref="M12:M19" dt2D="0" dtr="0" r1="F1"/>
        <v>-63</v>
      </c>
    </row>
    <row r="13" spans="1:20">
      <c r="L13" s="2">
        <v>2</v>
      </c>
      <c r="M13" s="37">
        <v>0</v>
      </c>
    </row>
    <row r="14" spans="1:20">
      <c r="L14" s="2">
        <v>3</v>
      </c>
      <c r="M14" s="37">
        <v>-957</v>
      </c>
    </row>
    <row r="15" spans="1:20">
      <c r="L15" s="2">
        <v>4</v>
      </c>
      <c r="M15" s="37">
        <v>0</v>
      </c>
    </row>
    <row r="16" spans="1:20">
      <c r="L16" s="2">
        <v>5</v>
      </c>
      <c r="M16" s="37">
        <v>-73</v>
      </c>
    </row>
    <row r="17" spans="12:13">
      <c r="L17" s="2">
        <v>6</v>
      </c>
      <c r="M17" s="37">
        <v>-132</v>
      </c>
    </row>
    <row r="18" spans="12:13">
      <c r="L18" s="2">
        <v>7</v>
      </c>
      <c r="M18" s="37">
        <v>0</v>
      </c>
    </row>
    <row r="19" spans="12:13">
      <c r="L19" s="2">
        <v>8</v>
      </c>
      <c r="M19" s="37">
        <v>-90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E67E-A949-4380-B6ED-A11BD25F8434}">
  <sheetPr>
    <tabColor rgb="FF00B050"/>
  </sheetPr>
  <dimension ref="A1:Q6"/>
  <sheetViews>
    <sheetView zoomScale="76" workbookViewId="0">
      <selection activeCell="G3" sqref="G3"/>
    </sheetView>
  </sheetViews>
  <sheetFormatPr defaultRowHeight="14.4"/>
  <cols>
    <col min="1" max="1" width="4.44140625" bestFit="1" customWidth="1"/>
    <col min="2" max="2" width="6.88671875" bestFit="1" customWidth="1"/>
    <col min="3" max="3" width="6.5546875" customWidth="1"/>
    <col min="4" max="4" width="38.109375" customWidth="1"/>
    <col min="5" max="5" width="21" customWidth="1"/>
    <col min="6" max="6" width="63.88671875" bestFit="1" customWidth="1"/>
    <col min="7" max="7" width="6" customWidth="1"/>
    <col min="14" max="14" width="17.5546875" customWidth="1"/>
    <col min="15" max="17" width="22.44140625" bestFit="1" customWidth="1"/>
  </cols>
  <sheetData>
    <row r="1" spans="1:17">
      <c r="A1" s="92" t="s">
        <v>265</v>
      </c>
      <c r="B1" s="92" t="s">
        <v>264</v>
      </c>
      <c r="C1" s="92" t="s">
        <v>263</v>
      </c>
      <c r="D1" s="54" t="s">
        <v>239</v>
      </c>
      <c r="H1" s="31" cm="1">
        <f t="array" ref="H1:Q1">_xlfn.SEQUENCE(,MAX(C2:C6)+2)</f>
        <v>1</v>
      </c>
      <c r="I1" s="31">
        <v>2</v>
      </c>
      <c r="J1" s="31">
        <v>3</v>
      </c>
      <c r="K1" s="31">
        <v>4</v>
      </c>
      <c r="L1" s="31">
        <v>5</v>
      </c>
      <c r="M1" s="31">
        <v>6</v>
      </c>
      <c r="N1" s="31">
        <v>7</v>
      </c>
      <c r="O1" s="31">
        <v>8</v>
      </c>
      <c r="P1" s="25">
        <v>9</v>
      </c>
      <c r="Q1" s="25">
        <v>10</v>
      </c>
    </row>
    <row r="2" spans="1:17">
      <c r="A2" s="2" t="s">
        <v>9</v>
      </c>
      <c r="B2" s="2" t="s">
        <v>261</v>
      </c>
      <c r="C2" s="2">
        <v>3</v>
      </c>
      <c r="D2" t="s">
        <v>262</v>
      </c>
      <c r="F2" t="str">
        <f>_xlfn.TEXTJOIN(", ",TRUE,H2:O2)</f>
        <v>a, b, ab</v>
      </c>
      <c r="H2" t="str">
        <f t="shared" ref="H2:I6" si="0">A2</f>
        <v>a</v>
      </c>
      <c r="I2" t="str">
        <f t="shared" si="0"/>
        <v>b</v>
      </c>
      <c r="J2" t="str">
        <f t="shared" ref="J2:Q6" si="1">IF(J$1&lt;=$C2,H2&amp;I2,"")</f>
        <v>ab</v>
      </c>
      <c r="K2" t="str">
        <f t="shared" si="1"/>
        <v/>
      </c>
      <c r="L2" t="str">
        <f t="shared" si="1"/>
        <v/>
      </c>
      <c r="M2" t="str">
        <f t="shared" si="1"/>
        <v/>
      </c>
      <c r="N2" t="str">
        <f t="shared" si="1"/>
        <v/>
      </c>
      <c r="O2" t="str">
        <f t="shared" si="1"/>
        <v/>
      </c>
      <c r="P2" t="str">
        <f t="shared" si="1"/>
        <v/>
      </c>
      <c r="Q2" t="str">
        <f t="shared" si="1"/>
        <v/>
      </c>
    </row>
    <row r="3" spans="1:17">
      <c r="A3" s="2" t="s">
        <v>9</v>
      </c>
      <c r="B3" s="2" t="s">
        <v>261</v>
      </c>
      <c r="C3" s="2">
        <v>5</v>
      </c>
      <c r="D3" t="s">
        <v>260</v>
      </c>
      <c r="F3" t="str">
        <f>_xlfn.TEXTJOIN(", ",TRUE,H3:O3)</f>
        <v>a, b, ab, bab, abbab</v>
      </c>
      <c r="H3" t="str">
        <f t="shared" si="0"/>
        <v>a</v>
      </c>
      <c r="I3" t="str">
        <f t="shared" si="0"/>
        <v>b</v>
      </c>
      <c r="J3" t="str">
        <f t="shared" si="1"/>
        <v>ab</v>
      </c>
      <c r="K3" t="str">
        <f t="shared" si="1"/>
        <v>bab</v>
      </c>
      <c r="L3" t="str">
        <f t="shared" si="1"/>
        <v>abbab</v>
      </c>
      <c r="M3" t="str">
        <f t="shared" si="1"/>
        <v/>
      </c>
      <c r="N3" t="str">
        <f t="shared" si="1"/>
        <v/>
      </c>
      <c r="O3" t="str">
        <f t="shared" si="1"/>
        <v/>
      </c>
      <c r="P3" t="str">
        <f t="shared" si="1"/>
        <v/>
      </c>
      <c r="Q3" t="str">
        <f t="shared" si="1"/>
        <v/>
      </c>
    </row>
    <row r="4" spans="1:17">
      <c r="A4" s="94" t="s">
        <v>259</v>
      </c>
      <c r="B4" s="94" t="s">
        <v>258</v>
      </c>
      <c r="C4" s="2">
        <v>6</v>
      </c>
      <c r="D4" t="s">
        <v>257</v>
      </c>
      <c r="F4" t="str">
        <f>_xlfn.TEXTJOIN(", ",TRUE,H4:O4)</f>
        <v>0, 1, 01, 101, 01101, 10101101</v>
      </c>
      <c r="H4" t="str">
        <f t="shared" si="0"/>
        <v>0</v>
      </c>
      <c r="I4" t="str">
        <f t="shared" si="0"/>
        <v>1</v>
      </c>
      <c r="J4" t="str">
        <f t="shared" si="1"/>
        <v>01</v>
      </c>
      <c r="K4" t="str">
        <f t="shared" si="1"/>
        <v>101</v>
      </c>
      <c r="L4" t="str">
        <f t="shared" si="1"/>
        <v>01101</v>
      </c>
      <c r="M4" t="str">
        <f t="shared" si="1"/>
        <v>10101101</v>
      </c>
      <c r="N4" t="str">
        <f t="shared" si="1"/>
        <v/>
      </c>
      <c r="O4" t="str">
        <f t="shared" si="1"/>
        <v/>
      </c>
      <c r="P4" t="str">
        <f t="shared" si="1"/>
        <v/>
      </c>
      <c r="Q4" t="str">
        <f t="shared" si="1"/>
        <v/>
      </c>
    </row>
    <row r="5" spans="1:17">
      <c r="A5" s="2" t="s">
        <v>256</v>
      </c>
      <c r="B5" s="2" t="s">
        <v>255</v>
      </c>
      <c r="C5" s="2">
        <v>6</v>
      </c>
      <c r="D5" t="s">
        <v>254</v>
      </c>
      <c r="F5" t="str">
        <f>_xlfn.TEXTJOIN(", ",TRUE,H5:O5)</f>
        <v>q, t, qt, tqt, qttqt, tqtqttqt</v>
      </c>
      <c r="H5" t="str">
        <f t="shared" si="0"/>
        <v>q</v>
      </c>
      <c r="I5" t="str">
        <f t="shared" si="0"/>
        <v>t</v>
      </c>
      <c r="J5" t="str">
        <f t="shared" si="1"/>
        <v>qt</v>
      </c>
      <c r="K5" t="str">
        <f t="shared" si="1"/>
        <v>tqt</v>
      </c>
      <c r="L5" t="str">
        <f t="shared" si="1"/>
        <v>qttqt</v>
      </c>
      <c r="M5" t="str">
        <f t="shared" si="1"/>
        <v>tqtqttqt</v>
      </c>
      <c r="N5" t="str">
        <f t="shared" si="1"/>
        <v/>
      </c>
      <c r="O5" t="str">
        <f t="shared" si="1"/>
        <v/>
      </c>
      <c r="P5" t="str">
        <f t="shared" si="1"/>
        <v/>
      </c>
      <c r="Q5" t="str">
        <f t="shared" si="1"/>
        <v/>
      </c>
    </row>
    <row r="6" spans="1:17" ht="28.8">
      <c r="A6" s="2" t="s">
        <v>253</v>
      </c>
      <c r="B6" s="2" t="s">
        <v>252</v>
      </c>
      <c r="C6" s="2">
        <v>8</v>
      </c>
      <c r="D6" s="93" t="s">
        <v>251</v>
      </c>
      <c r="F6" t="str">
        <f>_xlfn.TEXTJOIN(", ",TRUE,H6:O6)</f>
        <v>x, y, xy, yxy, xyyxy, yxyxyyxy, xyyxyyxyxyyxy, yxyxyyxyxyyxyyxyxyyxy</v>
      </c>
      <c r="H6" t="str">
        <f t="shared" si="0"/>
        <v>x</v>
      </c>
      <c r="I6" t="str">
        <f t="shared" si="0"/>
        <v>y</v>
      </c>
      <c r="J6" t="str">
        <f t="shared" si="1"/>
        <v>xy</v>
      </c>
      <c r="K6" t="str">
        <f t="shared" si="1"/>
        <v>yxy</v>
      </c>
      <c r="L6" t="str">
        <f t="shared" si="1"/>
        <v>xyyxy</v>
      </c>
      <c r="M6" t="str">
        <f t="shared" si="1"/>
        <v>yxyxyyxy</v>
      </c>
      <c r="N6" t="str">
        <f t="shared" si="1"/>
        <v>xyyxyyxyxyyxy</v>
      </c>
      <c r="O6" t="str">
        <f t="shared" si="1"/>
        <v>yxyxyyxyxyyxyyxyxyyxy</v>
      </c>
      <c r="P6" t="str">
        <f t="shared" si="1"/>
        <v/>
      </c>
      <c r="Q6" t="str">
        <f t="shared" si="1"/>
        <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AA2F-B309-4F93-B9CC-60C51FB4C70C}">
  <sheetPr>
    <tabColor rgb="FF00B050"/>
  </sheetPr>
  <dimension ref="A1:I11"/>
  <sheetViews>
    <sheetView workbookViewId="0">
      <selection activeCell="G3" sqref="G3"/>
    </sheetView>
  </sheetViews>
  <sheetFormatPr defaultRowHeight="14.4"/>
  <cols>
    <col min="1" max="1" width="10.109375" customWidth="1"/>
    <col min="2" max="2" width="9.5546875" customWidth="1"/>
    <col min="3" max="3" width="9.109375" customWidth="1"/>
  </cols>
  <sheetData>
    <row r="1" spans="1:9">
      <c r="A1" s="85" t="s">
        <v>277</v>
      </c>
      <c r="B1" s="85" t="s">
        <v>276</v>
      </c>
      <c r="C1" s="84" t="s">
        <v>239</v>
      </c>
      <c r="D1" s="50" t="s">
        <v>239</v>
      </c>
    </row>
    <row r="2" spans="1:9">
      <c r="A2" s="2">
        <v>1</v>
      </c>
      <c r="B2" s="2">
        <v>10</v>
      </c>
      <c r="C2" s="2">
        <v>43</v>
      </c>
      <c r="D2" s="2" cm="1">
        <f t="array" ref="D2">_xlfn.LET(
_xlpm.from,A2,
_xlpm.to,B2,
_xlpm.seq, _xlfn.SEQUENCE(, _xlpm.to-_xlpm.from+1, _xlpm.from),
_xlpm.maping, _xlfn.MAP(_xlpm.seq, _xlfn.LAMBDA(_xlpm.x, IF(LEN(_xlpm.x)=1, _xlfn.XLOOKUP(_xlpm.x,$G$2:$G$11,_xlfn.ANCHORARRAY($I$2)),SUM( _xlfn.XLOOKUP(--MID(_xlpm.x, _xlfn.SEQUENCE(,LEN(_xlpm.x)),1),$G$2:$G$11,_xlfn.ANCHORARRAY($I$2)))))),
SUM(_xlpm.maping))</f>
        <v>43</v>
      </c>
      <c r="G2" s="37">
        <f>0</f>
        <v>0</v>
      </c>
      <c r="H2" s="2" t="s">
        <v>275</v>
      </c>
      <c r="I2" s="37" cm="1">
        <f t="array" ref="I2:I11">LEN(H2:H11)</f>
        <v>4</v>
      </c>
    </row>
    <row r="3" spans="1:9">
      <c r="A3" s="2">
        <v>20</v>
      </c>
      <c r="B3" s="2">
        <v>100</v>
      </c>
      <c r="C3" s="2">
        <v>661</v>
      </c>
      <c r="D3" s="2" cm="1">
        <f t="array" ref="D3">_xlfn.LET(
_xlpm.from,A3,
_xlpm.to,B3,
_xlpm.seq, _xlfn.SEQUENCE(, _xlpm.to-_xlpm.from+1, _xlpm.from),
_xlpm.maping, _xlfn.MAP(_xlpm.seq, _xlfn.LAMBDA(_xlpm.x, IF(LEN(_xlpm.x)=1, _xlfn.XLOOKUP(_xlpm.x,$G$2:$G$11,_xlfn.ANCHORARRAY($I$2)),SUM( _xlfn.XLOOKUP(--MID(_xlpm.x, _xlfn.SEQUENCE(,LEN(_xlpm.x)),1),$G$2:$G$11,_xlfn.ANCHORARRAY($I$2)))))),
SUM(_xlpm.maping))</f>
        <v>661</v>
      </c>
      <c r="G3" s="37">
        <f t="shared" ref="G3:G11" si="0">G2+1</f>
        <v>1</v>
      </c>
      <c r="H3" s="2" t="s">
        <v>274</v>
      </c>
      <c r="I3" s="37">
        <v>3</v>
      </c>
    </row>
    <row r="4" spans="1:9">
      <c r="A4" s="2">
        <v>36</v>
      </c>
      <c r="B4" s="2">
        <v>149</v>
      </c>
      <c r="C4" s="2">
        <v>1067</v>
      </c>
      <c r="D4" s="2" cm="1">
        <f t="array" ref="D4">_xlfn.LET(
_xlpm.from,A4,
_xlpm.to,B4,
_xlpm.seq, _xlfn.SEQUENCE(, _xlpm.to-_xlpm.from+1, _xlpm.from),
_xlpm.maping, _xlfn.MAP(_xlpm.seq, _xlfn.LAMBDA(_xlpm.x, IF(LEN(_xlpm.x)=1, _xlfn.XLOOKUP(_xlpm.x,$G$2:$G$11,_xlfn.ANCHORARRAY($I$2)),SUM( _xlfn.XLOOKUP(--MID(_xlpm.x, _xlfn.SEQUENCE(,LEN(_xlpm.x)),1),$G$2:$G$11,_xlfn.ANCHORARRAY($I$2)))))),
SUM(_xlpm.maping))</f>
        <v>1067</v>
      </c>
      <c r="G4" s="37">
        <f t="shared" si="0"/>
        <v>2</v>
      </c>
      <c r="H4" s="2" t="s">
        <v>273</v>
      </c>
      <c r="I4" s="37">
        <v>3</v>
      </c>
    </row>
    <row r="5" spans="1:9">
      <c r="A5" s="2">
        <v>500</v>
      </c>
      <c r="B5" s="2">
        <v>1999</v>
      </c>
      <c r="C5" s="2">
        <v>21100</v>
      </c>
      <c r="D5" s="2" cm="1">
        <f t="array" ref="D5">_xlfn.LET(
_xlpm.from,A5,
_xlpm.to,B5,
_xlpm.seq, _xlfn.SEQUENCE(, _xlpm.to-_xlpm.from+1, _xlpm.from),
_xlpm.maping, _xlfn.MAP(_xlpm.seq, _xlfn.LAMBDA(_xlpm.x, IF(LEN(_xlpm.x)=1, _xlfn.XLOOKUP(_xlpm.x,$G$2:$G$11,_xlfn.ANCHORARRAY($I$2)),SUM( _xlfn.XLOOKUP(--MID(_xlpm.x, _xlfn.SEQUENCE(,LEN(_xlpm.x)),1),$G$2:$G$11,_xlfn.ANCHORARRAY($I$2)))))),
SUM(_xlpm.maping))</f>
        <v>21100</v>
      </c>
      <c r="G5" s="37">
        <f t="shared" si="0"/>
        <v>3</v>
      </c>
      <c r="H5" s="2" t="s">
        <v>272</v>
      </c>
      <c r="I5" s="37">
        <v>5</v>
      </c>
    </row>
    <row r="6" spans="1:9">
      <c r="A6" s="2">
        <v>1111</v>
      </c>
      <c r="B6" s="2">
        <v>2367</v>
      </c>
      <c r="C6" s="2">
        <v>18716</v>
      </c>
      <c r="D6" s="2" cm="1">
        <f t="array" ref="D6">_xlfn.LET(
_xlpm.from,A6,
_xlpm.to,B6,
_xlpm.seq, _xlfn.SEQUENCE(, _xlpm.to-_xlpm.from+1, _xlpm.from),
_xlpm.maping, _xlfn.MAP(_xlpm.seq, _xlfn.LAMBDA(_xlpm.x, IF(LEN(_xlpm.x)=1, _xlfn.XLOOKUP(_xlpm.x,$G$2:$G$11,_xlfn.ANCHORARRAY($I$2)),SUM( _xlfn.XLOOKUP(--MID(_xlpm.x, _xlfn.SEQUENCE(,LEN(_xlpm.x)),1),$G$2:$G$11,_xlfn.ANCHORARRAY($I$2)))))),
SUM(_xlpm.maping))</f>
        <v>18716</v>
      </c>
      <c r="G6" s="37">
        <f t="shared" si="0"/>
        <v>4</v>
      </c>
      <c r="H6" s="2" t="s">
        <v>271</v>
      </c>
      <c r="I6" s="37">
        <v>4</v>
      </c>
    </row>
    <row r="7" spans="1:9">
      <c r="G7" s="37">
        <f t="shared" si="0"/>
        <v>5</v>
      </c>
      <c r="H7" s="2" t="s">
        <v>270</v>
      </c>
      <c r="I7" s="37">
        <v>4</v>
      </c>
    </row>
    <row r="8" spans="1:9">
      <c r="G8" s="37">
        <f t="shared" si="0"/>
        <v>6</v>
      </c>
      <c r="H8" s="2" t="s">
        <v>269</v>
      </c>
      <c r="I8" s="37">
        <v>3</v>
      </c>
    </row>
    <row r="9" spans="1:9">
      <c r="G9" s="37">
        <f t="shared" si="0"/>
        <v>7</v>
      </c>
      <c r="H9" s="2" t="s">
        <v>268</v>
      </c>
      <c r="I9" s="37">
        <v>5</v>
      </c>
    </row>
    <row r="10" spans="1:9">
      <c r="G10" s="37">
        <f t="shared" si="0"/>
        <v>8</v>
      </c>
      <c r="H10" s="2" t="s">
        <v>267</v>
      </c>
      <c r="I10" s="37">
        <v>5</v>
      </c>
    </row>
    <row r="11" spans="1:9">
      <c r="G11" s="37">
        <f t="shared" si="0"/>
        <v>9</v>
      </c>
      <c r="H11" s="2" t="s">
        <v>266</v>
      </c>
      <c r="I11" s="37">
        <v>4</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7700-91F1-4D0A-8710-7E8702B77EFD}">
  <sheetPr>
    <tabColor rgb="FF00B050"/>
  </sheetPr>
  <dimension ref="A1:X68"/>
  <sheetViews>
    <sheetView zoomScale="77" workbookViewId="0">
      <selection activeCell="G3" sqref="G3"/>
    </sheetView>
  </sheetViews>
  <sheetFormatPr defaultRowHeight="14.4"/>
  <cols>
    <col min="1" max="1" width="24.109375" customWidth="1"/>
    <col min="2" max="3" width="7" customWidth="1"/>
    <col min="4" max="4" width="15.109375" customWidth="1"/>
    <col min="5" max="5" width="23.88671875" bestFit="1" customWidth="1"/>
    <col min="6" max="6" width="9.44140625" bestFit="1" customWidth="1"/>
    <col min="7" max="7" width="12.88671875" bestFit="1" customWidth="1"/>
    <col min="8" max="8" width="12.44140625" bestFit="1" customWidth="1"/>
    <col min="9" max="9" width="12.77734375" bestFit="1" customWidth="1"/>
    <col min="11" max="11" width="12.6640625" bestFit="1" customWidth="1"/>
    <col min="12" max="12" width="10.5546875" customWidth="1"/>
  </cols>
  <sheetData>
    <row r="1" spans="1:24">
      <c r="A1" s="92" t="s">
        <v>12</v>
      </c>
      <c r="B1" s="92" t="s">
        <v>41</v>
      </c>
      <c r="C1" s="62"/>
      <c r="D1" s="49" t="s">
        <v>11</v>
      </c>
      <c r="E1" s="48"/>
    </row>
    <row r="2" spans="1:24">
      <c r="A2" t="s">
        <v>294</v>
      </c>
      <c r="B2" s="2" cm="1">
        <f t="array" ref="B2:B11">LEN(A2:A11)</f>
        <v>20</v>
      </c>
      <c r="D2" s="84" t="s">
        <v>279</v>
      </c>
      <c r="E2" s="84" t="s">
        <v>278</v>
      </c>
    </row>
    <row r="3" spans="1:24">
      <c r="A3" t="s">
        <v>293</v>
      </c>
      <c r="B3" s="2">
        <v>20</v>
      </c>
      <c r="D3" s="2">
        <v>22749273</v>
      </c>
      <c r="E3" s="2">
        <v>0</v>
      </c>
    </row>
    <row r="4" spans="1:24">
      <c r="A4" t="s">
        <v>292</v>
      </c>
      <c r="B4" s="2">
        <v>20</v>
      </c>
      <c r="D4" s="2">
        <v>550330</v>
      </c>
      <c r="E4" s="2">
        <v>2</v>
      </c>
    </row>
    <row r="5" spans="1:24">
      <c r="A5" t="s">
        <v>291</v>
      </c>
      <c r="B5" s="2">
        <v>20</v>
      </c>
      <c r="D5" s="2">
        <v>374954</v>
      </c>
      <c r="E5" s="2">
        <v>3</v>
      </c>
    </row>
    <row r="6" spans="1:24">
      <c r="A6" t="s">
        <v>290</v>
      </c>
      <c r="B6" s="2">
        <v>20</v>
      </c>
    </row>
    <row r="7" spans="1:24">
      <c r="A7" t="s">
        <v>289</v>
      </c>
      <c r="B7" s="2">
        <v>20</v>
      </c>
      <c r="D7" s="31" t="s">
        <v>288</v>
      </c>
      <c r="E7" s="31">
        <v>1</v>
      </c>
    </row>
    <row r="8" spans="1:24">
      <c r="A8" t="s">
        <v>287</v>
      </c>
      <c r="B8" s="2">
        <v>20</v>
      </c>
    </row>
    <row r="9" spans="1:24">
      <c r="A9" t="s">
        <v>286</v>
      </c>
      <c r="B9" s="2">
        <v>20</v>
      </c>
      <c r="D9" t="s">
        <v>285</v>
      </c>
      <c r="E9" t="str" cm="1">
        <f t="array" ref="E9">INDEX(A2:A11,E7,1)</f>
        <v>A5A36449EYU9C577AAAQ</v>
      </c>
    </row>
    <row r="10" spans="1:24">
      <c r="A10" t="s">
        <v>284</v>
      </c>
      <c r="B10" s="2">
        <v>20</v>
      </c>
    </row>
    <row r="11" spans="1:24">
      <c r="A11" t="s">
        <v>283</v>
      </c>
      <c r="B11" s="2">
        <v>20</v>
      </c>
      <c r="D11" s="62" t="s">
        <v>151</v>
      </c>
      <c r="E11" s="2" t="str" cm="1">
        <f t="array" ref="E11:X11">_xlfn.LET(
_xlpm.value,MID(E9,_xlfn.SEQUENCE(,20),1),
IFERROR(--_xlpm.value,_xlpm.value))</f>
        <v>A</v>
      </c>
      <c r="F11" s="30">
        <v>5</v>
      </c>
      <c r="G11" s="2" t="str">
        <v>A</v>
      </c>
      <c r="H11" s="2">
        <v>3</v>
      </c>
      <c r="I11" s="2">
        <v>6</v>
      </c>
      <c r="J11" s="2">
        <v>4</v>
      </c>
      <c r="K11" s="2">
        <v>4</v>
      </c>
      <c r="L11" s="2">
        <v>9</v>
      </c>
      <c r="M11" s="2" t="str">
        <v>E</v>
      </c>
      <c r="N11" s="2" t="str">
        <v>Y</v>
      </c>
      <c r="O11" s="2" t="str">
        <v>U</v>
      </c>
      <c r="P11" s="2">
        <v>9</v>
      </c>
      <c r="Q11" s="2" t="str">
        <v>C</v>
      </c>
      <c r="R11" s="2">
        <v>5</v>
      </c>
      <c r="S11" s="2">
        <v>7</v>
      </c>
      <c r="T11" s="2">
        <v>7</v>
      </c>
      <c r="U11" s="2" t="str">
        <v>A</v>
      </c>
      <c r="V11" s="2" t="str">
        <v>A</v>
      </c>
      <c r="W11" s="2" t="str">
        <v>A</v>
      </c>
      <c r="X11" s="2" t="str">
        <v>Q</v>
      </c>
    </row>
    <row r="12" spans="1:24">
      <c r="D12" s="62" t="s">
        <v>282</v>
      </c>
      <c r="E12" s="37" t="str">
        <f t="shared" ref="E12:X12" si="0">IF(ISNUMBER(E11),1,"-")</f>
        <v>-</v>
      </c>
      <c r="F12" s="37">
        <f t="shared" si="0"/>
        <v>1</v>
      </c>
      <c r="G12" s="37" t="str">
        <f t="shared" si="0"/>
        <v>-</v>
      </c>
      <c r="H12" s="37">
        <f t="shared" si="0"/>
        <v>1</v>
      </c>
      <c r="I12" s="37">
        <f t="shared" si="0"/>
        <v>1</v>
      </c>
      <c r="J12" s="37">
        <f t="shared" si="0"/>
        <v>1</v>
      </c>
      <c r="K12" s="37">
        <f t="shared" si="0"/>
        <v>1</v>
      </c>
      <c r="L12" s="37">
        <f t="shared" si="0"/>
        <v>1</v>
      </c>
      <c r="M12" s="37" t="str">
        <f t="shared" si="0"/>
        <v>-</v>
      </c>
      <c r="N12" s="37" t="str">
        <f t="shared" si="0"/>
        <v>-</v>
      </c>
      <c r="O12" s="37" t="str">
        <f t="shared" si="0"/>
        <v>-</v>
      </c>
      <c r="P12" s="37">
        <f t="shared" si="0"/>
        <v>1</v>
      </c>
      <c r="Q12" s="37" t="str">
        <f t="shared" si="0"/>
        <v>-</v>
      </c>
      <c r="R12" s="37">
        <f t="shared" si="0"/>
        <v>1</v>
      </c>
      <c r="S12" s="37">
        <f t="shared" si="0"/>
        <v>1</v>
      </c>
      <c r="T12" s="37">
        <f t="shared" si="0"/>
        <v>1</v>
      </c>
      <c r="U12" s="37" t="str">
        <f t="shared" si="0"/>
        <v>-</v>
      </c>
      <c r="V12" s="37" t="str">
        <f t="shared" si="0"/>
        <v>-</v>
      </c>
      <c r="W12" s="37" t="str">
        <f t="shared" si="0"/>
        <v>-</v>
      </c>
      <c r="X12" s="37" t="str">
        <f t="shared" si="0"/>
        <v>-</v>
      </c>
    </row>
    <row r="13" spans="1:24">
      <c r="D13" s="62" t="s">
        <v>281</v>
      </c>
      <c r="E13" s="2" t="str">
        <f t="shared" ref="E13:X13" si="1">IF(E12=1,E11,"-")</f>
        <v>-</v>
      </c>
      <c r="F13" s="2">
        <f t="shared" si="1"/>
        <v>5</v>
      </c>
      <c r="G13" s="2" t="str">
        <f t="shared" si="1"/>
        <v>-</v>
      </c>
      <c r="H13" s="2">
        <f t="shared" si="1"/>
        <v>3</v>
      </c>
      <c r="I13" s="2">
        <f t="shared" si="1"/>
        <v>6</v>
      </c>
      <c r="J13" s="2">
        <f t="shared" si="1"/>
        <v>4</v>
      </c>
      <c r="K13" s="2">
        <f t="shared" si="1"/>
        <v>4</v>
      </c>
      <c r="L13" s="2">
        <f t="shared" si="1"/>
        <v>9</v>
      </c>
      <c r="M13" s="2" t="str">
        <f t="shared" si="1"/>
        <v>-</v>
      </c>
      <c r="N13" s="2" t="str">
        <f t="shared" si="1"/>
        <v>-</v>
      </c>
      <c r="O13" s="2" t="str">
        <f t="shared" si="1"/>
        <v>-</v>
      </c>
      <c r="P13" s="2">
        <f t="shared" si="1"/>
        <v>9</v>
      </c>
      <c r="Q13" s="2" t="str">
        <f t="shared" si="1"/>
        <v>-</v>
      </c>
      <c r="R13" s="2">
        <f t="shared" si="1"/>
        <v>5</v>
      </c>
      <c r="S13" s="2">
        <f t="shared" si="1"/>
        <v>7</v>
      </c>
      <c r="T13" s="2">
        <f t="shared" si="1"/>
        <v>7</v>
      </c>
      <c r="U13" s="2" t="str">
        <f t="shared" si="1"/>
        <v>-</v>
      </c>
      <c r="V13" s="2" t="str">
        <f t="shared" si="1"/>
        <v>-</v>
      </c>
      <c r="W13" s="2" t="str">
        <f t="shared" si="1"/>
        <v>-</v>
      </c>
      <c r="X13" s="2" t="str">
        <f t="shared" si="1"/>
        <v>-</v>
      </c>
    </row>
    <row r="15" spans="1:24">
      <c r="D15" t="s">
        <v>227</v>
      </c>
      <c r="E15" s="2" t="str">
        <f>_xlfn.CONCAT(E13:X13)</f>
        <v>-5-36449---9-577----</v>
      </c>
    </row>
    <row r="16" spans="1:24">
      <c r="D16" t="s">
        <v>141</v>
      </c>
      <c r="E16" s="37" cm="1">
        <f t="array" ref="E16:H16">_xlfn.LET(
_xlpm.value,_xlfn.TEXTSPLIT(E15,"-"),
--_xlfn._xlws.FILTER(_xlpm.value,_xlpm.value&lt;&gt;""))</f>
        <v>5</v>
      </c>
      <c r="F16" s="37">
        <v>36449</v>
      </c>
      <c r="G16" s="37">
        <v>9</v>
      </c>
      <c r="H16" s="37">
        <v>577</v>
      </c>
    </row>
    <row r="19" spans="4:12">
      <c r="D19" s="31" t="s">
        <v>280</v>
      </c>
      <c r="E19" s="25"/>
    </row>
    <row r="20" spans="4:12">
      <c r="E20" t="str">
        <f>_xlfn.ARRAYTOTEXT(_xlfn.ANCHORARRAY(E16))</f>
        <v>5, 36449, 9, 577</v>
      </c>
      <c r="G20" s="5" cm="1">
        <f t="array" ref="G20:G68">--TRANSPOSE(IFERROR(_xlfn.TEXTSPLIT(_xlfn.CONCAT(E21:E30&amp;", "),", "),""))</f>
        <v>5</v>
      </c>
      <c r="H20" s="5">
        <f t="shared" ref="H20:H51" si="2">IFERROR(G20,"")</f>
        <v>5</v>
      </c>
      <c r="I20" s="5" cm="1">
        <f t="array" ref="I20:I58">_xlfn.UNIQUE(H20:H68)</f>
        <v>5</v>
      </c>
      <c r="K20" s="95" t="s">
        <v>279</v>
      </c>
      <c r="L20" s="95" t="s">
        <v>278</v>
      </c>
    </row>
    <row r="21" spans="4:12">
      <c r="D21" s="2" cm="1">
        <f t="array" ref="D21:D30">_xlfn.SEQUENCE(10)</f>
        <v>1</v>
      </c>
      <c r="E21" t="str">
        <f t="dataTable" ref="E21:E30" dt2D="0" dtr="0" r1="E7"/>
        <v>5, 36449, 9, 577</v>
      </c>
      <c r="G21" s="5">
        <v>36449</v>
      </c>
      <c r="H21" s="5">
        <f t="shared" si="2"/>
        <v>36449</v>
      </c>
      <c r="I21" s="5">
        <v>36449</v>
      </c>
      <c r="K21" s="5" cm="1">
        <f t="array" ref="K21:K23">LARGE(_xlfn.ANCHORARRAY(I20),_xlfn.SEQUENCE(3))</f>
        <v>22749273</v>
      </c>
      <c r="L21" s="37" cm="1">
        <f t="array" ref="L21:L23">SMALL(_xlfn.ANCHORARRAY(I20),_xlfn.SEQUENCE(3))</f>
        <v>0</v>
      </c>
    </row>
    <row r="22" spans="4:12">
      <c r="D22" s="2">
        <v>2</v>
      </c>
      <c r="E22" t="str">
        <v>36, 899, 2, 53, 8878</v>
      </c>
      <c r="G22" s="5">
        <v>9</v>
      </c>
      <c r="H22" s="5">
        <f t="shared" si="2"/>
        <v>9</v>
      </c>
      <c r="I22" s="5">
        <v>9</v>
      </c>
      <c r="K22" s="5">
        <v>550330</v>
      </c>
      <c r="L22" s="37">
        <v>2</v>
      </c>
    </row>
    <row r="23" spans="4:12">
      <c r="D23" s="2">
        <v>3</v>
      </c>
      <c r="E23" t="str">
        <v>553, 2, 65, 374954</v>
      </c>
      <c r="G23" s="5">
        <v>577</v>
      </c>
      <c r="H23" s="5">
        <f t="shared" si="2"/>
        <v>577</v>
      </c>
      <c r="I23" s="5">
        <v>577</v>
      </c>
      <c r="K23" s="5">
        <v>374954</v>
      </c>
      <c r="L23" s="37">
        <v>3</v>
      </c>
    </row>
    <row r="24" spans="4:12">
      <c r="D24" s="2">
        <v>4</v>
      </c>
      <c r="E24" t="str">
        <v>685, 4, 23, 66, 385</v>
      </c>
      <c r="G24" s="5">
        <v>36</v>
      </c>
      <c r="H24" s="5">
        <f t="shared" si="2"/>
        <v>36</v>
      </c>
      <c r="I24" s="5">
        <v>36</v>
      </c>
    </row>
    <row r="25" spans="4:12">
      <c r="D25" s="2">
        <v>5</v>
      </c>
      <c r="E25" t="str">
        <v>8, 181, 461, 0, 88</v>
      </c>
      <c r="G25" s="5">
        <v>899</v>
      </c>
      <c r="H25" s="5">
        <f t="shared" si="2"/>
        <v>899</v>
      </c>
      <c r="I25" s="5">
        <v>899</v>
      </c>
    </row>
    <row r="26" spans="4:12">
      <c r="D26" s="2">
        <v>6</v>
      </c>
      <c r="E26" t="str">
        <v>8, 86, 550330, 9, 6</v>
      </c>
      <c r="G26" s="5">
        <v>2</v>
      </c>
      <c r="H26" s="5">
        <f t="shared" si="2"/>
        <v>2</v>
      </c>
      <c r="I26" s="5">
        <v>2</v>
      </c>
    </row>
    <row r="27" spans="4:12">
      <c r="D27" s="2">
        <v>7</v>
      </c>
      <c r="E27" t="str">
        <v>8, 556, 726, 89499, 51</v>
      </c>
      <c r="G27" s="5">
        <v>53</v>
      </c>
      <c r="H27" s="5">
        <f t="shared" si="2"/>
        <v>53</v>
      </c>
      <c r="I27" s="5">
        <v>53</v>
      </c>
    </row>
    <row r="28" spans="4:12">
      <c r="D28" s="2">
        <v>8</v>
      </c>
      <c r="E28" t="str">
        <v>7640, 951, 8, 586, 0, 4</v>
      </c>
      <c r="G28" s="5">
        <v>8878</v>
      </c>
      <c r="H28" s="5">
        <f t="shared" si="2"/>
        <v>8878</v>
      </c>
      <c r="I28" s="5">
        <v>8878</v>
      </c>
    </row>
    <row r="29" spans="4:12">
      <c r="D29" s="2">
        <v>9</v>
      </c>
      <c r="E29" t="str">
        <v>9, 22749273, 5294, 57, 3</v>
      </c>
      <c r="G29" s="5">
        <v>553</v>
      </c>
      <c r="H29" s="5">
        <f t="shared" si="2"/>
        <v>553</v>
      </c>
      <c r="I29" s="5">
        <v>553</v>
      </c>
    </row>
    <row r="30" spans="4:12">
      <c r="D30" s="2">
        <v>10</v>
      </c>
      <c r="E30" t="str">
        <v>550330, 64379, 72, 9</v>
      </c>
      <c r="G30" s="5">
        <v>2</v>
      </c>
      <c r="H30" s="5">
        <f t="shared" si="2"/>
        <v>2</v>
      </c>
      <c r="I30" s="5">
        <v>65</v>
      </c>
    </row>
    <row r="31" spans="4:12">
      <c r="G31" s="5">
        <v>65</v>
      </c>
      <c r="H31" s="5">
        <f t="shared" si="2"/>
        <v>65</v>
      </c>
      <c r="I31" s="5">
        <v>374954</v>
      </c>
    </row>
    <row r="32" spans="4:12">
      <c r="G32" s="5">
        <v>374954</v>
      </c>
      <c r="H32" s="5">
        <f t="shared" si="2"/>
        <v>374954</v>
      </c>
      <c r="I32" s="5">
        <v>685</v>
      </c>
    </row>
    <row r="33" spans="7:9">
      <c r="G33" s="5">
        <v>685</v>
      </c>
      <c r="H33" s="5">
        <f t="shared" si="2"/>
        <v>685</v>
      </c>
      <c r="I33" s="5">
        <v>4</v>
      </c>
    </row>
    <row r="34" spans="7:9">
      <c r="G34" s="5">
        <v>4</v>
      </c>
      <c r="H34" s="5">
        <f t="shared" si="2"/>
        <v>4</v>
      </c>
      <c r="I34" s="5">
        <v>23</v>
      </c>
    </row>
    <row r="35" spans="7:9">
      <c r="G35" s="5">
        <v>23</v>
      </c>
      <c r="H35" s="5">
        <f t="shared" si="2"/>
        <v>23</v>
      </c>
      <c r="I35" s="5">
        <v>66</v>
      </c>
    </row>
    <row r="36" spans="7:9">
      <c r="G36" s="5">
        <v>66</v>
      </c>
      <c r="H36" s="5">
        <f t="shared" si="2"/>
        <v>66</v>
      </c>
      <c r="I36" s="5">
        <v>385</v>
      </c>
    </row>
    <row r="37" spans="7:9">
      <c r="G37" s="5">
        <v>385</v>
      </c>
      <c r="H37" s="5">
        <f t="shared" si="2"/>
        <v>385</v>
      </c>
      <c r="I37" s="5">
        <v>8</v>
      </c>
    </row>
    <row r="38" spans="7:9">
      <c r="G38" s="5">
        <v>8</v>
      </c>
      <c r="H38" s="5">
        <f t="shared" si="2"/>
        <v>8</v>
      </c>
      <c r="I38" s="5">
        <v>181</v>
      </c>
    </row>
    <row r="39" spans="7:9">
      <c r="G39" s="5">
        <v>181</v>
      </c>
      <c r="H39" s="5">
        <f t="shared" si="2"/>
        <v>181</v>
      </c>
      <c r="I39" s="5">
        <v>461</v>
      </c>
    </row>
    <row r="40" spans="7:9">
      <c r="G40" s="5">
        <v>461</v>
      </c>
      <c r="H40" s="5">
        <f t="shared" si="2"/>
        <v>461</v>
      </c>
      <c r="I40" s="5">
        <v>0</v>
      </c>
    </row>
    <row r="41" spans="7:9">
      <c r="G41" s="5">
        <v>0</v>
      </c>
      <c r="H41" s="5">
        <f t="shared" si="2"/>
        <v>0</v>
      </c>
      <c r="I41" s="5">
        <v>88</v>
      </c>
    </row>
    <row r="42" spans="7:9">
      <c r="G42" s="5">
        <v>88</v>
      </c>
      <c r="H42" s="5">
        <f t="shared" si="2"/>
        <v>88</v>
      </c>
      <c r="I42" s="5">
        <v>86</v>
      </c>
    </row>
    <row r="43" spans="7:9">
      <c r="G43" s="5">
        <v>8</v>
      </c>
      <c r="H43" s="5">
        <f t="shared" si="2"/>
        <v>8</v>
      </c>
      <c r="I43" s="5">
        <v>550330</v>
      </c>
    </row>
    <row r="44" spans="7:9">
      <c r="G44" s="5">
        <v>86</v>
      </c>
      <c r="H44" s="5">
        <f t="shared" si="2"/>
        <v>86</v>
      </c>
      <c r="I44" s="5">
        <v>6</v>
      </c>
    </row>
    <row r="45" spans="7:9">
      <c r="G45" s="5">
        <v>550330</v>
      </c>
      <c r="H45" s="5">
        <f t="shared" si="2"/>
        <v>550330</v>
      </c>
      <c r="I45" s="5">
        <v>556</v>
      </c>
    </row>
    <row r="46" spans="7:9">
      <c r="G46" s="5">
        <v>9</v>
      </c>
      <c r="H46" s="5">
        <f t="shared" si="2"/>
        <v>9</v>
      </c>
      <c r="I46" s="5">
        <v>726</v>
      </c>
    </row>
    <row r="47" spans="7:9">
      <c r="G47" s="5">
        <v>6</v>
      </c>
      <c r="H47" s="5">
        <f t="shared" si="2"/>
        <v>6</v>
      </c>
      <c r="I47" s="5">
        <v>89499</v>
      </c>
    </row>
    <row r="48" spans="7:9">
      <c r="G48" s="5">
        <v>8</v>
      </c>
      <c r="H48" s="5">
        <f t="shared" si="2"/>
        <v>8</v>
      </c>
      <c r="I48" s="5">
        <v>51</v>
      </c>
    </row>
    <row r="49" spans="7:9">
      <c r="G49" s="5">
        <v>556</v>
      </c>
      <c r="H49" s="5">
        <f t="shared" si="2"/>
        <v>556</v>
      </c>
      <c r="I49" s="5">
        <v>7640</v>
      </c>
    </row>
    <row r="50" spans="7:9">
      <c r="G50" s="5">
        <v>726</v>
      </c>
      <c r="H50" s="5">
        <f t="shared" si="2"/>
        <v>726</v>
      </c>
      <c r="I50" s="5">
        <v>951</v>
      </c>
    </row>
    <row r="51" spans="7:9">
      <c r="G51" s="5">
        <v>89499</v>
      </c>
      <c r="H51" s="5">
        <f t="shared" si="2"/>
        <v>89499</v>
      </c>
      <c r="I51" s="5">
        <v>586</v>
      </c>
    </row>
    <row r="52" spans="7:9">
      <c r="G52" s="5">
        <v>51</v>
      </c>
      <c r="H52" s="5">
        <f t="shared" ref="H52:H68" si="3">IFERROR(G52,"")</f>
        <v>51</v>
      </c>
      <c r="I52" s="5">
        <v>22749273</v>
      </c>
    </row>
    <row r="53" spans="7:9">
      <c r="G53" s="5">
        <v>7640</v>
      </c>
      <c r="H53" s="5">
        <f t="shared" si="3"/>
        <v>7640</v>
      </c>
      <c r="I53" s="5">
        <v>5294</v>
      </c>
    </row>
    <row r="54" spans="7:9">
      <c r="G54" s="5">
        <v>951</v>
      </c>
      <c r="H54" s="5">
        <f t="shared" si="3"/>
        <v>951</v>
      </c>
      <c r="I54" s="5">
        <v>57</v>
      </c>
    </row>
    <row r="55" spans="7:9">
      <c r="G55" s="5">
        <v>8</v>
      </c>
      <c r="H55" s="5">
        <f t="shared" si="3"/>
        <v>8</v>
      </c>
      <c r="I55" s="5">
        <v>3</v>
      </c>
    </row>
    <row r="56" spans="7:9">
      <c r="G56" s="5">
        <v>586</v>
      </c>
      <c r="H56" s="5">
        <f t="shared" si="3"/>
        <v>586</v>
      </c>
      <c r="I56" s="5">
        <v>64379</v>
      </c>
    </row>
    <row r="57" spans="7:9">
      <c r="G57" s="5">
        <v>0</v>
      </c>
      <c r="H57" s="5">
        <f t="shared" si="3"/>
        <v>0</v>
      </c>
      <c r="I57" s="5">
        <v>72</v>
      </c>
    </row>
    <row r="58" spans="7:9">
      <c r="G58" s="5">
        <v>4</v>
      </c>
      <c r="H58" s="5">
        <f t="shared" si="3"/>
        <v>4</v>
      </c>
      <c r="I58" s="5" t="str">
        <v/>
      </c>
    </row>
    <row r="59" spans="7:9">
      <c r="G59" s="5">
        <v>9</v>
      </c>
      <c r="H59" s="5">
        <f t="shared" si="3"/>
        <v>9</v>
      </c>
      <c r="I59" s="5"/>
    </row>
    <row r="60" spans="7:9">
      <c r="G60" s="5">
        <v>22749273</v>
      </c>
      <c r="H60" s="5">
        <f t="shared" si="3"/>
        <v>22749273</v>
      </c>
      <c r="I60" s="5"/>
    </row>
    <row r="61" spans="7:9">
      <c r="G61" s="5">
        <v>5294</v>
      </c>
      <c r="H61" s="5">
        <f t="shared" si="3"/>
        <v>5294</v>
      </c>
      <c r="I61" s="5"/>
    </row>
    <row r="62" spans="7:9">
      <c r="G62" s="5">
        <v>57</v>
      </c>
      <c r="H62" s="5">
        <f t="shared" si="3"/>
        <v>57</v>
      </c>
      <c r="I62" s="5"/>
    </row>
    <row r="63" spans="7:9">
      <c r="G63" s="5">
        <v>3</v>
      </c>
      <c r="H63" s="5">
        <f t="shared" si="3"/>
        <v>3</v>
      </c>
      <c r="I63" s="5"/>
    </row>
    <row r="64" spans="7:9">
      <c r="G64" s="5">
        <v>550330</v>
      </c>
      <c r="H64" s="5">
        <f t="shared" si="3"/>
        <v>550330</v>
      </c>
      <c r="I64" s="5"/>
    </row>
    <row r="65" spans="7:9">
      <c r="G65" s="5">
        <v>64379</v>
      </c>
      <c r="H65" s="5">
        <f t="shared" si="3"/>
        <v>64379</v>
      </c>
      <c r="I65" s="5"/>
    </row>
    <row r="66" spans="7:9">
      <c r="G66" s="5">
        <v>72</v>
      </c>
      <c r="H66" s="5">
        <f t="shared" si="3"/>
        <v>72</v>
      </c>
      <c r="I66" s="5"/>
    </row>
    <row r="67" spans="7:9">
      <c r="G67" s="5">
        <v>9</v>
      </c>
      <c r="H67" s="5">
        <f t="shared" si="3"/>
        <v>9</v>
      </c>
      <c r="I67" s="5"/>
    </row>
    <row r="68" spans="7:9">
      <c r="G68" s="5" t="e">
        <v>#VALUE!</v>
      </c>
      <c r="H68" s="5" t="str">
        <f t="shared" si="3"/>
        <v/>
      </c>
      <c r="I68" s="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78CEF-686F-42D4-874B-47D49BD7157D}">
  <sheetPr>
    <tabColor rgb="FF00B050"/>
  </sheetPr>
  <dimension ref="A1:K27"/>
  <sheetViews>
    <sheetView zoomScale="76" workbookViewId="0">
      <selection activeCell="G3" sqref="G3"/>
    </sheetView>
  </sheetViews>
  <sheetFormatPr defaultRowHeight="14.4"/>
  <cols>
    <col min="1" max="1" width="17.44140625" style="21" customWidth="1"/>
    <col min="2" max="2" width="16.33203125" style="1" customWidth="1"/>
    <col min="4" max="4" width="16.44140625" bestFit="1" customWidth="1"/>
  </cols>
  <sheetData>
    <row r="1" spans="1:11">
      <c r="A1" s="36" t="s">
        <v>42</v>
      </c>
      <c r="B1" s="36" t="s">
        <v>41</v>
      </c>
      <c r="D1" s="35" t="s">
        <v>11</v>
      </c>
    </row>
    <row r="2" spans="1:11">
      <c r="A2" s="21" t="s">
        <v>40</v>
      </c>
      <c r="B2" s="32" cm="1">
        <f t="array" ref="B2:B10">LEN(A2:A10)</f>
        <v>5</v>
      </c>
      <c r="D2" s="34" t="s">
        <v>39</v>
      </c>
    </row>
    <row r="3" spans="1:11">
      <c r="A3" s="33" t="s">
        <v>39</v>
      </c>
      <c r="B3" s="32">
        <v>4</v>
      </c>
      <c r="D3" s="34" t="s">
        <v>37</v>
      </c>
    </row>
    <row r="4" spans="1:11">
      <c r="A4" s="21" t="s">
        <v>38</v>
      </c>
      <c r="B4" s="32">
        <v>5</v>
      </c>
      <c r="D4" s="34" t="s">
        <v>35</v>
      </c>
    </row>
    <row r="5" spans="1:11">
      <c r="A5" s="33" t="s">
        <v>37</v>
      </c>
      <c r="B5" s="32">
        <v>3</v>
      </c>
      <c r="D5" s="34" t="s">
        <v>33</v>
      </c>
    </row>
    <row r="6" spans="1:11">
      <c r="A6" s="21" t="s">
        <v>36</v>
      </c>
      <c r="B6" s="32">
        <v>6</v>
      </c>
    </row>
    <row r="7" spans="1:11">
      <c r="A7" s="33" t="s">
        <v>35</v>
      </c>
      <c r="B7" s="32">
        <v>6</v>
      </c>
    </row>
    <row r="8" spans="1:11">
      <c r="A8" s="21" t="s">
        <v>34</v>
      </c>
      <c r="B8" s="32">
        <v>6</v>
      </c>
    </row>
    <row r="9" spans="1:11">
      <c r="A9" s="33" t="s">
        <v>33</v>
      </c>
      <c r="B9" s="32">
        <v>2</v>
      </c>
      <c r="D9" s="31" t="s">
        <v>32</v>
      </c>
      <c r="E9" s="31">
        <v>1</v>
      </c>
    </row>
    <row r="10" spans="1:11">
      <c r="A10" s="21" t="s">
        <v>31</v>
      </c>
      <c r="B10" s="32">
        <v>8</v>
      </c>
    </row>
    <row r="12" spans="1:11">
      <c r="D12" s="2" t="str" cm="1">
        <f t="array" ref="D12">INDEX(A2:A10,E9)</f>
        <v>10110</v>
      </c>
    </row>
    <row r="14" spans="1:11">
      <c r="C14" t="s">
        <v>30</v>
      </c>
      <c r="D14" s="31" cm="1">
        <f t="array" ref="D14:K14">_xlfn.SEQUENCE(,MAX(_xlfn.ANCHORARRAY(B2)))</f>
        <v>1</v>
      </c>
      <c r="E14" s="31">
        <v>2</v>
      </c>
      <c r="F14" s="31">
        <v>3</v>
      </c>
      <c r="G14" s="31">
        <v>4</v>
      </c>
      <c r="H14" s="31">
        <v>5</v>
      </c>
      <c r="I14" s="31">
        <v>6</v>
      </c>
      <c r="J14" s="31">
        <v>7</v>
      </c>
      <c r="K14" s="31">
        <v>8</v>
      </c>
    </row>
    <row r="15" spans="1:11">
      <c r="C15" t="s">
        <v>29</v>
      </c>
      <c r="D15" s="30" t="str" cm="1">
        <f t="array" ref="D15:K15">MID(D12,_xlfn.SEQUENCE(,MAX(_xlfn.ANCHORARRAY(B2))),1)</f>
        <v>1</v>
      </c>
      <c r="E15" s="30" t="str">
        <v>0</v>
      </c>
      <c r="F15" s="30" t="str">
        <v>1</v>
      </c>
      <c r="G15" s="30" t="str">
        <v>1</v>
      </c>
      <c r="H15" s="30" t="str">
        <v>0</v>
      </c>
      <c r="I15" s="30" t="str">
        <v/>
      </c>
      <c r="J15" s="30" t="str">
        <v/>
      </c>
      <c r="K15" s="30" t="str">
        <v/>
      </c>
    </row>
    <row r="16" spans="1:11">
      <c r="C16" t="s">
        <v>28</v>
      </c>
      <c r="D16" s="2">
        <v>1</v>
      </c>
      <c r="E16" s="2">
        <f t="shared" ref="E16:K16" si="0">IF(E15="",0,IF(E15&lt;&gt;D15,1,0))</f>
        <v>1</v>
      </c>
      <c r="F16" s="2">
        <f t="shared" si="0"/>
        <v>1</v>
      </c>
      <c r="G16" s="2">
        <f t="shared" si="0"/>
        <v>0</v>
      </c>
      <c r="H16" s="2">
        <f t="shared" si="0"/>
        <v>1</v>
      </c>
      <c r="I16" s="2">
        <f t="shared" si="0"/>
        <v>0</v>
      </c>
      <c r="J16" s="2">
        <f t="shared" si="0"/>
        <v>0</v>
      </c>
      <c r="K16" s="2">
        <f t="shared" si="0"/>
        <v>0</v>
      </c>
    </row>
    <row r="18" spans="3:4">
      <c r="D18" s="29" t="str">
        <f>IF(SUM(D16:K16)=LEN(D12),D12,"")</f>
        <v/>
      </c>
    </row>
    <row r="19" spans="3:4">
      <c r="C19" s="2" cm="1">
        <f t="array" ref="C19:C27">_xlfn.SEQUENCE(9)</f>
        <v>1</v>
      </c>
      <c r="D19" s="2" t="str">
        <f t="dataTable" ref="D19:D27" dt2D="0" dtr="0" r1="E9"/>
        <v/>
      </c>
    </row>
    <row r="20" spans="3:4">
      <c r="C20" s="2">
        <v>2</v>
      </c>
      <c r="D20" s="2" t="str">
        <v>1010</v>
      </c>
    </row>
    <row r="21" spans="3:4">
      <c r="C21" s="2">
        <v>3</v>
      </c>
      <c r="D21" s="2" t="str">
        <v/>
      </c>
    </row>
    <row r="22" spans="3:4">
      <c r="C22" s="2">
        <v>4</v>
      </c>
      <c r="D22" s="2" t="str">
        <v>101</v>
      </c>
    </row>
    <row r="23" spans="3:4">
      <c r="C23" s="2">
        <v>5</v>
      </c>
      <c r="D23" s="2" t="str">
        <v/>
      </c>
    </row>
    <row r="24" spans="3:4">
      <c r="C24" s="2">
        <v>6</v>
      </c>
      <c r="D24" s="2" t="str">
        <v>010101</v>
      </c>
    </row>
    <row r="25" spans="3:4">
      <c r="C25" s="2">
        <v>7</v>
      </c>
      <c r="D25" s="2" t="str">
        <v/>
      </c>
    </row>
    <row r="26" spans="3:4">
      <c r="C26" s="2">
        <v>8</v>
      </c>
      <c r="D26" s="2" t="str">
        <v>01</v>
      </c>
    </row>
    <row r="27" spans="3:4">
      <c r="C27" s="2">
        <v>9</v>
      </c>
      <c r="D27" s="2" t="str">
        <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78CC-1653-4B32-9E69-34B31B42F21B}">
  <sheetPr>
    <tabColor rgb="FF00B050"/>
  </sheetPr>
  <dimension ref="A1:G14"/>
  <sheetViews>
    <sheetView zoomScale="85" zoomScaleNormal="85" workbookViewId="0">
      <selection activeCell="G3" sqref="G3"/>
    </sheetView>
  </sheetViews>
  <sheetFormatPr defaultRowHeight="14.4"/>
  <cols>
    <col min="1" max="2" width="27.44140625" customWidth="1"/>
    <col min="3" max="3" width="28.44140625" bestFit="1" customWidth="1"/>
  </cols>
  <sheetData>
    <row r="1" spans="1:7">
      <c r="A1" s="103" t="s">
        <v>12</v>
      </c>
      <c r="B1" s="104" t="s">
        <v>11</v>
      </c>
      <c r="C1" s="105" t="s">
        <v>295</v>
      </c>
    </row>
    <row r="2" spans="1:7">
      <c r="A2" s="3" t="s">
        <v>10</v>
      </c>
      <c r="B2" s="3" t="s">
        <v>10</v>
      </c>
      <c r="C2" t="str" cm="1">
        <f t="array" ref="C2:C5">_xlfn.LET(_xlpm.b,A2:A10,_xlpm.k,_xlfn.MAP(_xlpm.b,_xlfn.LAMBDA(_xlpm.x,_xlfn.LET(
_xlpm.st,_xlpm.x,
_xlpm.str,SUBSTITUTE(SUBSTITUTE(_xlpm.st,"*****","****"),"****","***"),
_xlpm.chr,MID(LOWER(_xlpm.str),_xlfn.SEQUENCE(,LEN(_xlpm.str)),1),
_xlpm.arr,
IF((CODE(_xlpm.chr)&gt;96)*((CODE(_xlpm.chr))&lt;122),2,
IF(_xlpm.chr="*",1,0)),
_xlpm.mkr,_xlfn.MAKEARRAY(1,LEN(_xlpm.str),_xlfn.LAMBDA(_xlpm.r,_xlpm.c,
IF(
AND(INDEX(_xlpm.arr,1,_xlpm.c)=2,
INDEX(_xlpm.arr,1,_xlpm.c+1)=1,
INDEX(_xlpm.arr,1,_xlpm.c+2)=1,
INDEX(_xlpm.arr,1,_xlpm.c+3)=1,
INDEX(_xlpm.arr,1,_xlpm.c+4)=2),1,0))),
SUM(IFERROR(_xlpm.mkr,0))=1))), _xlfn._xlws.FILTER(_xlpm.b,_xlpm.k))</f>
        <v>Ex***c4l</v>
      </c>
      <c r="F2" s="2" t="s">
        <v>9</v>
      </c>
      <c r="G2" s="2" t="s">
        <v>8</v>
      </c>
    </row>
    <row r="3" spans="1:7">
      <c r="A3" s="3" t="s">
        <v>7</v>
      </c>
      <c r="B3" s="3" t="s">
        <v>5</v>
      </c>
      <c r="C3" t="str">
        <v>Automobi*****le</v>
      </c>
      <c r="F3" s="2" cm="1">
        <f t="array" ref="F3:G3">CODE(F2:G2)</f>
        <v>97</v>
      </c>
      <c r="G3" s="2">
        <v>122</v>
      </c>
    </row>
    <row r="4" spans="1:7">
      <c r="A4" s="3" t="s">
        <v>6</v>
      </c>
      <c r="B4" s="3" t="s">
        <v>3</v>
      </c>
      <c r="C4" t="str">
        <v>Multi88***45millionair****e</v>
      </c>
    </row>
    <row r="5" spans="1:7">
      <c r="A5" s="3" t="s">
        <v>5</v>
      </c>
      <c r="B5" s="3" t="s">
        <v>1</v>
      </c>
      <c r="C5" t="str">
        <v>*****Auth***9***67a****tion</v>
      </c>
    </row>
    <row r="6" spans="1:7">
      <c r="A6" s="3" t="s">
        <v>4</v>
      </c>
      <c r="B6" s="3"/>
    </row>
    <row r="7" spans="1:7">
      <c r="A7" s="3" t="s">
        <v>3</v>
      </c>
      <c r="B7" s="3"/>
    </row>
    <row r="8" spans="1:7">
      <c r="A8" s="3" t="s">
        <v>2</v>
      </c>
      <c r="B8" s="3"/>
    </row>
    <row r="9" spans="1:7">
      <c r="A9" s="3" t="s">
        <v>1</v>
      </c>
      <c r="B9" s="3"/>
    </row>
    <row r="10" spans="1:7">
      <c r="A10" s="3" t="s">
        <v>0</v>
      </c>
      <c r="B10" s="3"/>
    </row>
    <row r="13" spans="1:7">
      <c r="A13" s="2"/>
      <c r="B13" s="2"/>
    </row>
    <row r="14" spans="1:7">
      <c r="A14" s="2"/>
      <c r="B14"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Sudoku</vt:lpstr>
      <vt:lpstr>95</vt:lpstr>
      <vt:lpstr>96</vt:lpstr>
      <vt:lpstr>97</vt:lpstr>
      <vt:lpstr>101</vt:lpstr>
      <vt:lpstr>102</vt:lpstr>
      <vt:lpstr>103</vt:lpstr>
      <vt:lpstr>105</vt:lpstr>
      <vt:lpstr>106</vt:lpstr>
      <vt:lpstr>109</vt:lpstr>
      <vt:lpstr>115</vt:lpstr>
      <vt:lpstr>112</vt:lpstr>
      <vt:lpstr>116</vt:lpstr>
      <vt:lpstr>120</vt:lpstr>
      <vt:lpstr>147</vt:lpstr>
      <vt:lpstr>153</vt:lpstr>
      <vt:lpstr>159</vt:lpstr>
      <vt:lpstr>162</vt:lpstr>
      <vt:lpstr>163</vt:lpstr>
      <vt:lpstr>254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G.Goderdzishvili</dc:creator>
  <cp:lastModifiedBy>Giorgi Goderdzishvili</cp:lastModifiedBy>
  <dcterms:created xsi:type="dcterms:W3CDTF">2015-06-05T18:17:20Z</dcterms:created>
  <dcterms:modified xsi:type="dcterms:W3CDTF">2024-03-29T10:38:42Z</dcterms:modified>
</cp:coreProperties>
</file>