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1F3138A1-60DF-4A5B-874E-66220BAD38E8}" xr6:coauthVersionLast="47" xr6:coauthVersionMax="47" xr10:uidLastSave="{00000000-0000-0000-0000-000000000000}"/>
  <bookViews>
    <workbookView xWindow="-108" yWindow="-108" windowWidth="23256" windowHeight="13896" xr2:uid="{146A6A6C-8BDB-413E-AFC2-FD50F85F2D19}"/>
  </bookViews>
  <sheets>
    <sheet name="Case" sheetId="1" r:id="rId1"/>
    <sheet name="B3" sheetId="4" r:id="rId2"/>
    <sheet name="Breeds" sheetId="2" r:id="rId3"/>
    <sheet name="Pet Data" sheetId="3"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Case!$Q$137:$X$137</definedName>
    <definedName name="_xlnm._FilterDatabase" localSheetId="3" hidden="1">'Pet Data'!$B$2:$I$256</definedName>
    <definedName name="Age">'Pet Data'!$E$3:$E$256</definedName>
    <definedName name="all_Star">'Pet Data'!$H$3:$H$256</definedName>
    <definedName name="Breed">'Pet Data'!$D$3:$D$256</definedName>
    <definedName name="Food_Type">'Pet Data'!$G$3:$G$256</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Last_App">'Pet Data'!$I$3:$I$256</definedName>
    <definedName name="Pal_Workbook_GUID" hidden="1">"KHB4MCAJCJC3RUEFU5N2FB3U"</definedName>
    <definedName name="Pet_Name">'Pet Data'!$B$3:$B$256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ex">'Pet Data'!$F$3:$F$256</definedName>
    <definedName name="Species">'Pet Data'!$C$3:$C$256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5" i="1" l="1" a="1"/>
  <c r="L175" i="1" s="1"/>
  <c r="Q173" i="1" s="1" a="1"/>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C8" i="4"/>
  <c r="E176" i="1"/>
  <c r="E177" i="1"/>
  <c r="E178" i="1"/>
  <c r="E179" i="1"/>
  <c r="E180" i="1"/>
  <c r="E181" i="1"/>
  <c r="E182" i="1"/>
  <c r="E183" i="1"/>
  <c r="E184" i="1"/>
  <c r="E185" i="1"/>
  <c r="E186" i="1"/>
  <c r="E187" i="1"/>
  <c r="E188" i="1"/>
  <c r="E189" i="1"/>
  <c r="E190" i="1"/>
  <c r="E191" i="1"/>
  <c r="E192" i="1"/>
  <c r="E193" i="1"/>
  <c r="E194" i="1"/>
  <c r="E175" i="1"/>
  <c r="S190" i="1"/>
  <c r="S191" i="1" s="1"/>
  <c r="S192" i="1" s="1"/>
  <c r="S193" i="1" s="1"/>
  <c r="S194" i="1" s="1"/>
  <c r="S195" i="1" s="1"/>
  <c r="S196" i="1" s="1"/>
  <c r="S197" i="1" s="1"/>
  <c r="S198" i="1" s="1"/>
  <c r="S199" i="1" s="1"/>
  <c r="S200" i="1" s="1"/>
  <c r="S201" i="1" s="1"/>
  <c r="S202" i="1" s="1"/>
  <c r="S203" i="1" s="1"/>
  <c r="S204" i="1" s="1"/>
  <c r="S205" i="1" s="1"/>
  <c r="S206" i="1" s="1"/>
  <c r="S207" i="1" s="1"/>
  <c r="S208" i="1" s="1"/>
  <c r="P175" i="1"/>
  <c r="P176" i="1"/>
  <c r="P177" i="1"/>
  <c r="P178" i="1"/>
  <c r="P179" i="1"/>
  <c r="P174" i="1"/>
  <c r="P173" i="1"/>
  <c r="E29" i="1"/>
  <c r="N2" i="3" a="1"/>
  <c r="N2" i="3" s="1"/>
  <c r="M15" i="3" a="1"/>
  <c r="M15" i="3" s="1"/>
  <c r="M16" i="3" a="1"/>
  <c r="M16" i="3"/>
  <c r="M17" i="3" a="1"/>
  <c r="M17" i="3"/>
  <c r="M18" i="3" a="1"/>
  <c r="M18" i="3"/>
  <c r="M19" i="3" a="1"/>
  <c r="M19" i="3"/>
  <c r="M20" i="3" a="1"/>
  <c r="M20" i="3"/>
  <c r="M21" i="3" a="1"/>
  <c r="M21" i="3" s="1"/>
  <c r="M22" i="3" a="1"/>
  <c r="M22" i="3"/>
  <c r="M23" i="3" a="1"/>
  <c r="M23" i="3"/>
  <c r="M24" i="3" a="1"/>
  <c r="M24" i="3"/>
  <c r="M25" i="3" a="1"/>
  <c r="M25" i="3"/>
  <c r="M26" i="3" a="1"/>
  <c r="M26" i="3"/>
  <c r="M27" i="3" a="1"/>
  <c r="M27" i="3" s="1"/>
  <c r="M28" i="3" a="1"/>
  <c r="M28" i="3"/>
  <c r="M29" i="3" a="1"/>
  <c r="M29" i="3"/>
  <c r="M30" i="3" a="1"/>
  <c r="M30" i="3"/>
  <c r="M31" i="3" a="1"/>
  <c r="M31" i="3"/>
  <c r="M32" i="3" a="1"/>
  <c r="M32" i="3"/>
  <c r="M33" i="3" a="1"/>
  <c r="M33" i="3" s="1"/>
  <c r="M34" i="3" a="1"/>
  <c r="M34" i="3"/>
  <c r="M35" i="3" a="1"/>
  <c r="M35" i="3"/>
  <c r="M36" i="3" a="1"/>
  <c r="M36" i="3"/>
  <c r="M37" i="3" a="1"/>
  <c r="M37" i="3"/>
  <c r="M38" i="3" a="1"/>
  <c r="M38" i="3"/>
  <c r="M39" i="3" a="1"/>
  <c r="M39" i="3" s="1"/>
  <c r="M40" i="3" a="1"/>
  <c r="M40" i="3"/>
  <c r="M41" i="3" a="1"/>
  <c r="M41" i="3"/>
  <c r="M42" i="3" a="1"/>
  <c r="M42" i="3"/>
  <c r="M43" i="3" a="1"/>
  <c r="M43" i="3"/>
  <c r="M44" i="3" a="1"/>
  <c r="M44" i="3"/>
  <c r="M45" i="3" a="1"/>
  <c r="M45" i="3" s="1"/>
  <c r="M46" i="3" a="1"/>
  <c r="M46" i="3"/>
  <c r="M47" i="3" a="1"/>
  <c r="M47" i="3"/>
  <c r="M48" i="3" a="1"/>
  <c r="M48" i="3"/>
  <c r="M49" i="3" a="1"/>
  <c r="M49" i="3"/>
  <c r="M50" i="3" a="1"/>
  <c r="M50" i="3"/>
  <c r="M51" i="3" a="1"/>
  <c r="M51" i="3" s="1"/>
  <c r="M52" i="3" a="1"/>
  <c r="M52" i="3"/>
  <c r="M53" i="3" a="1"/>
  <c r="M53" i="3"/>
  <c r="M54" i="3" a="1"/>
  <c r="M54" i="3"/>
  <c r="M55" i="3" a="1"/>
  <c r="M55" i="3"/>
  <c r="M56" i="3" a="1"/>
  <c r="M56" i="3"/>
  <c r="M57" i="3" a="1"/>
  <c r="M57" i="3" s="1"/>
  <c r="M58" i="3" a="1"/>
  <c r="M58" i="3"/>
  <c r="M59" i="3" a="1"/>
  <c r="M59" i="3"/>
  <c r="M60" i="3" a="1"/>
  <c r="M60" i="3"/>
  <c r="M61" i="3" a="1"/>
  <c r="M61" i="3"/>
  <c r="M62" i="3" a="1"/>
  <c r="M62" i="3"/>
  <c r="M63" i="3" a="1"/>
  <c r="M63" i="3" s="1"/>
  <c r="M64" i="3" a="1"/>
  <c r="M64" i="3"/>
  <c r="M65" i="3" a="1"/>
  <c r="M65" i="3"/>
  <c r="M66" i="3" a="1"/>
  <c r="M66" i="3"/>
  <c r="M67" i="3" a="1"/>
  <c r="M67" i="3"/>
  <c r="M68" i="3" a="1"/>
  <c r="M68" i="3"/>
  <c r="M69" i="3" a="1"/>
  <c r="M69" i="3" s="1"/>
  <c r="M70" i="3" a="1"/>
  <c r="M70" i="3"/>
  <c r="M71" i="3" a="1"/>
  <c r="M71" i="3"/>
  <c r="M72" i="3" a="1"/>
  <c r="M72" i="3"/>
  <c r="M73" i="3" a="1"/>
  <c r="M73" i="3"/>
  <c r="M74" i="3" a="1"/>
  <c r="M74" i="3"/>
  <c r="M75" i="3" a="1"/>
  <c r="M75" i="3" s="1"/>
  <c r="M76" i="3" a="1"/>
  <c r="M76" i="3"/>
  <c r="M77" i="3" a="1"/>
  <c r="M77" i="3"/>
  <c r="M78" i="3" a="1"/>
  <c r="M78" i="3"/>
  <c r="M79" i="3" a="1"/>
  <c r="M79" i="3"/>
  <c r="M80" i="3" a="1"/>
  <c r="M80" i="3"/>
  <c r="M81" i="3" a="1"/>
  <c r="M81" i="3" s="1"/>
  <c r="M82" i="3" a="1"/>
  <c r="M82" i="3"/>
  <c r="M83" i="3" a="1"/>
  <c r="M83" i="3"/>
  <c r="M84" i="3" a="1"/>
  <c r="M84" i="3"/>
  <c r="M85" i="3" a="1"/>
  <c r="M85" i="3"/>
  <c r="M86" i="3" a="1"/>
  <c r="M86" i="3"/>
  <c r="M87" i="3" a="1"/>
  <c r="M87" i="3" s="1"/>
  <c r="M88" i="3" a="1"/>
  <c r="M88" i="3"/>
  <c r="M89" i="3" a="1"/>
  <c r="M89" i="3"/>
  <c r="M90" i="3" a="1"/>
  <c r="M90" i="3"/>
  <c r="M91" i="3" a="1"/>
  <c r="M91" i="3"/>
  <c r="M92" i="3" a="1"/>
  <c r="M92" i="3"/>
  <c r="M93" i="3" a="1"/>
  <c r="M93" i="3" s="1"/>
  <c r="M94" i="3" a="1"/>
  <c r="M94" i="3"/>
  <c r="M95" i="3" a="1"/>
  <c r="M95" i="3"/>
  <c r="M96" i="3" a="1"/>
  <c r="M96" i="3"/>
  <c r="M97" i="3" a="1"/>
  <c r="M97" i="3"/>
  <c r="M98" i="3" a="1"/>
  <c r="M98" i="3"/>
  <c r="M99" i="3" a="1"/>
  <c r="M99" i="3" s="1"/>
  <c r="M100" i="3" a="1"/>
  <c r="M100" i="3"/>
  <c r="M101" i="3" a="1"/>
  <c r="M101" i="3"/>
  <c r="M102" i="3" a="1"/>
  <c r="M102" i="3"/>
  <c r="M103" i="3" a="1"/>
  <c r="M103" i="3"/>
  <c r="M104" i="3" a="1"/>
  <c r="M104" i="3"/>
  <c r="M105" i="3" a="1"/>
  <c r="M105" i="3" s="1"/>
  <c r="M106" i="3" a="1"/>
  <c r="M106" i="3"/>
  <c r="M107" i="3" a="1"/>
  <c r="M107" i="3"/>
  <c r="M108" i="3" a="1"/>
  <c r="M108" i="3"/>
  <c r="M109" i="3" a="1"/>
  <c r="M109" i="3"/>
  <c r="M110" i="3" a="1"/>
  <c r="M110" i="3"/>
  <c r="M111" i="3" a="1"/>
  <c r="M111" i="3" s="1"/>
  <c r="M112" i="3" a="1"/>
  <c r="M112" i="3"/>
  <c r="M113" i="3" a="1"/>
  <c r="M113" i="3"/>
  <c r="M114" i="3" a="1"/>
  <c r="M114" i="3"/>
  <c r="M115" i="3" a="1"/>
  <c r="M115" i="3"/>
  <c r="M116" i="3" a="1"/>
  <c r="M116" i="3"/>
  <c r="M117" i="3" a="1"/>
  <c r="M117" i="3" s="1"/>
  <c r="M118" i="3" a="1"/>
  <c r="M118" i="3"/>
  <c r="M119" i="3" a="1"/>
  <c r="M119" i="3"/>
  <c r="M120" i="3" a="1"/>
  <c r="M120" i="3"/>
  <c r="M121" i="3" a="1"/>
  <c r="M121" i="3"/>
  <c r="M122" i="3" a="1"/>
  <c r="M122" i="3"/>
  <c r="M123" i="3" a="1"/>
  <c r="M123" i="3" s="1"/>
  <c r="M124" i="3" a="1"/>
  <c r="M124" i="3"/>
  <c r="M125" i="3" a="1"/>
  <c r="M125" i="3"/>
  <c r="M126" i="3" a="1"/>
  <c r="M126" i="3" s="1"/>
  <c r="M127" i="3" a="1"/>
  <c r="M127" i="3" s="1"/>
  <c r="M128" i="3" a="1"/>
  <c r="M128" i="3" s="1"/>
  <c r="M129" i="3" a="1"/>
  <c r="M129" i="3" s="1"/>
  <c r="M130" i="3" a="1"/>
  <c r="M130" i="3" s="1"/>
  <c r="M131" i="3" a="1"/>
  <c r="M131" i="3"/>
  <c r="M4" i="3" a="1"/>
  <c r="M4" i="3" s="1"/>
  <c r="M5" i="3" a="1"/>
  <c r="M5" i="3" s="1"/>
  <c r="M6" i="3" a="1"/>
  <c r="M6" i="3" s="1"/>
  <c r="M7" i="3" a="1"/>
  <c r="M7" i="3" s="1"/>
  <c r="M8" i="3" a="1"/>
  <c r="M8" i="3" s="1"/>
  <c r="M9" i="3" a="1"/>
  <c r="M9" i="3" s="1"/>
  <c r="M10" i="3" a="1"/>
  <c r="M10" i="3" s="1"/>
  <c r="M11" i="3" a="1"/>
  <c r="M11" i="3" s="1"/>
  <c r="M12" i="3" a="1"/>
  <c r="M12" i="3" s="1"/>
  <c r="M13" i="3" a="1"/>
  <c r="M13" i="3" s="1"/>
  <c r="M14" i="3" a="1"/>
  <c r="M14" i="3"/>
  <c r="M3" i="3" a="1"/>
  <c r="M3" i="3" s="1"/>
  <c r="N3" i="3" a="1"/>
  <c r="N3" i="3" s="1"/>
  <c r="E28" i="1"/>
  <c r="G6" i="4" l="1" a="1"/>
  <c r="G6" i="4" s="1"/>
  <c r="E30" i="1" s="1"/>
  <c r="AK176" i="1"/>
  <c r="AK177" i="1"/>
  <c r="AK178" i="1"/>
  <c r="AK179" i="1"/>
  <c r="AF179" i="1"/>
  <c r="AB179" i="1"/>
  <c r="AC179" i="1" s="1"/>
  <c r="Y179" i="1"/>
  <c r="Z179" i="1" s="1" a="1"/>
  <c r="Z179" i="1" s="1"/>
  <c r="AA179" i="1"/>
  <c r="AG179" i="1"/>
  <c r="C6" i="4"/>
  <c r="B10" i="4" s="1"/>
  <c r="Q173" i="1"/>
  <c r="AG175" i="1"/>
  <c r="AB176" i="1"/>
  <c r="AC176" i="1" s="1"/>
  <c r="Y174" i="1"/>
  <c r="Z174" i="1" s="1" a="1"/>
  <c r="Z174" i="1" s="1"/>
  <c r="AG176" i="1"/>
  <c r="AF177" i="1"/>
  <c r="AB177" i="1"/>
  <c r="AC177" i="1" s="1"/>
  <c r="Y175" i="1"/>
  <c r="Z175" i="1" s="1" a="1"/>
  <c r="Z175" i="1" s="1"/>
  <c r="AG177" i="1"/>
  <c r="AB178" i="1"/>
  <c r="AC178" i="1" s="1"/>
  <c r="Y176" i="1"/>
  <c r="Z176" i="1" s="1" a="1"/>
  <c r="Z176" i="1" s="1"/>
  <c r="AG178" i="1"/>
  <c r="AF178" i="1"/>
  <c r="Y177" i="1"/>
  <c r="Z177" i="1" s="1" a="1"/>
  <c r="Z177" i="1" s="1"/>
  <c r="AF175" i="1"/>
  <c r="AH173" i="1"/>
  <c r="AI173" i="1" s="1" a="1"/>
  <c r="AI173" i="1" s="1"/>
  <c r="AB174" i="1"/>
  <c r="AC174" i="1" s="1"/>
  <c r="AG174" i="1"/>
  <c r="AF176" i="1"/>
  <c r="AB175" i="1"/>
  <c r="AC175" i="1" s="1"/>
  <c r="AA173" i="1"/>
  <c r="AH174" i="1"/>
  <c r="AI174" i="1" s="1" a="1"/>
  <c r="AI174" i="1" s="1"/>
  <c r="AB173" i="1"/>
  <c r="AC173" i="1" s="1"/>
  <c r="Y178" i="1"/>
  <c r="Z178" i="1" s="1" a="1"/>
  <c r="Z178" i="1" s="1"/>
  <c r="AH175" i="1"/>
  <c r="AI175" i="1" s="1" a="1"/>
  <c r="AI175" i="1" s="1"/>
  <c r="AG173" i="1"/>
  <c r="AA174" i="1"/>
  <c r="AH176" i="1"/>
  <c r="AI176" i="1" s="1" a="1"/>
  <c r="AI176" i="1" s="1"/>
  <c r="AF173" i="1"/>
  <c r="AA175" i="1"/>
  <c r="Y173" i="1"/>
  <c r="Z173" i="1" s="1" a="1"/>
  <c r="Z173" i="1" s="1"/>
  <c r="AH177" i="1"/>
  <c r="AI177" i="1" s="1" a="1"/>
  <c r="AI177" i="1" s="1"/>
  <c r="AF174" i="1"/>
  <c r="AA176" i="1"/>
  <c r="AH178" i="1"/>
  <c r="AI178" i="1" s="1" a="1"/>
  <c r="AI178" i="1" s="1"/>
  <c r="AA177" i="1"/>
  <c r="AH179" i="1"/>
  <c r="AI179" i="1" s="1" a="1"/>
  <c r="AI179" i="1" s="1"/>
  <c r="AA178" i="1"/>
  <c r="AK174" i="1" l="1"/>
  <c r="AK175" i="1"/>
  <c r="AD179" i="1"/>
  <c r="AE179" i="1" s="1"/>
  <c r="AJ179" i="1" s="1"/>
  <c r="AK173" i="1"/>
  <c r="AD176" i="1"/>
  <c r="AE176" i="1" s="1"/>
  <c r="AD177" i="1"/>
  <c r="AE177" i="1" s="1"/>
  <c r="AJ177" i="1" s="1"/>
  <c r="AD178" i="1"/>
  <c r="AE178" i="1" s="1"/>
  <c r="AJ178" i="1" s="1"/>
  <c r="AD175" i="1"/>
  <c r="AE175" i="1" s="1"/>
  <c r="AD173" i="1"/>
  <c r="AE173" i="1" s="1"/>
  <c r="AJ173" i="1" s="1"/>
  <c r="AJ176" i="1"/>
  <c r="AD174" i="1"/>
  <c r="AE174" i="1" s="1"/>
  <c r="AJ174" i="1" s="1"/>
  <c r="T182" i="1" s="1" a="1"/>
  <c r="AJ175" i="1"/>
  <c r="T182" i="1" l="1"/>
  <c r="V182" i="1" s="1"/>
  <c r="W182" i="1" s="1"/>
  <c r="V185" i="1"/>
  <c r="W185" i="1" s="1"/>
  <c r="V183" i="1"/>
  <c r="W183" i="1" s="1"/>
  <c r="V184" i="1"/>
  <c r="W184" i="1" s="1"/>
  <c r="T188" i="1" l="1"/>
  <c r="E140" i="1" l="1" a="1"/>
  <c r="R153" i="1"/>
  <c r="S153" i="1" s="1"/>
  <c r="T153" i="1" s="1"/>
  <c r="U153" i="1" s="1"/>
  <c r="V153" i="1" s="1"/>
  <c r="W153" i="1" s="1"/>
  <c r="X153" i="1" s="1"/>
  <c r="Y153" i="1" s="1"/>
  <c r="Z153" i="1" s="1"/>
  <c r="AA153" i="1" s="1"/>
  <c r="AB153" i="1" s="1"/>
  <c r="AC153" i="1" s="1"/>
  <c r="AD153" i="1" s="1"/>
  <c r="AE153" i="1" s="1"/>
  <c r="AF153" i="1" s="1"/>
  <c r="AG153" i="1" s="1"/>
  <c r="AH153" i="1" s="1"/>
  <c r="AI153" i="1" s="1"/>
  <c r="AJ153" i="1" s="1"/>
  <c r="P138" i="1"/>
  <c r="P139" i="1" s="1"/>
  <c r="P140" i="1" s="1"/>
  <c r="P141" i="1" s="1"/>
  <c r="P142" i="1" s="1"/>
  <c r="P143" i="1" s="1"/>
  <c r="P144" i="1" s="1"/>
  <c r="L139" i="1"/>
  <c r="Q138" i="1" s="1" a="1"/>
  <c r="E109" i="1"/>
  <c r="E110" i="1"/>
  <c r="E111" i="1"/>
  <c r="E112" i="1"/>
  <c r="E113" i="1"/>
  <c r="E114" i="1"/>
  <c r="E115" i="1"/>
  <c r="E116" i="1"/>
  <c r="E117" i="1"/>
  <c r="E118" i="1"/>
  <c r="E119" i="1"/>
  <c r="E120" i="1"/>
  <c r="E121" i="1"/>
  <c r="E122" i="1"/>
  <c r="E123" i="1"/>
  <c r="E124" i="1"/>
  <c r="E125" i="1"/>
  <c r="E126" i="1"/>
  <c r="E127" i="1"/>
  <c r="E108" i="1"/>
  <c r="K106" i="1"/>
  <c r="N110" i="1" s="1"/>
  <c r="H4" i="2"/>
  <c r="I4" i="2"/>
  <c r="J4" i="2"/>
  <c r="H5" i="2"/>
  <c r="I5" i="2"/>
  <c r="H6" i="2"/>
  <c r="I6" i="2"/>
  <c r="J6" i="2"/>
  <c r="H7" i="2"/>
  <c r="J7" i="2" s="1"/>
  <c r="I7" i="2"/>
  <c r="H8" i="2"/>
  <c r="J8" i="2" s="1"/>
  <c r="I8" i="2"/>
  <c r="H9" i="2"/>
  <c r="I9" i="2"/>
  <c r="H10" i="2"/>
  <c r="I10" i="2"/>
  <c r="J10" i="2"/>
  <c r="H11" i="2"/>
  <c r="J11" i="2" s="1"/>
  <c r="I11" i="2"/>
  <c r="H12" i="2"/>
  <c r="I12" i="2"/>
  <c r="J12" i="2"/>
  <c r="H13" i="2"/>
  <c r="I13" i="2"/>
  <c r="H14" i="2"/>
  <c r="I14" i="2"/>
  <c r="J14" i="2"/>
  <c r="H15" i="2"/>
  <c r="J15" i="2" s="1"/>
  <c r="I15" i="2"/>
  <c r="H16" i="2"/>
  <c r="I16" i="2"/>
  <c r="J16" i="2"/>
  <c r="H17" i="2"/>
  <c r="I17" i="2"/>
  <c r="H18" i="2"/>
  <c r="I18" i="2"/>
  <c r="J18" i="2"/>
  <c r="H19" i="2"/>
  <c r="J19" i="2" s="1"/>
  <c r="I19" i="2"/>
  <c r="H20" i="2"/>
  <c r="I20" i="2"/>
  <c r="J20" i="2"/>
  <c r="H21" i="2"/>
  <c r="I21" i="2"/>
  <c r="H22" i="2"/>
  <c r="I22" i="2"/>
  <c r="J22" i="2"/>
  <c r="H23" i="2"/>
  <c r="J23" i="2" s="1"/>
  <c r="I23" i="2"/>
  <c r="H24" i="2"/>
  <c r="I24" i="2"/>
  <c r="J24" i="2"/>
  <c r="H25" i="2"/>
  <c r="I25" i="2"/>
  <c r="H26" i="2"/>
  <c r="I26" i="2"/>
  <c r="J26" i="2"/>
  <c r="H27" i="2"/>
  <c r="J27" i="2" s="1"/>
  <c r="I27" i="2"/>
  <c r="H28" i="2"/>
  <c r="I28" i="2"/>
  <c r="J28" i="2"/>
  <c r="H29" i="2"/>
  <c r="I29" i="2"/>
  <c r="H30" i="2"/>
  <c r="I30" i="2"/>
  <c r="J30" i="2"/>
  <c r="H31" i="2"/>
  <c r="J31" i="2" s="1"/>
  <c r="I31" i="2"/>
  <c r="H32" i="2"/>
  <c r="J32" i="2" s="1"/>
  <c r="I32" i="2"/>
  <c r="H33" i="2"/>
  <c r="I33" i="2"/>
  <c r="H34" i="2"/>
  <c r="I34" i="2"/>
  <c r="J34" i="2"/>
  <c r="H35" i="2"/>
  <c r="J35" i="2" s="1"/>
  <c r="I35" i="2"/>
  <c r="H36" i="2"/>
  <c r="I36" i="2"/>
  <c r="J36" i="2"/>
  <c r="H37" i="2"/>
  <c r="I37" i="2"/>
  <c r="H38" i="2"/>
  <c r="I38" i="2"/>
  <c r="J38" i="2"/>
  <c r="H39" i="2"/>
  <c r="J39" i="2" s="1"/>
  <c r="I39" i="2"/>
  <c r="H40" i="2"/>
  <c r="I40" i="2"/>
  <c r="J40" i="2"/>
  <c r="H41" i="2"/>
  <c r="I41" i="2"/>
  <c r="H42" i="2"/>
  <c r="I42" i="2"/>
  <c r="J42" i="2"/>
  <c r="H43" i="2"/>
  <c r="J43" i="2" s="1"/>
  <c r="I43" i="2"/>
  <c r="H44" i="2"/>
  <c r="I44" i="2"/>
  <c r="J44" i="2"/>
  <c r="H45" i="2"/>
  <c r="I45" i="2"/>
  <c r="H46" i="2"/>
  <c r="I46" i="2"/>
  <c r="J46" i="2"/>
  <c r="H47" i="2"/>
  <c r="J47" i="2" s="1"/>
  <c r="I47" i="2"/>
  <c r="H48" i="2"/>
  <c r="I48" i="2"/>
  <c r="J48" i="2"/>
  <c r="H49" i="2"/>
  <c r="I49" i="2"/>
  <c r="H50" i="2"/>
  <c r="I50" i="2"/>
  <c r="J50" i="2"/>
  <c r="H51" i="2"/>
  <c r="J51" i="2" s="1"/>
  <c r="I51" i="2"/>
  <c r="H52" i="2"/>
  <c r="I52" i="2"/>
  <c r="J52" i="2"/>
  <c r="H53" i="2"/>
  <c r="I53" i="2"/>
  <c r="H54" i="2"/>
  <c r="I54" i="2"/>
  <c r="J54" i="2"/>
  <c r="H55" i="2"/>
  <c r="J55" i="2" s="1"/>
  <c r="I55" i="2"/>
  <c r="H56" i="2"/>
  <c r="J56" i="2" s="1"/>
  <c r="I56" i="2"/>
  <c r="H57" i="2"/>
  <c r="I57" i="2"/>
  <c r="H58" i="2"/>
  <c r="I58" i="2"/>
  <c r="J58" i="2"/>
  <c r="H59" i="2"/>
  <c r="J59" i="2" s="1"/>
  <c r="I59" i="2"/>
  <c r="H60" i="2"/>
  <c r="I60" i="2"/>
  <c r="J60" i="2"/>
  <c r="H61" i="2"/>
  <c r="I61" i="2"/>
  <c r="H62" i="2"/>
  <c r="I62" i="2"/>
  <c r="J62" i="2"/>
  <c r="H63" i="2"/>
  <c r="J63" i="2" s="1"/>
  <c r="I63" i="2"/>
  <c r="H64" i="2"/>
  <c r="I64" i="2"/>
  <c r="J64" i="2"/>
  <c r="H65" i="2"/>
  <c r="I65" i="2"/>
  <c r="H66" i="2"/>
  <c r="I66" i="2"/>
  <c r="J66" i="2"/>
  <c r="H67" i="2"/>
  <c r="J67" i="2" s="1"/>
  <c r="I67" i="2"/>
  <c r="H68" i="2"/>
  <c r="I68" i="2"/>
  <c r="J68" i="2"/>
  <c r="H69" i="2"/>
  <c r="I69" i="2"/>
  <c r="H70" i="2"/>
  <c r="I70" i="2"/>
  <c r="J70" i="2"/>
  <c r="H71" i="2"/>
  <c r="J71" i="2" s="1"/>
  <c r="I71" i="2"/>
  <c r="H72" i="2"/>
  <c r="I72" i="2"/>
  <c r="J72" i="2"/>
  <c r="H73" i="2"/>
  <c r="I73" i="2"/>
  <c r="H74" i="2"/>
  <c r="I74" i="2"/>
  <c r="J74" i="2"/>
  <c r="H75" i="2"/>
  <c r="J75" i="2" s="1"/>
  <c r="I75" i="2"/>
  <c r="H76" i="2"/>
  <c r="I76" i="2"/>
  <c r="J76" i="2"/>
  <c r="H77" i="2"/>
  <c r="I77" i="2"/>
  <c r="H78" i="2"/>
  <c r="I78" i="2"/>
  <c r="J78" i="2"/>
  <c r="H79" i="2"/>
  <c r="J79" i="2" s="1"/>
  <c r="I79" i="2"/>
  <c r="H80" i="2"/>
  <c r="J80" i="2" s="1"/>
  <c r="I80" i="2"/>
  <c r="H81" i="2"/>
  <c r="I81" i="2"/>
  <c r="H82" i="2"/>
  <c r="I82" i="2"/>
  <c r="J82" i="2"/>
  <c r="H83" i="2"/>
  <c r="J83" i="2" s="1"/>
  <c r="I83" i="2"/>
  <c r="H84" i="2"/>
  <c r="I84" i="2"/>
  <c r="J84" i="2"/>
  <c r="H85" i="2"/>
  <c r="I85" i="2"/>
  <c r="H86" i="2"/>
  <c r="I86" i="2"/>
  <c r="J86" i="2"/>
  <c r="H87" i="2"/>
  <c r="J87" i="2" s="1"/>
  <c r="I87" i="2"/>
  <c r="H88" i="2"/>
  <c r="I88" i="2"/>
  <c r="J88" i="2"/>
  <c r="H89" i="2"/>
  <c r="I89" i="2"/>
  <c r="H90" i="2"/>
  <c r="I90" i="2"/>
  <c r="J90" i="2"/>
  <c r="H91" i="2"/>
  <c r="J91" i="2" s="1"/>
  <c r="I91" i="2"/>
  <c r="H92" i="2"/>
  <c r="I92" i="2"/>
  <c r="J92" i="2"/>
  <c r="H93" i="2"/>
  <c r="I93" i="2"/>
  <c r="H94" i="2"/>
  <c r="I94" i="2"/>
  <c r="J94" i="2"/>
  <c r="H95" i="2"/>
  <c r="J95" i="2" s="1"/>
  <c r="I95" i="2"/>
  <c r="H96" i="2"/>
  <c r="I96" i="2"/>
  <c r="J96" i="2"/>
  <c r="H97" i="2"/>
  <c r="I97" i="2"/>
  <c r="H98" i="2"/>
  <c r="I98" i="2"/>
  <c r="J98" i="2"/>
  <c r="H99" i="2"/>
  <c r="J99" i="2" s="1"/>
  <c r="I99" i="2"/>
  <c r="H100" i="2"/>
  <c r="I100" i="2"/>
  <c r="J100" i="2"/>
  <c r="H101" i="2"/>
  <c r="I101" i="2"/>
  <c r="H102" i="2"/>
  <c r="I102" i="2"/>
  <c r="J102" i="2"/>
  <c r="H103" i="2"/>
  <c r="J103" i="2" s="1"/>
  <c r="I103" i="2"/>
  <c r="H104" i="2"/>
  <c r="J104" i="2" s="1"/>
  <c r="I104" i="2"/>
  <c r="H105" i="2"/>
  <c r="I105" i="2"/>
  <c r="H106" i="2"/>
  <c r="I106" i="2"/>
  <c r="J106" i="2"/>
  <c r="H107" i="2"/>
  <c r="J107" i="2" s="1"/>
  <c r="I107" i="2"/>
  <c r="H108" i="2"/>
  <c r="I108" i="2"/>
  <c r="J108" i="2"/>
  <c r="H109" i="2"/>
  <c r="I109" i="2"/>
  <c r="H110" i="2"/>
  <c r="I110" i="2"/>
  <c r="J110" i="2"/>
  <c r="H111" i="2"/>
  <c r="J111" i="2" s="1"/>
  <c r="I111" i="2"/>
  <c r="H112" i="2"/>
  <c r="I112" i="2"/>
  <c r="J112" i="2"/>
  <c r="H113" i="2"/>
  <c r="I113" i="2"/>
  <c r="H114" i="2"/>
  <c r="I114" i="2"/>
  <c r="J114" i="2"/>
  <c r="H115" i="2"/>
  <c r="J115" i="2" s="1"/>
  <c r="I115" i="2"/>
  <c r="H116" i="2"/>
  <c r="I116" i="2"/>
  <c r="J116" i="2"/>
  <c r="H117" i="2"/>
  <c r="I117" i="2"/>
  <c r="H118" i="2"/>
  <c r="I118" i="2"/>
  <c r="J118" i="2"/>
  <c r="H119" i="2"/>
  <c r="J119" i="2" s="1"/>
  <c r="I119" i="2"/>
  <c r="H120" i="2"/>
  <c r="I120" i="2"/>
  <c r="J120" i="2"/>
  <c r="H121" i="2"/>
  <c r="I121" i="2"/>
  <c r="H122" i="2"/>
  <c r="I122" i="2"/>
  <c r="J122" i="2"/>
  <c r="H123" i="2"/>
  <c r="J123" i="2" s="1"/>
  <c r="I123" i="2"/>
  <c r="H124" i="2"/>
  <c r="I124" i="2"/>
  <c r="J124" i="2"/>
  <c r="H125" i="2"/>
  <c r="I125" i="2"/>
  <c r="H126" i="2"/>
  <c r="I126" i="2"/>
  <c r="J126" i="2"/>
  <c r="H127" i="2"/>
  <c r="J127" i="2" s="1"/>
  <c r="I127" i="2"/>
  <c r="H128" i="2"/>
  <c r="J128" i="2" s="1"/>
  <c r="I128" i="2"/>
  <c r="H129" i="2"/>
  <c r="I129" i="2"/>
  <c r="H130" i="2"/>
  <c r="I130" i="2"/>
  <c r="J130" i="2"/>
  <c r="H131" i="2"/>
  <c r="J131" i="2" s="1"/>
  <c r="I131" i="2"/>
  <c r="H132" i="2"/>
  <c r="I132" i="2"/>
  <c r="J132" i="2"/>
  <c r="H133" i="2"/>
  <c r="I133" i="2"/>
  <c r="H134" i="2"/>
  <c r="I134" i="2"/>
  <c r="J134" i="2"/>
  <c r="H135" i="2"/>
  <c r="J135" i="2" s="1"/>
  <c r="I135" i="2"/>
  <c r="H136" i="2"/>
  <c r="I136" i="2"/>
  <c r="J136" i="2"/>
  <c r="H137" i="2"/>
  <c r="I137" i="2"/>
  <c r="H138" i="2"/>
  <c r="I138" i="2"/>
  <c r="J138" i="2"/>
  <c r="H139" i="2"/>
  <c r="J139" i="2" s="1"/>
  <c r="I139" i="2"/>
  <c r="H140" i="2"/>
  <c r="I140" i="2"/>
  <c r="J140" i="2"/>
  <c r="H141" i="2"/>
  <c r="I141" i="2"/>
  <c r="H142" i="2"/>
  <c r="I142" i="2"/>
  <c r="J142" i="2"/>
  <c r="H143" i="2"/>
  <c r="J143" i="2" s="1"/>
  <c r="I143" i="2"/>
  <c r="H144" i="2"/>
  <c r="I144" i="2"/>
  <c r="J144" i="2"/>
  <c r="H145" i="2"/>
  <c r="I145" i="2"/>
  <c r="H146" i="2"/>
  <c r="I146" i="2"/>
  <c r="J146" i="2"/>
  <c r="H147" i="2"/>
  <c r="J147" i="2" s="1"/>
  <c r="I147" i="2"/>
  <c r="H148" i="2"/>
  <c r="I148" i="2"/>
  <c r="J148" i="2"/>
  <c r="H149" i="2"/>
  <c r="I149" i="2"/>
  <c r="H150" i="2"/>
  <c r="I150" i="2"/>
  <c r="J150" i="2"/>
  <c r="H151" i="2"/>
  <c r="J151" i="2" s="1"/>
  <c r="I151" i="2"/>
  <c r="H152" i="2"/>
  <c r="J152" i="2" s="1"/>
  <c r="I152" i="2"/>
  <c r="H153" i="2"/>
  <c r="I153" i="2"/>
  <c r="H154" i="2"/>
  <c r="I154" i="2"/>
  <c r="J154" i="2"/>
  <c r="H155" i="2"/>
  <c r="J155" i="2" s="1"/>
  <c r="I155" i="2"/>
  <c r="I3" i="2"/>
  <c r="H3" i="2"/>
  <c r="J3" i="2" s="1"/>
  <c r="L93" i="1"/>
  <c r="L92" i="1"/>
  <c r="L91" i="1"/>
  <c r="L90" i="1"/>
  <c r="L89" i="1"/>
  <c r="L88" i="1"/>
  <c r="L87" i="1"/>
  <c r="L86" i="1"/>
  <c r="L85" i="1"/>
  <c r="L84" i="1"/>
  <c r="L83" i="1"/>
  <c r="L82" i="1"/>
  <c r="L81" i="1"/>
  <c r="L80" i="1"/>
  <c r="L79" i="1"/>
  <c r="L78" i="1"/>
  <c r="L77" i="1"/>
  <c r="L76" i="1"/>
  <c r="L75" i="1"/>
  <c r="L74" i="1"/>
  <c r="L72" i="1"/>
  <c r="G4" i="2"/>
  <c r="G5" i="2"/>
  <c r="G6" i="2"/>
  <c r="G16" i="2"/>
  <c r="G17" i="2"/>
  <c r="G18" i="2"/>
  <c r="G19" i="2"/>
  <c r="G20" i="2"/>
  <c r="G24" i="2"/>
  <c r="G25" i="2"/>
  <c r="G28" i="2"/>
  <c r="G39" i="2"/>
  <c r="G40" i="2"/>
  <c r="G41" i="2"/>
  <c r="G42" i="2"/>
  <c r="G43" i="2"/>
  <c r="G44" i="2"/>
  <c r="G51" i="2"/>
  <c r="G52" i="2"/>
  <c r="G53" i="2"/>
  <c r="G54" i="2"/>
  <c r="G55" i="2"/>
  <c r="G56" i="2"/>
  <c r="G60" i="2"/>
  <c r="G61" i="2"/>
  <c r="G63" i="2"/>
  <c r="G64" i="2"/>
  <c r="G75" i="2"/>
  <c r="G76" i="2"/>
  <c r="G77" i="2"/>
  <c r="G78" i="2"/>
  <c r="G79" i="2"/>
  <c r="G80" i="2"/>
  <c r="G87" i="2"/>
  <c r="G88" i="2"/>
  <c r="G89" i="2"/>
  <c r="G90" i="2"/>
  <c r="G91" i="2"/>
  <c r="G92" i="2"/>
  <c r="G96" i="2"/>
  <c r="G97" i="2"/>
  <c r="G99" i="2"/>
  <c r="G100" i="2"/>
  <c r="G111" i="2"/>
  <c r="G112" i="2"/>
  <c r="G113" i="2"/>
  <c r="G114" i="2"/>
  <c r="G115" i="2"/>
  <c r="G116" i="2"/>
  <c r="G123" i="2"/>
  <c r="G124" i="2"/>
  <c r="G125" i="2"/>
  <c r="G126" i="2"/>
  <c r="G127" i="2"/>
  <c r="G128" i="2"/>
  <c r="G132" i="2"/>
  <c r="G133" i="2"/>
  <c r="G135" i="2"/>
  <c r="G136" i="2"/>
  <c r="G147" i="2"/>
  <c r="G148" i="2"/>
  <c r="G149" i="2"/>
  <c r="G150" i="2"/>
  <c r="G151" i="2"/>
  <c r="G152" i="2"/>
  <c r="F4" i="2"/>
  <c r="F5" i="2"/>
  <c r="F6" i="2"/>
  <c r="F7" i="2"/>
  <c r="F8" i="2"/>
  <c r="G8" i="2" s="1"/>
  <c r="F9" i="2"/>
  <c r="F10" i="2"/>
  <c r="F11" i="2"/>
  <c r="F12" i="2"/>
  <c r="F13" i="2"/>
  <c r="F14" i="2"/>
  <c r="F15" i="2"/>
  <c r="G15" i="2" s="1"/>
  <c r="F16" i="2"/>
  <c r="F17" i="2"/>
  <c r="F18" i="2"/>
  <c r="F19" i="2"/>
  <c r="F20" i="2"/>
  <c r="F21" i="2"/>
  <c r="F22" i="2"/>
  <c r="F23" i="2"/>
  <c r="F24" i="2"/>
  <c r="F25" i="2"/>
  <c r="F26" i="2"/>
  <c r="F27" i="2"/>
  <c r="G27" i="2" s="1"/>
  <c r="F28" i="2"/>
  <c r="F29" i="2"/>
  <c r="F30" i="2"/>
  <c r="F31" i="2"/>
  <c r="F32" i="2"/>
  <c r="G32" i="2" s="1"/>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G68" i="2" s="1"/>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G104" i="2" s="1"/>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G140" i="2" s="1"/>
  <c r="F141" i="2"/>
  <c r="F142" i="2"/>
  <c r="F143" i="2"/>
  <c r="F144" i="2"/>
  <c r="F145" i="2"/>
  <c r="F146" i="2"/>
  <c r="F147" i="2"/>
  <c r="F148" i="2"/>
  <c r="F149" i="2"/>
  <c r="F150" i="2"/>
  <c r="F151" i="2"/>
  <c r="F152" i="2"/>
  <c r="F153" i="2"/>
  <c r="F154" i="2"/>
  <c r="F155" i="2"/>
  <c r="F3" i="2"/>
  <c r="E4" i="2"/>
  <c r="E5" i="2"/>
  <c r="E6" i="2"/>
  <c r="E7" i="2"/>
  <c r="G7" i="2" s="1"/>
  <c r="E8" i="2"/>
  <c r="E9" i="2"/>
  <c r="E10" i="2"/>
  <c r="E11" i="2"/>
  <c r="E12" i="2"/>
  <c r="G12" i="2" s="1"/>
  <c r="E13" i="2"/>
  <c r="G13" i="2" s="1"/>
  <c r="E14" i="2"/>
  <c r="G14" i="2" s="1"/>
  <c r="E15" i="2"/>
  <c r="E16" i="2"/>
  <c r="E17" i="2"/>
  <c r="E18" i="2"/>
  <c r="E19" i="2"/>
  <c r="E20" i="2"/>
  <c r="E21" i="2"/>
  <c r="E22" i="2"/>
  <c r="E23" i="2"/>
  <c r="E24" i="2"/>
  <c r="E25" i="2"/>
  <c r="E26" i="2"/>
  <c r="G26" i="2" s="1"/>
  <c r="E27" i="2"/>
  <c r="E28" i="2"/>
  <c r="E29" i="2"/>
  <c r="G29" i="2" s="1"/>
  <c r="E30" i="2"/>
  <c r="G30" i="2" s="1"/>
  <c r="E31" i="2"/>
  <c r="G31" i="2" s="1"/>
  <c r="E32" i="2"/>
  <c r="E33" i="2"/>
  <c r="E34" i="2"/>
  <c r="E35" i="2"/>
  <c r="E36" i="2"/>
  <c r="G36" i="2" s="1"/>
  <c r="E37" i="2"/>
  <c r="G37" i="2" s="1"/>
  <c r="E38" i="2"/>
  <c r="G38" i="2" s="1"/>
  <c r="E39" i="2"/>
  <c r="E40" i="2"/>
  <c r="E41" i="2"/>
  <c r="E42" i="2"/>
  <c r="E43" i="2"/>
  <c r="E44" i="2"/>
  <c r="E45" i="2"/>
  <c r="E46" i="2"/>
  <c r="E47" i="2"/>
  <c r="E48" i="2"/>
  <c r="G48" i="2" s="1"/>
  <c r="E49" i="2"/>
  <c r="G49" i="2" s="1"/>
  <c r="E50" i="2"/>
  <c r="G50" i="2" s="1"/>
  <c r="E51" i="2"/>
  <c r="E52" i="2"/>
  <c r="E53" i="2"/>
  <c r="E54" i="2"/>
  <c r="E55" i="2"/>
  <c r="E56" i="2"/>
  <c r="E57" i="2"/>
  <c r="E58" i="2"/>
  <c r="E59" i="2"/>
  <c r="E60" i="2"/>
  <c r="E61" i="2"/>
  <c r="E62" i="2"/>
  <c r="G62" i="2" s="1"/>
  <c r="E63" i="2"/>
  <c r="E64" i="2"/>
  <c r="E65" i="2"/>
  <c r="G65" i="2" s="1"/>
  <c r="E66" i="2"/>
  <c r="G66" i="2" s="1"/>
  <c r="E67" i="2"/>
  <c r="G67" i="2" s="1"/>
  <c r="E68" i="2"/>
  <c r="E69" i="2"/>
  <c r="E70" i="2"/>
  <c r="E71" i="2"/>
  <c r="E72" i="2"/>
  <c r="G72" i="2" s="1"/>
  <c r="E73" i="2"/>
  <c r="G73" i="2" s="1"/>
  <c r="E74" i="2"/>
  <c r="G74" i="2" s="1"/>
  <c r="E75" i="2"/>
  <c r="E76" i="2"/>
  <c r="E77" i="2"/>
  <c r="E78" i="2"/>
  <c r="E79" i="2"/>
  <c r="E80" i="2"/>
  <c r="E81" i="2"/>
  <c r="E82" i="2"/>
  <c r="E83" i="2"/>
  <c r="E84" i="2"/>
  <c r="G84" i="2" s="1"/>
  <c r="E85" i="2"/>
  <c r="G85" i="2" s="1"/>
  <c r="E86" i="2"/>
  <c r="G86" i="2" s="1"/>
  <c r="E87" i="2"/>
  <c r="E88" i="2"/>
  <c r="E89" i="2"/>
  <c r="E90" i="2"/>
  <c r="E91" i="2"/>
  <c r="E92" i="2"/>
  <c r="E93" i="2"/>
  <c r="E94" i="2"/>
  <c r="E95" i="2"/>
  <c r="E96" i="2"/>
  <c r="E97" i="2"/>
  <c r="E98" i="2"/>
  <c r="G98" i="2" s="1"/>
  <c r="E99" i="2"/>
  <c r="E100" i="2"/>
  <c r="E101" i="2"/>
  <c r="G101" i="2" s="1"/>
  <c r="E102" i="2"/>
  <c r="G102" i="2" s="1"/>
  <c r="E103" i="2"/>
  <c r="G103" i="2" s="1"/>
  <c r="E104" i="2"/>
  <c r="E105" i="2"/>
  <c r="E106" i="2"/>
  <c r="E107" i="2"/>
  <c r="E108" i="2"/>
  <c r="G108" i="2" s="1"/>
  <c r="E109" i="2"/>
  <c r="G109" i="2" s="1"/>
  <c r="E110" i="2"/>
  <c r="G110" i="2" s="1"/>
  <c r="E111" i="2"/>
  <c r="E112" i="2"/>
  <c r="E113" i="2"/>
  <c r="E114" i="2"/>
  <c r="E115" i="2"/>
  <c r="E116" i="2"/>
  <c r="E117" i="2"/>
  <c r="E118" i="2"/>
  <c r="E119" i="2"/>
  <c r="E120" i="2"/>
  <c r="G120" i="2" s="1"/>
  <c r="E121" i="2"/>
  <c r="G121" i="2" s="1"/>
  <c r="E122" i="2"/>
  <c r="G122" i="2" s="1"/>
  <c r="E123" i="2"/>
  <c r="E124" i="2"/>
  <c r="E125" i="2"/>
  <c r="E126" i="2"/>
  <c r="E127" i="2"/>
  <c r="E128" i="2"/>
  <c r="E129" i="2"/>
  <c r="E130" i="2"/>
  <c r="E131" i="2"/>
  <c r="E132" i="2"/>
  <c r="E133" i="2"/>
  <c r="E134" i="2"/>
  <c r="G134" i="2" s="1"/>
  <c r="E135" i="2"/>
  <c r="E136" i="2"/>
  <c r="E137" i="2"/>
  <c r="G137" i="2" s="1"/>
  <c r="E138" i="2"/>
  <c r="G138" i="2" s="1"/>
  <c r="E139" i="2"/>
  <c r="G139" i="2" s="1"/>
  <c r="E140" i="2"/>
  <c r="E141" i="2"/>
  <c r="E142" i="2"/>
  <c r="E143" i="2"/>
  <c r="E144" i="2"/>
  <c r="G144" i="2" s="1"/>
  <c r="E145" i="2"/>
  <c r="G145" i="2" s="1"/>
  <c r="E146" i="2"/>
  <c r="G146" i="2" s="1"/>
  <c r="E147" i="2"/>
  <c r="E148" i="2"/>
  <c r="E149" i="2"/>
  <c r="E150" i="2"/>
  <c r="E151" i="2"/>
  <c r="E152" i="2"/>
  <c r="E153" i="2"/>
  <c r="E154" i="2"/>
  <c r="E155" i="2"/>
  <c r="G155" i="2" s="1"/>
  <c r="E3" i="2"/>
  <c r="G3" i="2" s="1"/>
  <c r="K62" i="1"/>
  <c r="E62" i="1" s="1"/>
  <c r="K61" i="1"/>
  <c r="E61" i="1" s="1"/>
  <c r="K60" i="1"/>
  <c r="E60" i="1" s="1"/>
  <c r="K59" i="1"/>
  <c r="E59" i="1" s="1"/>
  <c r="K58" i="1"/>
  <c r="E58" i="1" s="1"/>
  <c r="K57" i="1"/>
  <c r="E57" i="1" s="1"/>
  <c r="K56" i="1"/>
  <c r="E56" i="1" s="1"/>
  <c r="K55" i="1"/>
  <c r="E55" i="1" s="1"/>
  <c r="K54" i="1"/>
  <c r="E54" i="1" s="1"/>
  <c r="K53" i="1"/>
  <c r="E53" i="1" s="1"/>
  <c r="K52" i="1"/>
  <c r="E52" i="1" s="1"/>
  <c r="K51" i="1"/>
  <c r="E51" i="1" s="1"/>
  <c r="K50" i="1"/>
  <c r="E50" i="1" s="1"/>
  <c r="K49" i="1"/>
  <c r="E49" i="1" s="1"/>
  <c r="K48" i="1"/>
  <c r="E48" i="1" s="1"/>
  <c r="K47" i="1"/>
  <c r="E47" i="1" s="1"/>
  <c r="K46" i="1"/>
  <c r="E46" i="1" s="1"/>
  <c r="K45" i="1"/>
  <c r="E45" i="1" s="1"/>
  <c r="K44" i="1"/>
  <c r="E44" i="1" s="1"/>
  <c r="K43" i="1"/>
  <c r="E43" i="1" s="1"/>
  <c r="K41" i="1"/>
  <c r="B176" i="1"/>
  <c r="B177" i="1" s="1"/>
  <c r="B178" i="1" s="1"/>
  <c r="B179" i="1" s="1"/>
  <c r="B180" i="1" s="1"/>
  <c r="B181" i="1" s="1"/>
  <c r="B182" i="1" s="1"/>
  <c r="B183" i="1" s="1"/>
  <c r="B184" i="1" s="1"/>
  <c r="B185" i="1" s="1"/>
  <c r="B186" i="1" s="1"/>
  <c r="B187" i="1" s="1"/>
  <c r="B188" i="1" s="1"/>
  <c r="B189" i="1" s="1"/>
  <c r="B190" i="1" s="1"/>
  <c r="B191" i="1" s="1"/>
  <c r="B192" i="1" s="1"/>
  <c r="B193" i="1" s="1"/>
  <c r="B194" i="1" s="1"/>
  <c r="B141" i="1"/>
  <c r="B142" i="1" s="1"/>
  <c r="B143" i="1" s="1"/>
  <c r="B144" i="1" s="1"/>
  <c r="B145" i="1" s="1"/>
  <c r="B146" i="1" s="1"/>
  <c r="B147" i="1" s="1"/>
  <c r="B148" i="1" s="1"/>
  <c r="B149" i="1" s="1"/>
  <c r="B150" i="1" s="1"/>
  <c r="B151" i="1" s="1"/>
  <c r="B152" i="1" s="1"/>
  <c r="B153" i="1" s="1"/>
  <c r="B154" i="1" s="1"/>
  <c r="B155" i="1" s="1"/>
  <c r="B156" i="1" s="1"/>
  <c r="B157" i="1" s="1"/>
  <c r="B158" i="1" s="1"/>
  <c r="B159" i="1" s="1"/>
  <c r="B109" i="1"/>
  <c r="B110" i="1" s="1"/>
  <c r="B111" i="1" s="1"/>
  <c r="B112" i="1" s="1"/>
  <c r="B113" i="1" s="1"/>
  <c r="B114" i="1" s="1"/>
  <c r="B115" i="1" s="1"/>
  <c r="B116" i="1" s="1"/>
  <c r="B117" i="1" s="1"/>
  <c r="B118" i="1" s="1"/>
  <c r="B119" i="1" s="1"/>
  <c r="B120" i="1" s="1"/>
  <c r="B121" i="1" s="1"/>
  <c r="B122" i="1" s="1"/>
  <c r="B123" i="1" s="1"/>
  <c r="B124" i="1" s="1"/>
  <c r="B125" i="1" s="1"/>
  <c r="B126" i="1" s="1"/>
  <c r="B127" i="1" s="1"/>
  <c r="B75" i="1"/>
  <c r="B76" i="1" s="1"/>
  <c r="B77" i="1" s="1"/>
  <c r="B78" i="1" s="1"/>
  <c r="B79" i="1" s="1"/>
  <c r="B80" i="1" s="1"/>
  <c r="B81" i="1" s="1"/>
  <c r="B82" i="1" s="1"/>
  <c r="B83" i="1" s="1"/>
  <c r="B84" i="1" s="1"/>
  <c r="B85" i="1" s="1"/>
  <c r="B86" i="1" s="1"/>
  <c r="B87" i="1" s="1"/>
  <c r="B88" i="1" s="1"/>
  <c r="B89" i="1" s="1"/>
  <c r="B90" i="1" s="1"/>
  <c r="B91" i="1" s="1"/>
  <c r="B92" i="1" s="1"/>
  <c r="B93" i="1" s="1"/>
  <c r="B44" i="1"/>
  <c r="B45" i="1" s="1"/>
  <c r="B46" i="1" s="1"/>
  <c r="B47" i="1" s="1"/>
  <c r="B48" i="1" s="1"/>
  <c r="B49" i="1" s="1"/>
  <c r="B50" i="1" s="1"/>
  <c r="B51" i="1" s="1"/>
  <c r="B52" i="1" s="1"/>
  <c r="B53" i="1" s="1"/>
  <c r="B54" i="1" s="1"/>
  <c r="B55" i="1" s="1"/>
  <c r="B56" i="1" s="1"/>
  <c r="B57" i="1" s="1"/>
  <c r="B58" i="1" s="1"/>
  <c r="B59" i="1" s="1"/>
  <c r="B60" i="1" s="1"/>
  <c r="B61" i="1" s="1"/>
  <c r="B62" i="1" s="1"/>
  <c r="J114" i="1" l="1"/>
  <c r="J137" i="2"/>
  <c r="J113" i="2"/>
  <c r="J65" i="2"/>
  <c r="J17" i="2"/>
  <c r="J141" i="2"/>
  <c r="J117" i="2"/>
  <c r="J45" i="2"/>
  <c r="J21" i="2"/>
  <c r="G119" i="2"/>
  <c r="G83" i="2"/>
  <c r="G47" i="2"/>
  <c r="G23" i="2"/>
  <c r="J145" i="2"/>
  <c r="J73" i="2"/>
  <c r="J49" i="2"/>
  <c r="G154" i="2"/>
  <c r="G130" i="2"/>
  <c r="G106" i="2"/>
  <c r="G82" i="2"/>
  <c r="G46" i="2"/>
  <c r="G22" i="2"/>
  <c r="G141" i="2"/>
  <c r="G117" i="2"/>
  <c r="G93" i="2"/>
  <c r="G69" i="2"/>
  <c r="G45" i="2"/>
  <c r="G21" i="2"/>
  <c r="J125" i="2"/>
  <c r="J53" i="2"/>
  <c r="J29" i="2"/>
  <c r="J153" i="2"/>
  <c r="J81" i="2"/>
  <c r="J33" i="2"/>
  <c r="J9" i="2"/>
  <c r="J89" i="2"/>
  <c r="J41" i="2"/>
  <c r="J93" i="2"/>
  <c r="J69" i="2"/>
  <c r="G143" i="2"/>
  <c r="G131" i="2"/>
  <c r="G107" i="2"/>
  <c r="G95" i="2"/>
  <c r="G71" i="2"/>
  <c r="G59" i="2"/>
  <c r="G35" i="2"/>
  <c r="G11" i="2"/>
  <c r="J121" i="2"/>
  <c r="J97" i="2"/>
  <c r="J25" i="2"/>
  <c r="G142" i="2"/>
  <c r="G118" i="2"/>
  <c r="G94" i="2"/>
  <c r="G70" i="2"/>
  <c r="G58" i="2"/>
  <c r="G34" i="2"/>
  <c r="G10" i="2"/>
  <c r="G153" i="2"/>
  <c r="G129" i="2"/>
  <c r="G105" i="2"/>
  <c r="G81" i="2"/>
  <c r="G57" i="2"/>
  <c r="G33" i="2"/>
  <c r="G9" i="2"/>
  <c r="L3" i="2" s="1" a="1"/>
  <c r="J149" i="2"/>
  <c r="J101" i="2"/>
  <c r="J77" i="2"/>
  <c r="J5" i="2"/>
  <c r="M3" i="2" s="1" a="1"/>
  <c r="J129" i="2"/>
  <c r="J105" i="2"/>
  <c r="J57" i="2"/>
  <c r="J133" i="2"/>
  <c r="J109" i="2"/>
  <c r="J85" i="2"/>
  <c r="J61" i="2"/>
  <c r="J37" i="2"/>
  <c r="J13" i="2"/>
  <c r="AC142" i="1"/>
  <c r="AA144" i="1"/>
  <c r="Y144" i="1"/>
  <c r="Z144" i="1" s="1" a="1"/>
  <c r="Z144" i="1" s="1"/>
  <c r="AA139" i="1"/>
  <c r="AA140" i="1"/>
  <c r="AA141" i="1"/>
  <c r="AA142" i="1"/>
  <c r="AA143" i="1"/>
  <c r="AA138" i="1"/>
  <c r="Y139" i="1"/>
  <c r="Y140" i="1"/>
  <c r="Y141" i="1"/>
  <c r="Y142" i="1"/>
  <c r="Z142" i="1" s="1" a="1"/>
  <c r="Z142" i="1" s="1"/>
  <c r="Y143" i="1"/>
  <c r="Z143" i="1" s="1" a="1"/>
  <c r="Z143" i="1" s="1"/>
  <c r="Y138" i="1"/>
  <c r="L142" i="1"/>
  <c r="L154" i="1"/>
  <c r="L143" i="1"/>
  <c r="L155" i="1"/>
  <c r="L144" i="1"/>
  <c r="L156" i="1"/>
  <c r="L145" i="1"/>
  <c r="L157" i="1"/>
  <c r="L146" i="1"/>
  <c r="L158" i="1"/>
  <c r="L147" i="1"/>
  <c r="L159" i="1"/>
  <c r="L148" i="1"/>
  <c r="L149" i="1"/>
  <c r="L150" i="1"/>
  <c r="L151" i="1"/>
  <c r="L152" i="1"/>
  <c r="L141" i="1"/>
  <c r="L153" i="1"/>
  <c r="E140" i="1"/>
  <c r="K154" i="1"/>
  <c r="K147" i="1"/>
  <c r="K155" i="1"/>
  <c r="K148" i="1"/>
  <c r="K156" i="1"/>
  <c r="K149" i="1"/>
  <c r="K157" i="1"/>
  <c r="K150" i="1"/>
  <c r="K158" i="1"/>
  <c r="K151" i="1"/>
  <c r="K159" i="1"/>
  <c r="K152" i="1"/>
  <c r="K141" i="1"/>
  <c r="K153" i="1"/>
  <c r="K142" i="1"/>
  <c r="K143" i="1"/>
  <c r="K144" i="1"/>
  <c r="K145" i="1"/>
  <c r="K146" i="1"/>
  <c r="Q138" i="1"/>
  <c r="AB141" i="1"/>
  <c r="AC141" i="1" s="1"/>
  <c r="AF139" i="1"/>
  <c r="AB142" i="1"/>
  <c r="AF140" i="1"/>
  <c r="AB143" i="1"/>
  <c r="AC143" i="1" s="1"/>
  <c r="AF141" i="1"/>
  <c r="AF138" i="1"/>
  <c r="AF144" i="1"/>
  <c r="AF143" i="1"/>
  <c r="AB144" i="1"/>
  <c r="AC144" i="1" s="1"/>
  <c r="AB140" i="1"/>
  <c r="AC140" i="1" s="1"/>
  <c r="AB139" i="1"/>
  <c r="AC139" i="1" s="1"/>
  <c r="AB138" i="1"/>
  <c r="AC138" i="1" s="1"/>
  <c r="AF142" i="1"/>
  <c r="K110" i="1"/>
  <c r="P110" i="1"/>
  <c r="L110" i="1"/>
  <c r="M110" i="1" s="1"/>
  <c r="M3" i="2" l="1"/>
  <c r="N82" i="1" a="1"/>
  <c r="N82" i="1" s="1"/>
  <c r="O82" i="1" s="1"/>
  <c r="E82" i="1" s="1"/>
  <c r="N80" i="1" a="1"/>
  <c r="N80" i="1" s="1"/>
  <c r="O80" i="1" s="1"/>
  <c r="E80" i="1" s="1"/>
  <c r="N81" i="1" a="1"/>
  <c r="N81" i="1" s="1"/>
  <c r="O81" i="1" s="1"/>
  <c r="E81" i="1" s="1"/>
  <c r="N85" i="1" a="1"/>
  <c r="N85" i="1" s="1"/>
  <c r="O85" i="1" s="1"/>
  <c r="E85" i="1" s="1"/>
  <c r="N90" i="1" a="1"/>
  <c r="N90" i="1" s="1"/>
  <c r="O90" i="1" s="1"/>
  <c r="E90" i="1" s="1"/>
  <c r="N84" i="1" a="1"/>
  <c r="N84" i="1" s="1"/>
  <c r="O84" i="1" s="1"/>
  <c r="E84" i="1" s="1"/>
  <c r="N75" i="1" a="1"/>
  <c r="N75" i="1" s="1"/>
  <c r="O75" i="1" s="1"/>
  <c r="E75" i="1" s="1"/>
  <c r="N77" i="1" a="1"/>
  <c r="N77" i="1" s="1"/>
  <c r="O77" i="1" s="1"/>
  <c r="E77" i="1" s="1"/>
  <c r="N88" i="1" a="1"/>
  <c r="N88" i="1" s="1"/>
  <c r="O88" i="1" s="1"/>
  <c r="E88" i="1" s="1"/>
  <c r="N74" i="1" a="1"/>
  <c r="N74" i="1" s="1"/>
  <c r="O74" i="1" s="1"/>
  <c r="E74" i="1" s="1"/>
  <c r="L3" i="2"/>
  <c r="N89" i="1" a="1"/>
  <c r="N89" i="1" s="1"/>
  <c r="O89" i="1" s="1"/>
  <c r="E89" i="1" s="1"/>
  <c r="N76" i="1" a="1"/>
  <c r="N76" i="1" s="1"/>
  <c r="O76" i="1" s="1"/>
  <c r="E76" i="1" s="1"/>
  <c r="N93" i="1" a="1"/>
  <c r="N93" i="1" s="1"/>
  <c r="O93" i="1" s="1"/>
  <c r="E93" i="1" s="1"/>
  <c r="N86" i="1" a="1"/>
  <c r="N86" i="1" s="1"/>
  <c r="O86" i="1" s="1"/>
  <c r="E86" i="1" s="1"/>
  <c r="N87" i="1" a="1"/>
  <c r="N87" i="1" s="1"/>
  <c r="O87" i="1" s="1"/>
  <c r="E87" i="1" s="1"/>
  <c r="N83" i="1" a="1"/>
  <c r="N83" i="1" s="1"/>
  <c r="O83" i="1" s="1"/>
  <c r="E83" i="1" s="1"/>
  <c r="N91" i="1" a="1"/>
  <c r="N91" i="1" s="1"/>
  <c r="O91" i="1" s="1"/>
  <c r="E91" i="1" s="1"/>
  <c r="N78" i="1" a="1"/>
  <c r="N78" i="1" s="1"/>
  <c r="O78" i="1" s="1"/>
  <c r="E78" i="1" s="1"/>
  <c r="N79" i="1" a="1"/>
  <c r="N79" i="1" s="1"/>
  <c r="O79" i="1" s="1"/>
  <c r="E79" i="1" s="1"/>
  <c r="N92" i="1" a="1"/>
  <c r="N92" i="1" s="1"/>
  <c r="O92" i="1" s="1"/>
  <c r="E92" i="1" s="1"/>
  <c r="Z140" i="1" a="1"/>
  <c r="Z140" i="1" s="1"/>
  <c r="AD140" i="1" s="1"/>
  <c r="AE140" i="1" s="1"/>
  <c r="Z139" i="1" a="1"/>
  <c r="Z139" i="1" s="1"/>
  <c r="AD139" i="1" s="1"/>
  <c r="AE139" i="1" s="1"/>
  <c r="Z141" i="1" a="1"/>
  <c r="Z141" i="1" s="1"/>
  <c r="Z138" i="1" a="1"/>
  <c r="Z138" i="1" s="1"/>
  <c r="AD144" i="1"/>
  <c r="AE144" i="1" s="1"/>
  <c r="AD143" i="1"/>
  <c r="AE143" i="1" s="1"/>
  <c r="AD142" i="1"/>
  <c r="AE142" i="1" s="1"/>
  <c r="AD141" i="1"/>
  <c r="AE141" i="1" s="1"/>
  <c r="K140" i="1"/>
  <c r="P146" i="1" s="1"/>
  <c r="L140" i="1"/>
  <c r="AD138" i="1"/>
  <c r="AE138" i="1" s="1"/>
  <c r="O110" i="1" a="1"/>
  <c r="O110" i="1" s="1"/>
  <c r="O112" i="1" s="1"/>
  <c r="Q110" i="1"/>
  <c r="R110" i="1"/>
  <c r="S110" i="1" s="1"/>
  <c r="J10" i="3" l="1" a="1"/>
  <c r="J10" i="3" s="1"/>
  <c r="J17" i="3" a="1"/>
  <c r="J17" i="3" s="1"/>
  <c r="J30" i="3" a="1"/>
  <c r="J30" i="3" s="1"/>
  <c r="J69" i="3" a="1"/>
  <c r="J69" i="3" s="1"/>
  <c r="J82" i="3" a="1"/>
  <c r="J82" i="3" s="1"/>
  <c r="J89" i="3" a="1"/>
  <c r="J89" i="3" s="1"/>
  <c r="J115" i="3" a="1"/>
  <c r="J115" i="3" s="1"/>
  <c r="J161" i="3" a="1"/>
  <c r="J161" i="3" s="1"/>
  <c r="J174" i="3" a="1"/>
  <c r="J174" i="3" s="1"/>
  <c r="J226" i="3" a="1"/>
  <c r="J226" i="3" s="1"/>
  <c r="J233" i="3" a="1"/>
  <c r="J233" i="3" s="1"/>
  <c r="J31" i="3" a="1"/>
  <c r="J31" i="3" s="1"/>
  <c r="J70" i="3" a="1"/>
  <c r="J70" i="3" s="1"/>
  <c r="J116" i="3" a="1"/>
  <c r="J116" i="3" s="1"/>
  <c r="J142" i="3" a="1"/>
  <c r="J142" i="3" s="1"/>
  <c r="J162" i="3" a="1"/>
  <c r="J162" i="3" s="1"/>
  <c r="J188" i="3" a="1"/>
  <c r="J188" i="3" s="1"/>
  <c r="J201" i="3" a="1"/>
  <c r="J201" i="3" s="1"/>
  <c r="J221" i="3" a="1"/>
  <c r="J221" i="3" s="1"/>
  <c r="J247" i="3" a="1"/>
  <c r="J247" i="3" s="1"/>
  <c r="J51" i="3" a="1"/>
  <c r="J51" i="3" s="1"/>
  <c r="J97" i="3" a="1"/>
  <c r="J97" i="3" s="1"/>
  <c r="J143" i="3" a="1"/>
  <c r="J143" i="3" s="1"/>
  <c r="J182" i="3" a="1"/>
  <c r="J182" i="3" s="1"/>
  <c r="J195" i="3" a="1"/>
  <c r="J195" i="3" s="1"/>
  <c r="J4" i="3" a="1"/>
  <c r="J4" i="3" s="1"/>
  <c r="J24" i="3" a="1"/>
  <c r="J24" i="3" s="1"/>
  <c r="J37" i="3" a="1"/>
  <c r="J37" i="3" s="1"/>
  <c r="J50" i="3" a="1"/>
  <c r="J50" i="3" s="1"/>
  <c r="J76" i="3" a="1"/>
  <c r="J76" i="3" s="1"/>
  <c r="J122" i="3" a="1"/>
  <c r="J122" i="3" s="1"/>
  <c r="J135" i="3" a="1"/>
  <c r="J135" i="3" s="1"/>
  <c r="J148" i="3" a="1"/>
  <c r="J148" i="3" s="1"/>
  <c r="J155" i="3" a="1"/>
  <c r="J155" i="3" s="1"/>
  <c r="J194" i="3" a="1"/>
  <c r="J194" i="3" s="1"/>
  <c r="J207" i="3" a="1"/>
  <c r="J207" i="3" s="1"/>
  <c r="J220" i="3" a="1"/>
  <c r="J220" i="3" s="1"/>
  <c r="J227" i="3" a="1"/>
  <c r="J227" i="3" s="1"/>
  <c r="J240" i="3" a="1"/>
  <c r="J240" i="3" s="1"/>
  <c r="J5" i="3" a="1"/>
  <c r="J5" i="3" s="1"/>
  <c r="J77" i="3" a="1"/>
  <c r="J77" i="3" s="1"/>
  <c r="J129" i="3" a="1"/>
  <c r="J129" i="3" s="1"/>
  <c r="J214" i="3" a="1"/>
  <c r="J214" i="3" s="1"/>
  <c r="J234" i="3" a="1"/>
  <c r="J234" i="3" s="1"/>
  <c r="J25" i="3" a="1"/>
  <c r="J25" i="3" s="1"/>
  <c r="J38" i="3" a="1"/>
  <c r="J38" i="3" s="1"/>
  <c r="J71" i="3" a="1"/>
  <c r="J71" i="3" s="1"/>
  <c r="J84" i="3" a="1"/>
  <c r="J84" i="3" s="1"/>
  <c r="J136" i="3" a="1"/>
  <c r="J136" i="3" s="1"/>
  <c r="J169" i="3" a="1"/>
  <c r="J169" i="3" s="1"/>
  <c r="J208" i="3" a="1"/>
  <c r="J208" i="3" s="1"/>
  <c r="J215" i="3" a="1"/>
  <c r="J215" i="3" s="1"/>
  <c r="J228" i="3" a="1"/>
  <c r="J228" i="3" s="1"/>
  <c r="J185" i="3" a="1"/>
  <c r="J185" i="3" s="1"/>
  <c r="J224" i="3" a="1"/>
  <c r="J224" i="3" s="1"/>
  <c r="J235" i="3" a="1"/>
  <c r="J235" i="3" s="1"/>
  <c r="J107" i="3" a="1"/>
  <c r="J107" i="3" s="1"/>
  <c r="J216" i="3" a="1"/>
  <c r="J216" i="3" s="1"/>
  <c r="J29" i="3" a="1"/>
  <c r="J29" i="3" s="1"/>
  <c r="J118" i="3" a="1"/>
  <c r="J118" i="3" s="1"/>
  <c r="J236" i="3" a="1"/>
  <c r="J236" i="3" s="1"/>
  <c r="J245" i="3" a="1"/>
  <c r="J245" i="3" s="1"/>
  <c r="J49" i="3" a="1"/>
  <c r="J49" i="3" s="1"/>
  <c r="J108" i="3" a="1"/>
  <c r="J108" i="3" s="1"/>
  <c r="J119" i="3" a="1"/>
  <c r="J119" i="3" s="1"/>
  <c r="J158" i="3" a="1"/>
  <c r="J158" i="3" s="1"/>
  <c r="J167" i="3" a="1"/>
  <c r="J167" i="3" s="1"/>
  <c r="J206" i="3" a="1"/>
  <c r="J206" i="3" s="1"/>
  <c r="J256" i="3" a="1"/>
  <c r="J256" i="3" s="1"/>
  <c r="J32" i="3" a="1"/>
  <c r="J32" i="3" s="1"/>
  <c r="J91" i="3" a="1"/>
  <c r="J91" i="3" s="1"/>
  <c r="J150" i="3" a="1"/>
  <c r="J150" i="3" s="1"/>
  <c r="J178" i="3" a="1"/>
  <c r="J178" i="3" s="1"/>
  <c r="J209" i="3" a="1"/>
  <c r="J209" i="3" s="1"/>
  <c r="J237" i="3" a="1"/>
  <c r="J237" i="3" s="1"/>
  <c r="J3" i="3" a="1"/>
  <c r="J3" i="3" s="1"/>
  <c r="J61" i="3" a="1"/>
  <c r="J61" i="3" s="1"/>
  <c r="J131" i="3" a="1"/>
  <c r="J131" i="3" s="1"/>
  <c r="J159" i="3" a="1"/>
  <c r="J159" i="3" s="1"/>
  <c r="J179" i="3" a="1"/>
  <c r="J179" i="3" s="1"/>
  <c r="J229" i="3" a="1"/>
  <c r="J229" i="3" s="1"/>
  <c r="J33" i="3" a="1"/>
  <c r="J33" i="3" s="1"/>
  <c r="J81" i="3" a="1"/>
  <c r="J81" i="3" s="1"/>
  <c r="J190" i="3" a="1"/>
  <c r="J190" i="3" s="1"/>
  <c r="J62" i="3" a="1"/>
  <c r="J62" i="3" s="1"/>
  <c r="J121" i="3" a="1"/>
  <c r="J121" i="3" s="1"/>
  <c r="J132" i="3" a="1"/>
  <c r="J132" i="3" s="1"/>
  <c r="J160" i="3" a="1"/>
  <c r="J160" i="3" s="1"/>
  <c r="J191" i="3" a="1"/>
  <c r="J191" i="3" s="1"/>
  <c r="J239" i="3" a="1"/>
  <c r="J239" i="3" s="1"/>
  <c r="J23" i="3" a="1"/>
  <c r="J23" i="3" s="1"/>
  <c r="J152" i="3" a="1"/>
  <c r="J152" i="3" s="1"/>
  <c r="J211" i="3" a="1"/>
  <c r="J211" i="3" s="1"/>
  <c r="J222" i="3" a="1"/>
  <c r="J222" i="3" s="1"/>
  <c r="J250" i="3" a="1"/>
  <c r="J250" i="3" s="1"/>
  <c r="J35" i="3" a="1"/>
  <c r="J35" i="3" s="1"/>
  <c r="J85" i="3" a="1"/>
  <c r="J85" i="3" s="1"/>
  <c r="J133" i="3" a="1"/>
  <c r="J133" i="3" s="1"/>
  <c r="J144" i="3" a="1"/>
  <c r="J144" i="3" s="1"/>
  <c r="J172" i="3" a="1"/>
  <c r="J172" i="3" s="1"/>
  <c r="J7" i="3" a="1"/>
  <c r="J7" i="3" s="1"/>
  <c r="J16" i="3" a="1"/>
  <c r="J16" i="3" s="1"/>
  <c r="J28" i="3" a="1"/>
  <c r="J28" i="3" s="1"/>
  <c r="J39" i="3" a="1"/>
  <c r="J39" i="3" s="1"/>
  <c r="J59" i="3" a="1"/>
  <c r="J59" i="3" s="1"/>
  <c r="J196" i="3" a="1"/>
  <c r="J196" i="3" s="1"/>
  <c r="J255" i="3" a="1"/>
  <c r="J255" i="3" s="1"/>
  <c r="J79" i="3" a="1"/>
  <c r="J79" i="3" s="1"/>
  <c r="J20" i="3" a="1"/>
  <c r="J20" i="3" s="1"/>
  <c r="J99" i="3" a="1"/>
  <c r="J99" i="3" s="1"/>
  <c r="J147" i="3" a="1"/>
  <c r="J147" i="3" s="1"/>
  <c r="J80" i="3" a="1"/>
  <c r="J80" i="3" s="1"/>
  <c r="J139" i="3" a="1"/>
  <c r="J139" i="3" s="1"/>
  <c r="J189" i="3" a="1"/>
  <c r="J189" i="3" s="1"/>
  <c r="J21" i="3" a="1"/>
  <c r="J21" i="3" s="1"/>
  <c r="J101" i="3" a="1"/>
  <c r="J101" i="3" s="1"/>
  <c r="J249" i="3" a="1"/>
  <c r="J249" i="3" s="1"/>
  <c r="J219" i="3" a="1"/>
  <c r="J219" i="3" s="1"/>
  <c r="J230" i="3" a="1"/>
  <c r="J230" i="3" s="1"/>
  <c r="J45" i="3" a="1"/>
  <c r="J45" i="3" s="1"/>
  <c r="J124" i="3" a="1"/>
  <c r="J124" i="3" s="1"/>
  <c r="J15" i="3" a="1"/>
  <c r="J15" i="3" s="1"/>
  <c r="J134" i="3" a="1"/>
  <c r="J134" i="3" s="1"/>
  <c r="J192" i="3" a="1"/>
  <c r="J192" i="3" s="1"/>
  <c r="J231" i="3" a="1"/>
  <c r="J231" i="3" s="1"/>
  <c r="J27" i="3" a="1"/>
  <c r="J27" i="3" s="1"/>
  <c r="J86" i="3" a="1"/>
  <c r="J86" i="3" s="1"/>
  <c r="J145" i="3" a="1"/>
  <c r="J145" i="3" s="1"/>
  <c r="J193" i="3" a="1"/>
  <c r="J193" i="3" s="1"/>
  <c r="J232" i="3" a="1"/>
  <c r="J232" i="3" s="1"/>
  <c r="J164" i="3" a="1"/>
  <c r="J164" i="3" s="1"/>
  <c r="J251" i="3" a="1"/>
  <c r="J251" i="3" s="1"/>
  <c r="J66" i="3" a="1"/>
  <c r="J66" i="3" s="1"/>
  <c r="J183" i="3" a="1"/>
  <c r="J183" i="3" s="1"/>
  <c r="J94" i="3" a="1"/>
  <c r="J94" i="3" s="1"/>
  <c r="J36" i="3" a="1"/>
  <c r="J36" i="3" s="1"/>
  <c r="J105" i="3" a="1"/>
  <c r="J105" i="3" s="1"/>
  <c r="J43" i="3" a="1"/>
  <c r="J43" i="3" s="1"/>
  <c r="J56" i="3" a="1"/>
  <c r="J56" i="3" s="1"/>
  <c r="J102" i="3" a="1"/>
  <c r="J102" i="3" s="1"/>
  <c r="J128" i="3" a="1"/>
  <c r="J128" i="3" s="1"/>
  <c r="J141" i="3" a="1"/>
  <c r="J141" i="3" s="1"/>
  <c r="J154" i="3" a="1"/>
  <c r="J154" i="3" s="1"/>
  <c r="J187" i="3" a="1"/>
  <c r="J187" i="3" s="1"/>
  <c r="J200" i="3" a="1"/>
  <c r="J200" i="3" s="1"/>
  <c r="J213" i="3" a="1"/>
  <c r="J213" i="3" s="1"/>
  <c r="J246" i="3" a="1"/>
  <c r="J246" i="3" s="1"/>
  <c r="J18" i="3" a="1"/>
  <c r="J18" i="3" s="1"/>
  <c r="J57" i="3" a="1"/>
  <c r="J57" i="3" s="1"/>
  <c r="J90" i="3" a="1"/>
  <c r="J90" i="3" s="1"/>
  <c r="J103" i="3" a="1"/>
  <c r="J103" i="3" s="1"/>
  <c r="J175" i="3" a="1"/>
  <c r="J175" i="3" s="1"/>
  <c r="J12" i="3" a="1"/>
  <c r="J12" i="3" s="1"/>
  <c r="J64" i="3" a="1"/>
  <c r="J64" i="3" s="1"/>
  <c r="J123" i="3" a="1"/>
  <c r="J123" i="3" s="1"/>
  <c r="J241" i="3" a="1"/>
  <c r="J241" i="3" s="1"/>
  <c r="J6" i="3" a="1"/>
  <c r="J6" i="3" s="1"/>
  <c r="J11" i="3" a="1"/>
  <c r="J11" i="3" s="1"/>
  <c r="J63" i="3" a="1"/>
  <c r="J63" i="3" s="1"/>
  <c r="J83" i="3" a="1"/>
  <c r="J83" i="3" s="1"/>
  <c r="J96" i="3" a="1"/>
  <c r="J96" i="3" s="1"/>
  <c r="J109" i="3" a="1"/>
  <c r="J109" i="3" s="1"/>
  <c r="J168" i="3" a="1"/>
  <c r="J168" i="3" s="1"/>
  <c r="J181" i="3" a="1"/>
  <c r="J181" i="3" s="1"/>
  <c r="J253" i="3" a="1"/>
  <c r="J253" i="3" s="1"/>
  <c r="J44" i="3" a="1"/>
  <c r="J44" i="3" s="1"/>
  <c r="J149" i="3" a="1"/>
  <c r="J149" i="3" s="1"/>
  <c r="J110" i="3" a="1"/>
  <c r="J110" i="3" s="1"/>
  <c r="J156" i="3" a="1"/>
  <c r="J156" i="3" s="1"/>
  <c r="J254" i="3" a="1"/>
  <c r="J254" i="3" s="1"/>
  <c r="J19" i="3" a="1"/>
  <c r="J19" i="3" s="1"/>
  <c r="J58" i="3" a="1"/>
  <c r="J58" i="3" s="1"/>
  <c r="J67" i="3" a="1"/>
  <c r="J67" i="3" s="1"/>
  <c r="J78" i="3" a="1"/>
  <c r="J78" i="3" s="1"/>
  <c r="J106" i="3" a="1"/>
  <c r="J106" i="3" s="1"/>
  <c r="J117" i="3" a="1"/>
  <c r="J117" i="3" s="1"/>
  <c r="J126" i="3" a="1"/>
  <c r="J126" i="3" s="1"/>
  <c r="J137" i="3" a="1"/>
  <c r="J137" i="3" s="1"/>
  <c r="J165" i="3" a="1"/>
  <c r="J165" i="3" s="1"/>
  <c r="J176" i="3" a="1"/>
  <c r="J176" i="3" s="1"/>
  <c r="J157" i="3" a="1"/>
  <c r="J157" i="3" s="1"/>
  <c r="J205" i="3" a="1"/>
  <c r="J205" i="3" s="1"/>
  <c r="J244" i="3" a="1"/>
  <c r="J244" i="3" s="1"/>
  <c r="J68" i="3" a="1"/>
  <c r="J68" i="3" s="1"/>
  <c r="J138" i="3" a="1"/>
  <c r="J138" i="3" s="1"/>
  <c r="J166" i="3" a="1"/>
  <c r="J166" i="3" s="1"/>
  <c r="J186" i="3" a="1"/>
  <c r="J186" i="3" s="1"/>
  <c r="J197" i="3" a="1"/>
  <c r="J197" i="3" s="1"/>
  <c r="J8" i="3" a="1"/>
  <c r="J8" i="3" s="1"/>
  <c r="J40" i="3" a="1"/>
  <c r="J40" i="3" s="1"/>
  <c r="J88" i="3" a="1"/>
  <c r="J88" i="3" s="1"/>
  <c r="J130" i="3" a="1"/>
  <c r="J130" i="3" s="1"/>
  <c r="J198" i="3" a="1"/>
  <c r="J198" i="3" s="1"/>
  <c r="J9" i="3" a="1"/>
  <c r="J9" i="3" s="1"/>
  <c r="J52" i="3" a="1"/>
  <c r="J52" i="3" s="1"/>
  <c r="J100" i="3" a="1"/>
  <c r="J100" i="3" s="1"/>
  <c r="J120" i="3" a="1"/>
  <c r="J120" i="3" s="1"/>
  <c r="J42" i="3" a="1"/>
  <c r="J42" i="3" s="1"/>
  <c r="J92" i="3" a="1"/>
  <c r="J92" i="3" s="1"/>
  <c r="J140" i="3" a="1"/>
  <c r="J140" i="3" s="1"/>
  <c r="J151" i="3" a="1"/>
  <c r="J151" i="3" s="1"/>
  <c r="J210" i="3" a="1"/>
  <c r="J210" i="3" s="1"/>
  <c r="J238" i="3" a="1"/>
  <c r="J238" i="3" s="1"/>
  <c r="J13" i="3" a="1"/>
  <c r="J13" i="3" s="1"/>
  <c r="J73" i="3" a="1"/>
  <c r="J73" i="3" s="1"/>
  <c r="J180" i="3" a="1"/>
  <c r="J180" i="3" s="1"/>
  <c r="J54" i="3" a="1"/>
  <c r="J54" i="3" s="1"/>
  <c r="J65" i="3" a="1"/>
  <c r="J65" i="3" s="1"/>
  <c r="J93" i="3" a="1"/>
  <c r="J93" i="3" s="1"/>
  <c r="J113" i="3" a="1"/>
  <c r="J113" i="3" s="1"/>
  <c r="J14" i="3" a="1"/>
  <c r="J14" i="3" s="1"/>
  <c r="J74" i="3" a="1"/>
  <c r="J74" i="3" s="1"/>
  <c r="J48" i="3" a="1"/>
  <c r="J48" i="3" s="1"/>
  <c r="J87" i="3" a="1"/>
  <c r="J87" i="3" s="1"/>
  <c r="J98" i="3" a="1"/>
  <c r="J98" i="3" s="1"/>
  <c r="J146" i="3" a="1"/>
  <c r="J146" i="3" s="1"/>
  <c r="J127" i="3" a="1"/>
  <c r="J127" i="3" s="1"/>
  <c r="J177" i="3" a="1"/>
  <c r="J177" i="3" s="1"/>
  <c r="J225" i="3" a="1"/>
  <c r="J225" i="3" s="1"/>
  <c r="J60" i="3" a="1"/>
  <c r="J60" i="3" s="1"/>
  <c r="J217" i="3" a="1"/>
  <c r="J217" i="3" s="1"/>
  <c r="J41" i="3" a="1"/>
  <c r="J41" i="3" s="1"/>
  <c r="J248" i="3" a="1"/>
  <c r="J248" i="3" s="1"/>
  <c r="J72" i="3" a="1"/>
  <c r="J72" i="3" s="1"/>
  <c r="J111" i="3" a="1"/>
  <c r="J111" i="3" s="1"/>
  <c r="J170" i="3" a="1"/>
  <c r="J170" i="3" s="1"/>
  <c r="J218" i="3" a="1"/>
  <c r="J218" i="3" s="1"/>
  <c r="J53" i="3" a="1"/>
  <c r="J53" i="3" s="1"/>
  <c r="J199" i="3" a="1"/>
  <c r="J199" i="3" s="1"/>
  <c r="J22" i="3" a="1"/>
  <c r="J22" i="3" s="1"/>
  <c r="J112" i="3" a="1"/>
  <c r="J112" i="3" s="1"/>
  <c r="J171" i="3" a="1"/>
  <c r="J171" i="3" s="1"/>
  <c r="J34" i="3" a="1"/>
  <c r="J34" i="3" s="1"/>
  <c r="J104" i="3" a="1"/>
  <c r="J104" i="3" s="1"/>
  <c r="J163" i="3" a="1"/>
  <c r="J163" i="3" s="1"/>
  <c r="J202" i="3" a="1"/>
  <c r="J202" i="3" s="1"/>
  <c r="J26" i="3" a="1"/>
  <c r="J26" i="3" s="1"/>
  <c r="J184" i="3" a="1"/>
  <c r="J184" i="3" s="1"/>
  <c r="J75" i="3" a="1"/>
  <c r="J75" i="3" s="1"/>
  <c r="J243" i="3" a="1"/>
  <c r="J243" i="3" s="1"/>
  <c r="J114" i="3" a="1"/>
  <c r="J114" i="3" s="1"/>
  <c r="J173" i="3" a="1"/>
  <c r="J173" i="3" s="1"/>
  <c r="J252" i="3" a="1"/>
  <c r="J252" i="3" s="1"/>
  <c r="J223" i="3" a="1"/>
  <c r="J223" i="3" s="1"/>
  <c r="J153" i="3" a="1"/>
  <c r="J153" i="3" s="1"/>
  <c r="J203" i="3" a="1"/>
  <c r="J203" i="3" s="1"/>
  <c r="J242" i="3" a="1"/>
  <c r="J242" i="3" s="1"/>
  <c r="J95" i="3" a="1"/>
  <c r="J95" i="3" s="1"/>
  <c r="J46" i="3" a="1"/>
  <c r="J46" i="3" s="1"/>
  <c r="J204" i="3" a="1"/>
  <c r="J204" i="3" s="1"/>
  <c r="J47" i="3" a="1"/>
  <c r="J47" i="3" s="1"/>
  <c r="J55" i="3" a="1"/>
  <c r="J55" i="3" s="1"/>
  <c r="J212" i="3" a="1"/>
  <c r="J212" i="3" s="1"/>
  <c r="J125" i="3" a="1"/>
  <c r="J125" i="3" s="1"/>
  <c r="N72" i="1" a="1"/>
  <c r="N72" i="1" s="1"/>
  <c r="O72" i="1" s="1"/>
  <c r="T147" i="1" a="1"/>
  <c r="T147" i="1" s="1"/>
  <c r="V147" i="1" s="1"/>
  <c r="W147" i="1" s="1"/>
  <c r="W106" i="1"/>
  <c r="V149" i="1" l="1"/>
  <c r="W149" i="1" s="1"/>
  <c r="V150" i="1"/>
  <c r="W150" i="1" s="1"/>
  <c r="V148" i="1"/>
  <c r="W148" i="1" s="1"/>
  <c r="P15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<sst xmlns="http://schemas.openxmlformats.org/spreadsheetml/2006/main" count="2602" uniqueCount="818">
  <si>
    <t>Microsoft Excel Collegiate Challenge</t>
  </si>
  <si>
    <t>Cats and Dogs (1250 Points)</t>
  </si>
  <si>
    <t>Case Author</t>
  </si>
  <si>
    <t>David Brown</t>
  </si>
  <si>
    <t>Case Sponsor</t>
  </si>
  <si>
    <t>Instructions</t>
  </si>
  <si>
    <r>
      <rPr>
        <b/>
        <sz val="11"/>
        <color theme="1"/>
        <rFont val="Roboto"/>
      </rPr>
      <t>Gameplay</t>
    </r>
    <r>
      <rPr>
        <sz val="11"/>
        <color theme="1"/>
        <rFont val="Roboto"/>
      </rPr>
      <t xml:space="preserve">
In "Cats and Dogs", you will put yourself in the position of a future, pet-owning Excel All-Star. You will have to determine how much of your Excel Esports earnings will go towards the cost of your pets. Levels 1 - 3 ask you to calculate those costs for current Excel All-Stars, and Levels 4 and 5 track those pets as they run around at Doggie Daycare. Each level provides the information needed to solve the questions.
Are cats or dogs better? That's an age-old question for another day. For now, get your paws on your keyboard and get ready to meow your way to greatness!</t>
    </r>
  </si>
  <si>
    <t xml:space="preserve"> </t>
  </si>
  <si>
    <t>Bonus Questions</t>
  </si>
  <si>
    <t>To make the game more exciting, we have created 3 bonus questions for you. Each of these questions relates to one of the sections below in terms of the plot.</t>
  </si>
  <si>
    <t xml:space="preserve">Bonus questions 1 and 2 are totally unrelated in terms of calculations. Each of these questions can be answered at any time during the game. </t>
  </si>
  <si>
    <t>Only the first four players with correct answers will be awarded the points for each bonus question.</t>
  </si>
  <si>
    <t>Game</t>
  </si>
  <si>
    <t>Relates to Level #</t>
  </si>
  <si>
    <t>Points</t>
  </si>
  <si>
    <t>Answer</t>
  </si>
  <si>
    <t>Questions</t>
  </si>
  <si>
    <t>Bonus 1</t>
  </si>
  <si>
    <t>N/A</t>
  </si>
  <si>
    <t>Across all breeds (including dogs and cats), what is the average weight of males in pounds? Round to 2 decimal places.</t>
  </si>
  <si>
    <t>Bonus 2</t>
  </si>
  <si>
    <t>Which human caretaker has the most cats?</t>
  </si>
  <si>
    <t>Bonus 3</t>
  </si>
  <si>
    <t>After the pet adoptions in Level 5, which breed has the highest number of individual dogs? Note that there are more Excel All-Stars who take care of pets than the 21 All-Stars featured in Levels 4 and 5.</t>
  </si>
  <si>
    <t>Level 1</t>
  </si>
  <si>
    <t>Very Easy</t>
  </si>
  <si>
    <t>Popularity Contest (100 points)</t>
  </si>
  <si>
    <t>Which pets are most popular? Using the "Pets Data" tab, count how many of each breed of pet cared for by Excel All-Stars.</t>
  </si>
  <si>
    <t>Example: There are 24 "Domestic" cats in the "Pet Data".</t>
  </si>
  <si>
    <t>Level</t>
  </si>
  <si>
    <t>Breed</t>
  </si>
  <si>
    <t>Example1</t>
  </si>
  <si>
    <t>Domestic</t>
  </si>
  <si>
    <t>Miniature Bull Terrier</t>
  </si>
  <si>
    <t>Himalayan</t>
  </si>
  <si>
    <t>Bullmastiff</t>
  </si>
  <si>
    <t>Belgian Sheepdog</t>
  </si>
  <si>
    <t>Belgian Laekenoi</t>
  </si>
  <si>
    <t>Chinook</t>
  </si>
  <si>
    <t>Schipperke</t>
  </si>
  <si>
    <t>Keeshonden</t>
  </si>
  <si>
    <t>Briard</t>
  </si>
  <si>
    <t>Greyhound</t>
  </si>
  <si>
    <t>Maine Coon</t>
  </si>
  <si>
    <t>Plott</t>
  </si>
  <si>
    <t>Berger Picard</t>
  </si>
  <si>
    <t>Spanish Water Dog</t>
  </si>
  <si>
    <t>Basset Hound</t>
  </si>
  <si>
    <t>Basenji</t>
  </si>
  <si>
    <t>Canaan Dog</t>
  </si>
  <si>
    <t>Bull Terrier</t>
  </si>
  <si>
    <t>Siamese</t>
  </si>
  <si>
    <t>Harrier</t>
  </si>
  <si>
    <t>Level 2</t>
  </si>
  <si>
    <t>Easy</t>
  </si>
  <si>
    <t>Guess Their Weight (160 points)</t>
  </si>
  <si>
    <t>In this level, you will estimate pets' weights based on their breed, sex, and age. To estimate each pet's weight, assume each pet is the average weight for its</t>
  </si>
  <si>
    <t>breed (see Breeds tab for data). Also assume pets are fully grown at age 2 (and onward) and 1-year-olds are half the weight of an adult.</t>
  </si>
  <si>
    <t>Example: Female domestic cats' average weight is 9 pounds. A 17 years old cat is fully grown, so the estimated weight is 9 pounds.</t>
  </si>
  <si>
    <t>Sex</t>
  </si>
  <si>
    <t>Age</t>
  </si>
  <si>
    <t>Example2</t>
  </si>
  <si>
    <t>Female</t>
  </si>
  <si>
    <t>Male</t>
  </si>
  <si>
    <t>Level 3</t>
  </si>
  <si>
    <t>Medium</t>
  </si>
  <si>
    <t>Analyze the Animals (200 points)</t>
  </si>
  <si>
    <t>Dogs</t>
  </si>
  <si>
    <t>Cats</t>
  </si>
  <si>
    <t>Pounds (up to and including)</t>
  </si>
  <si>
    <t>Cups of Food</t>
  </si>
  <si>
    <t>Pounds (up to)</t>
  </si>
  <si>
    <t>In this level, you must determine how much food each pet needs per day (in cups). Each pet's daily food needs are based on its age, weight, and species. To estimate each pet's weight,</t>
  </si>
  <si>
    <t>assume each pet is the average weight for its breed (see Breeds tab for data). Also assume pets are fully grown at age 2 (and onward) and 1-year-olds are half the weight of an adult.</t>
  </si>
  <si>
    <t>Use each pet's age, estimated weight, and species to determine their daily food needs. Note that 1-year-olds need double the recommended cups of food, and dogs (cats) older than</t>
  </si>
  <si>
    <t>9 (12) need 25% less (i.e., dogs aged 10 and older and cats aged 13 and older need 25% less food). What is each pet's daily food need (in cups)?</t>
  </si>
  <si>
    <t>Example: Lola is a female domestic cat that is 17 years old. The average weight for a female cat is 9 pounds. Cats greater than 7 and less than or equal to than 10 pounds</t>
  </si>
  <si>
    <t>16+</t>
  </si>
  <si>
    <t>require 0.75 cups of food per day. Lola is more than 12 years old so she needs 25% less food, and thus needs 0.5625 cups (=0.75 x (1-25%)).</t>
  </si>
  <si>
    <t>100+</t>
  </si>
  <si>
    <t>Pet Name</t>
  </si>
  <si>
    <t>Example3</t>
  </si>
  <si>
    <t>Lola</t>
  </si>
  <si>
    <t>Binky</t>
  </si>
  <si>
    <t>Sierra</t>
  </si>
  <si>
    <t>Birdy</t>
  </si>
  <si>
    <t>Joe</t>
  </si>
  <si>
    <t>Jazmie</t>
  </si>
  <si>
    <t>Nemo</t>
  </si>
  <si>
    <t>Austin</t>
  </si>
  <si>
    <t>Bb</t>
  </si>
  <si>
    <t>Homer</t>
  </si>
  <si>
    <t>Jake</t>
  </si>
  <si>
    <t>Higgins</t>
  </si>
  <si>
    <t>Archie</t>
  </si>
  <si>
    <t>Alex</t>
  </si>
  <si>
    <t>Shasta</t>
  </si>
  <si>
    <t>Mo</t>
  </si>
  <si>
    <t>Bishop</t>
  </si>
  <si>
    <t>Belle</t>
  </si>
  <si>
    <t>Phoenix</t>
  </si>
  <si>
    <t>Jaxson</t>
  </si>
  <si>
    <t>Hallie</t>
  </si>
  <si>
    <t>Level 4</t>
  </si>
  <si>
    <t>Medium - Hard</t>
  </si>
  <si>
    <t>Pets Cost What? (240 points)</t>
  </si>
  <si>
    <t>Food</t>
  </si>
  <si>
    <t>Cups</t>
  </si>
  <si>
    <t>Cost</t>
  </si>
  <si>
    <t>Cat - Dry</t>
  </si>
  <si>
    <t>In this level, calculate how much Excel All-Stars spend on their pets in 12 weeks (all data is fictional). To do so, determine how many bags of food each All-Star will need over 12</t>
  </si>
  <si>
    <t>Cat - Wet</t>
  </si>
  <si>
    <t>weeks (84 days) to feed all of their pets. Note that the owner must buy a whole number of bags (no fractional bags) and that some owners prefer wet versus dry food for their pets.</t>
  </si>
  <si>
    <t>Dog - Dry</t>
  </si>
  <si>
    <t xml:space="preserve">Example: Andrew Grigolyunovich has 3 dogs and 1 cat. Each dog requires 3 cups and the cat requires 1.05 cups of food per day. Thus, Andrew requires </t>
  </si>
  <si>
    <t>Dog - Wet</t>
  </si>
  <si>
    <t>88.2 cups (=1.05 x 84) of wet cat food (5 bags with 20 cups each) and 756 cups of wet dog food (19 bags with 40 cups each) at a total cost of $909 (=5 x 26 + 19 x 41).</t>
  </si>
  <si>
    <t>Excel All-Star</t>
  </si>
  <si>
    <t>Example4</t>
  </si>
  <si>
    <t>Andrew Grigolyunovich</t>
  </si>
  <si>
    <t>Paul Dent</t>
  </si>
  <si>
    <t>Joseph Michael Palisoc</t>
  </si>
  <si>
    <t>Harry Gross</t>
  </si>
  <si>
    <t>Greg Hingsbergen</t>
  </si>
  <si>
    <t>Gabriela Stroj</t>
  </si>
  <si>
    <t>Ben deLeon</t>
  </si>
  <si>
    <t>Harry Seiders</t>
  </si>
  <si>
    <t>Diarmuid Early</t>
  </si>
  <si>
    <t>Liam Bastick</t>
  </si>
  <si>
    <t>Willem Gerritsen</t>
  </si>
  <si>
    <t>Dan Mayoh</t>
  </si>
  <si>
    <t>Brittany Deaton</t>
  </si>
  <si>
    <t>Stephanie Annerose</t>
  </si>
  <si>
    <t>Jaq Kennedy</t>
  </si>
  <si>
    <t>Lianna Gerrish</t>
  </si>
  <si>
    <t>Jason Webber</t>
  </si>
  <si>
    <t>Anup Agarwal</t>
  </si>
  <si>
    <t>Bo Rydobon</t>
  </si>
  <si>
    <t>Matthew Fried</t>
  </si>
  <si>
    <t>Level 5</t>
  </si>
  <si>
    <t>Hard</t>
  </si>
  <si>
    <t>Adoption Time! (300 points)</t>
  </si>
  <si>
    <t>Vet Appointment</t>
  </si>
  <si>
    <t>The Excel All-Stars have decided to add a new pet (or pets) to their families. Each All-Star will adopt a 1-year-old pet of the same breed and sex as their youngest pet.</t>
  </si>
  <si>
    <t>If more than one pet are the same age, they will adopt a new companion for each of the youngest pets. Calculate the updated pet costs for the next 12 weeks.</t>
  </si>
  <si>
    <t>In addition to food costs, the All-Stars must pay for a vet appointment for any new pets and any pets whose last vet appointment was in December, January, or February.</t>
  </si>
  <si>
    <t>Example: Andrew Grigolyunovich youngest pet is a Aj, a Samoyed male dog. He will adopt a 1-year-old Samoyed male dog. As a result, he will now</t>
  </si>
  <si>
    <t>need to buy 26 bags of wet dog food (plus the 5 bags of cat food), for a total food cost of $1196. In addition, because Aj's last vet appointment was</t>
  </si>
  <si>
    <t>2/11/2023, Aj and the new pet will need vet appointments at a cost of $500 (=$250 x 2), for a total cost of $1696.</t>
  </si>
  <si>
    <t>Example5</t>
  </si>
  <si>
    <t>Weight Male</t>
  </si>
  <si>
    <t>Weight Female</t>
  </si>
  <si>
    <t>8-10 pounds</t>
  </si>
  <si>
    <t>7-12 pounds</t>
  </si>
  <si>
    <t>15-25 pounds</t>
  </si>
  <si>
    <t>10-15 pounds</t>
  </si>
  <si>
    <t>Persian</t>
  </si>
  <si>
    <t>7-10 pounds</t>
  </si>
  <si>
    <t>Affenpinscher</t>
  </si>
  <si>
    <t>American English Coonhound</t>
  </si>
  <si>
    <t>45-65 pounds</t>
  </si>
  <si>
    <t>American Foxhound</t>
  </si>
  <si>
    <t>65-70 pounds</t>
  </si>
  <si>
    <t>60-65 pounds</t>
  </si>
  <si>
    <t>American Hairless Terrier</t>
  </si>
  <si>
    <t>12-16 pounds</t>
  </si>
  <si>
    <t>American Staffordshire Terrier</t>
  </si>
  <si>
    <t>55-70 pounds</t>
  </si>
  <si>
    <t>40-55 pounds</t>
  </si>
  <si>
    <t>Anatolian Shepherd Dog</t>
  </si>
  <si>
    <t>110-150 pounds</t>
  </si>
  <si>
    <t>80-120 pounds</t>
  </si>
  <si>
    <t>Australian Cattle Dog</t>
  </si>
  <si>
    <t>35-50 pounds</t>
  </si>
  <si>
    <t>23-24 pounds</t>
  </si>
  <si>
    <t>21-22 pounds</t>
  </si>
  <si>
    <t>40-65 pounds</t>
  </si>
  <si>
    <t>Bearded Collie</t>
  </si>
  <si>
    <t>45-55 pounds</t>
  </si>
  <si>
    <t>Beauceron</t>
  </si>
  <si>
    <t>70-110 pounds</t>
  </si>
  <si>
    <t>Bedlington Terrier</t>
  </si>
  <si>
    <t>17-23 pounds</t>
  </si>
  <si>
    <t>55-65 pounds</t>
  </si>
  <si>
    <t>Belgian Malinoi</t>
  </si>
  <si>
    <t>60-80 pounds</t>
  </si>
  <si>
    <t>40-60 pounds</t>
  </si>
  <si>
    <t>55-75 pounds</t>
  </si>
  <si>
    <t>45-60 pounds</t>
  </si>
  <si>
    <t>Belgian Tervuren</t>
  </si>
  <si>
    <t>Bergamasco</t>
  </si>
  <si>
    <t>70-84 pounds</t>
  </si>
  <si>
    <t>57-71 pounds</t>
  </si>
  <si>
    <t>50-70 pounds</t>
  </si>
  <si>
    <t>Bernese Mountain Dog</t>
  </si>
  <si>
    <t>80-115 pounds</t>
  </si>
  <si>
    <t>70-95 pounds</t>
  </si>
  <si>
    <t>Bichons Frise</t>
  </si>
  <si>
    <t>12-18 pounds</t>
  </si>
  <si>
    <t>Biewer Terrier</t>
  </si>
  <si>
    <t>4-8 pounds</t>
  </si>
  <si>
    <t>Black and Tan Coonhound</t>
  </si>
  <si>
    <t>65-110 pounds</t>
  </si>
  <si>
    <t>Black Russian Terrier</t>
  </si>
  <si>
    <t>80-130 pounds</t>
  </si>
  <si>
    <t>Bloodhound</t>
  </si>
  <si>
    <t>90-110 pounds</t>
  </si>
  <si>
    <t>80-100 pounds</t>
  </si>
  <si>
    <t>Bluetick Coonhound</t>
  </si>
  <si>
    <t>55-80 pounds</t>
  </si>
  <si>
    <t>Boerboel</t>
  </si>
  <si>
    <t>150-200 pounds</t>
  </si>
  <si>
    <t>Border Collie</t>
  </si>
  <si>
    <t>30-55 pounds</t>
  </si>
  <si>
    <t>Border Terrier</t>
  </si>
  <si>
    <t>13-15.5 pounds</t>
  </si>
  <si>
    <t>11.5-14 pounds</t>
  </si>
  <si>
    <t>Borzoi</t>
  </si>
  <si>
    <t>75-105 pounds</t>
  </si>
  <si>
    <t>60-85 pounds</t>
  </si>
  <si>
    <t>Boston Terrier</t>
  </si>
  <si>
    <t>12-25 pounds</t>
  </si>
  <si>
    <t>Bouviers des Flandre</t>
  </si>
  <si>
    <t>Bracco Italiano</t>
  </si>
  <si>
    <t>55-90 pounds</t>
  </si>
  <si>
    <t>55-100 pounds</t>
  </si>
  <si>
    <t>Brittany</t>
  </si>
  <si>
    <t>30-40 pounds</t>
  </si>
  <si>
    <t>Brussels Griffon</t>
  </si>
  <si>
    <t>110-130 pounds</t>
  </si>
  <si>
    <t>100-120 pounds</t>
  </si>
  <si>
    <t>35-45 pounds</t>
  </si>
  <si>
    <t>Cardigan Welsh Corgi</t>
  </si>
  <si>
    <t>30-38 pounds</t>
  </si>
  <si>
    <t>25-34 pounds</t>
  </si>
  <si>
    <t>Cavalier King Charles Spaniel</t>
  </si>
  <si>
    <t>13-18 pounds</t>
  </si>
  <si>
    <t>Cesky Terrier</t>
  </si>
  <si>
    <t>14-24 pounds</t>
  </si>
  <si>
    <t>Chinese Crested</t>
  </si>
  <si>
    <t>8-12 pounds</t>
  </si>
  <si>
    <t>Chinese Shar-Pei</t>
  </si>
  <si>
    <t>50-65 pounds</t>
  </si>
  <si>
    <t>Chow Chow</t>
  </si>
  <si>
    <t>45-70 pounds</t>
  </si>
  <si>
    <t>Cirnechi dell’Etna</t>
  </si>
  <si>
    <t>22-26 pounds</t>
  </si>
  <si>
    <t>17-22 pounds</t>
  </si>
  <si>
    <t>Cocker Spaniel</t>
  </si>
  <si>
    <t>25-30 pounds</t>
  </si>
  <si>
    <t>20-25 pounds</t>
  </si>
  <si>
    <t>Collie</t>
  </si>
  <si>
    <t>60-75 pounds</t>
  </si>
  <si>
    <t>Coton de Tulear</t>
  </si>
  <si>
    <t>9-15 pounds</t>
  </si>
  <si>
    <t>8-13 pounds</t>
  </si>
  <si>
    <t>Dalmatian</t>
  </si>
  <si>
    <t>Dandie Dinmont Terrier</t>
  </si>
  <si>
    <t>18-24 pounds</t>
  </si>
  <si>
    <t>Doberman Pinscher</t>
  </si>
  <si>
    <t>75-100 pounds</t>
  </si>
  <si>
    <t>60-90 pounds</t>
  </si>
  <si>
    <t>Dogo Argentino</t>
  </si>
  <si>
    <t>80-50 pounds</t>
  </si>
  <si>
    <t>English Foxhound</t>
  </si>
  <si>
    <t>English Toy Spaniel</t>
  </si>
  <si>
    <t>8-14 pounds</t>
  </si>
  <si>
    <t>Entlebucher Mountain Dog</t>
  </si>
  <si>
    <t>Finnish Lapphund</t>
  </si>
  <si>
    <t>33-53 pounds</t>
  </si>
  <si>
    <t>Finnish Spitz</t>
  </si>
  <si>
    <t>25-33 pounds</t>
  </si>
  <si>
    <t>20-28 pounds</t>
  </si>
  <si>
    <t>German Pinscher</t>
  </si>
  <si>
    <t>25-45 pounds</t>
  </si>
  <si>
    <t>German Shepherd Dog</t>
  </si>
  <si>
    <t>65-90 pounds</t>
  </si>
  <si>
    <t>Giant Schnauzer</t>
  </si>
  <si>
    <t>Glen of Imaal Terrier</t>
  </si>
  <si>
    <t>32-40 pounds</t>
  </si>
  <si>
    <t>Grand Basset Griffon Vendeen</t>
  </si>
  <si>
    <t>40-45 pounds</t>
  </si>
  <si>
    <t>Great Dane</t>
  </si>
  <si>
    <t>140-175 pounds</t>
  </si>
  <si>
    <t>110-140 pounds</t>
  </si>
  <si>
    <t>Greater Swiss Mountain Dog</t>
  </si>
  <si>
    <t>115-140 pounds</t>
  </si>
  <si>
    <t>85-110 pounds</t>
  </si>
  <si>
    <t>Havanese</t>
  </si>
  <si>
    <t>7-13 pounds</t>
  </si>
  <si>
    <t>Italian Greyhound</t>
  </si>
  <si>
    <t>7-14 pounds</t>
  </si>
  <si>
    <t>Japanese Chin</t>
  </si>
  <si>
    <t>7-11 pounds</t>
  </si>
  <si>
    <t>Kuvaszok</t>
  </si>
  <si>
    <t>100-115 pounds</t>
  </si>
  <si>
    <t>70-90 pounds</t>
  </si>
  <si>
    <t>Lagotti Romagnoli</t>
  </si>
  <si>
    <t>28.5-35 pounds</t>
  </si>
  <si>
    <t>24-31 pounds</t>
  </si>
  <si>
    <t>Leonberger</t>
  </si>
  <si>
    <t>110-170 pounds</t>
  </si>
  <si>
    <t>90-140 pounds</t>
  </si>
  <si>
    <t>Lhasa Apso</t>
  </si>
  <si>
    <t>Mastiff</t>
  </si>
  <si>
    <t>160-230 pounds</t>
  </si>
  <si>
    <t>120-170 pounds</t>
  </si>
  <si>
    <t>Miniature American Shepherd</t>
  </si>
  <si>
    <t>20-40 pounds</t>
  </si>
  <si>
    <t>18-28 pounds</t>
  </si>
  <si>
    <t>Miniature Pinscher</t>
  </si>
  <si>
    <t>Miniature Schnauzer</t>
  </si>
  <si>
    <t>11-20 pounds</t>
  </si>
  <si>
    <t>Mudi</t>
  </si>
  <si>
    <t>18-29 pounds</t>
  </si>
  <si>
    <t>Nederlandse Kooikerhondje</t>
  </si>
  <si>
    <t>20-30 pounds</t>
  </si>
  <si>
    <t>Newfoundland</t>
  </si>
  <si>
    <t>130-150 pounds</t>
  </si>
  <si>
    <t>Norfolk Terrier</t>
  </si>
  <si>
    <t>11-12 pounds</t>
  </si>
  <si>
    <t>Norwegian Buhund</t>
  </si>
  <si>
    <t>31-40 pounds</t>
  </si>
  <si>
    <t>26-35 pounds</t>
  </si>
  <si>
    <t>Norwegian Lundehund</t>
  </si>
  <si>
    <t>Old English Sheepdog</t>
  </si>
  <si>
    <t>60-100 pounds</t>
  </si>
  <si>
    <t>Papillon</t>
  </si>
  <si>
    <t>5-10 pounds</t>
  </si>
  <si>
    <t>Parson Russell Terrier</t>
  </si>
  <si>
    <t>13-17 pounds</t>
  </si>
  <si>
    <t>Petits Bassets Griffons Vendeen</t>
  </si>
  <si>
    <t>25-40 pounds</t>
  </si>
  <si>
    <t>Pharaoh Hound</t>
  </si>
  <si>
    <t>50-60 pounds</t>
  </si>
  <si>
    <t>Pointer</t>
  </si>
  <si>
    <t>Pointer (German Shorthaired)</t>
  </si>
  <si>
    <t>Pointer (German Wirehaired)</t>
  </si>
  <si>
    <t>Polish Lowland Sheepdog</t>
  </si>
  <si>
    <t>30-50 pounds</t>
  </si>
  <si>
    <t>Pomeranian</t>
  </si>
  <si>
    <t>3-7 pounds</t>
  </si>
  <si>
    <t>Portuguese Podengo Pequeno</t>
  </si>
  <si>
    <t>9-13 pounds</t>
  </si>
  <si>
    <t>Portuguese Water Dog</t>
  </si>
  <si>
    <t>42-60 pounds</t>
  </si>
  <si>
    <t>Pug</t>
  </si>
  <si>
    <t>14-18 pounds</t>
  </si>
  <si>
    <t>Pulik</t>
  </si>
  <si>
    <t>25-35 pounds</t>
  </si>
  <si>
    <t>Pumik</t>
  </si>
  <si>
    <t>27-29 pounds</t>
  </si>
  <si>
    <t>22-24 pounds</t>
  </si>
  <si>
    <t>Pyrenean Shepherd</t>
  </si>
  <si>
    <t>15-30 pounds</t>
  </si>
  <si>
    <t>Rat Terrier</t>
  </si>
  <si>
    <t>10-25 pounds</t>
  </si>
  <si>
    <t>Redbone Coonhound</t>
  </si>
  <si>
    <t>Retriever (Chesapeake Bay)</t>
  </si>
  <si>
    <t>65-80 pounds</t>
  </si>
  <si>
    <t>Retriever (Curly-Coated)</t>
  </si>
  <si>
    <t>60-95 pounds</t>
  </si>
  <si>
    <t>Retriever (Flat-Coated)</t>
  </si>
  <si>
    <t>60-70 pounds</t>
  </si>
  <si>
    <t>Retriever (Golden)</t>
  </si>
  <si>
    <t>65-75 pounds</t>
  </si>
  <si>
    <t>Retriever (Labrador)</t>
  </si>
  <si>
    <t>Retriever (Nova Scotia Duck Tolling)</t>
  </si>
  <si>
    <t>Rottweiler</t>
  </si>
  <si>
    <t>95-135 pounds</t>
  </si>
  <si>
    <t>Saluki</t>
  </si>
  <si>
    <t>Samoyed</t>
  </si>
  <si>
    <t>10-16 pounds</t>
  </si>
  <si>
    <t>Scottish Deerhound</t>
  </si>
  <si>
    <t>75-95 pounds</t>
  </si>
  <si>
    <t>Scottish Terrier</t>
  </si>
  <si>
    <t>19-22 pounds</t>
  </si>
  <si>
    <t>18-21 pounds</t>
  </si>
  <si>
    <t>Setter (English)</t>
  </si>
  <si>
    <t>Setter (Gordon)</t>
  </si>
  <si>
    <t>Setter (Irish Red and White)</t>
  </si>
  <si>
    <t>Shetland Sheepdog</t>
  </si>
  <si>
    <t>Shih Tzu</t>
  </si>
  <si>
    <t>9-16 pounds</t>
  </si>
  <si>
    <t>Siberian Huskie</t>
  </si>
  <si>
    <t>Sloughi</t>
  </si>
  <si>
    <t>Soft Coated Wheaten Terrier</t>
  </si>
  <si>
    <t>35-40 pounds</t>
  </si>
  <si>
    <t>30-35 pounds</t>
  </si>
  <si>
    <t>Spaniel (American Water)</t>
  </si>
  <si>
    <t>30-45 pounds</t>
  </si>
  <si>
    <t>Spaniel (Boykin)</t>
  </si>
  <si>
    <t>Spaniel (Clumber)</t>
  </si>
  <si>
    <t>70-85 pounds</t>
  </si>
  <si>
    <t>Spaniel (English Cocker)</t>
  </si>
  <si>
    <t>28-34 pounds</t>
  </si>
  <si>
    <t>26-32 pounds</t>
  </si>
  <si>
    <t>Spaniel (Field)</t>
  </si>
  <si>
    <t>Spaniel (Irish Water)</t>
  </si>
  <si>
    <t>55-68 pounds</t>
  </si>
  <si>
    <t>45-58 pounds</t>
  </si>
  <si>
    <t>Spaniel (Sussex)</t>
  </si>
  <si>
    <t>Spaniel (Welsh Springer)</t>
  </si>
  <si>
    <t>40-49 pounds</t>
  </si>
  <si>
    <t>St. Bernard</t>
  </si>
  <si>
    <t>140-180 pounds</t>
  </si>
  <si>
    <t>120-140 pounds</t>
  </si>
  <si>
    <t>Staffordshire Bull Terrier</t>
  </si>
  <si>
    <t>28-38 pounds</t>
  </si>
  <si>
    <t>24-34 pounds</t>
  </si>
  <si>
    <t>Standard Schnauzer</t>
  </si>
  <si>
    <t>Swedish Vallhund</t>
  </si>
  <si>
    <t>20-35 pounds</t>
  </si>
  <si>
    <t>Tibetan Mastiff</t>
  </si>
  <si>
    <t>90-150 pounds</t>
  </si>
  <si>
    <t>70-120 pounds</t>
  </si>
  <si>
    <t>Tibetan Spaniel</t>
  </si>
  <si>
    <t>Toy Fox Terrier</t>
  </si>
  <si>
    <t>4-9 pounds</t>
  </si>
  <si>
    <t>Treeing Walker Coonhound</t>
  </si>
  <si>
    <t>Vizsla</t>
  </si>
  <si>
    <t>55-60 pounds</t>
  </si>
  <si>
    <t>44-55 pounds</t>
  </si>
  <si>
    <t>Weimaraner</t>
  </si>
  <si>
    <t>West Highland White Terrier</t>
  </si>
  <si>
    <t>15-20 pounds</t>
  </si>
  <si>
    <t>Whippet</t>
  </si>
  <si>
    <t>Wirehaired Pointing Griffon</t>
  </si>
  <si>
    <t>Wirehaired Vizsla</t>
  </si>
  <si>
    <t>Data From:</t>
  </si>
  <si>
    <t>https://www.akc.org/expert-advice/nutrition/breed-weight-chart/</t>
  </si>
  <si>
    <t>https://www.petobesityprevention.org/ideal-weight-ranges</t>
  </si>
  <si>
    <t>Species</t>
  </si>
  <si>
    <t>Abigail</t>
  </si>
  <si>
    <t>Dog</t>
  </si>
  <si>
    <t>Dry</t>
  </si>
  <si>
    <t>Kiraen Andriamandimbisoa</t>
  </si>
  <si>
    <t>Ace</t>
  </si>
  <si>
    <t>Wet</t>
  </si>
  <si>
    <t>Kenneth Wang</t>
  </si>
  <si>
    <t>Adam</t>
  </si>
  <si>
    <t>Cat</t>
  </si>
  <si>
    <t>Alvin Siu Hin Lui</t>
  </si>
  <si>
    <t>Addie</t>
  </si>
  <si>
    <t>Ben Gutscher</t>
  </si>
  <si>
    <t>Admiral</t>
  </si>
  <si>
    <t>Aggie</t>
  </si>
  <si>
    <t>Graydon Moore</t>
  </si>
  <si>
    <t>Aires</t>
  </si>
  <si>
    <t>Aj</t>
  </si>
  <si>
    <t>Ajax</t>
  </si>
  <si>
    <t>Aldo</t>
  </si>
  <si>
    <t>Justin Merson</t>
  </si>
  <si>
    <t>Alexus</t>
  </si>
  <si>
    <t>Alf</t>
  </si>
  <si>
    <t>Jack Franken</t>
  </si>
  <si>
    <t>Alfie</t>
  </si>
  <si>
    <t>Jelle Hettinga</t>
  </si>
  <si>
    <t>Allie</t>
  </si>
  <si>
    <t>Christian Hueber</t>
  </si>
  <si>
    <t>Ally</t>
  </si>
  <si>
    <t>Luke Moraga</t>
  </si>
  <si>
    <t>Amber</t>
  </si>
  <si>
    <t>Loic Coquer</t>
  </si>
  <si>
    <t>Amie</t>
  </si>
  <si>
    <t>Kjell De Troye</t>
  </si>
  <si>
    <t>Amigo</t>
  </si>
  <si>
    <t>Amos</t>
  </si>
  <si>
    <t>Nataly Falero</t>
  </si>
  <si>
    <t>Amy</t>
  </si>
  <si>
    <t>Andy</t>
  </si>
  <si>
    <t>Mackenzie Dixon</t>
  </si>
  <si>
    <t>Angel</t>
  </si>
  <si>
    <t>Angus</t>
  </si>
  <si>
    <t>Jason Naniong</t>
  </si>
  <si>
    <t>Annie</t>
  </si>
  <si>
    <t>Apollo</t>
  </si>
  <si>
    <t>Andrew Biglowe</t>
  </si>
  <si>
    <t>April</t>
  </si>
  <si>
    <t>David Rosel</t>
  </si>
  <si>
    <t>Argus</t>
  </si>
  <si>
    <t>Tom Vincent</t>
  </si>
  <si>
    <t>Aries</t>
  </si>
  <si>
    <t>Nick Lowman</t>
  </si>
  <si>
    <t>Armanti</t>
  </si>
  <si>
    <t>Arnie</t>
  </si>
  <si>
    <t>Jakub Hluzow</t>
  </si>
  <si>
    <t>Arrow</t>
  </si>
  <si>
    <t>Gani Toleugazyyev</t>
  </si>
  <si>
    <t>Ashes</t>
  </si>
  <si>
    <t>Ashley</t>
  </si>
  <si>
    <t>Astro</t>
  </si>
  <si>
    <t>Athena</t>
  </si>
  <si>
    <t>Joaquin Courreges</t>
  </si>
  <si>
    <t>Atlas</t>
  </si>
  <si>
    <t>William Freestone</t>
  </si>
  <si>
    <t>Audi</t>
  </si>
  <si>
    <t>Tyler Hargrave</t>
  </si>
  <si>
    <t>Augie</t>
  </si>
  <si>
    <t>Samir Asadov</t>
  </si>
  <si>
    <t>Aussie</t>
  </si>
  <si>
    <t>Steve Schulz</t>
  </si>
  <si>
    <t>Autumn</t>
  </si>
  <si>
    <t>Jan Mooijer</t>
  </si>
  <si>
    <t>Axel</t>
  </si>
  <si>
    <t>Ben Pridmore</t>
  </si>
  <si>
    <t>Axle</t>
  </si>
  <si>
    <t>Babbles</t>
  </si>
  <si>
    <t>Jakub Pomykalski</t>
  </si>
  <si>
    <t>Babe</t>
  </si>
  <si>
    <t>Baby</t>
  </si>
  <si>
    <t>Baby-doll</t>
  </si>
  <si>
    <t>Jason Hutcheson</t>
  </si>
  <si>
    <t>Babykins</t>
  </si>
  <si>
    <t>Aleksandrs Goba</t>
  </si>
  <si>
    <t>Bacchus</t>
  </si>
  <si>
    <t>Bailey</t>
  </si>
  <si>
    <t>Andrew Luchenbach</t>
  </si>
  <si>
    <t>Bam-bam</t>
  </si>
  <si>
    <t>Bambi</t>
  </si>
  <si>
    <t>Bandit</t>
  </si>
  <si>
    <t>Jack Graham</t>
  </si>
  <si>
    <t>Banjo</t>
  </si>
  <si>
    <t>Barbie</t>
  </si>
  <si>
    <t>Min Chen</t>
  </si>
  <si>
    <t>Barclay</t>
  </si>
  <si>
    <t>Barker</t>
  </si>
  <si>
    <t>Juan Pablo Brea</t>
  </si>
  <si>
    <t>Barkley</t>
  </si>
  <si>
    <t>Barley</t>
  </si>
  <si>
    <t>Andrew Ngai</t>
  </si>
  <si>
    <t>Barnaby</t>
  </si>
  <si>
    <t>Barney</t>
  </si>
  <si>
    <t>Albert Blom</t>
  </si>
  <si>
    <t>Baron</t>
  </si>
  <si>
    <t>Bart</t>
  </si>
  <si>
    <t>Basil</t>
  </si>
  <si>
    <t>Steyn Wolmarans</t>
  </si>
  <si>
    <t>Baxter</t>
  </si>
  <si>
    <t>Patrick Chatain</t>
  </si>
  <si>
    <t>Michael Thanasides</t>
  </si>
  <si>
    <t>Beamer</t>
  </si>
  <si>
    <t>Beanie</t>
  </si>
  <si>
    <t>Joris Greiwe</t>
  </si>
  <si>
    <t>Beans</t>
  </si>
  <si>
    <t>Nick Boberg</t>
  </si>
  <si>
    <t>Bear</t>
  </si>
  <si>
    <t>Taylor Robinson</t>
  </si>
  <si>
    <t>Beau</t>
  </si>
  <si>
    <t>Beauty</t>
  </si>
  <si>
    <t>Katelyn Stienen</t>
  </si>
  <si>
    <t>Beaux</t>
  </si>
  <si>
    <t>Bebe</t>
  </si>
  <si>
    <t>Beetle</t>
  </si>
  <si>
    <t>Bella</t>
  </si>
  <si>
    <t>Isaac Mendez Cortinas</t>
  </si>
  <si>
    <t>Ben</t>
  </si>
  <si>
    <t>Nick Tone</t>
  </si>
  <si>
    <t>Benji</t>
  </si>
  <si>
    <t>Benny</t>
  </si>
  <si>
    <t>Benson</t>
  </si>
  <si>
    <t>Toby Funston</t>
  </si>
  <si>
    <t>Bentley</t>
  </si>
  <si>
    <t>JP Delavin</t>
  </si>
  <si>
    <t>Bernie</t>
  </si>
  <si>
    <t>Gareth Watson</t>
  </si>
  <si>
    <t>Bessie</t>
  </si>
  <si>
    <t>Biablo</t>
  </si>
  <si>
    <t>Bibbles</t>
  </si>
  <si>
    <t>Norman Sheppard</t>
  </si>
  <si>
    <t>Big Boy</t>
  </si>
  <si>
    <t>Dhara Shah</t>
  </si>
  <si>
    <t>Big Foot</t>
  </si>
  <si>
    <t>Biggie</t>
  </si>
  <si>
    <t>Ben Rotblatt</t>
  </si>
  <si>
    <t>Billie</t>
  </si>
  <si>
    <t>Billy</t>
  </si>
  <si>
    <t>Daric Harrington</t>
  </si>
  <si>
    <t>Bingo</t>
  </si>
  <si>
    <t>Robert Valentine</t>
  </si>
  <si>
    <t>Birdie</t>
  </si>
  <si>
    <t>Stephen Dunn</t>
  </si>
  <si>
    <t>Biscuit</t>
  </si>
  <si>
    <t>Gus</t>
  </si>
  <si>
    <t>Guy</t>
  </si>
  <si>
    <t>Gypsy</t>
  </si>
  <si>
    <t>Hailey</t>
  </si>
  <si>
    <t>Haley</t>
  </si>
  <si>
    <t>Hamlet</t>
  </si>
  <si>
    <t>Dan Seiders</t>
  </si>
  <si>
    <t>Hammer</t>
  </si>
  <si>
    <t>Princess Camille Ong</t>
  </si>
  <si>
    <t>Hank</t>
  </si>
  <si>
    <t>Pichaya Pan-anukooln</t>
  </si>
  <si>
    <t>Hanna</t>
  </si>
  <si>
    <t>Adam Reichenbach</t>
  </si>
  <si>
    <t>Hannah</t>
  </si>
  <si>
    <t>Hans</t>
  </si>
  <si>
    <t>Happy</t>
  </si>
  <si>
    <t>Nathan Cunningham</t>
  </si>
  <si>
    <t>Hardy</t>
  </si>
  <si>
    <t>Ricardo Dominguez</t>
  </si>
  <si>
    <t>Harley</t>
  </si>
  <si>
    <t>Harpo</t>
  </si>
  <si>
    <t>Harrison</t>
  </si>
  <si>
    <t>Harry</t>
  </si>
  <si>
    <t>Harvey</t>
  </si>
  <si>
    <t>Heather</t>
  </si>
  <si>
    <t>Heidi</t>
  </si>
  <si>
    <t>Henry</t>
  </si>
  <si>
    <t>Peter van Veen</t>
  </si>
  <si>
    <t>Hercules</t>
  </si>
  <si>
    <t>Hershey</t>
  </si>
  <si>
    <t>Michael Clarke</t>
  </si>
  <si>
    <t>Khaled Habib</t>
  </si>
  <si>
    <t>Hobbes</t>
  </si>
  <si>
    <t>Holly</t>
  </si>
  <si>
    <t>Honey</t>
  </si>
  <si>
    <t>Honey-Bear</t>
  </si>
  <si>
    <t>Pierre Sertin</t>
  </si>
  <si>
    <t>Hooch</t>
  </si>
  <si>
    <t>Hoover</t>
  </si>
  <si>
    <t>Hope</t>
  </si>
  <si>
    <t>Houdini</t>
  </si>
  <si>
    <t>John Lim</t>
  </si>
  <si>
    <t>Howie</t>
  </si>
  <si>
    <t>Hudson</t>
  </si>
  <si>
    <t>Huey</t>
  </si>
  <si>
    <t>Hugh</t>
  </si>
  <si>
    <t>Hugo</t>
  </si>
  <si>
    <t>Bryan Ferrier</t>
  </si>
  <si>
    <t>Humphrey</t>
  </si>
  <si>
    <t>Niels Christian Lundtoft</t>
  </si>
  <si>
    <t>Hunter</t>
  </si>
  <si>
    <t>Christopher Ashworth</t>
  </si>
  <si>
    <t>India</t>
  </si>
  <si>
    <t>Indy</t>
  </si>
  <si>
    <t>Iris</t>
  </si>
  <si>
    <t>Thomas Keane</t>
  </si>
  <si>
    <t>Isabella</t>
  </si>
  <si>
    <t>Isabelle</t>
  </si>
  <si>
    <t>David Scully</t>
  </si>
  <si>
    <t>Itsy</t>
  </si>
  <si>
    <t>Martin Rydder</t>
  </si>
  <si>
    <t>Itsy-bitsy</t>
  </si>
  <si>
    <t>Ivory</t>
  </si>
  <si>
    <t>Sameer Jagetia</t>
  </si>
  <si>
    <t>Ivy</t>
  </si>
  <si>
    <t>Izzy</t>
  </si>
  <si>
    <t>Jack</t>
  </si>
  <si>
    <t>Jackie</t>
  </si>
  <si>
    <t>Jackpot</t>
  </si>
  <si>
    <t>Vineet Sharma</t>
  </si>
  <si>
    <t>Jackson</t>
  </si>
  <si>
    <t>Jade</t>
  </si>
  <si>
    <t>Neil Foot</t>
  </si>
  <si>
    <t>Jagger</t>
  </si>
  <si>
    <t>Jags</t>
  </si>
  <si>
    <t>Michael Jarman</t>
  </si>
  <si>
    <t>Jaguar</t>
  </si>
  <si>
    <t>Jamie</t>
  </si>
  <si>
    <t>Jasmine</t>
  </si>
  <si>
    <t>Jasper</t>
  </si>
  <si>
    <t>Cheong Ng</t>
  </si>
  <si>
    <t>Jazz</t>
  </si>
  <si>
    <t>Jelly</t>
  </si>
  <si>
    <t>Sergio Travieso</t>
  </si>
  <si>
    <t>Jelly-bean</t>
  </si>
  <si>
    <t>Jenna</t>
  </si>
  <si>
    <t>Eduardo Gonzalez Arias</t>
  </si>
  <si>
    <t>Jenny</t>
  </si>
  <si>
    <t>Jerry</t>
  </si>
  <si>
    <t>Jersey</t>
  </si>
  <si>
    <t>Jess</t>
  </si>
  <si>
    <t>Jesse</t>
  </si>
  <si>
    <t>Jesse James</t>
  </si>
  <si>
    <t>Jessie</t>
  </si>
  <si>
    <t>Ryan Bains</t>
  </si>
  <si>
    <t>Jester</t>
  </si>
  <si>
    <t>Jet</t>
  </si>
  <si>
    <t>Jethro</t>
  </si>
  <si>
    <t>Jett</t>
  </si>
  <si>
    <t>Jetta</t>
  </si>
  <si>
    <t>Jewel</t>
  </si>
  <si>
    <t>Emad Oughourli</t>
  </si>
  <si>
    <t>Jewels</t>
  </si>
  <si>
    <t>Jimmy</t>
  </si>
  <si>
    <t>Jingles</t>
  </si>
  <si>
    <t>Nicolas Micot</t>
  </si>
  <si>
    <t>JJ</t>
  </si>
  <si>
    <t>Adam Steiner</t>
  </si>
  <si>
    <t>Jobo</t>
  </si>
  <si>
    <t>Brian Hanley</t>
  </si>
  <si>
    <t>Jesi Lipp</t>
  </si>
  <si>
    <t>Joey</t>
  </si>
  <si>
    <t>Bram Van Eeckhout</t>
  </si>
  <si>
    <t>Johnny</t>
  </si>
  <si>
    <t>JoJo</t>
  </si>
  <si>
    <t>Joker</t>
  </si>
  <si>
    <t>Jolie</t>
  </si>
  <si>
    <t>Jolly</t>
  </si>
  <si>
    <t>Morgan Carr</t>
  </si>
  <si>
    <t>Jordan</t>
  </si>
  <si>
    <t>Josie</t>
  </si>
  <si>
    <t>Shaun McCarthy</t>
  </si>
  <si>
    <t>Joy</t>
  </si>
  <si>
    <t>JR</t>
  </si>
  <si>
    <t>Judy</t>
  </si>
  <si>
    <t>Fanny Caillot</t>
  </si>
  <si>
    <t>Julius</t>
  </si>
  <si>
    <t>June</t>
  </si>
  <si>
    <t>Stephen Xiao</t>
  </si>
  <si>
    <t>Misty</t>
  </si>
  <si>
    <t>Mitch</t>
  </si>
  <si>
    <t>Mittens</t>
  </si>
  <si>
    <t>Mitzi</t>
  </si>
  <si>
    <t>Mitzy</t>
  </si>
  <si>
    <t>Lorenzo Foti</t>
  </si>
  <si>
    <t>Mocha</t>
  </si>
  <si>
    <t>Nick McCartney</t>
  </si>
  <si>
    <t>Mollie</t>
  </si>
  <si>
    <t>Molly</t>
  </si>
  <si>
    <t>Bob Schriver</t>
  </si>
  <si>
    <t>Mona</t>
  </si>
  <si>
    <t>Muffy</t>
  </si>
  <si>
    <t>Martijn Adriaanse</t>
  </si>
  <si>
    <t>Nakita</t>
  </si>
  <si>
    <t>Nala</t>
  </si>
  <si>
    <t>Zsolt Mogyorosi</t>
  </si>
  <si>
    <t>Nana</t>
  </si>
  <si>
    <t>Natasha</t>
  </si>
  <si>
    <t>Alfons Oliver Altes</t>
  </si>
  <si>
    <t>Nellie</t>
  </si>
  <si>
    <t>Peter Li</t>
  </si>
  <si>
    <t>Nena</t>
  </si>
  <si>
    <t>Lyanne van Dijk</t>
  </si>
  <si>
    <t>Peanut</t>
  </si>
  <si>
    <t>Peanuts</t>
  </si>
  <si>
    <t>Pearl</t>
  </si>
  <si>
    <t>Pebbles</t>
  </si>
  <si>
    <t>Penny</t>
  </si>
  <si>
    <t>Phoebe</t>
  </si>
  <si>
    <t>Chris Wilson</t>
  </si>
  <si>
    <t>Sara</t>
  </si>
  <si>
    <t>Sarah</t>
  </si>
  <si>
    <t>Sasha</t>
  </si>
  <si>
    <t>Sassie</t>
  </si>
  <si>
    <t>Sassy</t>
  </si>
  <si>
    <t>Steve Hales</t>
  </si>
  <si>
    <t>Savannah</t>
  </si>
  <si>
    <t>Tim Roberts</t>
  </si>
  <si>
    <t>Scarlett</t>
  </si>
  <si>
    <t>Michael Holmes</t>
  </si>
  <si>
    <t>Sheba</t>
  </si>
  <si>
    <t>Sheena</t>
  </si>
  <si>
    <t>Shelby</t>
  </si>
  <si>
    <t>Shelly</t>
  </si>
  <si>
    <t>Sienna</t>
  </si>
  <si>
    <t>Julie Bowden</t>
  </si>
  <si>
    <t>Silky</t>
  </si>
  <si>
    <t>Silver</t>
  </si>
  <si>
    <t>Thomas Silva</t>
  </si>
  <si>
    <t>Simone</t>
  </si>
  <si>
    <t>Sissy</t>
  </si>
  <si>
    <t>Grigoriy Korkishko</t>
  </si>
  <si>
    <t>Skeeter</t>
  </si>
  <si>
    <t>Sky</t>
  </si>
  <si>
    <t>Skye</t>
  </si>
  <si>
    <t>Stefanus Ng</t>
  </si>
  <si>
    <t>Skyler</t>
  </si>
  <si>
    <t>Waldo</t>
  </si>
  <si>
    <t>Wallace</t>
  </si>
  <si>
    <t>Wally</t>
  </si>
  <si>
    <t>Peter Rebecchi</t>
  </si>
  <si>
    <t>Walter</t>
  </si>
  <si>
    <t>Mary Brown</t>
  </si>
  <si>
    <t>Wayne</t>
  </si>
  <si>
    <t>Weaver</t>
  </si>
  <si>
    <t>Food_Type</t>
  </si>
  <si>
    <t>all_Star</t>
  </si>
  <si>
    <t>Last_App</t>
  </si>
  <si>
    <t>Pet_Name</t>
  </si>
  <si>
    <t>St</t>
  </si>
  <si>
    <t>End</t>
  </si>
  <si>
    <t>Avg</t>
  </si>
  <si>
    <t>Fl Gro?</t>
  </si>
  <si>
    <t>M</t>
  </si>
  <si>
    <t>F</t>
  </si>
  <si>
    <t>is Gro</t>
  </si>
  <si>
    <t>Weight</t>
  </si>
  <si>
    <t>Animal</t>
  </si>
  <si>
    <t>Multiplier</t>
  </si>
  <si>
    <t>Older Than</t>
  </si>
  <si>
    <t>Less Fd</t>
  </si>
  <si>
    <t>Max Pet</t>
  </si>
  <si>
    <t>N</t>
  </si>
  <si>
    <t>whole numer of bags</t>
  </si>
  <si>
    <t>Wet veruss</t>
  </si>
  <si>
    <t>Is Grown?</t>
  </si>
  <si>
    <t>CP of food</t>
  </si>
  <si>
    <t>Less Food</t>
  </si>
  <si>
    <t>Daily Food</t>
  </si>
  <si>
    <t>Final</t>
  </si>
  <si>
    <t>Unique</t>
  </si>
  <si>
    <t>example4</t>
  </si>
  <si>
    <t>Incorrect</t>
  </si>
  <si>
    <t>Wieght</t>
  </si>
  <si>
    <t>example5</t>
  </si>
  <si>
    <t>Apoint</t>
  </si>
  <si>
    <t>New Pet?</t>
  </si>
  <si>
    <t>New Food</t>
  </si>
  <si>
    <t>Fin Total</t>
  </si>
  <si>
    <t>Index</t>
  </si>
  <si>
    <t>Modelling for bonus 3 and 5th questions</t>
  </si>
  <si>
    <t>C=ountig</t>
  </si>
  <si>
    <t>All Star Excel</t>
  </si>
  <si>
    <t>Counting</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</si>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</sst>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0.0000"/>
    <numFmt numFmtId="165" formatCode="#,##0.0"/>
    <numFmt numFmtId="166" formatCode="0.000"/>
  </numFmts>
  <fonts count="24" x14ac:knownFonts="1">
    <font>
      <sz val="20"/>
      <color theme="1"/>
      <name val="Calibri"/>
      <family val="2"/>
      <scheme val="minor"/>
    </font>
    <font>
      <sz val="11"/>
      <color theme="1"/>
      <name val="Calibri"/>
      <family val="2"/>
      <scheme val="minor"/>
    </font>
    <font>
      <sz val="11"/>
      <color theme="1"/>
      <name val="Roboto"/>
    </font>
    <font>
      <sz val="11"/>
      <name val="Roboto"/>
    </font>
    <font>
      <b/>
      <sz val="24"/>
      <color theme="0"/>
      <name val="Agency FB"/>
      <family val="2"/>
    </font>
    <font>
      <b/>
      <sz val="24"/>
      <color theme="0"/>
      <name val="Roboto"/>
    </font>
    <font>
      <b/>
      <sz val="18"/>
      <color theme="0"/>
      <name val="Agency FB"/>
      <family val="2"/>
    </font>
    <font>
      <sz val="18"/>
      <color theme="1"/>
      <name val="Agency FB"/>
      <family val="2"/>
    </font>
    <font>
      <b/>
      <sz val="11"/>
      <color theme="1"/>
      <name val="Roboto"/>
    </font>
    <font>
      <u/>
      <sz val="11"/>
      <color theme="10"/>
      <name val="Calibri"/>
      <family val="2"/>
      <scheme val="minor"/>
    </font>
    <font>
      <b/>
      <sz val="16"/>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20"/>
      <color theme="0"/>
      <name val="Agency FB"/>
      <family val="2"/>
    </font>
    <font>
      <b/>
      <sz val="20"/>
      <color theme="0"/>
      <name val="Roboto"/>
    </font>
    <font>
      <b/>
      <sz val="14"/>
      <color theme="0"/>
      <name val="Agency FB"/>
      <family val="2"/>
    </font>
    <font>
      <i/>
      <sz val="14"/>
      <color theme="1"/>
      <name val="Agency FB"/>
      <family val="2"/>
    </font>
    <font>
      <b/>
      <sz val="14"/>
      <color theme="1"/>
      <name val="Agency FB"/>
      <family val="2"/>
    </font>
    <font>
      <sz val="14"/>
      <color theme="7" tint="-0.499984740745262"/>
      <name val="Roboto"/>
    </font>
    <font>
      <sz val="9"/>
      <color rgb="FF28061E"/>
      <name val="Arial"/>
      <family val="2"/>
    </font>
  </fonts>
  <fills count="11">
    <fill>
      <patternFill patternType="none"/>
    </fill>
    <fill>
      <patternFill patternType="gray125"/>
    </fill>
    <fill>
      <patternFill patternType="solid">
        <fgColor theme="0"/>
        <bgColor indexed="64"/>
      </patternFill>
    </fill>
    <fill>
      <gradientFill>
        <stop position="0">
          <color rgb="FFBF1F36"/>
        </stop>
        <stop position="1">
          <color rgb="FF020024"/>
        </stop>
      </gradientFill>
    </fill>
    <fill>
      <gradientFill>
        <stop position="0">
          <color rgb="FF228AB8"/>
        </stop>
        <stop position="1">
          <color rgb="FF020024"/>
        </stop>
      </gradient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BF1F36"/>
        <bgColor indexed="64"/>
      </patternFill>
    </fill>
    <fill>
      <patternFill patternType="solid">
        <fgColor rgb="FFF6C6CD"/>
        <bgColor indexed="64"/>
      </patternFill>
    </fill>
    <fill>
      <patternFill patternType="solid">
        <fgColor theme="7" tint="0.59999389629810485"/>
        <bgColor indexed="64"/>
      </patternFill>
    </fill>
  </fills>
  <borders count="4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tint="-0.24994659260841701"/>
      </bottom>
      <diagonal/>
    </border>
    <border>
      <left/>
      <right style="thin">
        <color indexed="64"/>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ck">
        <color indexed="64"/>
      </top>
      <bottom style="thin">
        <color theme="0" tint="-0.499984740745262"/>
      </bottom>
      <diagonal/>
    </border>
    <border>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style="medium">
        <color indexed="64"/>
      </right>
      <top style="medium">
        <color indexed="64"/>
      </top>
      <bottom style="medium">
        <color indexed="64"/>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right/>
      <top style="medium">
        <color indexed="64"/>
      </top>
      <bottom/>
      <diagonal/>
    </border>
    <border>
      <left/>
      <right style="medium">
        <color indexed="64"/>
      </right>
      <top/>
      <bottom/>
      <diagonal/>
    </border>
    <border>
      <left style="thin">
        <color theme="0" tint="-0.499984740745262"/>
      </left>
      <right style="thin">
        <color indexed="64"/>
      </right>
      <top style="thin">
        <color theme="0"/>
      </top>
      <bottom style="thin">
        <color theme="0"/>
      </bottom>
      <diagonal/>
    </border>
  </borders>
  <cellStyleXfs count="3">
    <xf numFmtId="0" fontId="0" fillId="0" borderId="0"/>
    <xf numFmtId="0" fontId="1" fillId="0" borderId="0"/>
    <xf numFmtId="0" fontId="9" fillId="0" borderId="0" applyNumberFormat="0" applyFill="0" applyBorder="0" applyAlignment="0" applyProtection="0"/>
  </cellStyleXfs>
  <cellXfs count="147">
    <xf numFmtId="0" fontId="0" fillId="0" borderId="0" xfId="0"/>
    <xf numFmtId="0" fontId="2" fillId="2" borderId="0" xfId="1" applyFont="1" applyFill="1"/>
    <xf numFmtId="0" fontId="2" fillId="2" borderId="0" xfId="1" applyFont="1" applyFill="1" applyAlignment="1">
      <alignment vertical="top" wrapText="1"/>
    </xf>
    <xf numFmtId="0" fontId="3" fillId="2" borderId="0" xfId="1" applyFont="1" applyFill="1" applyAlignment="1">
      <alignment vertical="top" wrapText="1"/>
    </xf>
    <xf numFmtId="0" fontId="3" fillId="2" borderId="0" xfId="1" applyFont="1" applyFill="1"/>
    <xf numFmtId="0" fontId="5" fillId="2" borderId="0" xfId="1" applyFont="1" applyFill="1" applyAlignment="1">
      <alignment vertical="center"/>
    </xf>
    <xf numFmtId="0" fontId="2" fillId="2" borderId="7" xfId="1" applyFont="1" applyFill="1" applyBorder="1"/>
    <xf numFmtId="0" fontId="2" fillId="2" borderId="8" xfId="1" applyFont="1" applyFill="1" applyBorder="1"/>
    <xf numFmtId="0" fontId="2" fillId="2" borderId="9" xfId="1" applyFont="1" applyFill="1" applyBorder="1"/>
    <xf numFmtId="0" fontId="2" fillId="2" borderId="10" xfId="1" applyFont="1" applyFill="1" applyBorder="1"/>
    <xf numFmtId="0" fontId="2" fillId="2" borderId="11" xfId="1" applyFont="1" applyFill="1" applyBorder="1"/>
    <xf numFmtId="0" fontId="10" fillId="2" borderId="0" xfId="2" applyFont="1" applyFill="1" applyBorder="1" applyAlignment="1">
      <alignment vertical="center"/>
    </xf>
    <xf numFmtId="0" fontId="2" fillId="2" borderId="0" xfId="1" applyFont="1" applyFill="1" applyAlignment="1">
      <alignment horizontal="left" vertical="top" wrapText="1"/>
    </xf>
    <xf numFmtId="0" fontId="2" fillId="2" borderId="0" xfId="1" applyFont="1" applyFill="1" applyAlignment="1">
      <alignment horizontal="center"/>
    </xf>
    <xf numFmtId="0" fontId="1" fillId="0" borderId="0" xfId="1"/>
    <xf numFmtId="0" fontId="2" fillId="2" borderId="0" xfId="1" applyFont="1" applyFill="1" applyAlignment="1">
      <alignment horizontal="left"/>
    </xf>
    <xf numFmtId="0" fontId="11" fillId="2" borderId="0" xfId="1" applyFont="1" applyFill="1" applyAlignment="1">
      <alignment horizontal="left"/>
    </xf>
    <xf numFmtId="0" fontId="8" fillId="2" borderId="0" xfId="1" applyFont="1" applyFill="1" applyAlignment="1">
      <alignment horizontal="left"/>
    </xf>
    <xf numFmtId="0" fontId="8" fillId="2" borderId="0" xfId="1" applyFont="1" applyFill="1" applyAlignment="1">
      <alignment horizontal="center"/>
    </xf>
    <xf numFmtId="0" fontId="12" fillId="6" borderId="21" xfId="0" applyFont="1" applyFill="1" applyBorder="1" applyAlignment="1">
      <alignment horizontal="center" vertical="center"/>
    </xf>
    <xf numFmtId="0" fontId="12" fillId="6" borderId="21" xfId="0" applyFont="1" applyFill="1" applyBorder="1" applyAlignment="1">
      <alignment horizontal="center" vertical="center" wrapText="1"/>
    </xf>
    <xf numFmtId="3" fontId="12" fillId="6" borderId="21" xfId="0" applyNumberFormat="1" applyFont="1" applyFill="1" applyBorder="1" applyAlignment="1">
      <alignment horizontal="center" vertical="center"/>
    </xf>
    <xf numFmtId="0" fontId="2" fillId="2" borderId="0" xfId="0" applyFont="1" applyFill="1" applyAlignment="1">
      <alignment horizontal="center"/>
    </xf>
    <xf numFmtId="0" fontId="13" fillId="2" borderId="25" xfId="0" applyFont="1" applyFill="1" applyBorder="1" applyAlignment="1">
      <alignment horizontal="center" vertical="center" wrapText="1"/>
    </xf>
    <xf numFmtId="0" fontId="14" fillId="2" borderId="25" xfId="0" applyFont="1" applyFill="1" applyBorder="1" applyAlignment="1">
      <alignment horizontal="center" vertical="center" wrapText="1"/>
    </xf>
    <xf numFmtId="0" fontId="15" fillId="2" borderId="25" xfId="0" applyFont="1" applyFill="1" applyBorder="1" applyAlignment="1">
      <alignment horizontal="center" vertical="center"/>
    </xf>
    <xf numFmtId="3" fontId="16" fillId="7" borderId="26" xfId="0" applyNumberFormat="1" applyFont="1" applyFill="1" applyBorder="1" applyAlignment="1">
      <alignment horizontal="center" vertical="center"/>
    </xf>
    <xf numFmtId="0" fontId="14" fillId="2" borderId="25" xfId="0" quotePrefix="1" applyFont="1" applyFill="1" applyBorder="1" applyAlignment="1">
      <alignment horizontal="center" vertical="center" wrapText="1"/>
    </xf>
    <xf numFmtId="3" fontId="16" fillId="7" borderId="26" xfId="0" applyNumberFormat="1" applyFont="1" applyFill="1" applyBorder="1" applyAlignment="1">
      <alignment horizontal="center" vertical="center" wrapText="1"/>
    </xf>
    <xf numFmtId="0" fontId="17" fillId="5" borderId="0" xfId="1" applyFont="1" applyFill="1" applyAlignment="1">
      <alignment horizontal="center" vertical="center"/>
    </xf>
    <xf numFmtId="0" fontId="7" fillId="5" borderId="0" xfId="1" applyFont="1" applyFill="1" applyAlignment="1">
      <alignment horizontal="center" vertical="center"/>
    </xf>
    <xf numFmtId="0" fontId="18" fillId="2" borderId="0" xfId="1" applyFont="1" applyFill="1"/>
    <xf numFmtId="0" fontId="19" fillId="8" borderId="21" xfId="1" applyFont="1" applyFill="1" applyBorder="1" applyAlignment="1">
      <alignment horizontal="center" vertical="center"/>
    </xf>
    <xf numFmtId="0" fontId="20" fillId="9" borderId="21" xfId="1" applyFont="1" applyFill="1" applyBorder="1" applyAlignment="1">
      <alignment horizontal="center" vertical="center"/>
    </xf>
    <xf numFmtId="0" fontId="21" fillId="2" borderId="0" xfId="1" applyFont="1" applyFill="1" applyAlignment="1">
      <alignment horizontal="left" vertical="center"/>
    </xf>
    <xf numFmtId="0" fontId="12" fillId="6" borderId="21" xfId="1" applyFont="1" applyFill="1" applyBorder="1" applyAlignment="1">
      <alignment horizontal="center" vertical="center"/>
    </xf>
    <xf numFmtId="0" fontId="12" fillId="6" borderId="35" xfId="1" applyFont="1" applyFill="1" applyBorder="1" applyAlignment="1">
      <alignment horizontal="center" vertical="center"/>
    </xf>
    <xf numFmtId="0" fontId="13" fillId="2" borderId="25" xfId="1" applyFont="1" applyFill="1" applyBorder="1" applyAlignment="1">
      <alignment horizontal="center" vertical="center" wrapText="1"/>
    </xf>
    <xf numFmtId="0" fontId="14" fillId="2" borderId="25" xfId="1" applyFont="1" applyFill="1" applyBorder="1" applyAlignment="1">
      <alignment horizontal="center" vertical="center" wrapText="1"/>
    </xf>
    <xf numFmtId="0" fontId="15" fillId="2" borderId="25" xfId="1" applyFont="1" applyFill="1" applyBorder="1" applyAlignment="1">
      <alignment horizontal="center" vertical="center"/>
    </xf>
    <xf numFmtId="0" fontId="16" fillId="7" borderId="26" xfId="1" applyFont="1" applyFill="1" applyBorder="1" applyAlignment="1">
      <alignment horizontal="center" vertical="center"/>
    </xf>
    <xf numFmtId="0" fontId="22" fillId="0" borderId="36" xfId="1" applyFont="1" applyBorder="1" applyAlignment="1">
      <alignment horizontal="center" vertical="center" wrapText="1"/>
    </xf>
    <xf numFmtId="0" fontId="22" fillId="0" borderId="38" xfId="1" applyFont="1" applyBorder="1" applyAlignment="1">
      <alignment horizontal="center" vertical="center" wrapText="1"/>
    </xf>
    <xf numFmtId="0" fontId="14" fillId="0" borderId="25" xfId="1" applyFont="1" applyBorder="1" applyAlignment="1">
      <alignment horizontal="center" vertical="center" wrapText="1"/>
    </xf>
    <xf numFmtId="0" fontId="12" fillId="6" borderId="39" xfId="1" applyFont="1" applyFill="1" applyBorder="1" applyAlignment="1">
      <alignment horizontal="center" vertical="center"/>
    </xf>
    <xf numFmtId="2" fontId="16" fillId="7" borderId="26" xfId="1" applyNumberFormat="1" applyFont="1" applyFill="1" applyBorder="1" applyAlignment="1">
      <alignment horizontal="center" vertical="center"/>
    </xf>
    <xf numFmtId="0" fontId="3" fillId="2" borderId="0" xfId="1" applyFont="1" applyFill="1" applyAlignment="1">
      <alignment horizontal="center"/>
    </xf>
    <xf numFmtId="0" fontId="22" fillId="0" borderId="40" xfId="1" applyFont="1" applyBorder="1" applyAlignment="1">
      <alignment horizontal="center" vertical="center" wrapText="1"/>
    </xf>
    <xf numFmtId="0" fontId="22" fillId="0" borderId="41" xfId="1" applyFont="1" applyBorder="1" applyAlignment="1">
      <alignment horizontal="center" vertical="center" wrapText="1"/>
    </xf>
    <xf numFmtId="164" fontId="16" fillId="7" borderId="26" xfId="1" applyNumberFormat="1" applyFont="1" applyFill="1" applyBorder="1" applyAlignment="1">
      <alignment horizontal="center" vertical="center"/>
    </xf>
    <xf numFmtId="6" fontId="2" fillId="2" borderId="0" xfId="1" applyNumberFormat="1" applyFont="1" applyFill="1" applyAlignment="1">
      <alignment horizontal="center"/>
    </xf>
    <xf numFmtId="6" fontId="16" fillId="7" borderId="26" xfId="1" applyNumberFormat="1" applyFont="1" applyFill="1" applyBorder="1" applyAlignment="1">
      <alignment horizontal="center" vertical="center"/>
    </xf>
    <xf numFmtId="6" fontId="2" fillId="2" borderId="0" xfId="1" applyNumberFormat="1" applyFont="1" applyFill="1"/>
    <xf numFmtId="0" fontId="11" fillId="2" borderId="0" xfId="1" applyFont="1" applyFill="1" applyAlignment="1">
      <alignment horizontal="right"/>
    </xf>
    <xf numFmtId="0" fontId="18" fillId="6" borderId="39" xfId="1" applyFont="1" applyFill="1" applyBorder="1" applyAlignment="1">
      <alignment horizontal="center" vertical="center"/>
    </xf>
    <xf numFmtId="0" fontId="0" fillId="0" borderId="0" xfId="0" applyAlignment="1">
      <alignment horizontal="center"/>
    </xf>
    <xf numFmtId="0" fontId="23" fillId="0" borderId="0" xfId="0" applyFont="1" applyAlignment="1">
      <alignment horizontal="left" vertical="center" wrapText="1" indent="1"/>
    </xf>
    <xf numFmtId="0" fontId="0" fillId="0" borderId="0" xfId="0" applyAlignment="1">
      <alignment horizontal="left"/>
    </xf>
    <xf numFmtId="14" fontId="0" fillId="0" borderId="0" xfId="0" applyNumberFormat="1" applyAlignment="1">
      <alignment horizontal="center"/>
    </xf>
    <xf numFmtId="4" fontId="2" fillId="2" borderId="0" xfId="1" applyNumberFormat="1" applyFont="1" applyFill="1" applyAlignment="1">
      <alignment horizontal="center"/>
    </xf>
    <xf numFmtId="0" fontId="18" fillId="6" borderId="47" xfId="1" applyFont="1" applyFill="1" applyBorder="1" applyAlignment="1">
      <alignment horizontal="center" vertical="center"/>
    </xf>
    <xf numFmtId="4" fontId="0" fillId="0" borderId="0" xfId="0" applyNumberFormat="1"/>
    <xf numFmtId="165" fontId="0" fillId="0" borderId="0" xfId="0" applyNumberFormat="1"/>
    <xf numFmtId="0" fontId="18" fillId="6" borderId="0" xfId="1" applyFont="1" applyFill="1" applyAlignment="1">
      <alignment horizontal="center" vertical="center"/>
    </xf>
    <xf numFmtId="4" fontId="2" fillId="2" borderId="0" xfId="1" applyNumberFormat="1" applyFont="1" applyFill="1"/>
    <xf numFmtId="166" fontId="16" fillId="7" borderId="48" xfId="1" applyNumberFormat="1" applyFont="1" applyFill="1" applyBorder="1" applyAlignment="1">
      <alignment horizontal="center" vertical="center"/>
    </xf>
    <xf numFmtId="4" fontId="3" fillId="2" borderId="0" xfId="1" applyNumberFormat="1" applyFont="1" applyFill="1"/>
    <xf numFmtId="0" fontId="2" fillId="2" borderId="10" xfId="1" applyFont="1" applyFill="1" applyBorder="1" applyAlignment="1">
      <alignment horizontal="center"/>
    </xf>
    <xf numFmtId="0" fontId="3" fillId="2" borderId="10" xfId="1" applyFont="1" applyFill="1" applyBorder="1" applyAlignment="1">
      <alignment horizontal="center"/>
    </xf>
    <xf numFmtId="15" fontId="2" fillId="2" borderId="0" xfId="1" applyNumberFormat="1" applyFont="1" applyFill="1"/>
    <xf numFmtId="0" fontId="8" fillId="2" borderId="10" xfId="1" applyFont="1" applyFill="1" applyBorder="1" applyAlignment="1">
      <alignment horizontal="center"/>
    </xf>
    <xf numFmtId="4" fontId="8" fillId="2" borderId="0" xfId="1" applyNumberFormat="1" applyFont="1" applyFill="1" applyAlignment="1">
      <alignment horizontal="center"/>
    </xf>
    <xf numFmtId="0" fontId="3" fillId="2" borderId="10" xfId="1" applyFont="1" applyFill="1" applyBorder="1"/>
    <xf numFmtId="165" fontId="2" fillId="2" borderId="0" xfId="1" applyNumberFormat="1" applyFont="1" applyFill="1" applyAlignment="1">
      <alignment horizontal="center"/>
    </xf>
    <xf numFmtId="3" fontId="2" fillId="2" borderId="0" xfId="1" applyNumberFormat="1" applyFont="1" applyFill="1" applyAlignment="1">
      <alignment horizontal="center"/>
    </xf>
    <xf numFmtId="3" fontId="2" fillId="2" borderId="0" xfId="1" applyNumberFormat="1" applyFont="1" applyFill="1"/>
    <xf numFmtId="15" fontId="2" fillId="2" borderId="0" xfId="1" applyNumberFormat="1" applyFont="1" applyFill="1" applyAlignment="1">
      <alignment horizontal="center"/>
    </xf>
    <xf numFmtId="164" fontId="2" fillId="2" borderId="0" xfId="1" applyNumberFormat="1" applyFont="1" applyFill="1"/>
    <xf numFmtId="165" fontId="8" fillId="2" borderId="0" xfId="1" applyNumberFormat="1" applyFont="1" applyFill="1" applyAlignment="1">
      <alignment horizontal="center"/>
    </xf>
    <xf numFmtId="165" fontId="2" fillId="10" borderId="0" xfId="1" applyNumberFormat="1" applyFont="1" applyFill="1" applyAlignment="1">
      <alignment horizontal="center"/>
    </xf>
    <xf numFmtId="3" fontId="2" fillId="10" borderId="10" xfId="1" applyNumberFormat="1" applyFont="1" applyFill="1" applyBorder="1" applyAlignment="1">
      <alignment horizontal="center"/>
    </xf>
    <xf numFmtId="0" fontId="0" fillId="0" borderId="10" xfId="0" applyBorder="1" applyAlignment="1">
      <alignment horizontal="center"/>
    </xf>
    <xf numFmtId="0" fontId="0" fillId="0" borderId="10" xfId="0" applyBorder="1"/>
    <xf numFmtId="0" fontId="0" fillId="10" borderId="0" xfId="0" applyFill="1" applyAlignment="1">
      <alignment horizontal="center"/>
    </xf>
    <xf numFmtId="0" fontId="12" fillId="6" borderId="33" xfId="1" applyFont="1" applyFill="1" applyBorder="1" applyAlignment="1">
      <alignment horizontal="center" vertical="center"/>
    </xf>
    <xf numFmtId="0" fontId="12" fillId="6" borderId="34" xfId="1" applyFont="1" applyFill="1" applyBorder="1" applyAlignment="1">
      <alignment horizontal="center" vertical="center"/>
    </xf>
    <xf numFmtId="0" fontId="12" fillId="6" borderId="35" xfId="1" applyFont="1" applyFill="1" applyBorder="1" applyAlignment="1">
      <alignment horizontal="center" vertical="center"/>
    </xf>
    <xf numFmtId="0" fontId="22" fillId="0" borderId="36" xfId="1" applyFont="1" applyBorder="1" applyAlignment="1">
      <alignment horizontal="center" vertical="center" wrapText="1"/>
    </xf>
    <xf numFmtId="0" fontId="22" fillId="0" borderId="37" xfId="1" applyFont="1" applyBorder="1" applyAlignment="1">
      <alignment horizontal="center" vertical="center" wrapText="1"/>
    </xf>
    <xf numFmtId="0" fontId="22" fillId="0" borderId="38" xfId="1" applyFont="1" applyBorder="1" applyAlignment="1">
      <alignment horizontal="center" vertical="center" wrapText="1"/>
    </xf>
    <xf numFmtId="0" fontId="2" fillId="2" borderId="14" xfId="1" applyFont="1" applyFill="1" applyBorder="1" applyAlignment="1">
      <alignment horizontal="left" vertical="top" wrapText="1"/>
    </xf>
    <xf numFmtId="0" fontId="2" fillId="2" borderId="15" xfId="1" applyFont="1" applyFill="1" applyBorder="1" applyAlignment="1">
      <alignment horizontal="left" vertical="top" wrapText="1"/>
    </xf>
    <xf numFmtId="0" fontId="2" fillId="2" borderId="16" xfId="1" applyFont="1" applyFill="1" applyBorder="1" applyAlignment="1">
      <alignment horizontal="left" vertical="top" wrapText="1"/>
    </xf>
    <xf numFmtId="0" fontId="2" fillId="2" borderId="17" xfId="1" applyFont="1" applyFill="1" applyBorder="1" applyAlignment="1">
      <alignment horizontal="left" vertical="top" wrapText="1"/>
    </xf>
    <xf numFmtId="0" fontId="2" fillId="2" borderId="0" xfId="1" applyFont="1" applyFill="1" applyAlignment="1">
      <alignment horizontal="left" vertical="top" wrapText="1"/>
    </xf>
    <xf numFmtId="0" fontId="2" fillId="2" borderId="18" xfId="1" applyFont="1" applyFill="1" applyBorder="1" applyAlignment="1">
      <alignment horizontal="left" vertical="top" wrapText="1"/>
    </xf>
    <xf numFmtId="0" fontId="2" fillId="2" borderId="19" xfId="1" applyFont="1" applyFill="1" applyBorder="1" applyAlignment="1">
      <alignment horizontal="left" vertical="top" wrapText="1"/>
    </xf>
    <xf numFmtId="0" fontId="2" fillId="2" borderId="12" xfId="1" applyFont="1" applyFill="1" applyBorder="1" applyAlignment="1">
      <alignment horizontal="left" vertical="top" wrapText="1"/>
    </xf>
    <xf numFmtId="0" fontId="2" fillId="2" borderId="20" xfId="1" applyFont="1" applyFill="1" applyBorder="1" applyAlignment="1">
      <alignment horizontal="left" vertical="top" wrapText="1"/>
    </xf>
    <xf numFmtId="0" fontId="6" fillId="4" borderId="12" xfId="1" applyFont="1" applyFill="1" applyBorder="1" applyAlignment="1">
      <alignment horizontal="center" vertical="center"/>
    </xf>
    <xf numFmtId="0" fontId="6" fillId="4" borderId="13" xfId="1" applyFont="1" applyFill="1" applyBorder="1" applyAlignment="1">
      <alignment horizontal="center" vertical="center"/>
    </xf>
    <xf numFmtId="0" fontId="12" fillId="6" borderId="22" xfId="0" applyFont="1" applyFill="1" applyBorder="1" applyAlignment="1">
      <alignment horizontal="center" vertical="center"/>
    </xf>
    <xf numFmtId="0" fontId="12" fillId="6" borderId="23" xfId="0" applyFont="1" applyFill="1" applyBorder="1" applyAlignment="1">
      <alignment horizontal="center" vertical="center"/>
    </xf>
    <xf numFmtId="0" fontId="12" fillId="6" borderId="24" xfId="0" applyFont="1" applyFill="1" applyBorder="1" applyAlignment="1">
      <alignment horizontal="center" vertical="center"/>
    </xf>
    <xf numFmtId="0" fontId="14" fillId="2" borderId="27" xfId="0" quotePrefix="1" applyFont="1" applyFill="1" applyBorder="1" applyAlignment="1">
      <alignment horizontal="left" vertical="center" wrapText="1"/>
    </xf>
    <xf numFmtId="0" fontId="14" fillId="2" borderId="28" xfId="0" quotePrefix="1" applyFont="1" applyFill="1" applyBorder="1" applyAlignment="1">
      <alignment horizontal="left" vertical="center" wrapText="1"/>
    </xf>
    <xf numFmtId="0" fontId="14" fillId="2" borderId="29" xfId="0" quotePrefix="1" applyFont="1" applyFill="1" applyBorder="1" applyAlignment="1">
      <alignment horizontal="left" vertical="center" wrapText="1"/>
    </xf>
    <xf numFmtId="2" fontId="14" fillId="2" borderId="30" xfId="0" quotePrefix="1" applyNumberFormat="1" applyFont="1" applyFill="1" applyBorder="1" applyAlignment="1">
      <alignment horizontal="left" vertical="center" wrapText="1"/>
    </xf>
    <xf numFmtId="2" fontId="14" fillId="2" borderId="31" xfId="0" quotePrefix="1" applyNumberFormat="1" applyFont="1" applyFill="1" applyBorder="1" applyAlignment="1">
      <alignment horizontal="left" vertical="center" wrapText="1"/>
    </xf>
    <xf numFmtId="2" fontId="14" fillId="2" borderId="32" xfId="0" quotePrefix="1" applyNumberFormat="1" applyFont="1" applyFill="1" applyBorder="1" applyAlignment="1">
      <alignment horizontal="left" vertical="center" wrapText="1"/>
    </xf>
    <xf numFmtId="0" fontId="14" fillId="2" borderId="30" xfId="0" quotePrefix="1" applyFont="1" applyFill="1" applyBorder="1" applyAlignment="1">
      <alignment horizontal="left" vertical="center" wrapText="1"/>
    </xf>
    <xf numFmtId="0" fontId="14" fillId="2" borderId="31" xfId="0" quotePrefix="1" applyFont="1" applyFill="1" applyBorder="1" applyAlignment="1">
      <alignment horizontal="left" vertical="center" wrapText="1"/>
    </xf>
    <xf numFmtId="0" fontId="14" fillId="2" borderId="32" xfId="0" quotePrefix="1" applyFont="1" applyFill="1" applyBorder="1" applyAlignment="1">
      <alignment horizontal="left" vertical="center" wrapText="1"/>
    </xf>
    <xf numFmtId="0" fontId="4" fillId="3" borderId="0" xfId="1" applyFont="1" applyFill="1" applyAlignment="1">
      <alignment horizontal="center" vertical="center"/>
    </xf>
    <xf numFmtId="0" fontId="6" fillId="4" borderId="0" xfId="1" applyFont="1" applyFill="1" applyAlignment="1">
      <alignment horizontal="center" vertical="center"/>
    </xf>
    <xf numFmtId="0" fontId="6" fillId="5" borderId="1" xfId="1" applyFont="1" applyFill="1" applyBorder="1" applyAlignment="1">
      <alignment horizontal="center" vertical="center"/>
    </xf>
    <xf numFmtId="0" fontId="6" fillId="5" borderId="2" xfId="1" applyFont="1" applyFill="1" applyBorder="1" applyAlignment="1">
      <alignment horizontal="center" vertical="center"/>
    </xf>
    <xf numFmtId="0" fontId="6" fillId="5" borderId="3" xfId="1" applyFont="1" applyFill="1" applyBorder="1" applyAlignment="1">
      <alignment horizontal="center" vertical="center"/>
    </xf>
    <xf numFmtId="0" fontId="7" fillId="0" borderId="1" xfId="1" applyFont="1" applyBorder="1" applyAlignment="1">
      <alignment horizontal="center" vertical="center"/>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6" fillId="5" borderId="4" xfId="1" applyFont="1" applyFill="1" applyBorder="1" applyAlignment="1">
      <alignment horizontal="center" vertical="center"/>
    </xf>
    <xf numFmtId="0" fontId="6" fillId="5" borderId="5" xfId="1" applyFont="1" applyFill="1" applyBorder="1" applyAlignment="1">
      <alignment horizontal="center" vertical="center"/>
    </xf>
    <xf numFmtId="0" fontId="6" fillId="5" borderId="6" xfId="1" applyFont="1" applyFill="1" applyBorder="1" applyAlignment="1">
      <alignment horizontal="center" vertical="center"/>
    </xf>
    <xf numFmtId="3" fontId="12" fillId="6" borderId="22" xfId="0" applyNumberFormat="1" applyFont="1" applyFill="1" applyBorder="1" applyAlignment="1">
      <alignment horizontal="center" vertical="center"/>
    </xf>
    <xf numFmtId="3" fontId="12" fillId="6" borderId="23" xfId="0" applyNumberFormat="1" applyFont="1" applyFill="1" applyBorder="1" applyAlignment="1">
      <alignment horizontal="center" vertical="center"/>
    </xf>
    <xf numFmtId="3" fontId="12" fillId="6" borderId="24" xfId="0" applyNumberFormat="1" applyFont="1" applyFill="1" applyBorder="1" applyAlignment="1">
      <alignment horizontal="center" vertical="center"/>
    </xf>
    <xf numFmtId="3" fontId="12" fillId="6" borderId="22" xfId="0" applyNumberFormat="1" applyFont="1" applyFill="1" applyBorder="1" applyAlignment="1">
      <alignment horizontal="center" vertical="center" wrapText="1"/>
    </xf>
    <xf numFmtId="3" fontId="12" fillId="6" borderId="24" xfId="0" applyNumberFormat="1" applyFont="1" applyFill="1" applyBorder="1" applyAlignment="1">
      <alignment horizontal="center" vertical="center" wrapText="1"/>
    </xf>
    <xf numFmtId="0" fontId="22" fillId="0" borderId="42" xfId="1" applyFont="1" applyBorder="1" applyAlignment="1">
      <alignment horizontal="center" vertical="center" wrapText="1"/>
    </xf>
    <xf numFmtId="0" fontId="22" fillId="0" borderId="43" xfId="1" applyFont="1" applyBorder="1" applyAlignment="1">
      <alignment horizontal="center" vertical="center" wrapText="1"/>
    </xf>
    <xf numFmtId="0" fontId="22" fillId="0" borderId="40" xfId="1" applyFont="1" applyBorder="1" applyAlignment="1">
      <alignment horizontal="center" vertical="center" wrapText="1"/>
    </xf>
    <xf numFmtId="0" fontId="22" fillId="0" borderId="41" xfId="1" applyFont="1" applyBorder="1" applyAlignment="1">
      <alignment horizontal="center" vertical="center" wrapText="1"/>
    </xf>
    <xf numFmtId="0" fontId="22" fillId="0" borderId="44" xfId="1" applyFont="1" applyBorder="1" applyAlignment="1">
      <alignment horizontal="center" vertical="center" wrapText="1"/>
    </xf>
    <xf numFmtId="0" fontId="22" fillId="0" borderId="45" xfId="1" applyFont="1" applyBorder="1" applyAlignment="1">
      <alignment horizontal="center" vertical="center" wrapText="1"/>
    </xf>
    <xf numFmtId="0" fontId="2" fillId="2" borderId="0" xfId="1" applyFont="1" applyFill="1" applyAlignment="1">
      <alignment horizontal="center"/>
    </xf>
    <xf numFmtId="4" fontId="2" fillId="2" borderId="0" xfId="1" applyNumberFormat="1" applyFont="1" applyFill="1" applyAlignment="1">
      <alignment horizontal="center"/>
    </xf>
    <xf numFmtId="3" fontId="12" fillId="6" borderId="33" xfId="0" applyNumberFormat="1" applyFont="1" applyFill="1" applyBorder="1" applyAlignment="1">
      <alignment horizontal="center" vertical="center"/>
    </xf>
    <xf numFmtId="3" fontId="12" fillId="6" borderId="35" xfId="0" applyNumberFormat="1" applyFont="1" applyFill="1" applyBorder="1" applyAlignment="1">
      <alignment horizontal="center" vertical="center"/>
    </xf>
    <xf numFmtId="0" fontId="2" fillId="2" borderId="46" xfId="1" applyFont="1" applyFill="1" applyBorder="1" applyAlignment="1">
      <alignment horizontal="center"/>
    </xf>
    <xf numFmtId="4" fontId="2" fillId="2" borderId="46" xfId="1" applyNumberFormat="1" applyFont="1" applyFill="1" applyBorder="1" applyAlignment="1">
      <alignment horizontal="center"/>
    </xf>
    <xf numFmtId="0" fontId="22" fillId="0" borderId="36" xfId="1" applyFont="1" applyBorder="1" applyAlignment="1">
      <alignment horizontal="center" vertical="center"/>
    </xf>
    <xf numFmtId="0" fontId="22" fillId="0" borderId="37" xfId="1" applyFont="1" applyBorder="1" applyAlignment="1">
      <alignment horizontal="center" vertical="center"/>
    </xf>
    <xf numFmtId="0" fontId="22" fillId="0" borderId="38" xfId="1" applyFont="1" applyBorder="1" applyAlignment="1">
      <alignment horizontal="center" vertical="center"/>
    </xf>
    <xf numFmtId="3" fontId="12" fillId="6" borderId="34" xfId="0" applyNumberFormat="1" applyFont="1" applyFill="1" applyBorder="1" applyAlignment="1">
      <alignment horizontal="center" vertical="center"/>
    </xf>
    <xf numFmtId="6" fontId="2" fillId="2" borderId="0" xfId="1" applyNumberFormat="1" applyFont="1" applyFill="1" applyAlignment="1">
      <alignment horizontal="center"/>
    </xf>
    <xf numFmtId="165" fontId="2" fillId="2" borderId="0" xfId="1" applyNumberFormat="1" applyFont="1" applyFill="1"/>
  </cellXfs>
  <cellStyles count="3">
    <cellStyle name="Hyperlink 2" xfId="2" xr:uid="{1AF7E4C4-EC0E-494E-9CEC-E1182DCBB2EA}"/>
    <cellStyle name="Normal" xfId="0" builtinId="0"/>
    <cellStyle name="Normal 3" xfId="1" xr:uid="{082A8BF0-B9F8-4C23-8A0E-A5979CB2BB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equitymethods.com/about-us/"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22412</xdr:colOff>
      <xdr:row>4</xdr:row>
      <xdr:rowOff>89647</xdr:rowOff>
    </xdr:from>
    <xdr:to>
      <xdr:col>8</xdr:col>
      <xdr:colOff>25400</xdr:colOff>
      <xdr:row>10</xdr:row>
      <xdr:rowOff>135579</xdr:rowOff>
    </xdr:to>
    <xdr:pic>
      <xdr:nvPicPr>
        <xdr:cNvPr id="2" name="Picture 1">
          <a:extLst>
            <a:ext uri="{FF2B5EF4-FFF2-40B4-BE49-F238E27FC236}">
              <a16:creationId xmlns:a16="http://schemas.microsoft.com/office/drawing/2014/main" id="{70CAA104-6A13-4706-B132-326ECF3AFAE6}"/>
            </a:ext>
          </a:extLst>
        </xdr:cNvPr>
        <xdr:cNvPicPr>
          <a:picLocks noChangeAspect="1"/>
        </xdr:cNvPicPr>
      </xdr:nvPicPr>
      <xdr:blipFill>
        <a:blip xmlns:r="http://schemas.openxmlformats.org/officeDocument/2006/relationships" r:embed="rId1"/>
        <a:stretch>
          <a:fillRect/>
        </a:stretch>
      </xdr:blipFill>
      <xdr:spPr>
        <a:xfrm>
          <a:off x="254187" y="1238997"/>
          <a:ext cx="6829238" cy="1706457"/>
        </a:xfrm>
        <a:prstGeom prst="rect">
          <a:avLst/>
        </a:prstGeom>
      </xdr:spPr>
    </xdr:pic>
    <xdr:clientData/>
  </xdr:twoCellAnchor>
  <xdr:twoCellAnchor editAs="oneCell">
    <xdr:from>
      <xdr:col>9</xdr:col>
      <xdr:colOff>46943</xdr:colOff>
      <xdr:row>8</xdr:row>
      <xdr:rowOff>9070</xdr:rowOff>
    </xdr:from>
    <xdr:to>
      <xdr:col>12</xdr:col>
      <xdr:colOff>10884</xdr:colOff>
      <xdr:row>9</xdr:row>
      <xdr:rowOff>225647</xdr:rowOff>
    </xdr:to>
    <xdr:pic>
      <xdr:nvPicPr>
        <xdr:cNvPr id="3" name="Picture 2">
          <a:hlinkClick xmlns:r="http://schemas.openxmlformats.org/officeDocument/2006/relationships" r:id="rId2"/>
          <a:extLst>
            <a:ext uri="{FF2B5EF4-FFF2-40B4-BE49-F238E27FC236}">
              <a16:creationId xmlns:a16="http://schemas.microsoft.com/office/drawing/2014/main" id="{F2DE2836-FCCA-4582-B29C-5943C10D35E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851093" y="2269670"/>
          <a:ext cx="2037216" cy="48962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B4402C-9865-4B0B-BDBC-D40D7CFA453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30640-0FD0-46CD-A5F9-5EF7C2670D5D}">
  <sheetPr codeName="Sheet1">
    <tabColor theme="4" tint="0.79998168889431442"/>
  </sheetPr>
  <dimension ref="A1:GA444"/>
  <sheetViews>
    <sheetView tabSelected="1" zoomScale="55" zoomScaleNormal="55" workbookViewId="0"/>
  </sheetViews>
  <sheetFormatPr defaultColWidth="4.703125" defaultRowHeight="14.4" x14ac:dyDescent="0.3"/>
  <cols>
    <col min="1" max="1" width="1.8203125" style="1" customWidth="1"/>
    <col min="2" max="4" width="6.64453125" style="13" customWidth="1"/>
    <col min="5" max="5" width="16.234375" style="13" customWidth="1"/>
    <col min="6" max="6" width="6.64453125" style="13" customWidth="1"/>
    <col min="7" max="9" width="5.52734375" style="13" customWidth="1"/>
    <col min="10" max="16" width="5.52734375" style="1" customWidth="1"/>
    <col min="17" max="17" width="7.1171875" style="1" customWidth="1"/>
    <col min="18" max="18" width="6.5859375" style="1" customWidth="1"/>
    <col min="19" max="21" width="5.52734375" style="1" customWidth="1"/>
    <col min="22" max="22" width="7.05859375" style="1" customWidth="1"/>
    <col min="23" max="23" width="12.703125" style="1" customWidth="1"/>
    <col min="24" max="24" width="6.234375" style="1" customWidth="1"/>
    <col min="25" max="26" width="5.52734375" style="1" customWidth="1"/>
    <col min="27" max="27" width="5.76171875" style="1" bestFit="1" customWidth="1"/>
    <col min="28" max="28" width="5.9375" style="1" bestFit="1" customWidth="1"/>
    <col min="29" max="29" width="5.64453125" style="1" bestFit="1" customWidth="1"/>
    <col min="30" max="30" width="5.87890625" style="1" bestFit="1" customWidth="1"/>
    <col min="31" max="31" width="5.52734375" style="1" customWidth="1"/>
    <col min="32" max="32" width="7.87890625" style="1" customWidth="1"/>
    <col min="33" max="125" width="5.52734375" style="1" customWidth="1"/>
    <col min="126" max="139" width="5.52734375" style="4" customWidth="1"/>
    <col min="140" max="2406" width="4.703125" style="4"/>
    <col min="2407" max="2407" width="5.76171875" style="4" customWidth="1"/>
    <col min="2408" max="2408" width="4.703125" style="4"/>
    <col min="2409" max="2409" width="6.17578125" style="4" customWidth="1"/>
    <col min="2410" max="2410" width="5.76171875" style="4" customWidth="1"/>
    <col min="2411" max="16384" width="4.703125" style="4"/>
  </cols>
  <sheetData>
    <row r="1" spans="2:125" ht="14.7" customHeight="1" x14ac:dyDescent="0.3">
      <c r="B1" s="1"/>
      <c r="C1" s="1"/>
      <c r="D1" s="1"/>
      <c r="E1" s="1"/>
      <c r="F1" s="1"/>
      <c r="G1" s="1"/>
      <c r="H1" s="1"/>
      <c r="I1" s="1"/>
      <c r="AC1" s="2"/>
      <c r="AD1" s="2"/>
      <c r="AE1" s="2"/>
      <c r="AF1" s="3"/>
      <c r="AG1" s="3"/>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row>
    <row r="2" spans="2:125" ht="33.450000000000003" customHeight="1" x14ac:dyDescent="0.3">
      <c r="B2" s="113" t="s">
        <v>0</v>
      </c>
      <c r="C2" s="113"/>
      <c r="D2" s="113"/>
      <c r="E2" s="113"/>
      <c r="F2" s="113"/>
      <c r="G2" s="113"/>
      <c r="H2" s="113"/>
      <c r="I2" s="113"/>
      <c r="J2" s="113"/>
      <c r="K2" s="113"/>
      <c r="L2" s="113"/>
      <c r="U2" s="5"/>
      <c r="V2" s="5"/>
      <c r="AD2" s="5"/>
      <c r="AE2" s="5"/>
      <c r="AF2" s="5"/>
      <c r="AG2" s="5"/>
      <c r="AH2" s="5"/>
      <c r="AI2" s="5"/>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row>
    <row r="3" spans="2:125" ht="21.6" customHeight="1" x14ac:dyDescent="0.3">
      <c r="B3" s="1"/>
      <c r="C3" s="1"/>
      <c r="D3" s="1"/>
      <c r="E3" s="1"/>
      <c r="F3" s="1"/>
      <c r="G3" s="1"/>
      <c r="H3" s="1"/>
      <c r="I3" s="1"/>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row>
    <row r="4" spans="2:125" ht="21.6" customHeight="1" x14ac:dyDescent="0.3">
      <c r="B4" s="114" t="s">
        <v>1</v>
      </c>
      <c r="C4" s="114"/>
      <c r="D4" s="114"/>
      <c r="E4" s="114"/>
      <c r="F4" s="114"/>
      <c r="G4" s="114"/>
      <c r="H4" s="114"/>
      <c r="I4" s="1"/>
      <c r="J4" s="115" t="s">
        <v>2</v>
      </c>
      <c r="K4" s="116"/>
      <c r="L4" s="117"/>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row>
    <row r="5" spans="2:125" ht="21.6" customHeight="1" x14ac:dyDescent="0.3">
      <c r="B5" s="1"/>
      <c r="C5" s="1"/>
      <c r="D5" s="1"/>
      <c r="E5" s="1"/>
      <c r="F5" s="1"/>
      <c r="G5" s="1"/>
      <c r="H5" s="1"/>
      <c r="I5" s="1"/>
      <c r="J5" s="118" t="s">
        <v>3</v>
      </c>
      <c r="K5" s="119"/>
      <c r="L5" s="120"/>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row>
    <row r="6" spans="2:125" ht="21.6" customHeight="1" x14ac:dyDescent="0.3">
      <c r="B6" s="1"/>
      <c r="C6" s="1"/>
      <c r="D6" s="1"/>
      <c r="E6" s="1"/>
      <c r="F6" s="1"/>
      <c r="G6" s="1"/>
      <c r="H6" s="1"/>
      <c r="I6" s="1"/>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row>
    <row r="7" spans="2:125" ht="21.6" customHeight="1" x14ac:dyDescent="0.3">
      <c r="B7" s="1"/>
      <c r="C7" s="1"/>
      <c r="D7" s="1"/>
      <c r="E7" s="1"/>
      <c r="F7" s="1"/>
      <c r="G7" s="1"/>
      <c r="H7" s="1"/>
      <c r="I7" s="1"/>
      <c r="J7" s="121" t="s">
        <v>4</v>
      </c>
      <c r="K7" s="122"/>
      <c r="L7" s="123"/>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2:125" ht="21.6" customHeight="1" x14ac:dyDescent="0.3">
      <c r="B8" s="1"/>
      <c r="C8" s="1"/>
      <c r="D8" s="1"/>
      <c r="E8" s="1"/>
      <c r="F8" s="1"/>
      <c r="G8" s="1"/>
      <c r="H8" s="1"/>
      <c r="I8" s="1"/>
      <c r="J8" s="6"/>
      <c r="L8" s="7"/>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row>
    <row r="9" spans="2:125" ht="21.6" customHeight="1" x14ac:dyDescent="0.3">
      <c r="B9" s="1"/>
      <c r="C9" s="1"/>
      <c r="D9" s="1"/>
      <c r="E9" s="1"/>
      <c r="F9" s="1"/>
      <c r="G9" s="1"/>
      <c r="H9" s="1"/>
      <c r="I9" s="1"/>
      <c r="J9" s="6"/>
      <c r="L9" s="7"/>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row>
    <row r="10" spans="2:125" ht="21.6" customHeight="1" x14ac:dyDescent="0.3">
      <c r="B10" s="1"/>
      <c r="C10" s="1"/>
      <c r="D10" s="1"/>
      <c r="E10" s="1"/>
      <c r="F10" s="1"/>
      <c r="G10" s="1"/>
      <c r="H10" s="1"/>
      <c r="I10" s="1"/>
      <c r="J10" s="6"/>
      <c r="L10" s="7"/>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2:125" ht="21.6" customHeight="1" x14ac:dyDescent="0.3">
      <c r="B11" s="1"/>
      <c r="C11" s="1"/>
      <c r="D11" s="1"/>
      <c r="E11" s="1"/>
      <c r="F11" s="1"/>
      <c r="G11" s="1"/>
      <c r="H11" s="1"/>
      <c r="I11" s="1"/>
      <c r="J11" s="8"/>
      <c r="K11" s="9"/>
      <c r="L11" s="10"/>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2:125" ht="21.6" customHeight="1" x14ac:dyDescent="0.3">
      <c r="B12" s="1"/>
      <c r="C12" s="1"/>
      <c r="D12" s="1"/>
      <c r="E12" s="1"/>
      <c r="F12" s="1"/>
      <c r="G12" s="1"/>
      <c r="H12" s="1"/>
      <c r="I12" s="1"/>
      <c r="N12" s="4"/>
      <c r="R12" s="4"/>
      <c r="S12" s="4"/>
      <c r="T12" s="4"/>
      <c r="U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2:125" ht="21.6" customHeight="1" x14ac:dyDescent="0.3">
      <c r="B13" s="99" t="s">
        <v>5</v>
      </c>
      <c r="C13" s="99"/>
      <c r="D13" s="99"/>
      <c r="E13" s="99"/>
      <c r="F13" s="99"/>
      <c r="G13" s="99"/>
      <c r="H13" s="99"/>
      <c r="I13" s="99"/>
      <c r="J13" s="99"/>
      <c r="K13" s="99"/>
      <c r="L13" s="100"/>
      <c r="AD13" s="2"/>
      <c r="AE13" s="2"/>
      <c r="AF13" s="3"/>
      <c r="AG13" s="3"/>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2:125" ht="25.05" customHeight="1" x14ac:dyDescent="0.3">
      <c r="B14" s="90" t="s">
        <v>6</v>
      </c>
      <c r="C14" s="91"/>
      <c r="D14" s="91"/>
      <c r="E14" s="91"/>
      <c r="F14" s="91"/>
      <c r="G14" s="91"/>
      <c r="H14" s="91"/>
      <c r="I14" s="91"/>
      <c r="J14" s="91"/>
      <c r="K14" s="91"/>
      <c r="L14" s="92"/>
      <c r="U14" s="4"/>
      <c r="X14" s="11"/>
      <c r="Y14" s="11"/>
      <c r="Z14" s="11"/>
      <c r="AA14" s="11"/>
      <c r="AB14" s="11"/>
      <c r="AC14" s="11"/>
      <c r="AD14" s="2"/>
      <c r="AE14" s="2"/>
      <c r="AF14" s="3"/>
      <c r="AG14" s="3"/>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2:125" ht="25.2" customHeight="1" x14ac:dyDescent="0.3">
      <c r="B15" s="93"/>
      <c r="C15" s="94"/>
      <c r="D15" s="94"/>
      <c r="E15" s="94"/>
      <c r="F15" s="94"/>
      <c r="G15" s="94"/>
      <c r="H15" s="94"/>
      <c r="I15" s="94"/>
      <c r="J15" s="94"/>
      <c r="K15" s="94"/>
      <c r="L15" s="95"/>
      <c r="U15" s="4"/>
      <c r="X15" s="11"/>
      <c r="Y15" s="11"/>
      <c r="Z15" s="11"/>
      <c r="AA15" s="11"/>
      <c r="AB15" s="11"/>
      <c r="AC15" s="11"/>
      <c r="AD15" s="2"/>
      <c r="AE15" s="2"/>
      <c r="AF15" s="3"/>
      <c r="AG15" s="3"/>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2:125" ht="25.2" customHeight="1" x14ac:dyDescent="0.3">
      <c r="B16" s="93"/>
      <c r="C16" s="94"/>
      <c r="D16" s="94"/>
      <c r="E16" s="94"/>
      <c r="F16" s="94"/>
      <c r="G16" s="94"/>
      <c r="H16" s="94"/>
      <c r="I16" s="94"/>
      <c r="J16" s="94"/>
      <c r="K16" s="94"/>
      <c r="L16" s="95"/>
      <c r="U16" s="4"/>
      <c r="X16" s="11"/>
      <c r="Y16" s="11"/>
      <c r="Z16" s="11"/>
      <c r="AA16" s="11"/>
      <c r="AB16" s="11"/>
      <c r="AC16" s="11"/>
      <c r="AD16" s="2"/>
      <c r="AE16" s="2"/>
      <c r="AF16" s="3"/>
      <c r="AG16" s="3"/>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2:125" x14ac:dyDescent="0.3">
      <c r="B17" s="93"/>
      <c r="C17" s="94"/>
      <c r="D17" s="94"/>
      <c r="E17" s="94"/>
      <c r="F17" s="94"/>
      <c r="G17" s="94"/>
      <c r="H17" s="94"/>
      <c r="I17" s="94"/>
      <c r="J17" s="94"/>
      <c r="K17" s="94"/>
      <c r="L17" s="95"/>
      <c r="P17" s="13"/>
      <c r="U17" s="4"/>
      <c r="W17" s="14"/>
      <c r="X17" s="4"/>
      <c r="Y17" s="4"/>
      <c r="Z17" s="4"/>
      <c r="AA17" s="4"/>
      <c r="AB17" s="4"/>
      <c r="AC17" s="4"/>
      <c r="AD17" s="2"/>
      <c r="AE17" s="2"/>
      <c r="AF17" s="3"/>
      <c r="AG17" s="3"/>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2:125" ht="7.5" customHeight="1" x14ac:dyDescent="0.3">
      <c r="B18" s="96"/>
      <c r="C18" s="97"/>
      <c r="D18" s="97"/>
      <c r="E18" s="97"/>
      <c r="F18" s="97"/>
      <c r="G18" s="97"/>
      <c r="H18" s="97"/>
      <c r="I18" s="97"/>
      <c r="J18" s="97"/>
      <c r="K18" s="97"/>
      <c r="L18" s="98"/>
      <c r="X18" s="1" t="s">
        <v>7</v>
      </c>
      <c r="AC18" s="2"/>
      <c r="AD18" s="2"/>
      <c r="AE18" s="2"/>
      <c r="AF18" s="3"/>
      <c r="AG18" s="3"/>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2:125" ht="7.5" customHeight="1" x14ac:dyDescent="0.3">
      <c r="B19" s="12"/>
      <c r="C19" s="12"/>
      <c r="D19" s="12"/>
      <c r="E19" s="12"/>
      <c r="F19" s="12"/>
      <c r="G19" s="12"/>
      <c r="H19" s="12"/>
      <c r="I19" s="12"/>
      <c r="J19" s="12"/>
      <c r="K19" s="12"/>
      <c r="L19" s="12"/>
      <c r="AC19" s="2"/>
      <c r="AD19" s="2"/>
      <c r="AE19" s="2"/>
      <c r="AF19" s="3"/>
      <c r="AG19" s="3"/>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2:125" ht="23.25" customHeight="1" x14ac:dyDescent="0.3">
      <c r="B20" s="15"/>
      <c r="C20" s="1"/>
      <c r="D20" s="1"/>
      <c r="E20" s="1"/>
      <c r="F20" s="1"/>
      <c r="G20" s="1"/>
      <c r="H20" s="1"/>
      <c r="I20" s="1"/>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2:125" ht="23.25" customHeight="1" x14ac:dyDescent="0.3">
      <c r="B21" s="99" t="s">
        <v>8</v>
      </c>
      <c r="C21" s="99"/>
      <c r="D21" s="99"/>
      <c r="E21" s="99"/>
      <c r="F21" s="99"/>
      <c r="G21" s="99"/>
      <c r="H21" s="99"/>
      <c r="I21" s="99"/>
      <c r="J21" s="99"/>
      <c r="K21" s="99"/>
      <c r="L21" s="100"/>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2:125" ht="15" customHeight="1" x14ac:dyDescent="0.3">
      <c r="B22" s="15"/>
      <c r="C22" s="1"/>
      <c r="D22" s="1"/>
      <c r="E22" s="1"/>
      <c r="F22" s="1"/>
      <c r="G22" s="1"/>
      <c r="H22" s="1"/>
      <c r="I22" s="1"/>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row>
    <row r="23" spans="2:125" ht="14.7" customHeight="1" x14ac:dyDescent="0.3">
      <c r="B23" s="16" t="s">
        <v>9</v>
      </c>
      <c r="M23" s="4"/>
      <c r="N23" s="4"/>
      <c r="O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row>
    <row r="24" spans="2:125" ht="14.7" customHeight="1" x14ac:dyDescent="0.3">
      <c r="B24" s="16" t="s">
        <v>10</v>
      </c>
      <c r="M24" s="4"/>
      <c r="N24" s="4"/>
      <c r="O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row>
    <row r="25" spans="2:125" ht="14.7" customHeight="1" x14ac:dyDescent="0.3">
      <c r="B25" s="16" t="s">
        <v>11</v>
      </c>
      <c r="M25" s="4"/>
      <c r="N25" s="4"/>
      <c r="O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row>
    <row r="26" spans="2:125" ht="14.7" customHeight="1" thickBot="1" x14ac:dyDescent="0.35">
      <c r="B26" s="16"/>
      <c r="G26" s="17"/>
      <c r="H26" s="17"/>
      <c r="M26" s="4"/>
      <c r="N26" s="4"/>
      <c r="O26" s="4"/>
      <c r="AD26" s="18"/>
      <c r="AF26" s="18"/>
      <c r="AH26" s="18"/>
      <c r="AJ26" s="18"/>
      <c r="AL26" s="18"/>
      <c r="AM26" s="4"/>
      <c r="AN26" s="4"/>
      <c r="AO26" s="4"/>
      <c r="AP26" s="4"/>
      <c r="AR26" s="18"/>
      <c r="AT26" s="18"/>
      <c r="AV26" s="18"/>
      <c r="AX26" s="18"/>
      <c r="AZ26" s="18"/>
      <c r="BB26" s="18"/>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2:125" ht="28.5" customHeight="1" thickTop="1" thickBot="1" x14ac:dyDescent="0.35">
      <c r="B27" s="19" t="s">
        <v>12</v>
      </c>
      <c r="C27" s="20" t="s">
        <v>13</v>
      </c>
      <c r="D27" s="19" t="s">
        <v>14</v>
      </c>
      <c r="E27" s="21" t="s">
        <v>15</v>
      </c>
      <c r="F27" s="22"/>
      <c r="G27" s="101" t="s">
        <v>16</v>
      </c>
      <c r="H27" s="102"/>
      <c r="I27" s="102"/>
      <c r="J27" s="102"/>
      <c r="K27" s="102"/>
      <c r="L27" s="102"/>
      <c r="M27" s="102"/>
      <c r="N27" s="102"/>
      <c r="O27" s="102"/>
      <c r="P27" s="102"/>
      <c r="Q27" s="102"/>
      <c r="R27" s="102"/>
      <c r="S27" s="102"/>
      <c r="T27" s="103"/>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2:125" ht="50.55" customHeight="1" thickTop="1" x14ac:dyDescent="0.3">
      <c r="B28" s="23" t="s">
        <v>17</v>
      </c>
      <c r="C28" s="24" t="s">
        <v>18</v>
      </c>
      <c r="D28" s="25">
        <v>50</v>
      </c>
      <c r="E28" s="26">
        <f>ROUND(AVERAGE(_xlfn.ANCHORARRAY(Breeds!L3)),2)</f>
        <v>50.98</v>
      </c>
      <c r="F28" s="22"/>
      <c r="G28" s="104" t="s">
        <v>19</v>
      </c>
      <c r="H28" s="105"/>
      <c r="I28" s="105"/>
      <c r="J28" s="105"/>
      <c r="K28" s="105"/>
      <c r="L28" s="105"/>
      <c r="M28" s="105"/>
      <c r="N28" s="105"/>
      <c r="O28" s="105"/>
      <c r="P28" s="105"/>
      <c r="Q28" s="105"/>
      <c r="R28" s="105"/>
      <c r="S28" s="105"/>
      <c r="T28" s="106"/>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2:125" ht="50.55" customHeight="1" x14ac:dyDescent="0.3">
      <c r="B29" s="23" t="s">
        <v>20</v>
      </c>
      <c r="C29" s="24" t="s">
        <v>18</v>
      </c>
      <c r="D29" s="25">
        <v>80</v>
      </c>
      <c r="E29" s="26" t="str">
        <f>'Pet Data'!N2</f>
        <v>Jason Webber</v>
      </c>
      <c r="F29" s="22"/>
      <c r="G29" s="107" t="s">
        <v>21</v>
      </c>
      <c r="H29" s="108"/>
      <c r="I29" s="108"/>
      <c r="J29" s="108"/>
      <c r="K29" s="108"/>
      <c r="L29" s="108"/>
      <c r="M29" s="108"/>
      <c r="N29" s="108"/>
      <c r="O29" s="108"/>
      <c r="P29" s="108"/>
      <c r="Q29" s="108"/>
      <c r="R29" s="108"/>
      <c r="S29" s="108"/>
      <c r="T29" s="109"/>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2:125" ht="50.55" customHeight="1" x14ac:dyDescent="0.3">
      <c r="B30" s="23" t="s">
        <v>22</v>
      </c>
      <c r="C30" s="27">
        <v>3</v>
      </c>
      <c r="D30" s="25">
        <v>120</v>
      </c>
      <c r="E30" s="28" t="str">
        <f>'B3'!G6</f>
        <v>Samoyed</v>
      </c>
      <c r="F30" s="22"/>
      <c r="G30" s="110" t="s">
        <v>23</v>
      </c>
      <c r="H30" s="111"/>
      <c r="I30" s="111"/>
      <c r="J30" s="111"/>
      <c r="K30" s="111"/>
      <c r="L30" s="111"/>
      <c r="M30" s="111"/>
      <c r="N30" s="111"/>
      <c r="O30" s="111"/>
      <c r="P30" s="111"/>
      <c r="Q30" s="111"/>
      <c r="R30" s="111"/>
      <c r="S30" s="111"/>
      <c r="T30" s="112"/>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2:125" ht="23.25" customHeight="1" x14ac:dyDescent="0.3">
      <c r="B31" s="15"/>
      <c r="C31" s="1"/>
      <c r="D31" s="1"/>
      <c r="E31" s="1"/>
      <c r="F31" s="1"/>
      <c r="G31" s="1"/>
      <c r="H31" s="1"/>
      <c r="I31" s="1"/>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2:125" ht="24.6" x14ac:dyDescent="0.3">
      <c r="B32" s="29" t="s">
        <v>16</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M32" s="4"/>
      <c r="AP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spans="2:125" ht="19.95" customHeight="1" thickBot="1" x14ac:dyDescent="0.5">
      <c r="B33" s="31"/>
      <c r="C33" s="31"/>
      <c r="D33" s="31"/>
      <c r="E33" s="31"/>
      <c r="F33" s="31"/>
      <c r="G33" s="31"/>
      <c r="H33" s="31"/>
      <c r="I33" s="31"/>
      <c r="J33" s="31"/>
      <c r="K33" s="31"/>
      <c r="L33" s="31"/>
      <c r="M33" s="31"/>
      <c r="N33" s="31"/>
      <c r="O33" s="31"/>
      <c r="P33" s="31"/>
      <c r="Q33" s="31"/>
      <c r="R33" s="31"/>
      <c r="S33" s="31"/>
      <c r="T33" s="31"/>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row>
    <row r="34" spans="2:125" ht="19.95" customHeight="1" thickTop="1" thickBot="1" x14ac:dyDescent="0.5">
      <c r="B34" s="32" t="s">
        <v>24</v>
      </c>
      <c r="C34" s="33" t="s">
        <v>25</v>
      </c>
      <c r="D34" s="34" t="s">
        <v>26</v>
      </c>
      <c r="O34" s="4"/>
      <c r="P34" s="4"/>
      <c r="Q34" s="4"/>
      <c r="R34" s="31"/>
      <c r="S34" s="31"/>
      <c r="T34" s="31"/>
      <c r="AB34" s="4"/>
      <c r="AC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row>
    <row r="35" spans="2:125" ht="24.45" customHeight="1" thickTop="1" x14ac:dyDescent="0.45">
      <c r="N35" s="4"/>
      <c r="O35" s="4"/>
      <c r="P35" s="4"/>
      <c r="Q35" s="4"/>
      <c r="R35" s="31"/>
      <c r="S35" s="31"/>
      <c r="T35" s="31"/>
      <c r="AB35" s="4"/>
      <c r="AC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row>
    <row r="36" spans="2:125" ht="14.7" customHeight="1" x14ac:dyDescent="0.45">
      <c r="B36" s="16" t="s">
        <v>27</v>
      </c>
      <c r="M36" s="4"/>
      <c r="N36" s="4"/>
      <c r="O36" s="4"/>
      <c r="P36" s="4"/>
      <c r="Q36" s="4"/>
      <c r="R36" s="31"/>
      <c r="S36" s="31"/>
      <c r="T36" s="31"/>
      <c r="AB36" s="4"/>
      <c r="AC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row>
    <row r="37" spans="2:125" ht="14.7" customHeight="1" x14ac:dyDescent="0.45">
      <c r="B37" s="16"/>
      <c r="C37" s="15" t="s">
        <v>28</v>
      </c>
      <c r="M37" s="4"/>
      <c r="N37" s="4"/>
      <c r="O37" s="4"/>
      <c r="P37" s="4"/>
      <c r="Q37" s="4"/>
      <c r="R37" s="31"/>
      <c r="S37" s="31"/>
      <c r="T37" s="31"/>
      <c r="AB37" s="4"/>
      <c r="AC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row>
    <row r="38" spans="2:125" ht="14.7" customHeight="1" thickBot="1" x14ac:dyDescent="0.5">
      <c r="B38" s="16"/>
      <c r="G38" s="17"/>
      <c r="H38" s="17"/>
      <c r="M38" s="4"/>
      <c r="N38" s="4"/>
      <c r="O38" s="4"/>
      <c r="P38" s="4"/>
      <c r="Q38" s="4"/>
      <c r="R38" s="31"/>
      <c r="S38" s="31"/>
      <c r="T38" s="31"/>
      <c r="AB38" s="4"/>
      <c r="AC38" s="4"/>
      <c r="AD38" s="18"/>
      <c r="AF38" s="18"/>
      <c r="AH38" s="18"/>
      <c r="AJ38" s="18"/>
      <c r="AL38" s="18"/>
      <c r="AM38" s="4"/>
      <c r="AN38" s="4"/>
      <c r="AO38" s="4"/>
      <c r="AP38" s="4"/>
      <c r="AR38" s="18"/>
      <c r="AT38" s="18"/>
      <c r="AV38" s="18"/>
      <c r="AX38" s="18"/>
      <c r="AZ38" s="18"/>
      <c r="BB38" s="18"/>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row>
    <row r="39" spans="2:125" ht="22.5" customHeight="1" thickTop="1" thickBot="1" x14ac:dyDescent="0.35">
      <c r="B39" s="35" t="s">
        <v>12</v>
      </c>
      <c r="C39" s="35" t="s">
        <v>29</v>
      </c>
      <c r="D39" s="35" t="s">
        <v>14</v>
      </c>
      <c r="E39" s="35" t="s">
        <v>15</v>
      </c>
      <c r="G39" s="84" t="s">
        <v>30</v>
      </c>
      <c r="H39" s="85"/>
      <c r="I39" s="86"/>
      <c r="M39" s="4"/>
      <c r="N39" s="4"/>
      <c r="O39" s="4"/>
      <c r="T39" s="4"/>
      <c r="U39" s="4"/>
      <c r="V39" s="4"/>
      <c r="AD39" s="18"/>
      <c r="AE39" s="18"/>
      <c r="AF39" s="18"/>
      <c r="AG39" s="18"/>
      <c r="AH39" s="18"/>
      <c r="AI39" s="18"/>
      <c r="AJ39" s="18"/>
      <c r="AK39" s="18"/>
      <c r="AL39" s="18"/>
      <c r="AM39" s="4"/>
      <c r="AN39" s="4"/>
      <c r="AO39" s="4"/>
      <c r="AP39" s="4"/>
      <c r="AQ39" s="18"/>
      <c r="AR39" s="18"/>
      <c r="AS39" s="18"/>
      <c r="AT39" s="18"/>
      <c r="AU39" s="18"/>
      <c r="AV39" s="18"/>
      <c r="AW39" s="18"/>
      <c r="AX39" s="18"/>
      <c r="AY39" s="18"/>
      <c r="AZ39" s="18"/>
      <c r="BA39" s="18"/>
      <c r="BB39" s="18"/>
      <c r="BC39" s="18"/>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row>
    <row r="40" spans="2:125" ht="15" thickTop="1" x14ac:dyDescent="0.3">
      <c r="B40" s="1"/>
      <c r="C40" s="1"/>
      <c r="D40" s="1"/>
      <c r="E40" s="1"/>
      <c r="G40" s="1"/>
      <c r="H40" s="4"/>
      <c r="M40" s="4"/>
      <c r="N40" s="4"/>
      <c r="O40" s="4"/>
      <c r="T40" s="4"/>
      <c r="U40" s="4"/>
      <c r="V40" s="4"/>
      <c r="AD40" s="18"/>
      <c r="AE40" s="18"/>
      <c r="AF40" s="18"/>
      <c r="AG40" s="18"/>
      <c r="AH40" s="18"/>
      <c r="AI40" s="18"/>
      <c r="AJ40" s="18"/>
      <c r="AK40" s="18"/>
      <c r="AL40" s="18"/>
      <c r="AM40" s="4"/>
      <c r="AN40" s="4"/>
      <c r="AO40" s="4"/>
      <c r="AP40" s="4"/>
      <c r="AQ40" s="18"/>
      <c r="AR40" s="18"/>
      <c r="AS40" s="18"/>
      <c r="AT40" s="18"/>
      <c r="AU40" s="18"/>
      <c r="AV40" s="18"/>
      <c r="AW40" s="18"/>
      <c r="AX40" s="18"/>
      <c r="AY40" s="18"/>
      <c r="AZ40" s="18"/>
      <c r="BA40" s="18"/>
      <c r="BB40" s="18"/>
      <c r="BC40" s="18"/>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row>
    <row r="41" spans="2:125" ht="24" customHeight="1" x14ac:dyDescent="0.3">
      <c r="B41" s="37" t="s">
        <v>31</v>
      </c>
      <c r="C41" s="38">
        <v>1</v>
      </c>
      <c r="D41" s="39">
        <v>0</v>
      </c>
      <c r="E41" s="40">
        <v>24</v>
      </c>
      <c r="G41" s="87" t="s">
        <v>32</v>
      </c>
      <c r="H41" s="88"/>
      <c r="I41" s="89"/>
      <c r="K41" s="1">
        <f>COUNTIF(Breed,G41)</f>
        <v>24</v>
      </c>
      <c r="M41" s="4"/>
      <c r="N41" s="4"/>
      <c r="O41" s="4"/>
      <c r="T41" s="4"/>
      <c r="U41" s="4"/>
      <c r="V41" s="4"/>
      <c r="AD41" s="18"/>
      <c r="AE41" s="18"/>
      <c r="AF41" s="18"/>
      <c r="AG41" s="18"/>
      <c r="AH41" s="18"/>
      <c r="AI41" s="18"/>
      <c r="AJ41" s="18"/>
      <c r="AK41" s="18"/>
      <c r="AL41" s="18"/>
      <c r="AM41" s="4"/>
      <c r="AN41" s="4"/>
      <c r="AO41" s="4"/>
      <c r="AP41" s="4"/>
      <c r="AQ41" s="18"/>
      <c r="AR41" s="18"/>
      <c r="AS41" s="18"/>
      <c r="AT41" s="18"/>
      <c r="AU41" s="18"/>
      <c r="AV41" s="18"/>
      <c r="AW41" s="18"/>
      <c r="AX41" s="18"/>
      <c r="AY41" s="18"/>
      <c r="AZ41" s="18"/>
      <c r="BA41" s="18"/>
      <c r="BB41" s="18"/>
      <c r="BC41" s="18"/>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row>
    <row r="42" spans="2:125" x14ac:dyDescent="0.3">
      <c r="B42" s="1"/>
      <c r="C42" s="1"/>
      <c r="D42" s="1"/>
      <c r="E42" s="1"/>
      <c r="G42" s="1"/>
      <c r="H42" s="4"/>
      <c r="M42" s="4"/>
      <c r="N42" s="4"/>
      <c r="O42" s="4"/>
      <c r="T42" s="4"/>
      <c r="U42" s="4"/>
      <c r="V42" s="4"/>
      <c r="AD42" s="18"/>
      <c r="AE42" s="18"/>
      <c r="AF42" s="18"/>
      <c r="AG42" s="18"/>
      <c r="AH42" s="18"/>
      <c r="AI42" s="18"/>
      <c r="AJ42" s="18"/>
      <c r="AK42" s="18"/>
      <c r="AL42" s="18"/>
      <c r="AM42" s="4"/>
      <c r="AN42" s="4"/>
      <c r="AO42" s="4"/>
      <c r="AP42" s="4"/>
      <c r="AQ42" s="18"/>
      <c r="AR42" s="18"/>
      <c r="AS42" s="18"/>
      <c r="AT42" s="18"/>
      <c r="AU42" s="18"/>
      <c r="AV42" s="18"/>
      <c r="AW42" s="18"/>
      <c r="AX42" s="18"/>
      <c r="AY42" s="18"/>
      <c r="AZ42" s="18"/>
      <c r="BA42" s="18"/>
      <c r="BB42" s="18"/>
      <c r="BC42" s="18"/>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row>
    <row r="43" spans="2:125" ht="22.95" customHeight="1" x14ac:dyDescent="0.3">
      <c r="B43" s="43">
        <v>1</v>
      </c>
      <c r="C43" s="43">
        <v>1</v>
      </c>
      <c r="D43" s="39">
        <v>5</v>
      </c>
      <c r="E43" s="40">
        <f>K43</f>
        <v>4</v>
      </c>
      <c r="G43" s="87" t="s">
        <v>33</v>
      </c>
      <c r="H43" s="88"/>
      <c r="I43" s="89"/>
      <c r="K43" s="1">
        <f t="shared" ref="K43:K62" si="0">COUNTIF(Breed,G43)</f>
        <v>4</v>
      </c>
      <c r="M43" s="4"/>
      <c r="N43" s="4"/>
      <c r="O43" s="4"/>
      <c r="T43" s="4"/>
      <c r="U43" s="4"/>
      <c r="V43" s="4"/>
      <c r="AD43" s="18"/>
      <c r="AE43" s="18"/>
      <c r="AF43" s="18"/>
      <c r="AG43" s="18"/>
      <c r="AH43" s="18"/>
      <c r="AI43" s="18"/>
      <c r="AJ43" s="18"/>
      <c r="AK43" s="18"/>
      <c r="AL43" s="18"/>
      <c r="AM43" s="4"/>
      <c r="AN43" s="4"/>
      <c r="AO43" s="4"/>
      <c r="AP43" s="4"/>
      <c r="AQ43" s="18"/>
      <c r="AR43" s="18"/>
      <c r="AS43" s="18"/>
      <c r="AT43" s="18"/>
      <c r="AU43" s="18"/>
      <c r="AV43" s="18"/>
      <c r="AW43" s="18"/>
      <c r="AX43" s="18"/>
      <c r="AY43" s="18"/>
      <c r="AZ43" s="18"/>
      <c r="BA43" s="18"/>
      <c r="BB43" s="18"/>
      <c r="BC43" s="18"/>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row>
    <row r="44" spans="2:125" ht="22.95" customHeight="1" x14ac:dyDescent="0.3">
      <c r="B44" s="43">
        <f>B43+1</f>
        <v>2</v>
      </c>
      <c r="C44" s="43">
        <v>1</v>
      </c>
      <c r="D44" s="39">
        <v>5</v>
      </c>
      <c r="E44" s="40">
        <f t="shared" ref="E44:E62" si="1">K44</f>
        <v>25</v>
      </c>
      <c r="G44" s="87" t="s">
        <v>34</v>
      </c>
      <c r="H44" s="88"/>
      <c r="I44" s="89"/>
      <c r="K44" s="1">
        <f t="shared" si="0"/>
        <v>25</v>
      </c>
      <c r="M44" s="4"/>
      <c r="N44" s="4"/>
      <c r="O44" s="4"/>
      <c r="T44" s="4"/>
      <c r="U44" s="4"/>
      <c r="V44" s="4"/>
      <c r="AD44" s="18"/>
      <c r="AE44" s="18"/>
      <c r="AF44" s="18"/>
      <c r="AG44" s="18"/>
      <c r="AH44" s="18"/>
      <c r="AI44" s="18"/>
      <c r="AJ44" s="18"/>
      <c r="AK44" s="18"/>
      <c r="AL44" s="18"/>
      <c r="AM44" s="4"/>
      <c r="AN44" s="4"/>
      <c r="AO44" s="4"/>
      <c r="AP44" s="4"/>
      <c r="AQ44" s="18"/>
      <c r="AR44" s="18"/>
      <c r="AS44" s="18"/>
      <c r="AT44" s="18"/>
      <c r="AU44" s="18"/>
      <c r="AV44" s="18"/>
      <c r="AW44" s="18"/>
      <c r="AX44" s="18"/>
      <c r="AY44" s="18"/>
      <c r="AZ44" s="18"/>
      <c r="BA44" s="18"/>
      <c r="BB44" s="18"/>
      <c r="BC44" s="18"/>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row>
    <row r="45" spans="2:125" ht="22.95" customHeight="1" x14ac:dyDescent="0.3">
      <c r="B45" s="43">
        <f>B44+1</f>
        <v>3</v>
      </c>
      <c r="C45" s="43">
        <v>1</v>
      </c>
      <c r="D45" s="39">
        <v>5</v>
      </c>
      <c r="E45" s="40">
        <f t="shared" si="1"/>
        <v>1</v>
      </c>
      <c r="G45" s="87" t="s">
        <v>35</v>
      </c>
      <c r="H45" s="88"/>
      <c r="I45" s="89"/>
      <c r="K45" s="1">
        <f t="shared" si="0"/>
        <v>1</v>
      </c>
      <c r="M45" s="4"/>
      <c r="N45" s="4"/>
      <c r="O45" s="4"/>
      <c r="T45" s="4"/>
      <c r="U45" s="4"/>
      <c r="V45" s="4"/>
      <c r="AD45" s="18"/>
      <c r="AE45" s="18"/>
      <c r="AF45" s="18"/>
      <c r="AG45" s="18"/>
      <c r="AH45" s="18"/>
      <c r="AI45" s="18"/>
      <c r="AJ45" s="18"/>
      <c r="AK45" s="18"/>
      <c r="AL45" s="18"/>
      <c r="AM45" s="4"/>
      <c r="AN45" s="4"/>
      <c r="AO45" s="4"/>
      <c r="AP45" s="4"/>
      <c r="AQ45" s="18"/>
      <c r="AR45" s="18"/>
      <c r="AS45" s="18"/>
      <c r="AT45" s="18"/>
      <c r="AU45" s="18"/>
      <c r="AV45" s="18"/>
      <c r="AW45" s="18"/>
      <c r="AX45" s="18"/>
      <c r="AY45" s="18"/>
      <c r="AZ45" s="18"/>
      <c r="BA45" s="18"/>
      <c r="BB45" s="18"/>
      <c r="BC45" s="18"/>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row>
    <row r="46" spans="2:125" ht="22.95" customHeight="1" x14ac:dyDescent="0.3">
      <c r="B46" s="43">
        <f t="shared" ref="B46:B62" si="2">B45+1</f>
        <v>4</v>
      </c>
      <c r="C46" s="43">
        <v>1</v>
      </c>
      <c r="D46" s="39">
        <v>5</v>
      </c>
      <c r="E46" s="40">
        <f t="shared" si="1"/>
        <v>3</v>
      </c>
      <c r="G46" s="87" t="s">
        <v>36</v>
      </c>
      <c r="H46" s="88"/>
      <c r="I46" s="89"/>
      <c r="K46" s="1">
        <f t="shared" si="0"/>
        <v>3</v>
      </c>
      <c r="M46" s="4"/>
      <c r="N46" s="4"/>
      <c r="O46" s="4"/>
      <c r="T46" s="4"/>
      <c r="U46" s="4"/>
      <c r="V46" s="4"/>
      <c r="AD46" s="18"/>
      <c r="AE46" s="18"/>
      <c r="AF46" s="18"/>
      <c r="AG46" s="18"/>
      <c r="AH46" s="18"/>
      <c r="AI46" s="18"/>
      <c r="AJ46" s="18"/>
      <c r="AK46" s="18"/>
      <c r="AL46" s="18"/>
      <c r="AM46" s="4"/>
      <c r="AN46" s="4"/>
      <c r="AO46" s="4"/>
      <c r="AP46" s="4"/>
      <c r="AQ46" s="18"/>
      <c r="AR46" s="18"/>
      <c r="AS46" s="18"/>
      <c r="AT46" s="18"/>
      <c r="AU46" s="18"/>
      <c r="AV46" s="18"/>
      <c r="AW46" s="18"/>
      <c r="AX46" s="18"/>
      <c r="AY46" s="18"/>
      <c r="AZ46" s="18"/>
      <c r="BA46" s="18"/>
      <c r="BB46" s="18"/>
      <c r="BC46" s="18"/>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row>
    <row r="47" spans="2:125" ht="22.95" customHeight="1" x14ac:dyDescent="0.3">
      <c r="B47" s="43">
        <f t="shared" si="2"/>
        <v>5</v>
      </c>
      <c r="C47" s="43">
        <v>1</v>
      </c>
      <c r="D47" s="39">
        <v>5</v>
      </c>
      <c r="E47" s="40">
        <f t="shared" si="1"/>
        <v>0</v>
      </c>
      <c r="G47" s="87" t="s">
        <v>37</v>
      </c>
      <c r="H47" s="88"/>
      <c r="I47" s="89"/>
      <c r="K47" s="1">
        <f t="shared" si="0"/>
        <v>0</v>
      </c>
      <c r="M47" s="4"/>
      <c r="N47" s="4"/>
      <c r="O47" s="4"/>
      <c r="T47" s="4"/>
      <c r="U47" s="4"/>
      <c r="V47" s="4"/>
      <c r="AD47" s="18"/>
      <c r="AE47" s="18"/>
      <c r="AF47" s="18"/>
      <c r="AG47" s="18"/>
      <c r="AH47" s="18"/>
      <c r="AI47" s="18"/>
      <c r="AJ47" s="18"/>
      <c r="AK47" s="18"/>
      <c r="AL47" s="18"/>
      <c r="AM47" s="4"/>
      <c r="AN47" s="4"/>
      <c r="AO47" s="4"/>
      <c r="AP47" s="4"/>
      <c r="AQ47" s="18"/>
      <c r="AR47" s="18"/>
      <c r="AS47" s="18"/>
      <c r="AT47" s="18"/>
      <c r="AU47" s="18"/>
      <c r="AV47" s="18"/>
      <c r="AW47" s="18"/>
      <c r="AX47" s="18"/>
      <c r="AY47" s="18"/>
      <c r="AZ47" s="18"/>
      <c r="BA47" s="18"/>
      <c r="BB47" s="18"/>
      <c r="BC47" s="18"/>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row>
    <row r="48" spans="2:125" ht="22.95" customHeight="1" x14ac:dyDescent="0.3">
      <c r="B48" s="43">
        <f t="shared" si="2"/>
        <v>6</v>
      </c>
      <c r="C48" s="43">
        <v>1</v>
      </c>
      <c r="D48" s="39">
        <v>5</v>
      </c>
      <c r="E48" s="40">
        <f t="shared" si="1"/>
        <v>3</v>
      </c>
      <c r="G48" s="87" t="s">
        <v>38</v>
      </c>
      <c r="H48" s="88"/>
      <c r="I48" s="89"/>
      <c r="K48" s="1">
        <f t="shared" si="0"/>
        <v>3</v>
      </c>
      <c r="M48" s="4"/>
      <c r="N48" s="4"/>
      <c r="O48" s="4"/>
      <c r="T48" s="4"/>
      <c r="U48" s="4"/>
      <c r="V48" s="4"/>
      <c r="AD48" s="18"/>
      <c r="AE48" s="18"/>
      <c r="AF48" s="18"/>
      <c r="AG48" s="18"/>
      <c r="AH48" s="18"/>
      <c r="AI48" s="18"/>
      <c r="AJ48" s="18"/>
      <c r="AK48" s="18"/>
      <c r="AL48" s="18"/>
      <c r="AM48" s="4"/>
      <c r="AN48" s="4"/>
      <c r="AO48" s="4"/>
      <c r="AP48" s="4"/>
      <c r="AQ48" s="18"/>
      <c r="AR48" s="18"/>
      <c r="AS48" s="18"/>
      <c r="AT48" s="18"/>
      <c r="AU48" s="18"/>
      <c r="AV48" s="18"/>
      <c r="AW48" s="18"/>
      <c r="AX48" s="18"/>
      <c r="AY48" s="18"/>
      <c r="AZ48" s="18"/>
      <c r="BA48" s="18"/>
      <c r="BB48" s="18"/>
      <c r="BC48" s="18"/>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row>
    <row r="49" spans="2:125" ht="22.95" customHeight="1" x14ac:dyDescent="0.3">
      <c r="B49" s="43">
        <f t="shared" si="2"/>
        <v>7</v>
      </c>
      <c r="C49" s="43">
        <v>1</v>
      </c>
      <c r="D49" s="39">
        <v>5</v>
      </c>
      <c r="E49" s="40">
        <f t="shared" si="1"/>
        <v>2</v>
      </c>
      <c r="G49" s="87" t="s">
        <v>39</v>
      </c>
      <c r="H49" s="88"/>
      <c r="I49" s="89"/>
      <c r="K49" s="1">
        <f t="shared" si="0"/>
        <v>2</v>
      </c>
      <c r="M49" s="4"/>
      <c r="N49" s="4"/>
      <c r="O49" s="4"/>
      <c r="T49" s="4"/>
      <c r="U49" s="4"/>
      <c r="V49" s="4"/>
      <c r="AD49" s="18"/>
      <c r="AE49" s="18"/>
      <c r="AF49" s="18"/>
      <c r="AG49" s="18"/>
      <c r="AH49" s="18"/>
      <c r="AI49" s="18"/>
      <c r="AJ49" s="18"/>
      <c r="AK49" s="18"/>
      <c r="AL49" s="18"/>
      <c r="AM49" s="4"/>
      <c r="AN49" s="4"/>
      <c r="AO49" s="4"/>
      <c r="AP49" s="4"/>
      <c r="AQ49" s="18"/>
      <c r="AR49" s="18"/>
      <c r="AS49" s="18"/>
      <c r="AT49" s="18"/>
      <c r="AU49" s="18"/>
      <c r="AV49" s="18"/>
      <c r="AW49" s="18"/>
      <c r="AX49" s="18"/>
      <c r="AY49" s="18"/>
      <c r="AZ49" s="18"/>
      <c r="BA49" s="18"/>
      <c r="BB49" s="18"/>
      <c r="BC49" s="18"/>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row>
    <row r="50" spans="2:125" ht="22.95" customHeight="1" x14ac:dyDescent="0.3">
      <c r="B50" s="43">
        <f t="shared" si="2"/>
        <v>8</v>
      </c>
      <c r="C50" s="43">
        <v>1</v>
      </c>
      <c r="D50" s="39">
        <v>5</v>
      </c>
      <c r="E50" s="40">
        <f t="shared" si="1"/>
        <v>0</v>
      </c>
      <c r="G50" s="87" t="s">
        <v>40</v>
      </c>
      <c r="H50" s="88"/>
      <c r="I50" s="89"/>
      <c r="K50" s="1">
        <f t="shared" si="0"/>
        <v>0</v>
      </c>
      <c r="M50" s="4"/>
      <c r="N50" s="4"/>
      <c r="O50" s="4"/>
      <c r="T50" s="4"/>
      <c r="U50" s="4"/>
      <c r="V50" s="4"/>
      <c r="AD50" s="18"/>
      <c r="AE50" s="18"/>
      <c r="AF50" s="18"/>
      <c r="AG50" s="18"/>
      <c r="AH50" s="18"/>
      <c r="AI50" s="18"/>
      <c r="AJ50" s="18"/>
      <c r="AK50" s="18"/>
      <c r="AL50" s="18"/>
      <c r="AM50" s="4"/>
      <c r="AN50" s="4"/>
      <c r="AO50" s="4"/>
      <c r="AP50" s="4"/>
      <c r="AQ50" s="18"/>
      <c r="AR50" s="18"/>
      <c r="AS50" s="18"/>
      <c r="AT50" s="18"/>
      <c r="AU50" s="18"/>
      <c r="AV50" s="18"/>
      <c r="AW50" s="18"/>
      <c r="AX50" s="18"/>
      <c r="AY50" s="18"/>
      <c r="AZ50" s="18"/>
      <c r="BA50" s="18"/>
      <c r="BB50" s="18"/>
      <c r="BC50" s="18"/>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row>
    <row r="51" spans="2:125" ht="22.95" customHeight="1" x14ac:dyDescent="0.3">
      <c r="B51" s="43">
        <f t="shared" si="2"/>
        <v>9</v>
      </c>
      <c r="C51" s="43">
        <v>1</v>
      </c>
      <c r="D51" s="39">
        <v>5</v>
      </c>
      <c r="E51" s="40">
        <f t="shared" si="1"/>
        <v>2</v>
      </c>
      <c r="G51" s="87" t="s">
        <v>41</v>
      </c>
      <c r="H51" s="88"/>
      <c r="I51" s="89"/>
      <c r="K51" s="1">
        <f t="shared" si="0"/>
        <v>2</v>
      </c>
      <c r="M51" s="4"/>
      <c r="N51" s="4"/>
      <c r="O51" s="4"/>
      <c r="T51" s="4"/>
      <c r="U51" s="4"/>
      <c r="V51" s="4"/>
      <c r="AD51" s="18"/>
      <c r="AE51" s="18"/>
      <c r="AF51" s="18"/>
      <c r="AG51" s="18"/>
      <c r="AH51" s="18"/>
      <c r="AI51" s="18"/>
      <c r="AJ51" s="18"/>
      <c r="AK51" s="18"/>
      <c r="AL51" s="18"/>
      <c r="AM51" s="4"/>
      <c r="AN51" s="4"/>
      <c r="AO51" s="4"/>
      <c r="AP51" s="4"/>
      <c r="AQ51" s="18"/>
      <c r="AR51" s="18"/>
      <c r="AS51" s="18"/>
      <c r="AT51" s="18"/>
      <c r="AU51" s="18"/>
      <c r="AV51" s="18"/>
      <c r="AW51" s="18"/>
      <c r="AX51" s="18"/>
      <c r="AY51" s="18"/>
      <c r="AZ51" s="18"/>
      <c r="BA51" s="18"/>
      <c r="BB51" s="18"/>
      <c r="BC51" s="18"/>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row>
    <row r="52" spans="2:125" ht="22.95" customHeight="1" x14ac:dyDescent="0.3">
      <c r="B52" s="43">
        <f t="shared" si="2"/>
        <v>10</v>
      </c>
      <c r="C52" s="43">
        <v>1</v>
      </c>
      <c r="D52" s="39">
        <v>5</v>
      </c>
      <c r="E52" s="40">
        <f t="shared" si="1"/>
        <v>0</v>
      </c>
      <c r="G52" s="87" t="s">
        <v>42</v>
      </c>
      <c r="H52" s="88"/>
      <c r="I52" s="89"/>
      <c r="K52" s="1">
        <f t="shared" si="0"/>
        <v>0</v>
      </c>
      <c r="M52" s="4"/>
      <c r="N52" s="4"/>
      <c r="O52" s="4"/>
      <c r="T52" s="4"/>
      <c r="U52" s="4"/>
      <c r="V52" s="4"/>
      <c r="AD52" s="18"/>
      <c r="AE52" s="18"/>
      <c r="AF52" s="18"/>
      <c r="AG52" s="18"/>
      <c r="AH52" s="18"/>
      <c r="AI52" s="18"/>
      <c r="AJ52" s="18"/>
      <c r="AK52" s="18"/>
      <c r="AL52" s="18"/>
      <c r="AM52" s="18"/>
      <c r="AN52" s="4"/>
      <c r="AO52" s="18"/>
      <c r="AP52" s="4"/>
      <c r="AQ52" s="18"/>
      <c r="AR52" s="18"/>
      <c r="AS52" s="18"/>
      <c r="AT52" s="18"/>
      <c r="AU52" s="18"/>
      <c r="AV52" s="18"/>
      <c r="AW52" s="18"/>
      <c r="AX52" s="18"/>
      <c r="AY52" s="18"/>
      <c r="AZ52" s="18"/>
      <c r="BA52" s="18"/>
      <c r="BB52" s="18"/>
      <c r="BC52" s="18"/>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row>
    <row r="53" spans="2:125" ht="22.95" customHeight="1" x14ac:dyDescent="0.3">
      <c r="B53" s="43">
        <f t="shared" si="2"/>
        <v>11</v>
      </c>
      <c r="C53" s="43">
        <v>1</v>
      </c>
      <c r="D53" s="39">
        <v>5</v>
      </c>
      <c r="E53" s="40">
        <f t="shared" si="1"/>
        <v>30</v>
      </c>
      <c r="G53" s="87" t="s">
        <v>43</v>
      </c>
      <c r="H53" s="88"/>
      <c r="I53" s="89"/>
      <c r="K53" s="1">
        <f t="shared" si="0"/>
        <v>30</v>
      </c>
      <c r="M53" s="4"/>
      <c r="N53" s="4"/>
      <c r="O53" s="4"/>
      <c r="T53" s="4"/>
      <c r="U53" s="4"/>
      <c r="V53" s="4"/>
      <c r="AD53" s="18"/>
      <c r="AE53" s="18"/>
      <c r="AF53" s="18"/>
      <c r="AG53" s="18"/>
      <c r="AH53" s="18"/>
      <c r="AI53" s="18"/>
      <c r="AJ53" s="18"/>
      <c r="AK53" s="18"/>
      <c r="AL53" s="18"/>
      <c r="AM53" s="4"/>
      <c r="AN53" s="4"/>
      <c r="AO53" s="4"/>
      <c r="AP53" s="4"/>
      <c r="AQ53" s="18"/>
      <c r="AR53" s="18"/>
      <c r="AS53" s="18"/>
      <c r="AT53" s="18"/>
      <c r="AU53" s="18"/>
      <c r="AV53" s="18"/>
      <c r="AW53" s="18"/>
      <c r="AX53" s="18"/>
      <c r="AY53" s="18"/>
      <c r="AZ53" s="18"/>
      <c r="BA53" s="18"/>
      <c r="BB53" s="18"/>
      <c r="BC53" s="18"/>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row>
    <row r="54" spans="2:125" ht="22.95" customHeight="1" x14ac:dyDescent="0.3">
      <c r="B54" s="43">
        <f t="shared" si="2"/>
        <v>12</v>
      </c>
      <c r="C54" s="43">
        <v>1</v>
      </c>
      <c r="D54" s="39">
        <v>5</v>
      </c>
      <c r="E54" s="40">
        <f t="shared" si="1"/>
        <v>2</v>
      </c>
      <c r="G54" s="87" t="s">
        <v>44</v>
      </c>
      <c r="H54" s="88"/>
      <c r="I54" s="89"/>
      <c r="K54" s="1">
        <f t="shared" si="0"/>
        <v>2</v>
      </c>
      <c r="M54" s="4"/>
      <c r="N54" s="4"/>
      <c r="O54" s="4"/>
      <c r="T54" s="4"/>
      <c r="U54" s="4"/>
      <c r="V54" s="4"/>
      <c r="AD54" s="18"/>
      <c r="AE54" s="18"/>
      <c r="AF54" s="18"/>
      <c r="AG54" s="18"/>
      <c r="AH54" s="18"/>
      <c r="AI54" s="18"/>
      <c r="AJ54" s="18"/>
      <c r="AK54" s="18"/>
      <c r="AL54" s="18"/>
      <c r="AM54" s="4"/>
      <c r="AN54" s="4"/>
      <c r="AO54" s="4"/>
      <c r="AP54" s="4"/>
      <c r="AQ54" s="18"/>
      <c r="AR54" s="18"/>
      <c r="AS54" s="18"/>
      <c r="AT54" s="18"/>
      <c r="AU54" s="18"/>
      <c r="AV54" s="18"/>
      <c r="AW54" s="18"/>
      <c r="AX54" s="18"/>
      <c r="AY54" s="18"/>
      <c r="AZ54" s="18"/>
      <c r="BA54" s="18"/>
      <c r="BB54" s="18"/>
      <c r="BC54" s="18"/>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row>
    <row r="55" spans="2:125" ht="22.95" customHeight="1" x14ac:dyDescent="0.3">
      <c r="B55" s="43">
        <f t="shared" si="2"/>
        <v>13</v>
      </c>
      <c r="C55" s="43">
        <v>1</v>
      </c>
      <c r="D55" s="39">
        <v>5</v>
      </c>
      <c r="E55" s="40">
        <f t="shared" si="1"/>
        <v>2</v>
      </c>
      <c r="G55" s="87" t="s">
        <v>45</v>
      </c>
      <c r="H55" s="88"/>
      <c r="I55" s="89"/>
      <c r="K55" s="1">
        <f t="shared" si="0"/>
        <v>2</v>
      </c>
      <c r="M55" s="4"/>
      <c r="N55" s="4"/>
      <c r="O55" s="4"/>
      <c r="T55" s="4"/>
      <c r="U55" s="4"/>
      <c r="V55" s="4"/>
      <c r="AD55" s="18"/>
      <c r="AE55" s="18"/>
      <c r="AF55" s="18"/>
      <c r="AG55" s="18"/>
      <c r="AH55" s="18"/>
      <c r="AI55" s="18"/>
      <c r="AJ55" s="18"/>
      <c r="AK55" s="18"/>
      <c r="AL55" s="18"/>
      <c r="AM55" s="4"/>
      <c r="AN55" s="4"/>
      <c r="AO55" s="4"/>
      <c r="AP55" s="4"/>
      <c r="AQ55" s="18"/>
      <c r="AR55" s="18"/>
      <c r="AS55" s="18"/>
      <c r="AT55" s="18"/>
      <c r="AU55" s="18"/>
      <c r="AV55" s="18"/>
      <c r="AW55" s="18"/>
      <c r="AX55" s="18"/>
      <c r="AY55" s="18"/>
      <c r="AZ55" s="18"/>
      <c r="BA55" s="18"/>
      <c r="BB55" s="18"/>
      <c r="BC55" s="18"/>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row>
    <row r="56" spans="2:125" ht="22.95" customHeight="1" x14ac:dyDescent="0.3">
      <c r="B56" s="43">
        <f t="shared" si="2"/>
        <v>14</v>
      </c>
      <c r="C56" s="43">
        <v>1</v>
      </c>
      <c r="D56" s="39">
        <v>5</v>
      </c>
      <c r="E56" s="40">
        <f t="shared" si="1"/>
        <v>1</v>
      </c>
      <c r="G56" s="87" t="s">
        <v>46</v>
      </c>
      <c r="H56" s="88"/>
      <c r="I56" s="89"/>
      <c r="K56" s="1">
        <f t="shared" si="0"/>
        <v>1</v>
      </c>
      <c r="M56" s="4"/>
      <c r="N56" s="4"/>
      <c r="O56" s="4"/>
      <c r="T56" s="4"/>
      <c r="U56" s="4"/>
      <c r="V56" s="4"/>
      <c r="AD56" s="18"/>
      <c r="AE56" s="18"/>
      <c r="AF56" s="18"/>
      <c r="AG56" s="18"/>
      <c r="AH56" s="18"/>
      <c r="AI56" s="18"/>
      <c r="AJ56" s="18"/>
      <c r="AK56" s="18"/>
      <c r="AL56" s="18"/>
      <c r="AM56" s="4"/>
      <c r="AN56" s="4"/>
      <c r="AO56" s="4"/>
      <c r="AP56" s="4"/>
      <c r="AQ56" s="18"/>
      <c r="AR56" s="18"/>
      <c r="AS56" s="18"/>
      <c r="AT56" s="18"/>
      <c r="AU56" s="18"/>
      <c r="AV56" s="18"/>
      <c r="AW56" s="18"/>
      <c r="AX56" s="18"/>
      <c r="AY56" s="18"/>
      <c r="AZ56" s="18"/>
      <c r="BA56" s="18"/>
      <c r="BB56" s="18"/>
      <c r="BC56" s="18"/>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row>
    <row r="57" spans="2:125" ht="22.95" customHeight="1" x14ac:dyDescent="0.3">
      <c r="B57" s="43">
        <f t="shared" si="2"/>
        <v>15</v>
      </c>
      <c r="C57" s="43">
        <v>1</v>
      </c>
      <c r="D57" s="39">
        <v>5</v>
      </c>
      <c r="E57" s="40">
        <f t="shared" si="1"/>
        <v>2</v>
      </c>
      <c r="G57" s="87" t="s">
        <v>47</v>
      </c>
      <c r="H57" s="88"/>
      <c r="I57" s="89"/>
      <c r="K57" s="1">
        <f t="shared" si="0"/>
        <v>2</v>
      </c>
      <c r="M57" s="4"/>
      <c r="N57" s="4"/>
      <c r="O57" s="4"/>
      <c r="T57" s="4"/>
      <c r="U57" s="4"/>
      <c r="V57" s="4"/>
      <c r="AD57" s="18"/>
      <c r="AE57" s="18"/>
      <c r="AF57" s="18"/>
      <c r="AG57" s="18"/>
      <c r="AH57" s="18"/>
      <c r="AI57" s="18"/>
      <c r="AJ57" s="18"/>
      <c r="AK57" s="18"/>
      <c r="AL57" s="18"/>
      <c r="AM57" s="4"/>
      <c r="AN57" s="4"/>
      <c r="AO57" s="4"/>
      <c r="AP57" s="4"/>
      <c r="AQ57" s="18"/>
      <c r="AR57" s="18"/>
      <c r="AS57" s="18"/>
      <c r="AT57" s="18"/>
      <c r="AU57" s="18"/>
      <c r="AV57" s="18"/>
      <c r="AW57" s="18"/>
      <c r="AX57" s="18"/>
      <c r="AY57" s="18"/>
      <c r="AZ57" s="18"/>
      <c r="BA57" s="18"/>
      <c r="BB57" s="18"/>
      <c r="BC57" s="18"/>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row>
    <row r="58" spans="2:125" ht="22.95" customHeight="1" x14ac:dyDescent="0.3">
      <c r="B58" s="43">
        <f t="shared" si="2"/>
        <v>16</v>
      </c>
      <c r="C58" s="43">
        <v>1</v>
      </c>
      <c r="D58" s="39">
        <v>5</v>
      </c>
      <c r="E58" s="40">
        <f t="shared" si="1"/>
        <v>1</v>
      </c>
      <c r="G58" s="87" t="s">
        <v>48</v>
      </c>
      <c r="H58" s="88"/>
      <c r="I58" s="89"/>
      <c r="K58" s="1">
        <f t="shared" si="0"/>
        <v>1</v>
      </c>
      <c r="M58" s="4"/>
      <c r="N58" s="4"/>
      <c r="O58" s="4"/>
      <c r="T58" s="4"/>
      <c r="U58" s="4"/>
      <c r="V58" s="4"/>
      <c r="AD58" s="18"/>
      <c r="AE58" s="18"/>
      <c r="AF58" s="18"/>
      <c r="AG58" s="18"/>
      <c r="AH58" s="18"/>
      <c r="AI58" s="18"/>
      <c r="AJ58" s="18"/>
      <c r="AK58" s="18"/>
      <c r="AL58" s="18"/>
      <c r="AM58" s="4"/>
      <c r="AN58" s="4"/>
      <c r="AO58" s="4"/>
      <c r="AP58" s="4"/>
      <c r="AQ58" s="18"/>
      <c r="AR58" s="18"/>
      <c r="AS58" s="18"/>
      <c r="AT58" s="18"/>
      <c r="AU58" s="18"/>
      <c r="AV58" s="18"/>
      <c r="AW58" s="18"/>
      <c r="AX58" s="18"/>
      <c r="AY58" s="18"/>
      <c r="AZ58" s="18"/>
      <c r="BA58" s="18"/>
      <c r="BB58" s="18"/>
      <c r="BC58" s="18"/>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row>
    <row r="59" spans="2:125" ht="22.95" customHeight="1" x14ac:dyDescent="0.3">
      <c r="B59" s="43">
        <f t="shared" si="2"/>
        <v>17</v>
      </c>
      <c r="C59" s="43">
        <v>1</v>
      </c>
      <c r="D59" s="39">
        <v>5</v>
      </c>
      <c r="E59" s="40">
        <f t="shared" si="1"/>
        <v>1</v>
      </c>
      <c r="G59" s="87" t="s">
        <v>49</v>
      </c>
      <c r="H59" s="88"/>
      <c r="I59" s="89"/>
      <c r="K59" s="1">
        <f t="shared" si="0"/>
        <v>1</v>
      </c>
      <c r="M59" s="4"/>
      <c r="N59" s="4"/>
      <c r="O59" s="4"/>
      <c r="T59" s="4"/>
      <c r="U59" s="4"/>
      <c r="V59" s="4"/>
      <c r="AD59" s="18"/>
      <c r="AE59" s="18"/>
      <c r="AF59" s="18"/>
      <c r="AG59" s="18"/>
      <c r="AH59" s="18"/>
      <c r="AI59" s="18"/>
      <c r="AJ59" s="18"/>
      <c r="AK59" s="18"/>
      <c r="AL59" s="18"/>
      <c r="AM59" s="4"/>
      <c r="AN59" s="4"/>
      <c r="AO59" s="4"/>
      <c r="AP59" s="4"/>
      <c r="AQ59" s="18"/>
      <c r="AR59" s="18"/>
      <c r="AS59" s="18"/>
      <c r="AT59" s="18"/>
      <c r="AU59" s="18"/>
      <c r="AV59" s="18"/>
      <c r="AW59" s="18"/>
      <c r="AX59" s="18"/>
      <c r="AY59" s="18"/>
      <c r="AZ59" s="18"/>
      <c r="BA59" s="18"/>
      <c r="BB59" s="18"/>
      <c r="BC59" s="18"/>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row>
    <row r="60" spans="2:125" ht="22.95" customHeight="1" x14ac:dyDescent="0.3">
      <c r="B60" s="43">
        <f t="shared" si="2"/>
        <v>18</v>
      </c>
      <c r="C60" s="43">
        <v>1</v>
      </c>
      <c r="D60" s="39">
        <v>5</v>
      </c>
      <c r="E60" s="40">
        <f t="shared" si="1"/>
        <v>1</v>
      </c>
      <c r="G60" s="87" t="s">
        <v>50</v>
      </c>
      <c r="H60" s="88"/>
      <c r="I60" s="89"/>
      <c r="K60" s="1">
        <f t="shared" si="0"/>
        <v>1</v>
      </c>
      <c r="M60" s="4"/>
      <c r="N60" s="4"/>
      <c r="O60" s="4"/>
      <c r="T60" s="4"/>
      <c r="U60" s="4"/>
      <c r="V60" s="4"/>
      <c r="AD60" s="18"/>
      <c r="AE60" s="18"/>
      <c r="AF60" s="18"/>
      <c r="AG60" s="18"/>
      <c r="AH60" s="18"/>
      <c r="AI60" s="18"/>
      <c r="AJ60" s="18"/>
      <c r="AK60" s="18"/>
      <c r="AL60" s="18"/>
      <c r="AM60" s="4"/>
      <c r="AN60" s="4"/>
      <c r="AO60" s="4"/>
      <c r="AP60" s="4"/>
      <c r="AQ60" s="18"/>
      <c r="AR60" s="18"/>
      <c r="AS60" s="18"/>
      <c r="AT60" s="18"/>
      <c r="AU60" s="18"/>
      <c r="AV60" s="18"/>
      <c r="AW60" s="18"/>
      <c r="AX60" s="18"/>
      <c r="AY60" s="18"/>
      <c r="AZ60" s="18"/>
      <c r="BA60" s="18"/>
      <c r="BB60" s="18"/>
      <c r="BC60" s="18"/>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row>
    <row r="61" spans="2:125" ht="22.95" customHeight="1" x14ac:dyDescent="0.3">
      <c r="B61" s="43">
        <f t="shared" si="2"/>
        <v>19</v>
      </c>
      <c r="C61" s="43">
        <v>1</v>
      </c>
      <c r="D61" s="39">
        <v>5</v>
      </c>
      <c r="E61" s="40">
        <f t="shared" si="1"/>
        <v>14</v>
      </c>
      <c r="G61" s="87" t="s">
        <v>51</v>
      </c>
      <c r="H61" s="88"/>
      <c r="I61" s="89"/>
      <c r="K61" s="1">
        <f t="shared" si="0"/>
        <v>14</v>
      </c>
      <c r="M61" s="4"/>
      <c r="N61" s="4"/>
      <c r="O61" s="4"/>
      <c r="T61" s="4"/>
      <c r="U61" s="4"/>
      <c r="V61" s="4"/>
      <c r="AD61" s="18"/>
      <c r="AE61" s="18"/>
      <c r="AF61" s="18"/>
      <c r="AG61" s="18"/>
      <c r="AH61" s="18"/>
      <c r="AI61" s="18"/>
      <c r="AJ61" s="18"/>
      <c r="AK61" s="18"/>
      <c r="AL61" s="18"/>
      <c r="AM61" s="4"/>
      <c r="AN61" s="4"/>
      <c r="AO61" s="4"/>
      <c r="AP61" s="4"/>
      <c r="AQ61" s="18"/>
      <c r="AR61" s="18"/>
      <c r="AS61" s="18"/>
      <c r="AT61" s="18"/>
      <c r="AU61" s="18"/>
      <c r="AV61" s="18"/>
      <c r="AW61" s="18"/>
      <c r="AX61" s="18"/>
      <c r="AY61" s="18"/>
      <c r="AZ61" s="18"/>
      <c r="BA61" s="18"/>
      <c r="BB61" s="18"/>
      <c r="BC61" s="18"/>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row>
    <row r="62" spans="2:125" ht="22.95" customHeight="1" x14ac:dyDescent="0.3">
      <c r="B62" s="43">
        <f t="shared" si="2"/>
        <v>20</v>
      </c>
      <c r="C62" s="43">
        <v>1</v>
      </c>
      <c r="D62" s="39">
        <v>5</v>
      </c>
      <c r="E62" s="40">
        <f t="shared" si="1"/>
        <v>0</v>
      </c>
      <c r="G62" s="87" t="s">
        <v>52</v>
      </c>
      <c r="H62" s="88"/>
      <c r="I62" s="89"/>
      <c r="K62" s="1">
        <f t="shared" si="0"/>
        <v>0</v>
      </c>
      <c r="M62" s="4"/>
      <c r="N62" s="4"/>
      <c r="O62" s="4"/>
      <c r="T62" s="4"/>
      <c r="U62" s="4"/>
      <c r="V62" s="4"/>
      <c r="AD62" s="18"/>
      <c r="AE62" s="18"/>
      <c r="AF62" s="18"/>
      <c r="AG62" s="18"/>
      <c r="AH62" s="18"/>
      <c r="AI62" s="18"/>
      <c r="AJ62" s="18"/>
      <c r="AK62" s="18"/>
      <c r="AL62" s="18"/>
      <c r="AM62" s="18"/>
      <c r="AN62" s="4"/>
      <c r="AO62" s="18"/>
      <c r="AP62" s="4"/>
      <c r="AQ62" s="18"/>
      <c r="AR62" s="18"/>
      <c r="AS62" s="18"/>
      <c r="AT62" s="18"/>
      <c r="AU62" s="18"/>
      <c r="AV62" s="18"/>
      <c r="AW62" s="18"/>
      <c r="AX62" s="18"/>
      <c r="AY62" s="18"/>
      <c r="AZ62" s="18"/>
      <c r="BA62" s="18"/>
      <c r="BB62" s="18"/>
      <c r="BC62" s="18"/>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row>
    <row r="63" spans="2:125" ht="19.95" customHeight="1" thickBot="1" x14ac:dyDescent="0.5">
      <c r="B63" s="31"/>
      <c r="C63" s="31"/>
      <c r="D63" s="31"/>
      <c r="E63" s="31"/>
      <c r="F63" s="31"/>
      <c r="G63" s="31"/>
      <c r="H63" s="31"/>
      <c r="I63" s="31"/>
      <c r="J63" s="31"/>
      <c r="K63" s="31"/>
      <c r="L63" s="31"/>
      <c r="M63" s="31"/>
      <c r="N63" s="31"/>
      <c r="O63" s="31"/>
      <c r="P63" s="31"/>
      <c r="Q63" s="31"/>
      <c r="W63" s="4"/>
      <c r="X63" s="4"/>
      <c r="Y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row>
    <row r="64" spans="2:125" ht="19.95" customHeight="1" thickTop="1" thickBot="1" x14ac:dyDescent="0.35">
      <c r="B64" s="32" t="s">
        <v>53</v>
      </c>
      <c r="C64" s="33" t="s">
        <v>54</v>
      </c>
      <c r="D64" s="34" t="s">
        <v>55</v>
      </c>
      <c r="O64" s="4"/>
      <c r="P64" s="4"/>
      <c r="Q64" s="4"/>
      <c r="W64" s="4"/>
      <c r="X64" s="4"/>
      <c r="Y64" s="4"/>
      <c r="AB64" s="4"/>
      <c r="AC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row>
    <row r="65" spans="2:125" ht="24.45" customHeight="1" thickTop="1" x14ac:dyDescent="0.3">
      <c r="N65" s="4"/>
      <c r="O65" s="4"/>
      <c r="P65" s="4"/>
      <c r="Q65" s="4"/>
      <c r="W65" s="4"/>
      <c r="X65" s="4"/>
      <c r="Y65" s="4"/>
      <c r="AB65" s="4"/>
      <c r="AC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row>
    <row r="66" spans="2:125" ht="14.7" customHeight="1" x14ac:dyDescent="0.3">
      <c r="B66" s="16" t="s">
        <v>56</v>
      </c>
      <c r="M66" s="4"/>
      <c r="N66" s="4"/>
      <c r="O66" s="4"/>
      <c r="P66" s="4"/>
      <c r="Q66" s="4"/>
      <c r="W66" s="4"/>
      <c r="X66" s="4"/>
      <c r="Y66" s="4"/>
      <c r="AB66" s="4"/>
      <c r="AC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row>
    <row r="67" spans="2:125" ht="14.7" customHeight="1" x14ac:dyDescent="0.3">
      <c r="B67" s="16" t="s">
        <v>57</v>
      </c>
      <c r="C67" s="15"/>
      <c r="M67" s="4"/>
      <c r="N67" s="4"/>
      <c r="O67" s="4"/>
      <c r="P67" s="4"/>
      <c r="Q67" s="4"/>
      <c r="W67" s="4"/>
      <c r="X67" s="4"/>
      <c r="Y67" s="4"/>
      <c r="AB67" s="4"/>
      <c r="AC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row>
    <row r="68" spans="2:125" ht="14.7" customHeight="1" x14ac:dyDescent="0.3">
      <c r="B68" s="16"/>
      <c r="C68" s="15" t="s">
        <v>58</v>
      </c>
      <c r="M68" s="4"/>
      <c r="N68" s="4"/>
      <c r="O68" s="4"/>
      <c r="P68" s="4"/>
      <c r="Q68" s="4"/>
      <c r="W68" s="4"/>
      <c r="X68" s="4"/>
      <c r="Y68" s="4"/>
      <c r="AB68" s="4"/>
      <c r="AC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row>
    <row r="69" spans="2:125" ht="14.7" customHeight="1" thickBot="1" x14ac:dyDescent="0.35">
      <c r="B69" s="16"/>
      <c r="G69" s="17"/>
      <c r="H69" s="17"/>
      <c r="M69" s="4"/>
      <c r="N69" s="4"/>
      <c r="O69" s="4"/>
      <c r="P69" s="4"/>
      <c r="Q69" s="4"/>
      <c r="W69" s="4"/>
      <c r="X69" s="4"/>
      <c r="Y69" s="4"/>
      <c r="AB69" s="4"/>
      <c r="AC69" s="4"/>
      <c r="AD69" s="18"/>
      <c r="AF69" s="18"/>
      <c r="AH69" s="18"/>
      <c r="AJ69" s="18"/>
      <c r="AL69" s="18"/>
      <c r="AM69" s="4"/>
      <c r="AN69" s="4"/>
      <c r="AO69" s="4"/>
      <c r="AP69" s="4"/>
      <c r="AR69" s="18"/>
      <c r="AT69" s="18"/>
      <c r="AV69" s="18"/>
      <c r="AX69" s="18"/>
      <c r="AZ69" s="18"/>
      <c r="BB69" s="18"/>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row>
    <row r="70" spans="2:125" ht="22.5" customHeight="1" thickTop="1" thickBot="1" x14ac:dyDescent="0.35">
      <c r="B70" s="35" t="s">
        <v>12</v>
      </c>
      <c r="C70" s="35" t="s">
        <v>29</v>
      </c>
      <c r="D70" s="35" t="s">
        <v>14</v>
      </c>
      <c r="E70" s="35" t="s">
        <v>15</v>
      </c>
      <c r="G70" s="84" t="s">
        <v>30</v>
      </c>
      <c r="H70" s="85"/>
      <c r="I70" s="86"/>
      <c r="J70" s="44" t="s">
        <v>59</v>
      </c>
      <c r="K70" s="36" t="s">
        <v>60</v>
      </c>
      <c r="L70" s="4" t="s">
        <v>785</v>
      </c>
      <c r="P70" s="4"/>
      <c r="Q70" s="4"/>
      <c r="R70" s="4"/>
      <c r="AD70" s="18"/>
      <c r="AE70" s="18"/>
      <c r="AF70" s="18"/>
      <c r="AG70" s="18"/>
      <c r="AH70" s="18"/>
      <c r="AI70" s="18"/>
      <c r="AJ70" s="18"/>
      <c r="AK70" s="18"/>
      <c r="AL70" s="18"/>
      <c r="AM70" s="4"/>
      <c r="AN70" s="4"/>
      <c r="AO70" s="4"/>
      <c r="AP70" s="4"/>
      <c r="AQ70" s="18"/>
      <c r="AR70" s="18"/>
      <c r="AS70" s="18"/>
      <c r="AT70" s="18"/>
      <c r="AU70" s="18"/>
      <c r="AV70" s="18"/>
      <c r="AW70" s="18"/>
      <c r="AX70" s="18"/>
      <c r="AY70" s="18"/>
      <c r="AZ70" s="18"/>
      <c r="BA70" s="18"/>
      <c r="BB70" s="18"/>
      <c r="BC70" s="18"/>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row>
    <row r="71" spans="2:125" ht="15" thickTop="1" x14ac:dyDescent="0.3">
      <c r="B71" s="1"/>
      <c r="C71" s="1"/>
      <c r="D71" s="1"/>
      <c r="E71" s="1"/>
      <c r="G71" s="1"/>
      <c r="H71" s="4"/>
      <c r="K71" s="4"/>
      <c r="L71" s="4"/>
      <c r="P71" s="4"/>
      <c r="Q71" s="4"/>
      <c r="R71" s="4"/>
      <c r="T71" s="18"/>
      <c r="U71" s="4"/>
      <c r="V71" s="4"/>
      <c r="W71" s="4"/>
      <c r="X71" s="4"/>
      <c r="AD71" s="18"/>
      <c r="AE71" s="18"/>
      <c r="AF71" s="18"/>
      <c r="AG71" s="18"/>
      <c r="AH71" s="18"/>
      <c r="AI71" s="18"/>
      <c r="AJ71" s="18"/>
      <c r="AK71" s="18"/>
      <c r="AL71" s="18"/>
      <c r="AM71" s="4"/>
      <c r="AN71" s="4"/>
      <c r="AO71" s="4"/>
      <c r="AP71" s="4"/>
      <c r="AQ71" s="18"/>
      <c r="AR71" s="18"/>
      <c r="AS71" s="18"/>
      <c r="AT71" s="18"/>
      <c r="AU71" s="18"/>
      <c r="AV71" s="18"/>
      <c r="AW71" s="18"/>
      <c r="AX71" s="18"/>
      <c r="AY71" s="18"/>
      <c r="AZ71" s="18"/>
      <c r="BA71" s="18"/>
      <c r="BB71" s="18"/>
      <c r="BC71" s="18"/>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row>
    <row r="72" spans="2:125" ht="24" customHeight="1" x14ac:dyDescent="0.3">
      <c r="B72" s="37" t="s">
        <v>61</v>
      </c>
      <c r="C72" s="38">
        <v>2</v>
      </c>
      <c r="D72" s="39">
        <v>0</v>
      </c>
      <c r="E72" s="45">
        <v>9</v>
      </c>
      <c r="G72" s="87" t="s">
        <v>32</v>
      </c>
      <c r="H72" s="88"/>
      <c r="I72" s="89"/>
      <c r="J72" s="41" t="s">
        <v>62</v>
      </c>
      <c r="K72" s="42">
        <v>17</v>
      </c>
      <c r="L72" s="4">
        <f>IF(K72&gt;=2,1,0)</f>
        <v>1</v>
      </c>
      <c r="N72" s="64" cm="1">
        <f t="array" ref="N72">INDEX(INDEX(Breeds!$L$3:$M$155,0,IF(Case!J72="Female",2,1)),_xlfn.XMATCH(G72,Breeds!$B$3:$B$155,0),1)</f>
        <v>9</v>
      </c>
      <c r="O72" s="1">
        <f>IF(L72,N72,N72/2)</f>
        <v>9</v>
      </c>
      <c r="P72" s="4"/>
      <c r="Q72" s="4"/>
      <c r="R72" s="4"/>
      <c r="T72" s="13"/>
      <c r="U72" s="4"/>
      <c r="V72" s="4"/>
      <c r="W72" s="4"/>
      <c r="X72" s="4"/>
      <c r="AD72" s="18"/>
      <c r="AE72" s="18"/>
      <c r="AF72" s="18"/>
      <c r="AG72" s="18"/>
      <c r="AH72" s="18"/>
      <c r="AI72" s="18"/>
      <c r="AJ72" s="18"/>
      <c r="AK72" s="18"/>
      <c r="AL72" s="18"/>
      <c r="AM72" s="4"/>
      <c r="AN72" s="4"/>
      <c r="AO72" s="4"/>
      <c r="AP72" s="4"/>
      <c r="AQ72" s="18"/>
      <c r="AR72" s="18"/>
      <c r="AS72" s="18"/>
      <c r="AT72" s="18"/>
      <c r="AU72" s="18"/>
      <c r="AV72" s="18"/>
      <c r="AW72" s="18"/>
      <c r="AX72" s="18"/>
      <c r="AY72" s="18"/>
      <c r="AZ72" s="18"/>
      <c r="BA72" s="18"/>
      <c r="BB72" s="18"/>
      <c r="BC72" s="18"/>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row>
    <row r="73" spans="2:125" x14ac:dyDescent="0.3">
      <c r="B73" s="1"/>
      <c r="C73" s="1"/>
      <c r="D73" s="1"/>
      <c r="E73" s="1"/>
      <c r="G73" s="1"/>
      <c r="H73" s="4"/>
      <c r="J73" s="13"/>
      <c r="K73" s="46"/>
      <c r="L73" s="4"/>
      <c r="P73" s="4"/>
      <c r="Q73" s="4"/>
      <c r="R73" s="4"/>
      <c r="T73" s="13"/>
      <c r="U73" s="4"/>
      <c r="V73" s="4"/>
      <c r="W73" s="4"/>
      <c r="X73" s="4"/>
      <c r="AD73" s="18"/>
      <c r="AE73" s="18"/>
      <c r="AF73" s="18"/>
      <c r="AG73" s="18"/>
      <c r="AH73" s="18"/>
      <c r="AI73" s="18"/>
      <c r="AJ73" s="18"/>
      <c r="AK73" s="18"/>
      <c r="AL73" s="18"/>
      <c r="AM73" s="4"/>
      <c r="AN73" s="4"/>
      <c r="AO73" s="4"/>
      <c r="AP73" s="4"/>
      <c r="AQ73" s="18"/>
      <c r="AR73" s="18"/>
      <c r="AS73" s="18"/>
      <c r="AT73" s="18"/>
      <c r="AU73" s="18"/>
      <c r="AV73" s="18"/>
      <c r="AW73" s="18"/>
      <c r="AX73" s="18"/>
      <c r="AY73" s="18"/>
      <c r="AZ73" s="18"/>
      <c r="BA73" s="18"/>
      <c r="BB73" s="18"/>
      <c r="BC73" s="18"/>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row>
    <row r="74" spans="2:125" ht="22.95" customHeight="1" x14ac:dyDescent="0.3">
      <c r="B74" s="43">
        <v>21</v>
      </c>
      <c r="C74" s="43">
        <v>2</v>
      </c>
      <c r="D74" s="39">
        <v>8</v>
      </c>
      <c r="E74" s="65">
        <f>O74</f>
        <v>23</v>
      </c>
      <c r="G74" s="87" t="s">
        <v>33</v>
      </c>
      <c r="H74" s="88"/>
      <c r="I74" s="89"/>
      <c r="J74" s="47" t="s">
        <v>62</v>
      </c>
      <c r="K74" s="48">
        <v>9</v>
      </c>
      <c r="L74" s="4">
        <f t="shared" ref="L74:L93" si="3">IF(K74&gt;=2,1,0)</f>
        <v>1</v>
      </c>
      <c r="N74" s="64" cm="1">
        <f t="array" ref="N74">INDEX(INDEX(Breeds!$L$3:$M$155,0,IF(Case!J74="Female",2,1)),_xlfn.XMATCH(G74,Breeds!$B$3:$B$155,0),1)</f>
        <v>23</v>
      </c>
      <c r="O74" s="1">
        <f>IF(L74,N74,N74/2)</f>
        <v>23</v>
      </c>
      <c r="P74" s="4"/>
      <c r="Q74" s="4"/>
      <c r="R74" s="4"/>
      <c r="T74" s="13"/>
      <c r="U74" s="4"/>
      <c r="V74" s="4"/>
      <c r="W74" s="4"/>
      <c r="X74" s="4"/>
      <c r="AD74" s="18"/>
      <c r="AE74" s="18"/>
      <c r="AF74" s="18"/>
      <c r="AG74" s="18"/>
      <c r="AH74" s="18"/>
      <c r="AI74" s="18"/>
      <c r="AJ74" s="18"/>
      <c r="AK74" s="18"/>
      <c r="AL74" s="18"/>
      <c r="AM74" s="4"/>
      <c r="AN74" s="4"/>
      <c r="AO74" s="4"/>
      <c r="AP74" s="4"/>
      <c r="AQ74" s="18"/>
      <c r="AR74" s="18"/>
      <c r="AS74" s="18"/>
      <c r="AT74" s="18"/>
      <c r="AU74" s="18"/>
      <c r="AV74" s="18"/>
      <c r="AW74" s="18"/>
      <c r="AX74" s="18"/>
      <c r="AY74" s="18"/>
      <c r="AZ74" s="18"/>
      <c r="BA74" s="18"/>
      <c r="BB74" s="18"/>
      <c r="BC74" s="18"/>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row>
    <row r="75" spans="2:125" ht="22.95" customHeight="1" x14ac:dyDescent="0.3">
      <c r="B75" s="43">
        <f>B74+1</f>
        <v>22</v>
      </c>
      <c r="C75" s="43">
        <v>2</v>
      </c>
      <c r="D75" s="39">
        <v>8</v>
      </c>
      <c r="E75" s="65">
        <f t="shared" ref="E75:E93" si="4">O75</f>
        <v>9.5</v>
      </c>
      <c r="G75" s="87" t="s">
        <v>34</v>
      </c>
      <c r="H75" s="88"/>
      <c r="I75" s="89"/>
      <c r="J75" s="47" t="s">
        <v>62</v>
      </c>
      <c r="K75" s="48">
        <v>5</v>
      </c>
      <c r="L75" s="4">
        <f t="shared" si="3"/>
        <v>1</v>
      </c>
      <c r="N75" s="64" cm="1">
        <f t="array" ref="N75">INDEX(INDEX(Breeds!$L$3:$M$155,0,IF(Case!J75="Female",2,1)),_xlfn.XMATCH(G75,Breeds!$B$3:$B$155,0),1)</f>
        <v>9.5</v>
      </c>
      <c r="O75" s="1">
        <f t="shared" ref="O75:O93" si="5">IF(L75,N75,N75/2)</f>
        <v>9.5</v>
      </c>
      <c r="P75" s="4"/>
      <c r="Q75" s="4"/>
      <c r="R75" s="4"/>
      <c r="T75" s="13"/>
      <c r="U75" s="4"/>
      <c r="V75" s="4"/>
      <c r="W75" s="4"/>
      <c r="X75" s="4"/>
      <c r="AD75" s="18"/>
      <c r="AE75" s="18"/>
      <c r="AF75" s="18"/>
      <c r="AG75" s="18"/>
      <c r="AH75" s="18"/>
      <c r="AI75" s="18"/>
      <c r="AJ75" s="18"/>
      <c r="AK75" s="18"/>
      <c r="AL75" s="18"/>
      <c r="AM75" s="4"/>
      <c r="AN75" s="4"/>
      <c r="AO75" s="4"/>
      <c r="AP75" s="4"/>
      <c r="AQ75" s="18"/>
      <c r="AR75" s="18"/>
      <c r="AS75" s="18"/>
      <c r="AT75" s="18"/>
      <c r="AU75" s="18"/>
      <c r="AV75" s="18"/>
      <c r="AW75" s="18"/>
      <c r="AX75" s="18"/>
      <c r="AY75" s="18"/>
      <c r="AZ75" s="18"/>
      <c r="BA75" s="18"/>
      <c r="BB75" s="18"/>
      <c r="BC75" s="18"/>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row>
    <row r="76" spans="2:125" ht="22.95" customHeight="1" x14ac:dyDescent="0.3">
      <c r="B76" s="43">
        <f>B75+1</f>
        <v>23</v>
      </c>
      <c r="C76" s="43">
        <v>2</v>
      </c>
      <c r="D76" s="39">
        <v>8</v>
      </c>
      <c r="E76" s="65">
        <f t="shared" si="4"/>
        <v>120</v>
      </c>
      <c r="G76" s="87" t="s">
        <v>35</v>
      </c>
      <c r="H76" s="88"/>
      <c r="I76" s="89"/>
      <c r="J76" s="47" t="s">
        <v>63</v>
      </c>
      <c r="K76" s="48">
        <v>7</v>
      </c>
      <c r="L76" s="4">
        <f t="shared" si="3"/>
        <v>1</v>
      </c>
      <c r="N76" s="64" cm="1">
        <f t="array" ref="N76">INDEX(INDEX(Breeds!$L$3:$M$155,0,IF(Case!J76="Female",2,1)),_xlfn.XMATCH(G76,Breeds!$B$3:$B$155,0),1)</f>
        <v>120</v>
      </c>
      <c r="O76" s="1">
        <f t="shared" si="5"/>
        <v>120</v>
      </c>
      <c r="P76" s="4"/>
      <c r="Q76" s="4"/>
      <c r="R76" s="4"/>
      <c r="T76" s="13"/>
      <c r="U76" s="4"/>
      <c r="V76" s="4"/>
      <c r="W76" s="4"/>
      <c r="X76" s="4"/>
      <c r="AD76" s="18"/>
      <c r="AE76" s="18"/>
      <c r="AF76" s="18"/>
      <c r="AG76" s="18"/>
      <c r="AH76" s="18"/>
      <c r="AI76" s="18"/>
      <c r="AJ76" s="18"/>
      <c r="AK76" s="18"/>
      <c r="AL76" s="18"/>
      <c r="AM76" s="4"/>
      <c r="AN76" s="4"/>
      <c r="AO76" s="4"/>
      <c r="AP76" s="4"/>
      <c r="AQ76" s="18"/>
      <c r="AR76" s="18"/>
      <c r="AS76" s="18"/>
      <c r="AT76" s="18"/>
      <c r="AU76" s="18"/>
      <c r="AV76" s="18"/>
      <c r="AW76" s="18"/>
      <c r="AX76" s="18"/>
      <c r="AY76" s="18"/>
      <c r="AZ76" s="18"/>
      <c r="BA76" s="18"/>
      <c r="BB76" s="18"/>
      <c r="BC76" s="18"/>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row>
    <row r="77" spans="2:125" ht="22.95" customHeight="1" x14ac:dyDescent="0.3">
      <c r="B77" s="43">
        <f t="shared" ref="B77:B93" si="6">B76+1</f>
        <v>24</v>
      </c>
      <c r="C77" s="43">
        <v>2</v>
      </c>
      <c r="D77" s="39">
        <v>8</v>
      </c>
      <c r="E77" s="65">
        <f t="shared" si="4"/>
        <v>52.5</v>
      </c>
      <c r="G77" s="87" t="s">
        <v>36</v>
      </c>
      <c r="H77" s="88"/>
      <c r="I77" s="89"/>
      <c r="J77" s="47" t="s">
        <v>62</v>
      </c>
      <c r="K77" s="48">
        <v>6</v>
      </c>
      <c r="L77" s="4">
        <f t="shared" si="3"/>
        <v>1</v>
      </c>
      <c r="N77" s="64" cm="1">
        <f t="array" ref="N77">INDEX(INDEX(Breeds!$L$3:$M$155,0,IF(Case!J77="Female",2,1)),_xlfn.XMATCH(G77,Breeds!$B$3:$B$155,0),1)</f>
        <v>52.5</v>
      </c>
      <c r="O77" s="1">
        <f t="shared" si="5"/>
        <v>52.5</v>
      </c>
      <c r="P77" s="4"/>
      <c r="Q77" s="4"/>
      <c r="R77" s="4"/>
      <c r="T77" s="13"/>
      <c r="U77" s="4"/>
      <c r="V77" s="4"/>
      <c r="W77" s="4"/>
      <c r="X77" s="4"/>
      <c r="AD77" s="18"/>
      <c r="AE77" s="18"/>
      <c r="AF77" s="18"/>
      <c r="AG77" s="18"/>
      <c r="AH77" s="18"/>
      <c r="AI77" s="18"/>
      <c r="AJ77" s="18"/>
      <c r="AK77" s="18"/>
      <c r="AL77" s="18"/>
      <c r="AM77" s="4"/>
      <c r="AN77" s="4"/>
      <c r="AO77" s="4"/>
      <c r="AP77" s="4"/>
      <c r="AQ77" s="18"/>
      <c r="AR77" s="18"/>
      <c r="AS77" s="18"/>
      <c r="AT77" s="18"/>
      <c r="AU77" s="18"/>
      <c r="AV77" s="18"/>
      <c r="AW77" s="18"/>
      <c r="AX77" s="18"/>
      <c r="AY77" s="18"/>
      <c r="AZ77" s="18"/>
      <c r="BA77" s="18"/>
      <c r="BB77" s="18"/>
      <c r="BC77" s="18"/>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row>
    <row r="78" spans="2:125" ht="22.95" customHeight="1" x14ac:dyDescent="0.3">
      <c r="B78" s="43">
        <f t="shared" si="6"/>
        <v>25</v>
      </c>
      <c r="C78" s="43">
        <v>2</v>
      </c>
      <c r="D78" s="39">
        <v>8</v>
      </c>
      <c r="E78" s="65">
        <f t="shared" si="4"/>
        <v>60</v>
      </c>
      <c r="G78" s="87" t="s">
        <v>37</v>
      </c>
      <c r="H78" s="88"/>
      <c r="I78" s="89"/>
      <c r="J78" s="47" t="s">
        <v>63</v>
      </c>
      <c r="K78" s="48">
        <v>8</v>
      </c>
      <c r="L78" s="4">
        <f t="shared" si="3"/>
        <v>1</v>
      </c>
      <c r="N78" s="64" cm="1">
        <f t="array" ref="N78">INDEX(INDEX(Breeds!$L$3:$M$155,0,IF(Case!J78="Female",2,1)),_xlfn.XMATCH(G78,Breeds!$B$3:$B$155,0),1)</f>
        <v>60</v>
      </c>
      <c r="O78" s="1">
        <f t="shared" si="5"/>
        <v>60</v>
      </c>
      <c r="P78" s="4"/>
      <c r="Q78" s="4"/>
      <c r="R78" s="4"/>
      <c r="T78" s="13"/>
      <c r="U78" s="4"/>
      <c r="V78" s="4"/>
      <c r="W78" s="4"/>
      <c r="X78" s="4"/>
      <c r="AD78" s="18"/>
      <c r="AE78" s="18"/>
      <c r="AF78" s="18"/>
      <c r="AG78" s="18"/>
      <c r="AH78" s="18"/>
      <c r="AI78" s="18"/>
      <c r="AJ78" s="18"/>
      <c r="AK78" s="18"/>
      <c r="AL78" s="18"/>
      <c r="AM78" s="4"/>
      <c r="AN78" s="4"/>
      <c r="AO78" s="4"/>
      <c r="AP78" s="4"/>
      <c r="AQ78" s="18"/>
      <c r="AR78" s="18"/>
      <c r="AS78" s="18"/>
      <c r="AT78" s="18"/>
      <c r="AU78" s="18"/>
      <c r="AV78" s="18"/>
      <c r="AW78" s="18"/>
      <c r="AX78" s="18"/>
      <c r="AY78" s="18"/>
      <c r="AZ78" s="18"/>
      <c r="BA78" s="18"/>
      <c r="BB78" s="18"/>
      <c r="BC78" s="18"/>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row>
    <row r="79" spans="2:125" ht="22.95" customHeight="1" x14ac:dyDescent="0.3">
      <c r="B79" s="43">
        <f t="shared" si="6"/>
        <v>26</v>
      </c>
      <c r="C79" s="43">
        <v>2</v>
      </c>
      <c r="D79" s="39">
        <v>8</v>
      </c>
      <c r="E79" s="65">
        <f t="shared" si="4"/>
        <v>72.5</v>
      </c>
      <c r="G79" s="87" t="s">
        <v>38</v>
      </c>
      <c r="H79" s="88"/>
      <c r="I79" s="89"/>
      <c r="J79" s="47" t="s">
        <v>63</v>
      </c>
      <c r="K79" s="48">
        <v>2</v>
      </c>
      <c r="L79" s="4">
        <f t="shared" si="3"/>
        <v>1</v>
      </c>
      <c r="N79" s="64" cm="1">
        <f t="array" ref="N79">INDEX(INDEX(Breeds!$L$3:$M$155,0,IF(Case!J79="Female",2,1)),_xlfn.XMATCH(G79,Breeds!$B$3:$B$155,0),1)</f>
        <v>72.5</v>
      </c>
      <c r="O79" s="1">
        <f t="shared" si="5"/>
        <v>72.5</v>
      </c>
      <c r="P79" s="4"/>
      <c r="Q79" s="4"/>
      <c r="R79" s="4"/>
      <c r="T79" s="13"/>
      <c r="U79" s="4"/>
      <c r="V79" s="4"/>
      <c r="W79" s="4"/>
      <c r="X79" s="4"/>
      <c r="AD79" s="18"/>
      <c r="AE79" s="18"/>
      <c r="AF79" s="18"/>
      <c r="AG79" s="18"/>
      <c r="AH79" s="18"/>
      <c r="AI79" s="18"/>
      <c r="AJ79" s="18"/>
      <c r="AK79" s="18"/>
      <c r="AL79" s="18"/>
      <c r="AM79" s="4"/>
      <c r="AN79" s="4"/>
      <c r="AO79" s="4"/>
      <c r="AP79" s="4"/>
      <c r="AQ79" s="18"/>
      <c r="AR79" s="18"/>
      <c r="AS79" s="18"/>
      <c r="AT79" s="18"/>
      <c r="AU79" s="18"/>
      <c r="AV79" s="18"/>
      <c r="AW79" s="18"/>
      <c r="AX79" s="18"/>
      <c r="AY79" s="18"/>
      <c r="AZ79" s="18"/>
      <c r="BA79" s="18"/>
      <c r="BB79" s="18"/>
      <c r="BC79" s="18"/>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row>
    <row r="80" spans="2:125" ht="22.95" customHeight="1" x14ac:dyDescent="0.3">
      <c r="B80" s="43">
        <f t="shared" si="6"/>
        <v>27</v>
      </c>
      <c r="C80" s="43">
        <v>2</v>
      </c>
      <c r="D80" s="39">
        <v>8</v>
      </c>
      <c r="E80" s="65">
        <f t="shared" si="4"/>
        <v>13</v>
      </c>
      <c r="G80" s="87" t="s">
        <v>39</v>
      </c>
      <c r="H80" s="88"/>
      <c r="I80" s="89"/>
      <c r="J80" s="47" t="s">
        <v>62</v>
      </c>
      <c r="K80" s="48">
        <v>5</v>
      </c>
      <c r="L80" s="4">
        <f t="shared" si="3"/>
        <v>1</v>
      </c>
      <c r="N80" s="64" cm="1">
        <f t="array" ref="N80">INDEX(INDEX(Breeds!$L$3:$M$155,0,IF(Case!J80="Female",2,1)),_xlfn.XMATCH(G80,Breeds!$B$3:$B$155,0),1)</f>
        <v>13</v>
      </c>
      <c r="O80" s="1">
        <f t="shared" si="5"/>
        <v>13</v>
      </c>
      <c r="P80" s="4"/>
      <c r="Q80" s="4"/>
      <c r="R80" s="4"/>
      <c r="T80" s="13"/>
      <c r="U80" s="4"/>
      <c r="V80" s="4"/>
      <c r="W80" s="4"/>
      <c r="X80" s="4"/>
      <c r="AD80" s="18"/>
      <c r="AE80" s="18"/>
      <c r="AF80" s="18"/>
      <c r="AG80" s="18"/>
      <c r="AH80" s="18"/>
      <c r="AI80" s="18"/>
      <c r="AJ80" s="18"/>
      <c r="AK80" s="18"/>
      <c r="AL80" s="18"/>
      <c r="AM80" s="4"/>
      <c r="AN80" s="4"/>
      <c r="AO80" s="4"/>
      <c r="AP80" s="4"/>
      <c r="AQ80" s="18"/>
      <c r="AR80" s="18"/>
      <c r="AS80" s="18"/>
      <c r="AT80" s="18"/>
      <c r="AU80" s="18"/>
      <c r="AV80" s="18"/>
      <c r="AW80" s="18"/>
      <c r="AX80" s="18"/>
      <c r="AY80" s="18"/>
      <c r="AZ80" s="18"/>
      <c r="BA80" s="18"/>
      <c r="BB80" s="18"/>
      <c r="BC80" s="18"/>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row>
    <row r="81" spans="2:125" ht="22.95" customHeight="1" x14ac:dyDescent="0.3">
      <c r="B81" s="43">
        <f t="shared" si="6"/>
        <v>28</v>
      </c>
      <c r="C81" s="43">
        <v>2</v>
      </c>
      <c r="D81" s="39">
        <v>8</v>
      </c>
      <c r="E81" s="65">
        <f t="shared" si="4"/>
        <v>40</v>
      </c>
      <c r="G81" s="87" t="s">
        <v>40</v>
      </c>
      <c r="H81" s="88"/>
      <c r="I81" s="89"/>
      <c r="J81" s="47" t="s">
        <v>62</v>
      </c>
      <c r="K81" s="48">
        <v>3</v>
      </c>
      <c r="L81" s="4">
        <f t="shared" si="3"/>
        <v>1</v>
      </c>
      <c r="N81" s="64" cm="1">
        <f t="array" ref="N81">INDEX(INDEX(Breeds!$L$3:$M$155,0,IF(Case!J81="Female",2,1)),_xlfn.XMATCH(G81,Breeds!$B$3:$B$155,0),1)</f>
        <v>40</v>
      </c>
      <c r="O81" s="1">
        <f t="shared" si="5"/>
        <v>40</v>
      </c>
      <c r="P81" s="4"/>
      <c r="Q81" s="4"/>
      <c r="R81" s="4"/>
      <c r="T81" s="13"/>
      <c r="U81" s="4"/>
      <c r="V81" s="4"/>
      <c r="W81" s="4"/>
      <c r="X81" s="4"/>
      <c r="AD81" s="18"/>
      <c r="AE81" s="18"/>
      <c r="AF81" s="18"/>
      <c r="AG81" s="18"/>
      <c r="AH81" s="18"/>
      <c r="AI81" s="18"/>
      <c r="AJ81" s="18"/>
      <c r="AK81" s="18"/>
      <c r="AL81" s="18"/>
      <c r="AM81" s="4"/>
      <c r="AN81" s="4"/>
      <c r="AO81" s="4"/>
      <c r="AP81" s="4"/>
      <c r="AQ81" s="18"/>
      <c r="AR81" s="18"/>
      <c r="AS81" s="18"/>
      <c r="AT81" s="18"/>
      <c r="AU81" s="18"/>
      <c r="AV81" s="18"/>
      <c r="AW81" s="18"/>
      <c r="AX81" s="18"/>
      <c r="AY81" s="18"/>
      <c r="AZ81" s="18"/>
      <c r="BA81" s="18"/>
      <c r="BB81" s="18"/>
      <c r="BC81" s="18"/>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row>
    <row r="82" spans="2:125" ht="22.95" customHeight="1" x14ac:dyDescent="0.3">
      <c r="B82" s="43">
        <f t="shared" si="6"/>
        <v>29</v>
      </c>
      <c r="C82" s="43">
        <v>2</v>
      </c>
      <c r="D82" s="39">
        <v>8</v>
      </c>
      <c r="E82" s="65">
        <f t="shared" si="4"/>
        <v>77.5</v>
      </c>
      <c r="G82" s="87" t="s">
        <v>41</v>
      </c>
      <c r="H82" s="88"/>
      <c r="I82" s="89"/>
      <c r="J82" s="47" t="s">
        <v>62</v>
      </c>
      <c r="K82" s="48">
        <v>10</v>
      </c>
      <c r="L82" s="4">
        <f t="shared" si="3"/>
        <v>1</v>
      </c>
      <c r="N82" s="64" cm="1">
        <f t="array" ref="N82">INDEX(INDEX(Breeds!$L$3:$M$155,0,IF(Case!J82="Female",2,1)),_xlfn.XMATCH(G82,Breeds!$B$3:$B$155,0),1)</f>
        <v>77.5</v>
      </c>
      <c r="O82" s="1">
        <f t="shared" si="5"/>
        <v>77.5</v>
      </c>
      <c r="P82" s="4"/>
      <c r="Q82" s="4"/>
      <c r="R82" s="4"/>
      <c r="T82" s="13"/>
      <c r="U82" s="4"/>
      <c r="V82" s="4"/>
      <c r="W82" s="4"/>
      <c r="X82" s="4"/>
      <c r="AD82" s="18"/>
      <c r="AE82" s="18"/>
      <c r="AF82" s="18"/>
      <c r="AG82" s="18"/>
      <c r="AH82" s="18"/>
      <c r="AI82" s="18"/>
      <c r="AJ82" s="18"/>
      <c r="AK82" s="18"/>
      <c r="AL82" s="18"/>
      <c r="AM82" s="4"/>
      <c r="AN82" s="4"/>
      <c r="AO82" s="4"/>
      <c r="AP82" s="4"/>
      <c r="AQ82" s="18"/>
      <c r="AR82" s="18"/>
      <c r="AS82" s="18"/>
      <c r="AT82" s="18"/>
      <c r="AU82" s="18"/>
      <c r="AV82" s="18"/>
      <c r="AW82" s="18"/>
      <c r="AX82" s="18"/>
      <c r="AY82" s="18"/>
      <c r="AZ82" s="18"/>
      <c r="BA82" s="18"/>
      <c r="BB82" s="18"/>
      <c r="BC82" s="18"/>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row>
    <row r="83" spans="2:125" ht="22.95" customHeight="1" x14ac:dyDescent="0.3">
      <c r="B83" s="43">
        <f t="shared" si="6"/>
        <v>30</v>
      </c>
      <c r="C83" s="43">
        <v>2</v>
      </c>
      <c r="D83" s="39">
        <v>8</v>
      </c>
      <c r="E83" s="65">
        <f t="shared" si="4"/>
        <v>33.75</v>
      </c>
      <c r="G83" s="87" t="s">
        <v>42</v>
      </c>
      <c r="H83" s="88"/>
      <c r="I83" s="89"/>
      <c r="J83" s="47" t="s">
        <v>63</v>
      </c>
      <c r="K83" s="48">
        <v>1</v>
      </c>
      <c r="L83" s="4">
        <f t="shared" si="3"/>
        <v>0</v>
      </c>
      <c r="N83" s="64" cm="1">
        <f t="array" ref="N83">INDEX(INDEX(Breeds!$L$3:$M$155,0,IF(Case!J83="Female",2,1)),_xlfn.XMATCH(G83,Breeds!$B$3:$B$155,0),1)</f>
        <v>67.5</v>
      </c>
      <c r="O83" s="1">
        <f t="shared" si="5"/>
        <v>33.75</v>
      </c>
      <c r="P83" s="4"/>
      <c r="Q83" s="4"/>
      <c r="R83" s="4"/>
      <c r="T83" s="13"/>
      <c r="U83" s="4"/>
      <c r="V83" s="4"/>
      <c r="W83" s="4"/>
      <c r="X83" s="4"/>
      <c r="AD83" s="18"/>
      <c r="AE83" s="18"/>
      <c r="AF83" s="18"/>
      <c r="AG83" s="18"/>
      <c r="AH83" s="18"/>
      <c r="AI83" s="18"/>
      <c r="AJ83" s="18"/>
      <c r="AK83" s="18"/>
      <c r="AL83" s="18"/>
      <c r="AM83" s="18"/>
      <c r="AN83" s="4"/>
      <c r="AO83" s="18"/>
      <c r="AP83" s="4"/>
      <c r="AQ83" s="18"/>
      <c r="AR83" s="18"/>
      <c r="AS83" s="18"/>
      <c r="AT83" s="18"/>
      <c r="AU83" s="18"/>
      <c r="AV83" s="18"/>
      <c r="AW83" s="18"/>
      <c r="AX83" s="18"/>
      <c r="AY83" s="18"/>
      <c r="AZ83" s="18"/>
      <c r="BA83" s="18"/>
      <c r="BB83" s="18"/>
      <c r="BC83" s="18"/>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row>
    <row r="84" spans="2:125" ht="22.95" customHeight="1" x14ac:dyDescent="0.3">
      <c r="B84" s="43">
        <f t="shared" si="6"/>
        <v>31</v>
      </c>
      <c r="C84" s="43">
        <v>2</v>
      </c>
      <c r="D84" s="39">
        <v>8</v>
      </c>
      <c r="E84" s="65">
        <f t="shared" si="4"/>
        <v>12.5</v>
      </c>
      <c r="G84" s="87" t="s">
        <v>43</v>
      </c>
      <c r="H84" s="88"/>
      <c r="I84" s="89"/>
      <c r="J84" s="47" t="s">
        <v>62</v>
      </c>
      <c r="K84" s="48">
        <v>10</v>
      </c>
      <c r="L84" s="4">
        <f t="shared" si="3"/>
        <v>1</v>
      </c>
      <c r="N84" s="64" cm="1">
        <f t="array" ref="N84">INDEX(INDEX(Breeds!$L$3:$M$155,0,IF(Case!J84="Female",2,1)),_xlfn.XMATCH(G84,Breeds!$B$3:$B$155,0),1)</f>
        <v>12.5</v>
      </c>
      <c r="O84" s="1">
        <f t="shared" si="5"/>
        <v>12.5</v>
      </c>
      <c r="P84" s="4"/>
      <c r="Q84" s="4"/>
      <c r="R84" s="4"/>
      <c r="T84" s="13"/>
      <c r="U84" s="4"/>
      <c r="V84" s="4"/>
      <c r="W84" s="4"/>
      <c r="X84" s="4"/>
      <c r="AD84" s="18"/>
      <c r="AE84" s="18"/>
      <c r="AF84" s="18"/>
      <c r="AG84" s="18"/>
      <c r="AH84" s="18"/>
      <c r="AI84" s="18"/>
      <c r="AJ84" s="18"/>
      <c r="AK84" s="18"/>
      <c r="AL84" s="18"/>
      <c r="AM84" s="4"/>
      <c r="AN84" s="4"/>
      <c r="AO84" s="4"/>
      <c r="AP84" s="4"/>
      <c r="AQ84" s="18"/>
      <c r="AR84" s="18"/>
      <c r="AS84" s="18"/>
      <c r="AT84" s="18"/>
      <c r="AU84" s="18"/>
      <c r="AV84" s="18"/>
      <c r="AW84" s="18"/>
      <c r="AX84" s="18"/>
      <c r="AY84" s="18"/>
      <c r="AZ84" s="18"/>
      <c r="BA84" s="18"/>
      <c r="BB84" s="18"/>
      <c r="BC84" s="18"/>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row>
    <row r="85" spans="2:125" ht="22.95" customHeight="1" x14ac:dyDescent="0.3">
      <c r="B85" s="43">
        <f t="shared" si="6"/>
        <v>32</v>
      </c>
      <c r="C85" s="43">
        <v>2</v>
      </c>
      <c r="D85" s="39">
        <v>8</v>
      </c>
      <c r="E85" s="65">
        <f t="shared" si="4"/>
        <v>47.5</v>
      </c>
      <c r="G85" s="87" t="s">
        <v>44</v>
      </c>
      <c r="H85" s="88"/>
      <c r="I85" s="89"/>
      <c r="J85" s="47" t="s">
        <v>62</v>
      </c>
      <c r="K85" s="48">
        <v>5</v>
      </c>
      <c r="L85" s="4">
        <f t="shared" si="3"/>
        <v>1</v>
      </c>
      <c r="N85" s="64" cm="1">
        <f t="array" ref="N85">INDEX(INDEX(Breeds!$L$3:$M$155,0,IF(Case!J85="Female",2,1)),_xlfn.XMATCH(G85,Breeds!$B$3:$B$155,0),1)</f>
        <v>47.5</v>
      </c>
      <c r="O85" s="1">
        <f t="shared" si="5"/>
        <v>47.5</v>
      </c>
      <c r="P85" s="4"/>
      <c r="Q85" s="4"/>
      <c r="R85" s="4"/>
      <c r="T85" s="13"/>
      <c r="U85" s="4"/>
      <c r="V85" s="4"/>
      <c r="W85" s="4"/>
      <c r="X85" s="4"/>
      <c r="AD85" s="18"/>
      <c r="AE85" s="18"/>
      <c r="AF85" s="18"/>
      <c r="AG85" s="18"/>
      <c r="AH85" s="18"/>
      <c r="AI85" s="18"/>
      <c r="AJ85" s="18"/>
      <c r="AK85" s="18"/>
      <c r="AL85" s="18"/>
      <c r="AM85" s="4"/>
      <c r="AN85" s="4"/>
      <c r="AO85" s="4"/>
      <c r="AP85" s="4"/>
      <c r="AQ85" s="18"/>
      <c r="AR85" s="18"/>
      <c r="AS85" s="18"/>
      <c r="AT85" s="18"/>
      <c r="AU85" s="18"/>
      <c r="AV85" s="18"/>
      <c r="AW85" s="18"/>
      <c r="AX85" s="18"/>
      <c r="AY85" s="18"/>
      <c r="AZ85" s="18"/>
      <c r="BA85" s="18"/>
      <c r="BB85" s="18"/>
      <c r="BC85" s="18"/>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row>
    <row r="86" spans="2:125" ht="22.95" customHeight="1" x14ac:dyDescent="0.3">
      <c r="B86" s="43">
        <f t="shared" si="6"/>
        <v>33</v>
      </c>
      <c r="C86" s="43">
        <v>2</v>
      </c>
      <c r="D86" s="39">
        <v>8</v>
      </c>
      <c r="E86" s="65">
        <f t="shared" si="4"/>
        <v>60</v>
      </c>
      <c r="G86" s="87" t="s">
        <v>45</v>
      </c>
      <c r="H86" s="88"/>
      <c r="I86" s="89"/>
      <c r="J86" s="47" t="s">
        <v>63</v>
      </c>
      <c r="K86" s="48">
        <v>4</v>
      </c>
      <c r="L86" s="4">
        <f t="shared" si="3"/>
        <v>1</v>
      </c>
      <c r="N86" s="64" cm="1">
        <f t="array" ref="N86">INDEX(INDEX(Breeds!$L$3:$M$155,0,IF(Case!J86="Female",2,1)),_xlfn.XMATCH(G86,Breeds!$B$3:$B$155,0),1)</f>
        <v>60</v>
      </c>
      <c r="O86" s="1">
        <f t="shared" si="5"/>
        <v>60</v>
      </c>
      <c r="P86" s="4"/>
      <c r="Q86" s="4"/>
      <c r="R86" s="4"/>
      <c r="T86" s="13"/>
      <c r="U86" s="4"/>
      <c r="V86" s="4"/>
      <c r="W86" s="4"/>
      <c r="X86" s="4"/>
      <c r="AD86" s="18"/>
      <c r="AE86" s="18"/>
      <c r="AF86" s="18"/>
      <c r="AG86" s="18"/>
      <c r="AH86" s="18"/>
      <c r="AI86" s="18"/>
      <c r="AJ86" s="18"/>
      <c r="AK86" s="18"/>
      <c r="AL86" s="18"/>
      <c r="AM86" s="4"/>
      <c r="AN86" s="4"/>
      <c r="AO86" s="4"/>
      <c r="AP86" s="4"/>
      <c r="AQ86" s="18"/>
      <c r="AR86" s="18"/>
      <c r="AS86" s="18"/>
      <c r="AT86" s="18"/>
      <c r="AU86" s="18"/>
      <c r="AV86" s="18"/>
      <c r="AW86" s="18"/>
      <c r="AX86" s="18"/>
      <c r="AY86" s="18"/>
      <c r="AZ86" s="18"/>
      <c r="BA86" s="18"/>
      <c r="BB86" s="18"/>
      <c r="BC86" s="18"/>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row>
    <row r="87" spans="2:125" ht="22.95" customHeight="1" x14ac:dyDescent="0.3">
      <c r="B87" s="43">
        <f t="shared" si="6"/>
        <v>34</v>
      </c>
      <c r="C87" s="43">
        <v>2</v>
      </c>
      <c r="D87" s="39">
        <v>8</v>
      </c>
      <c r="E87" s="65">
        <f t="shared" si="4"/>
        <v>44.5</v>
      </c>
      <c r="G87" s="87" t="s">
        <v>46</v>
      </c>
      <c r="H87" s="88"/>
      <c r="I87" s="89"/>
      <c r="J87" s="47" t="s">
        <v>63</v>
      </c>
      <c r="K87" s="48">
        <v>5</v>
      </c>
      <c r="L87" s="4">
        <f t="shared" si="3"/>
        <v>1</v>
      </c>
      <c r="N87" s="64" cm="1">
        <f t="array" ref="N87">INDEX(INDEX(Breeds!$L$3:$M$155,0,IF(Case!J87="Female",2,1)),_xlfn.XMATCH(G87,Breeds!$B$3:$B$155,0),1)</f>
        <v>44.5</v>
      </c>
      <c r="O87" s="1">
        <f t="shared" si="5"/>
        <v>44.5</v>
      </c>
      <c r="P87" s="4"/>
      <c r="Q87" s="4"/>
      <c r="R87" s="4"/>
      <c r="T87" s="13"/>
      <c r="U87" s="4"/>
      <c r="V87" s="4"/>
      <c r="W87" s="4"/>
      <c r="X87" s="4"/>
      <c r="AD87" s="18"/>
      <c r="AE87" s="18"/>
      <c r="AF87" s="18"/>
      <c r="AG87" s="18"/>
      <c r="AH87" s="18"/>
      <c r="AI87" s="18"/>
      <c r="AJ87" s="18"/>
      <c r="AK87" s="18"/>
      <c r="AL87" s="18"/>
      <c r="AM87" s="4"/>
      <c r="AN87" s="4"/>
      <c r="AO87" s="4"/>
      <c r="AP87" s="4"/>
      <c r="AQ87" s="18"/>
      <c r="AR87" s="18"/>
      <c r="AS87" s="18"/>
      <c r="AT87" s="18"/>
      <c r="AU87" s="18"/>
      <c r="AV87" s="18"/>
      <c r="AW87" s="18"/>
      <c r="AX87" s="18"/>
      <c r="AY87" s="18"/>
      <c r="AZ87" s="18"/>
      <c r="BA87" s="18"/>
      <c r="BB87" s="18"/>
      <c r="BC87" s="18"/>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row>
    <row r="88" spans="2:125" ht="22.95" customHeight="1" x14ac:dyDescent="0.3">
      <c r="B88" s="43">
        <f t="shared" si="6"/>
        <v>35</v>
      </c>
      <c r="C88" s="43">
        <v>2</v>
      </c>
      <c r="D88" s="39">
        <v>8</v>
      </c>
      <c r="E88" s="65">
        <f t="shared" si="4"/>
        <v>52.5</v>
      </c>
      <c r="G88" s="87" t="s">
        <v>47</v>
      </c>
      <c r="H88" s="88"/>
      <c r="I88" s="89"/>
      <c r="J88" s="47" t="s">
        <v>62</v>
      </c>
      <c r="K88" s="48">
        <v>10</v>
      </c>
      <c r="L88" s="4">
        <f t="shared" si="3"/>
        <v>1</v>
      </c>
      <c r="N88" s="64" cm="1">
        <f t="array" ref="N88">INDEX(INDEX(Breeds!$L$3:$M$155,0,IF(Case!J88="Female",2,1)),_xlfn.XMATCH(G88,Breeds!$B$3:$B$155,0),1)</f>
        <v>52.5</v>
      </c>
      <c r="O88" s="1">
        <f t="shared" si="5"/>
        <v>52.5</v>
      </c>
      <c r="P88" s="4"/>
      <c r="Q88" s="4"/>
      <c r="R88" s="4"/>
      <c r="T88" s="13"/>
      <c r="U88" s="4"/>
      <c r="V88" s="4"/>
      <c r="W88" s="4"/>
      <c r="X88" s="4"/>
      <c r="AD88" s="18"/>
      <c r="AE88" s="18"/>
      <c r="AF88" s="18"/>
      <c r="AG88" s="18"/>
      <c r="AH88" s="18"/>
      <c r="AI88" s="18"/>
      <c r="AJ88" s="18"/>
      <c r="AK88" s="18"/>
      <c r="AL88" s="18"/>
      <c r="AM88" s="4"/>
      <c r="AN88" s="4"/>
      <c r="AO88" s="4"/>
      <c r="AP88" s="4"/>
      <c r="AQ88" s="18"/>
      <c r="AR88" s="18"/>
      <c r="AS88" s="18"/>
      <c r="AT88" s="18"/>
      <c r="AU88" s="18"/>
      <c r="AV88" s="18"/>
      <c r="AW88" s="18"/>
      <c r="AX88" s="18"/>
      <c r="AY88" s="18"/>
      <c r="AZ88" s="18"/>
      <c r="BA88" s="18"/>
      <c r="BB88" s="18"/>
      <c r="BC88" s="18"/>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row>
    <row r="89" spans="2:125" ht="22.95" customHeight="1" x14ac:dyDescent="0.3">
      <c r="B89" s="43">
        <f t="shared" si="6"/>
        <v>36</v>
      </c>
      <c r="C89" s="43">
        <v>2</v>
      </c>
      <c r="D89" s="39">
        <v>8</v>
      </c>
      <c r="E89" s="65">
        <f t="shared" si="4"/>
        <v>23.5</v>
      </c>
      <c r="G89" s="87" t="s">
        <v>48</v>
      </c>
      <c r="H89" s="88"/>
      <c r="I89" s="89"/>
      <c r="J89" s="47" t="s">
        <v>63</v>
      </c>
      <c r="K89" s="48">
        <v>2</v>
      </c>
      <c r="L89" s="4">
        <f t="shared" si="3"/>
        <v>1</v>
      </c>
      <c r="N89" s="64" cm="1">
        <f t="array" ref="N89">INDEX(INDEX(Breeds!$L$3:$M$155,0,IF(Case!J89="Female",2,1)),_xlfn.XMATCH(G89,Breeds!$B$3:$B$155,0),1)</f>
        <v>23.5</v>
      </c>
      <c r="O89" s="1">
        <f t="shared" si="5"/>
        <v>23.5</v>
      </c>
      <c r="P89" s="4"/>
      <c r="Q89" s="4"/>
      <c r="R89" s="4"/>
      <c r="T89" s="13"/>
      <c r="U89" s="4"/>
      <c r="V89" s="4"/>
      <c r="W89" s="4"/>
      <c r="X89" s="4"/>
      <c r="AD89" s="18"/>
      <c r="AE89" s="18"/>
      <c r="AF89" s="18"/>
      <c r="AG89" s="18"/>
      <c r="AH89" s="18"/>
      <c r="AI89" s="18"/>
      <c r="AJ89" s="18"/>
      <c r="AK89" s="18"/>
      <c r="AL89" s="18"/>
      <c r="AM89" s="4"/>
      <c r="AN89" s="4"/>
      <c r="AO89" s="4"/>
      <c r="AP89" s="4"/>
      <c r="AQ89" s="18"/>
      <c r="AR89" s="18"/>
      <c r="AS89" s="18"/>
      <c r="AT89" s="18"/>
      <c r="AU89" s="18"/>
      <c r="AV89" s="18"/>
      <c r="AW89" s="18"/>
      <c r="AX89" s="18"/>
      <c r="AY89" s="18"/>
      <c r="AZ89" s="18"/>
      <c r="BA89" s="18"/>
      <c r="BB89" s="18"/>
      <c r="BC89" s="18"/>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row>
    <row r="90" spans="2:125" ht="22.95" customHeight="1" x14ac:dyDescent="0.3">
      <c r="B90" s="43">
        <f t="shared" si="6"/>
        <v>37</v>
      </c>
      <c r="C90" s="43">
        <v>2</v>
      </c>
      <c r="D90" s="39">
        <v>8</v>
      </c>
      <c r="E90" s="65">
        <f t="shared" si="4"/>
        <v>40</v>
      </c>
      <c r="G90" s="87" t="s">
        <v>49</v>
      </c>
      <c r="H90" s="88"/>
      <c r="I90" s="89"/>
      <c r="J90" s="47" t="s">
        <v>62</v>
      </c>
      <c r="K90" s="48">
        <v>8</v>
      </c>
      <c r="L90" s="4">
        <f t="shared" si="3"/>
        <v>1</v>
      </c>
      <c r="N90" s="64" cm="1">
        <f t="array" ref="N90">INDEX(INDEX(Breeds!$L$3:$M$155,0,IF(Case!J90="Female",2,1)),_xlfn.XMATCH(G90,Breeds!$B$3:$B$155,0),1)</f>
        <v>40</v>
      </c>
      <c r="O90" s="1">
        <f t="shared" si="5"/>
        <v>40</v>
      </c>
      <c r="P90" s="4"/>
      <c r="Q90" s="4"/>
      <c r="R90" s="4"/>
      <c r="T90" s="13"/>
      <c r="U90" s="4"/>
      <c r="V90" s="4"/>
      <c r="W90" s="4"/>
      <c r="X90" s="4"/>
      <c r="AD90" s="18"/>
      <c r="AE90" s="18"/>
      <c r="AF90" s="18"/>
      <c r="AG90" s="18"/>
      <c r="AH90" s="18"/>
      <c r="AI90" s="18"/>
      <c r="AJ90" s="18"/>
      <c r="AK90" s="18"/>
      <c r="AL90" s="18"/>
      <c r="AM90" s="4"/>
      <c r="AN90" s="4"/>
      <c r="AO90" s="4"/>
      <c r="AP90" s="4"/>
      <c r="AQ90" s="18"/>
      <c r="AR90" s="18"/>
      <c r="AS90" s="18"/>
      <c r="AT90" s="18"/>
      <c r="AU90" s="18"/>
      <c r="AV90" s="18"/>
      <c r="AW90" s="18"/>
      <c r="AX90" s="18"/>
      <c r="AY90" s="18"/>
      <c r="AZ90" s="18"/>
      <c r="BA90" s="18"/>
      <c r="BB90" s="18"/>
      <c r="BC90" s="18"/>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row>
    <row r="91" spans="2:125" ht="22.95" customHeight="1" x14ac:dyDescent="0.3">
      <c r="B91" s="43">
        <f t="shared" si="6"/>
        <v>38</v>
      </c>
      <c r="C91" s="43">
        <v>2</v>
      </c>
      <c r="D91" s="39">
        <v>8</v>
      </c>
      <c r="E91" s="65">
        <f t="shared" si="4"/>
        <v>60</v>
      </c>
      <c r="G91" s="87" t="s">
        <v>50</v>
      </c>
      <c r="H91" s="88"/>
      <c r="I91" s="89"/>
      <c r="J91" s="47" t="s">
        <v>63</v>
      </c>
      <c r="K91" s="48">
        <v>2</v>
      </c>
      <c r="L91" s="4">
        <f t="shared" si="3"/>
        <v>1</v>
      </c>
      <c r="N91" s="64" cm="1">
        <f t="array" ref="N91">INDEX(INDEX(Breeds!$L$3:$M$155,0,IF(Case!J91="Female",2,1)),_xlfn.XMATCH(G91,Breeds!$B$3:$B$155,0),1)</f>
        <v>60</v>
      </c>
      <c r="O91" s="1">
        <f t="shared" si="5"/>
        <v>60</v>
      </c>
      <c r="P91" s="4"/>
      <c r="Q91" s="4"/>
      <c r="R91" s="4"/>
      <c r="T91" s="13"/>
      <c r="U91" s="4"/>
      <c r="V91" s="4"/>
      <c r="W91" s="4"/>
      <c r="X91" s="4"/>
      <c r="AD91" s="18"/>
      <c r="AE91" s="18"/>
      <c r="AF91" s="18"/>
      <c r="AG91" s="18"/>
      <c r="AH91" s="18"/>
      <c r="AI91" s="18"/>
      <c r="AJ91" s="18"/>
      <c r="AK91" s="18"/>
      <c r="AL91" s="18"/>
      <c r="AM91" s="4"/>
      <c r="AN91" s="4"/>
      <c r="AO91" s="4"/>
      <c r="AP91" s="4"/>
      <c r="AQ91" s="18"/>
      <c r="AR91" s="18"/>
      <c r="AS91" s="18"/>
      <c r="AT91" s="18"/>
      <c r="AU91" s="18"/>
      <c r="AV91" s="18"/>
      <c r="AW91" s="18"/>
      <c r="AX91" s="18"/>
      <c r="AY91" s="18"/>
      <c r="AZ91" s="18"/>
      <c r="BA91" s="18"/>
      <c r="BB91" s="18"/>
      <c r="BC91" s="18"/>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row>
    <row r="92" spans="2:125" ht="22.95" customHeight="1" x14ac:dyDescent="0.3">
      <c r="B92" s="43">
        <f t="shared" si="6"/>
        <v>39</v>
      </c>
      <c r="C92" s="43">
        <v>2</v>
      </c>
      <c r="D92" s="39">
        <v>8</v>
      </c>
      <c r="E92" s="65">
        <f t="shared" si="4"/>
        <v>8.5</v>
      </c>
      <c r="G92" s="87" t="s">
        <v>51</v>
      </c>
      <c r="H92" s="88"/>
      <c r="I92" s="89"/>
      <c r="J92" s="47" t="s">
        <v>63</v>
      </c>
      <c r="K92" s="48">
        <v>5</v>
      </c>
      <c r="L92" s="4">
        <f t="shared" si="3"/>
        <v>1</v>
      </c>
      <c r="N92" s="64" cm="1">
        <f t="array" ref="N92">INDEX(INDEX(Breeds!$L$3:$M$155,0,IF(Case!J92="Female",2,1)),_xlfn.XMATCH(G92,Breeds!$B$3:$B$155,0),1)</f>
        <v>8.5</v>
      </c>
      <c r="O92" s="1">
        <f t="shared" si="5"/>
        <v>8.5</v>
      </c>
      <c r="P92" s="4"/>
      <c r="Q92" s="4"/>
      <c r="R92" s="4"/>
      <c r="T92" s="13"/>
      <c r="U92" s="4"/>
      <c r="V92" s="4"/>
      <c r="W92" s="4"/>
      <c r="X92" s="4"/>
      <c r="AD92" s="18"/>
      <c r="AE92" s="18"/>
      <c r="AF92" s="18"/>
      <c r="AG92" s="18"/>
      <c r="AH92" s="18"/>
      <c r="AI92" s="18"/>
      <c r="AJ92" s="18"/>
      <c r="AK92" s="18"/>
      <c r="AL92" s="18"/>
      <c r="AM92" s="4"/>
      <c r="AN92" s="4"/>
      <c r="AO92" s="4"/>
      <c r="AP92" s="4"/>
      <c r="AQ92" s="18"/>
      <c r="AR92" s="18"/>
      <c r="AS92" s="18"/>
      <c r="AT92" s="18"/>
      <c r="AU92" s="18"/>
      <c r="AV92" s="18"/>
      <c r="AW92" s="18"/>
      <c r="AX92" s="18"/>
      <c r="AY92" s="18"/>
      <c r="AZ92" s="18"/>
      <c r="BA92" s="18"/>
      <c r="BB92" s="18"/>
      <c r="BC92" s="18"/>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row>
    <row r="93" spans="2:125" ht="22.95" customHeight="1" x14ac:dyDescent="0.3">
      <c r="B93" s="43">
        <f t="shared" si="6"/>
        <v>40</v>
      </c>
      <c r="C93" s="43">
        <v>2</v>
      </c>
      <c r="D93" s="39">
        <v>8</v>
      </c>
      <c r="E93" s="65">
        <f t="shared" si="4"/>
        <v>26.25</v>
      </c>
      <c r="G93" s="87" t="s">
        <v>52</v>
      </c>
      <c r="H93" s="88"/>
      <c r="I93" s="89"/>
      <c r="J93" s="41" t="s">
        <v>63</v>
      </c>
      <c r="K93" s="42">
        <v>1</v>
      </c>
      <c r="L93" s="4">
        <f t="shared" si="3"/>
        <v>0</v>
      </c>
      <c r="N93" s="64" cm="1">
        <f t="array" ref="N93">INDEX(INDEX(Breeds!$L$3:$M$155,0,IF(Case!J93="Female",2,1)),_xlfn.XMATCH(G93,Breeds!$B$3:$B$155,0),1)</f>
        <v>52.5</v>
      </c>
      <c r="O93" s="1">
        <f t="shared" si="5"/>
        <v>26.25</v>
      </c>
      <c r="P93" s="4"/>
      <c r="Q93" s="4"/>
      <c r="R93" s="4"/>
      <c r="T93" s="13"/>
      <c r="U93" s="4"/>
      <c r="V93" s="4"/>
      <c r="W93" s="4"/>
      <c r="X93" s="4"/>
      <c r="AD93" s="18"/>
      <c r="AE93" s="18"/>
      <c r="AF93" s="18"/>
      <c r="AG93" s="18"/>
      <c r="AH93" s="18"/>
      <c r="AI93" s="18"/>
      <c r="AJ93" s="18"/>
      <c r="AK93" s="18"/>
      <c r="AL93" s="18"/>
      <c r="AM93" s="18"/>
      <c r="AN93" s="4"/>
      <c r="AO93" s="18"/>
      <c r="AP93" s="4"/>
      <c r="AQ93" s="18"/>
      <c r="AR93" s="18"/>
      <c r="AS93" s="18"/>
      <c r="AT93" s="18"/>
      <c r="AU93" s="18"/>
      <c r="AV93" s="18"/>
      <c r="AW93" s="18"/>
      <c r="AX93" s="18"/>
      <c r="AY93" s="18"/>
      <c r="AZ93" s="18"/>
      <c r="BA93" s="18"/>
      <c r="BB93" s="18"/>
      <c r="BC93" s="18"/>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row>
    <row r="94" spans="2:125" ht="19.95" customHeight="1" thickBot="1" x14ac:dyDescent="0.5">
      <c r="B94" s="31"/>
      <c r="C94" s="31"/>
      <c r="D94" s="31"/>
      <c r="E94" s="31"/>
      <c r="F94" s="31"/>
      <c r="G94" s="31"/>
      <c r="H94" s="31"/>
      <c r="I94" s="31"/>
      <c r="J94" s="31"/>
      <c r="K94" s="31"/>
      <c r="L94" s="31"/>
      <c r="M94" s="31"/>
      <c r="N94" s="31"/>
      <c r="O94" s="31"/>
      <c r="P94" s="31"/>
      <c r="Q94" s="31"/>
      <c r="R94" s="31"/>
      <c r="S94" s="31"/>
      <c r="T94" s="31"/>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row>
    <row r="95" spans="2:125" ht="19.95" customHeight="1" thickTop="1" thickBot="1" x14ac:dyDescent="0.5">
      <c r="B95" s="32" t="s">
        <v>64</v>
      </c>
      <c r="C95" s="33" t="s">
        <v>65</v>
      </c>
      <c r="D95" s="34" t="s">
        <v>66</v>
      </c>
      <c r="O95" s="4"/>
      <c r="P95" s="4"/>
      <c r="Q95" s="4"/>
      <c r="R95" s="124" t="s">
        <v>67</v>
      </c>
      <c r="S95" s="125"/>
      <c r="T95" s="125"/>
      <c r="U95" s="126"/>
      <c r="V95" s="31"/>
      <c r="W95" s="124" t="s">
        <v>68</v>
      </c>
      <c r="X95" s="125"/>
      <c r="Y95" s="125"/>
      <c r="Z95" s="126"/>
      <c r="AB95" s="4"/>
      <c r="AC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row>
    <row r="96" spans="2:125" ht="36.450000000000003" customHeight="1" thickTop="1" thickBot="1" x14ac:dyDescent="0.35">
      <c r="N96" s="4"/>
      <c r="O96" s="4"/>
      <c r="P96" s="4"/>
      <c r="Q96" s="4"/>
      <c r="R96" s="127" t="s">
        <v>69</v>
      </c>
      <c r="S96" s="128"/>
      <c r="T96" s="124" t="s">
        <v>70</v>
      </c>
      <c r="U96" s="126"/>
      <c r="W96" s="124" t="s">
        <v>71</v>
      </c>
      <c r="X96" s="126"/>
      <c r="Y96" s="124" t="s">
        <v>70</v>
      </c>
      <c r="Z96" s="126"/>
      <c r="AB96" s="4"/>
      <c r="AC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row>
    <row r="97" spans="2:125" ht="21.6" customHeight="1" thickTop="1" x14ac:dyDescent="0.5">
      <c r="B97" s="16" t="s">
        <v>72</v>
      </c>
      <c r="M97" s="4"/>
      <c r="N97" s="4"/>
      <c r="O97" s="4"/>
      <c r="P97" s="4"/>
      <c r="Q97" s="4"/>
      <c r="R97" s="13">
        <v>12</v>
      </c>
      <c r="S97" s="13"/>
      <c r="T97" s="13">
        <v>0.5</v>
      </c>
      <c r="U97"/>
      <c r="V97" s="13"/>
      <c r="W97" s="13">
        <v>7</v>
      </c>
      <c r="X97" s="13"/>
      <c r="Y97" s="59">
        <v>0.5</v>
      </c>
      <c r="Z97" s="13"/>
      <c r="AA97" s="13"/>
      <c r="AB97" s="4"/>
      <c r="AC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row>
    <row r="98" spans="2:125" ht="18.600000000000001" customHeight="1" x14ac:dyDescent="0.5">
      <c r="B98" s="16" t="s">
        <v>73</v>
      </c>
      <c r="C98" s="15"/>
      <c r="M98" s="4"/>
      <c r="N98" s="4"/>
      <c r="O98" s="4"/>
      <c r="P98" s="4"/>
      <c r="Q98" s="4"/>
      <c r="R98" s="13">
        <v>20</v>
      </c>
      <c r="S98" s="13"/>
      <c r="T98" s="13">
        <v>1</v>
      </c>
      <c r="U98"/>
      <c r="V98" s="13"/>
      <c r="W98" s="13">
        <v>10</v>
      </c>
      <c r="X98" s="13"/>
      <c r="Y98" s="59">
        <v>0.75</v>
      </c>
      <c r="Z98" s="13"/>
      <c r="AA98" s="13"/>
      <c r="AB98" s="4"/>
      <c r="AC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row>
    <row r="99" spans="2:125" ht="14.7" customHeight="1" x14ac:dyDescent="0.5">
      <c r="B99" s="16" t="s">
        <v>74</v>
      </c>
      <c r="C99" s="15"/>
      <c r="M99" s="4"/>
      <c r="N99" s="4"/>
      <c r="O99" s="4"/>
      <c r="P99" s="4"/>
      <c r="Q99" s="4"/>
      <c r="R99" s="13">
        <v>35</v>
      </c>
      <c r="S99" s="13"/>
      <c r="T99" s="13">
        <v>1.5</v>
      </c>
      <c r="U99"/>
      <c r="V99" s="13"/>
      <c r="W99" s="13">
        <v>13</v>
      </c>
      <c r="X99" s="13"/>
      <c r="Y99" s="59">
        <v>1</v>
      </c>
      <c r="Z99" s="13"/>
      <c r="AA99" s="13"/>
      <c r="AB99" s="4"/>
      <c r="AC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row>
    <row r="100" spans="2:125" ht="14.7" customHeight="1" x14ac:dyDescent="0.5">
      <c r="B100" s="16" t="s">
        <v>75</v>
      </c>
      <c r="C100" s="4"/>
      <c r="M100" s="4"/>
      <c r="N100" s="4"/>
      <c r="O100" s="4"/>
      <c r="P100" s="4"/>
      <c r="Q100" s="4"/>
      <c r="R100" s="13">
        <v>50</v>
      </c>
      <c r="S100" s="13"/>
      <c r="T100" s="13">
        <v>2</v>
      </c>
      <c r="U100"/>
      <c r="V100" s="13"/>
      <c r="W100" s="13">
        <v>16</v>
      </c>
      <c r="X100" s="13"/>
      <c r="Y100" s="59">
        <v>1.25</v>
      </c>
      <c r="Z100" s="13"/>
      <c r="AA100" s="13"/>
      <c r="AB100" s="4"/>
      <c r="AC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row>
    <row r="101" spans="2:125" ht="14.7" customHeight="1" x14ac:dyDescent="0.5">
      <c r="B101" s="16"/>
      <c r="C101" s="15" t="s">
        <v>76</v>
      </c>
      <c r="M101" s="4"/>
      <c r="N101" s="4"/>
      <c r="O101" s="4"/>
      <c r="P101" s="4"/>
      <c r="Q101" s="4"/>
      <c r="R101" s="13">
        <v>75</v>
      </c>
      <c r="S101" s="13"/>
      <c r="T101" s="13">
        <v>3</v>
      </c>
      <c r="U101"/>
      <c r="V101" s="13" t="s">
        <v>77</v>
      </c>
      <c r="W101" s="13">
        <v>1000</v>
      </c>
      <c r="X101" s="13"/>
      <c r="Y101" s="59">
        <v>1.4</v>
      </c>
      <c r="Z101" s="13"/>
      <c r="AA101" s="13"/>
      <c r="AB101" s="4"/>
      <c r="AC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row>
    <row r="102" spans="2:125" ht="14.7" customHeight="1" x14ac:dyDescent="0.5">
      <c r="B102" s="4"/>
      <c r="C102" s="15" t="s">
        <v>78</v>
      </c>
      <c r="D102" s="4"/>
      <c r="E102" s="4"/>
      <c r="F102" s="4"/>
      <c r="G102" s="4"/>
      <c r="H102" s="4"/>
      <c r="I102" s="4"/>
      <c r="J102" s="4"/>
      <c r="K102" s="4"/>
      <c r="L102" s="4"/>
      <c r="M102" s="4"/>
      <c r="N102" s="4"/>
      <c r="O102" s="4"/>
      <c r="P102" s="4"/>
      <c r="Q102" s="4"/>
      <c r="R102" s="13">
        <v>100</v>
      </c>
      <c r="S102" s="13"/>
      <c r="T102" s="13">
        <v>4</v>
      </c>
      <c r="U102"/>
      <c r="V102" s="13"/>
      <c r="AB102" s="4"/>
      <c r="AC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row>
    <row r="103" spans="2:125" ht="18.600000000000001" customHeight="1" thickBot="1" x14ac:dyDescent="0.55000000000000004">
      <c r="B103" s="16"/>
      <c r="G103" s="17"/>
      <c r="H103" s="17"/>
      <c r="M103" s="4"/>
      <c r="N103" s="4"/>
      <c r="O103" s="4"/>
      <c r="P103" s="4"/>
      <c r="Q103" s="13" t="s">
        <v>79</v>
      </c>
      <c r="R103" s="13">
        <v>1000</v>
      </c>
      <c r="S103" s="13"/>
      <c r="T103" s="13">
        <v>5</v>
      </c>
      <c r="U103"/>
      <c r="V103" s="13"/>
      <c r="AB103" s="4"/>
      <c r="AC103" s="4"/>
      <c r="AD103" s="18"/>
      <c r="AF103" s="18"/>
      <c r="AH103" s="18"/>
      <c r="AJ103" s="18"/>
      <c r="AL103" s="18"/>
      <c r="AM103" s="4"/>
      <c r="AN103" s="4"/>
      <c r="AO103" s="4"/>
      <c r="AP103" s="4"/>
      <c r="AR103" s="18"/>
      <c r="AT103" s="18"/>
      <c r="AV103" s="18"/>
      <c r="AX103" s="18"/>
      <c r="AZ103" s="18"/>
      <c r="BB103" s="18"/>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row>
    <row r="104" spans="2:125" ht="18.600000000000001" customHeight="1" thickTop="1" thickBot="1" x14ac:dyDescent="0.35">
      <c r="B104" s="35" t="s">
        <v>12</v>
      </c>
      <c r="C104" s="35" t="s">
        <v>29</v>
      </c>
      <c r="D104" s="35" t="s">
        <v>14</v>
      </c>
      <c r="E104" s="35" t="s">
        <v>15</v>
      </c>
      <c r="G104" s="84" t="s">
        <v>80</v>
      </c>
      <c r="H104" s="86"/>
      <c r="M104" s="4"/>
      <c r="N104" s="4"/>
      <c r="O104" s="4"/>
      <c r="AD104" s="18"/>
      <c r="AE104" s="18"/>
      <c r="AF104" s="18"/>
      <c r="AG104" s="18"/>
      <c r="AH104" s="18"/>
      <c r="AI104" s="18"/>
      <c r="AJ104" s="18"/>
      <c r="AK104" s="18"/>
      <c r="AL104" s="18"/>
      <c r="AM104" s="4"/>
      <c r="AN104" s="4"/>
      <c r="AO104" s="4"/>
      <c r="AP104" s="4"/>
      <c r="AQ104" s="18"/>
      <c r="AR104" s="18"/>
      <c r="AS104" s="18"/>
      <c r="AT104" s="18"/>
      <c r="AU104" s="18"/>
      <c r="AV104" s="18"/>
      <c r="AW104" s="18"/>
      <c r="AX104" s="18"/>
      <c r="AY104" s="18"/>
      <c r="AZ104" s="18"/>
      <c r="BA104" s="18"/>
      <c r="BB104" s="18"/>
      <c r="BC104" s="18"/>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row>
    <row r="105" spans="2:125" ht="15" thickTop="1" x14ac:dyDescent="0.3">
      <c r="B105" s="1"/>
      <c r="C105" s="1"/>
      <c r="D105" s="1"/>
      <c r="E105" s="1"/>
      <c r="G105" s="1"/>
      <c r="H105" s="4"/>
      <c r="K105" s="1">
        <v>41</v>
      </c>
      <c r="M105" s="4"/>
      <c r="N105" s="4"/>
      <c r="O105" s="4"/>
      <c r="AD105" s="18"/>
      <c r="AE105" s="18"/>
      <c r="AF105" s="18"/>
      <c r="AG105" s="18"/>
      <c r="AH105" s="18"/>
      <c r="AI105" s="18"/>
      <c r="AJ105" s="18"/>
      <c r="AK105" s="18"/>
      <c r="AL105" s="18"/>
      <c r="AM105" s="4"/>
      <c r="AN105" s="4"/>
      <c r="AO105" s="4"/>
      <c r="AP105" s="4"/>
      <c r="AQ105" s="18"/>
      <c r="AR105" s="18"/>
      <c r="AS105" s="18"/>
      <c r="AT105" s="18"/>
      <c r="AU105" s="18"/>
      <c r="AV105" s="18"/>
      <c r="AW105" s="18"/>
      <c r="AX105" s="18"/>
      <c r="AY105" s="18"/>
      <c r="AZ105" s="18"/>
      <c r="BA105" s="18"/>
      <c r="BB105" s="18"/>
      <c r="BC105" s="18"/>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row>
    <row r="106" spans="2:125" ht="24" customHeight="1" x14ac:dyDescent="0.3">
      <c r="B106" s="37" t="s">
        <v>81</v>
      </c>
      <c r="C106" s="38">
        <v>3</v>
      </c>
      <c r="D106" s="39">
        <v>0</v>
      </c>
      <c r="E106" s="40">
        <v>0.5625</v>
      </c>
      <c r="G106" s="87" t="s">
        <v>82</v>
      </c>
      <c r="H106" s="89"/>
      <c r="K106" s="1" t="str">
        <f>_xlfn.XLOOKUP(K105,B106:B127,G106:G127)</f>
        <v>Binky</v>
      </c>
      <c r="M106" s="4"/>
      <c r="N106" s="4"/>
      <c r="O106" s="4"/>
      <c r="W106" s="64">
        <f>IF(P110="Cat",_xlfn.XLOOKUP(O110,$W$97:$W$101,$Y$97:$Y$101,0,1),_xlfn.XLOOKUP(O110,$R$97:$R$103,$T$97:$T$103,,1))*S110*Q110</f>
        <v>5</v>
      </c>
      <c r="AD106" s="18"/>
      <c r="AE106" s="18"/>
      <c r="AF106" s="18"/>
      <c r="AG106" s="18"/>
      <c r="AH106" s="18"/>
      <c r="AI106" s="18"/>
      <c r="AJ106" s="18"/>
      <c r="AK106" s="18"/>
      <c r="AL106" s="18"/>
      <c r="AM106" s="4"/>
      <c r="AN106" s="4"/>
      <c r="AO106" s="4"/>
      <c r="AP106" s="4"/>
      <c r="AQ106" s="18"/>
      <c r="AR106" s="18"/>
      <c r="AS106" s="18"/>
      <c r="AT106" s="18"/>
      <c r="AU106" s="18"/>
      <c r="AV106" s="18"/>
      <c r="AW106" s="18"/>
      <c r="AX106" s="18"/>
      <c r="AY106" s="18"/>
      <c r="AZ106" s="18"/>
      <c r="BA106" s="18"/>
      <c r="BB106" s="18"/>
      <c r="BC106" s="18"/>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row>
    <row r="107" spans="2:125" x14ac:dyDescent="0.3">
      <c r="B107" s="1"/>
      <c r="C107" s="1"/>
      <c r="D107" s="1"/>
      <c r="E107" s="1"/>
      <c r="G107" s="1"/>
      <c r="H107" s="4"/>
      <c r="M107" s="4"/>
      <c r="N107" s="4"/>
      <c r="O107" s="4"/>
      <c r="V107" s="1">
        <v>41</v>
      </c>
      <c r="W107" s="66">
        <f t="dataTable" ref="W107:W126" dt2D="0" dtr="0" r1="K105"/>
        <v>5</v>
      </c>
      <c r="AD107" s="18"/>
      <c r="AE107" s="18"/>
      <c r="AF107" s="18"/>
      <c r="AG107" s="18"/>
      <c r="AH107" s="18"/>
      <c r="AI107" s="18"/>
      <c r="AJ107" s="18"/>
      <c r="AK107" s="18"/>
      <c r="AL107" s="18"/>
      <c r="AM107" s="4"/>
      <c r="AN107" s="4"/>
      <c r="AO107" s="4"/>
      <c r="AP107" s="4"/>
      <c r="AQ107" s="18"/>
      <c r="AR107" s="18"/>
      <c r="AS107" s="18"/>
      <c r="AT107" s="18"/>
      <c r="AU107" s="18"/>
      <c r="AV107" s="18"/>
      <c r="AW107" s="18"/>
      <c r="AX107" s="18"/>
      <c r="AY107" s="18"/>
      <c r="AZ107" s="18"/>
      <c r="BA107" s="18"/>
      <c r="BB107" s="18"/>
      <c r="BC107" s="18"/>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row>
    <row r="108" spans="2:125" ht="22.95" customHeight="1" x14ac:dyDescent="0.3">
      <c r="B108" s="43">
        <v>41</v>
      </c>
      <c r="C108" s="43">
        <v>3</v>
      </c>
      <c r="D108" s="39">
        <v>10</v>
      </c>
      <c r="E108" s="49">
        <f t="shared" ref="E108:E127" si="7">W107</f>
        <v>5</v>
      </c>
      <c r="G108" s="131" t="s">
        <v>83</v>
      </c>
      <c r="H108" s="132"/>
      <c r="M108" s="4"/>
      <c r="N108" s="4"/>
      <c r="O108" s="4"/>
      <c r="Q108" s="1" t="s">
        <v>791</v>
      </c>
      <c r="V108" s="1">
        <v>42</v>
      </c>
      <c r="W108" s="66">
        <v>0.75</v>
      </c>
      <c r="AD108" s="18"/>
      <c r="AE108" s="18"/>
      <c r="AF108" s="18"/>
      <c r="AG108" s="18"/>
      <c r="AH108" s="18"/>
      <c r="AI108" s="18"/>
      <c r="AJ108" s="18"/>
      <c r="AK108" s="18"/>
      <c r="AL108" s="18"/>
      <c r="AM108" s="4"/>
      <c r="AN108" s="4"/>
      <c r="AO108" s="4"/>
      <c r="AP108" s="4"/>
      <c r="AQ108" s="18"/>
      <c r="AR108" s="18"/>
      <c r="AS108" s="18"/>
      <c r="AT108" s="18"/>
      <c r="AU108" s="18"/>
      <c r="AV108" s="18"/>
      <c r="AW108" s="18"/>
      <c r="AX108" s="18"/>
      <c r="AY108" s="18"/>
      <c r="AZ108" s="18"/>
      <c r="BA108" s="18"/>
      <c r="BB108" s="18"/>
      <c r="BC108" s="18"/>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row>
    <row r="109" spans="2:125" ht="22.95" customHeight="1" x14ac:dyDescent="0.3">
      <c r="B109" s="43">
        <f>B108+1</f>
        <v>42</v>
      </c>
      <c r="C109" s="43">
        <v>3</v>
      </c>
      <c r="D109" s="39">
        <v>10</v>
      </c>
      <c r="E109" s="49">
        <f t="shared" si="7"/>
        <v>0.75</v>
      </c>
      <c r="G109" s="129" t="s">
        <v>84</v>
      </c>
      <c r="H109" s="130"/>
      <c r="K109" s="67" t="s">
        <v>30</v>
      </c>
      <c r="L109" s="67" t="s">
        <v>60</v>
      </c>
      <c r="M109" s="68" t="s">
        <v>788</v>
      </c>
      <c r="N109" s="68" t="s">
        <v>59</v>
      </c>
      <c r="O109" s="68" t="s">
        <v>789</v>
      </c>
      <c r="P109" s="67" t="s">
        <v>790</v>
      </c>
      <c r="Q109" s="9" t="s">
        <v>70</v>
      </c>
      <c r="R109" s="9" t="s">
        <v>792</v>
      </c>
      <c r="S109" s="9" t="s">
        <v>793</v>
      </c>
      <c r="V109" s="1">
        <v>43</v>
      </c>
      <c r="W109" s="66">
        <v>0.75</v>
      </c>
      <c r="AD109" s="18"/>
      <c r="AE109" s="18"/>
      <c r="AF109" s="18"/>
      <c r="AG109" s="18"/>
      <c r="AH109" s="18"/>
      <c r="AI109" s="18"/>
      <c r="AJ109" s="18"/>
      <c r="AK109" s="18"/>
      <c r="AL109" s="18"/>
      <c r="AM109" s="4"/>
      <c r="AN109" s="4"/>
      <c r="AO109" s="4"/>
      <c r="AP109" s="4"/>
      <c r="AQ109" s="18"/>
      <c r="AR109" s="18"/>
      <c r="AS109" s="18"/>
      <c r="AT109" s="18"/>
      <c r="AU109" s="18"/>
      <c r="AV109" s="18"/>
      <c r="AW109" s="18"/>
      <c r="AX109" s="18"/>
      <c r="AY109" s="18"/>
      <c r="AZ109" s="18"/>
      <c r="BA109" s="18"/>
      <c r="BB109" s="18"/>
      <c r="BC109" s="18"/>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row>
    <row r="110" spans="2:125" ht="22.95" customHeight="1" x14ac:dyDescent="0.3">
      <c r="B110" s="43">
        <f>B109+1</f>
        <v>43</v>
      </c>
      <c r="C110" s="43">
        <v>3</v>
      </c>
      <c r="D110" s="39">
        <v>10</v>
      </c>
      <c r="E110" s="49">
        <f t="shared" si="7"/>
        <v>0.75</v>
      </c>
      <c r="G110" s="129" t="s">
        <v>85</v>
      </c>
      <c r="H110" s="130"/>
      <c r="K110" s="1" t="str">
        <f>_xlfn.XLOOKUP(K106,Pet_Name,Breed)</f>
        <v>Anatolian Shepherd Dog</v>
      </c>
      <c r="L110" s="1">
        <f>_xlfn.XLOOKUP(K106,Pet_Name,Age)</f>
        <v>9</v>
      </c>
      <c r="M110" s="4">
        <f>IF(L110&gt;=2,1,0)</f>
        <v>1</v>
      </c>
      <c r="N110" s="4" t="str">
        <f>_xlfn.XLOOKUP(K106,Pet_Name,Sex)</f>
        <v>Male</v>
      </c>
      <c r="O110" s="66" cm="1">
        <f t="array" ref="O110">_xlfn.LET(
_xlpm.nm,INDEX(INDEX(Breeds!$L$3:$M$155,0,IF(Case!N110="Female",2,1)),_xlfn.XMATCH(K110,Breeds!$B$3:$B$155,0),1),
IF(M110=1,_xlpm.nm,_xlpm.nm/2))</f>
        <v>130</v>
      </c>
      <c r="P110" s="13" t="str">
        <f>_xlfn.XLOOKUP(K106,Pet_Name,Species)</f>
        <v>Dog</v>
      </c>
      <c r="Q110" s="1">
        <f>IF(L110=1,2,1)</f>
        <v>1</v>
      </c>
      <c r="R110" s="1">
        <f>IF(P110="Cat",12,9)</f>
        <v>9</v>
      </c>
      <c r="S110" s="13">
        <f>IF(AND(P110="Cat",L110&gt;R110),0.75,
IF(AND(P110="Dog",L110&gt;R110),0.75,1))</f>
        <v>1</v>
      </c>
      <c r="V110" s="1">
        <v>44</v>
      </c>
      <c r="W110" s="66">
        <v>0.75</v>
      </c>
      <c r="AD110" s="18"/>
      <c r="AE110" s="18"/>
      <c r="AF110" s="18"/>
      <c r="AG110" s="18"/>
      <c r="AH110" s="18"/>
      <c r="AI110" s="18"/>
      <c r="AJ110" s="18"/>
      <c r="AK110" s="18"/>
      <c r="AL110" s="18"/>
      <c r="AM110" s="4"/>
      <c r="AN110" s="4"/>
      <c r="AO110" s="4"/>
      <c r="AP110" s="4"/>
      <c r="AQ110" s="18"/>
      <c r="AR110" s="18"/>
      <c r="AS110" s="18"/>
      <c r="AT110" s="18"/>
      <c r="AU110" s="18"/>
      <c r="AV110" s="18"/>
      <c r="AW110" s="18"/>
      <c r="AX110" s="18"/>
      <c r="AY110" s="18"/>
      <c r="AZ110" s="18"/>
      <c r="BA110" s="18"/>
      <c r="BB110" s="18"/>
      <c r="BC110" s="18"/>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row>
    <row r="111" spans="2:125" ht="22.95" customHeight="1" x14ac:dyDescent="0.3">
      <c r="B111" s="43">
        <f t="shared" ref="B111:B127" si="8">B110+1</f>
        <v>44</v>
      </c>
      <c r="C111" s="43">
        <v>3</v>
      </c>
      <c r="D111" s="39">
        <v>10</v>
      </c>
      <c r="E111" s="49">
        <f t="shared" si="7"/>
        <v>0.75</v>
      </c>
      <c r="G111" s="129" t="s">
        <v>86</v>
      </c>
      <c r="H111" s="130"/>
      <c r="M111" s="4"/>
      <c r="N111" s="4"/>
      <c r="O111" s="4"/>
      <c r="V111" s="1">
        <v>45</v>
      </c>
      <c r="W111" s="66">
        <v>1.5</v>
      </c>
      <c r="AD111" s="18"/>
      <c r="AE111" s="18"/>
      <c r="AF111" s="18"/>
      <c r="AG111" s="18"/>
      <c r="AH111" s="18"/>
      <c r="AI111" s="18"/>
      <c r="AJ111" s="18"/>
      <c r="AK111" s="18"/>
      <c r="AL111" s="18"/>
      <c r="AM111" s="4"/>
      <c r="AN111" s="4"/>
      <c r="AO111" s="4"/>
      <c r="AP111" s="4"/>
      <c r="AQ111" s="18"/>
      <c r="AR111" s="18"/>
      <c r="AS111" s="18"/>
      <c r="AT111" s="18"/>
      <c r="AU111" s="18"/>
      <c r="AV111" s="18"/>
      <c r="AW111" s="18"/>
      <c r="AX111" s="18"/>
      <c r="AY111" s="18"/>
      <c r="AZ111" s="18"/>
      <c r="BA111" s="18"/>
      <c r="BB111" s="18"/>
      <c r="BC111" s="18"/>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row>
    <row r="112" spans="2:125" ht="22.95" customHeight="1" x14ac:dyDescent="0.3">
      <c r="B112" s="43">
        <f t="shared" si="8"/>
        <v>45</v>
      </c>
      <c r="C112" s="43">
        <v>3</v>
      </c>
      <c r="D112" s="39">
        <v>10</v>
      </c>
      <c r="E112" s="49">
        <f t="shared" si="7"/>
        <v>1.5</v>
      </c>
      <c r="G112" s="129" t="s">
        <v>87</v>
      </c>
      <c r="H112" s="130"/>
      <c r="M112" s="4"/>
      <c r="N112" s="4"/>
      <c r="O112" s="4">
        <f>_xlfn.XLOOKUP(O110,R97:R103,T97:T103,,1)</f>
        <v>5</v>
      </c>
      <c r="V112" s="1">
        <v>46</v>
      </c>
      <c r="W112" s="66">
        <v>0.75</v>
      </c>
      <c r="AD112" s="18"/>
      <c r="AE112" s="18"/>
      <c r="AF112" s="18"/>
      <c r="AG112" s="18"/>
      <c r="AH112" s="18"/>
      <c r="AI112" s="18"/>
      <c r="AJ112" s="18"/>
      <c r="AK112" s="18"/>
      <c r="AL112" s="18"/>
      <c r="AM112" s="4"/>
      <c r="AN112" s="4"/>
      <c r="AO112" s="4"/>
      <c r="AP112" s="4"/>
      <c r="AQ112" s="18"/>
      <c r="AR112" s="18"/>
      <c r="AS112" s="18"/>
      <c r="AT112" s="18"/>
      <c r="AU112" s="18"/>
      <c r="AV112" s="18"/>
      <c r="AW112" s="18"/>
      <c r="AX112" s="18"/>
      <c r="AY112" s="18"/>
      <c r="AZ112" s="18"/>
      <c r="BA112" s="18"/>
      <c r="BB112" s="18"/>
      <c r="BC112" s="18"/>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row>
    <row r="113" spans="2:125" ht="22.95" customHeight="1" x14ac:dyDescent="0.3">
      <c r="B113" s="43">
        <f t="shared" si="8"/>
        <v>46</v>
      </c>
      <c r="C113" s="43">
        <v>3</v>
      </c>
      <c r="D113" s="39">
        <v>10</v>
      </c>
      <c r="E113" s="49">
        <f t="shared" si="7"/>
        <v>0.75</v>
      </c>
      <c r="G113" s="129" t="s">
        <v>88</v>
      </c>
      <c r="H113" s="130"/>
      <c r="J113" s="77">
        <v>36.274999999999999</v>
      </c>
      <c r="N113" s="4"/>
      <c r="O113" s="4"/>
      <c r="V113" s="1">
        <v>47</v>
      </c>
      <c r="W113" s="66">
        <v>4</v>
      </c>
      <c r="AD113" s="18"/>
      <c r="AE113" s="18"/>
      <c r="AF113" s="18"/>
      <c r="AG113" s="18"/>
      <c r="AH113" s="18"/>
      <c r="AI113" s="18"/>
      <c r="AJ113" s="18"/>
      <c r="AK113" s="18"/>
      <c r="AL113" s="18"/>
      <c r="AM113" s="4"/>
      <c r="AN113" s="4"/>
      <c r="AO113" s="4"/>
      <c r="AP113" s="4"/>
      <c r="AQ113" s="18"/>
      <c r="AR113" s="18"/>
      <c r="AS113" s="18"/>
      <c r="AT113" s="18"/>
      <c r="AU113" s="18"/>
      <c r="AV113" s="18"/>
      <c r="AW113" s="18"/>
      <c r="AX113" s="18"/>
      <c r="AY113" s="18"/>
      <c r="AZ113" s="18"/>
      <c r="BA113" s="18"/>
      <c r="BB113" s="18"/>
      <c r="BC113" s="18"/>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row>
    <row r="114" spans="2:125" ht="22.95" customHeight="1" x14ac:dyDescent="0.3">
      <c r="B114" s="43">
        <f t="shared" si="8"/>
        <v>47</v>
      </c>
      <c r="C114" s="43">
        <v>3</v>
      </c>
      <c r="D114" s="39">
        <v>10</v>
      </c>
      <c r="E114" s="49">
        <f t="shared" si="7"/>
        <v>4</v>
      </c>
      <c r="G114" s="129" t="s">
        <v>89</v>
      </c>
      <c r="H114" s="130"/>
      <c r="J114" s="77">
        <f>SUM(E108:E127)</f>
        <v>36.274999999999999</v>
      </c>
      <c r="N114" s="4"/>
      <c r="O114" s="4"/>
      <c r="V114" s="1">
        <v>48</v>
      </c>
      <c r="W114" s="66">
        <v>1.5</v>
      </c>
      <c r="AD114" s="18"/>
      <c r="AE114" s="18"/>
      <c r="AF114" s="18"/>
      <c r="AG114" s="18"/>
      <c r="AH114" s="18"/>
      <c r="AI114" s="18"/>
      <c r="AJ114" s="18"/>
      <c r="AK114" s="18"/>
      <c r="AL114" s="18"/>
      <c r="AM114" s="4"/>
      <c r="AN114" s="4"/>
      <c r="AO114" s="4"/>
      <c r="AP114" s="4"/>
      <c r="AQ114" s="18"/>
      <c r="AR114" s="18"/>
      <c r="AS114" s="18"/>
      <c r="AT114" s="18"/>
      <c r="AU114" s="18"/>
      <c r="AV114" s="18"/>
      <c r="AW114" s="18"/>
      <c r="AX114" s="18"/>
      <c r="AY114" s="18"/>
      <c r="AZ114" s="18"/>
      <c r="BA114" s="18"/>
      <c r="BB114" s="18"/>
      <c r="BC114" s="18"/>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row>
    <row r="115" spans="2:125" ht="22.95" customHeight="1" x14ac:dyDescent="0.3">
      <c r="B115" s="43">
        <f t="shared" si="8"/>
        <v>48</v>
      </c>
      <c r="C115" s="43">
        <v>3</v>
      </c>
      <c r="D115" s="39">
        <v>10</v>
      </c>
      <c r="E115" s="49">
        <f t="shared" si="7"/>
        <v>1.5</v>
      </c>
      <c r="G115" s="129" t="s">
        <v>90</v>
      </c>
      <c r="H115" s="130"/>
      <c r="N115" s="4"/>
      <c r="O115" s="4"/>
      <c r="V115" s="1">
        <v>49</v>
      </c>
      <c r="W115" s="66">
        <v>0.5625</v>
      </c>
      <c r="AD115" s="18"/>
      <c r="AE115" s="18"/>
      <c r="AF115" s="18"/>
      <c r="AG115" s="18"/>
      <c r="AH115" s="18"/>
      <c r="AI115" s="18"/>
      <c r="AJ115" s="18"/>
      <c r="AK115" s="18"/>
      <c r="AL115" s="18"/>
      <c r="AM115" s="4"/>
      <c r="AN115" s="4"/>
      <c r="AO115" s="4"/>
      <c r="AP115" s="4"/>
      <c r="AQ115" s="18"/>
      <c r="AR115" s="18"/>
      <c r="AS115" s="18"/>
      <c r="AT115" s="18"/>
      <c r="AU115" s="18"/>
      <c r="AV115" s="18"/>
      <c r="AW115" s="18"/>
      <c r="AX115" s="18"/>
      <c r="AY115" s="18"/>
      <c r="AZ115" s="18"/>
      <c r="BA115" s="18"/>
      <c r="BB115" s="18"/>
      <c r="BC115" s="18"/>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row>
    <row r="116" spans="2:125" ht="22.95" customHeight="1" x14ac:dyDescent="0.3">
      <c r="B116" s="43">
        <f t="shared" si="8"/>
        <v>49</v>
      </c>
      <c r="C116" s="43">
        <v>3</v>
      </c>
      <c r="D116" s="39">
        <v>10</v>
      </c>
      <c r="E116" s="49">
        <f t="shared" si="7"/>
        <v>0.5625</v>
      </c>
      <c r="G116" s="129" t="s">
        <v>91</v>
      </c>
      <c r="H116" s="130"/>
      <c r="N116" s="4"/>
      <c r="O116" s="4"/>
      <c r="V116" s="1">
        <v>50</v>
      </c>
      <c r="W116" s="66">
        <v>4</v>
      </c>
      <c r="AD116" s="18"/>
      <c r="AE116" s="18"/>
      <c r="AF116" s="18"/>
      <c r="AG116" s="18"/>
      <c r="AH116" s="18"/>
      <c r="AI116" s="18"/>
      <c r="AJ116" s="18"/>
      <c r="AK116" s="18"/>
      <c r="AL116" s="18"/>
      <c r="AM116" s="4"/>
      <c r="AN116" s="4"/>
      <c r="AO116" s="4"/>
      <c r="AP116" s="4"/>
      <c r="AQ116" s="18"/>
      <c r="AR116" s="18"/>
      <c r="AS116" s="18"/>
      <c r="AT116" s="18"/>
      <c r="AU116" s="18"/>
      <c r="AV116" s="18"/>
      <c r="AW116" s="18"/>
      <c r="AX116" s="18"/>
      <c r="AY116" s="18"/>
      <c r="AZ116" s="18"/>
      <c r="BA116" s="18"/>
      <c r="BB116" s="18"/>
      <c r="BC116" s="18"/>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row>
    <row r="117" spans="2:125" ht="22.95" customHeight="1" x14ac:dyDescent="0.3">
      <c r="B117" s="43">
        <f t="shared" si="8"/>
        <v>50</v>
      </c>
      <c r="C117" s="43">
        <v>3</v>
      </c>
      <c r="D117" s="39">
        <v>10</v>
      </c>
      <c r="E117" s="49">
        <f t="shared" si="7"/>
        <v>4</v>
      </c>
      <c r="G117" s="129" t="s">
        <v>92</v>
      </c>
      <c r="H117" s="130"/>
      <c r="N117" s="4"/>
      <c r="O117" s="4"/>
      <c r="V117" s="1">
        <v>51</v>
      </c>
      <c r="W117" s="66">
        <v>1</v>
      </c>
      <c r="AD117" s="18"/>
      <c r="AE117" s="18"/>
      <c r="AF117" s="18"/>
      <c r="AG117" s="18"/>
      <c r="AH117" s="18"/>
      <c r="AI117" s="18"/>
      <c r="AJ117" s="18"/>
      <c r="AK117" s="18"/>
      <c r="AL117" s="18"/>
      <c r="AM117" s="18"/>
      <c r="AN117" s="4"/>
      <c r="AO117" s="18"/>
      <c r="AP117" s="4"/>
      <c r="AQ117" s="18"/>
      <c r="AR117" s="18"/>
      <c r="AS117" s="18"/>
      <c r="AT117" s="18"/>
      <c r="AU117" s="18"/>
      <c r="AV117" s="18"/>
      <c r="AW117" s="18"/>
      <c r="AX117" s="18"/>
      <c r="AY117" s="18"/>
      <c r="AZ117" s="18"/>
      <c r="BA117" s="18"/>
      <c r="BB117" s="18"/>
      <c r="BC117" s="18"/>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row>
    <row r="118" spans="2:125" ht="22.95" customHeight="1" x14ac:dyDescent="0.3">
      <c r="B118" s="43">
        <f t="shared" si="8"/>
        <v>51</v>
      </c>
      <c r="C118" s="43">
        <v>3</v>
      </c>
      <c r="D118" s="39">
        <v>10</v>
      </c>
      <c r="E118" s="49">
        <f t="shared" si="7"/>
        <v>1</v>
      </c>
      <c r="G118" s="129" t="s">
        <v>93</v>
      </c>
      <c r="H118" s="130"/>
      <c r="N118" s="4"/>
      <c r="O118" s="4"/>
      <c r="V118" s="1">
        <v>52</v>
      </c>
      <c r="W118" s="66">
        <v>1</v>
      </c>
      <c r="AD118" s="18"/>
      <c r="AE118" s="18"/>
      <c r="AF118" s="18"/>
      <c r="AG118" s="18"/>
      <c r="AH118" s="18"/>
      <c r="AI118" s="18"/>
      <c r="AJ118" s="18"/>
      <c r="AK118" s="18"/>
      <c r="AL118" s="18"/>
      <c r="AM118" s="4"/>
      <c r="AN118" s="4"/>
      <c r="AO118" s="4"/>
      <c r="AP118" s="4"/>
      <c r="AQ118" s="18"/>
      <c r="AR118" s="18"/>
      <c r="AS118" s="18"/>
      <c r="AT118" s="18"/>
      <c r="AU118" s="18"/>
      <c r="AV118" s="18"/>
      <c r="AW118" s="18"/>
      <c r="AX118" s="18"/>
      <c r="AY118" s="18"/>
      <c r="AZ118" s="18"/>
      <c r="BA118" s="18"/>
      <c r="BB118" s="18"/>
      <c r="BC118" s="18"/>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row>
    <row r="119" spans="2:125" ht="22.95" customHeight="1" x14ac:dyDescent="0.3">
      <c r="B119" s="43">
        <f t="shared" si="8"/>
        <v>52</v>
      </c>
      <c r="C119" s="43">
        <v>3</v>
      </c>
      <c r="D119" s="39">
        <v>10</v>
      </c>
      <c r="E119" s="49">
        <f t="shared" si="7"/>
        <v>1</v>
      </c>
      <c r="G119" s="129" t="s">
        <v>94</v>
      </c>
      <c r="H119" s="130"/>
      <c r="N119" s="4"/>
      <c r="O119" s="4"/>
      <c r="V119" s="1">
        <v>53</v>
      </c>
      <c r="W119" s="66">
        <v>0.5625</v>
      </c>
      <c r="AD119" s="18"/>
      <c r="AE119" s="18"/>
      <c r="AF119" s="18"/>
      <c r="AG119" s="18"/>
      <c r="AH119" s="18"/>
      <c r="AI119" s="18"/>
      <c r="AJ119" s="18"/>
      <c r="AK119" s="18"/>
      <c r="AL119" s="18"/>
      <c r="AM119" s="4"/>
      <c r="AN119" s="4"/>
      <c r="AO119" s="4"/>
      <c r="AP119" s="4"/>
      <c r="AQ119" s="18"/>
      <c r="AR119" s="18"/>
      <c r="AS119" s="18"/>
      <c r="AT119" s="18"/>
      <c r="AU119" s="18"/>
      <c r="AV119" s="18"/>
      <c r="AW119" s="18"/>
      <c r="AX119" s="18"/>
      <c r="AY119" s="18"/>
      <c r="AZ119" s="18"/>
      <c r="BA119" s="18"/>
      <c r="BB119" s="18"/>
      <c r="BC119" s="18"/>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row>
    <row r="120" spans="2:125" ht="22.95" customHeight="1" x14ac:dyDescent="0.3">
      <c r="B120" s="43">
        <f t="shared" si="8"/>
        <v>53</v>
      </c>
      <c r="C120" s="43">
        <v>3</v>
      </c>
      <c r="D120" s="39">
        <v>10</v>
      </c>
      <c r="E120" s="49">
        <f t="shared" si="7"/>
        <v>0.5625</v>
      </c>
      <c r="G120" s="129" t="s">
        <v>95</v>
      </c>
      <c r="H120" s="130"/>
      <c r="N120" s="4"/>
      <c r="O120" s="4"/>
      <c r="V120" s="1">
        <v>54</v>
      </c>
      <c r="W120" s="66">
        <v>2.25</v>
      </c>
      <c r="AD120" s="18"/>
      <c r="AE120" s="18"/>
      <c r="AF120" s="18"/>
      <c r="AG120" s="18"/>
      <c r="AH120" s="18"/>
      <c r="AI120" s="18"/>
      <c r="AJ120" s="18"/>
      <c r="AK120" s="18"/>
      <c r="AL120" s="18"/>
      <c r="AM120" s="4"/>
      <c r="AN120" s="4"/>
      <c r="AO120" s="4"/>
      <c r="AP120" s="4"/>
      <c r="AQ120" s="18"/>
      <c r="AR120" s="18"/>
      <c r="AS120" s="18"/>
      <c r="AT120" s="18"/>
      <c r="AU120" s="18"/>
      <c r="AV120" s="18"/>
      <c r="AW120" s="18"/>
      <c r="AX120" s="18"/>
      <c r="AY120" s="18"/>
      <c r="AZ120" s="18"/>
      <c r="BA120" s="18"/>
      <c r="BB120" s="18"/>
      <c r="BC120" s="18"/>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row>
    <row r="121" spans="2:125" ht="22.95" customHeight="1" x14ac:dyDescent="0.3">
      <c r="B121" s="43">
        <f t="shared" si="8"/>
        <v>54</v>
      </c>
      <c r="C121" s="43">
        <v>3</v>
      </c>
      <c r="D121" s="39">
        <v>10</v>
      </c>
      <c r="E121" s="49">
        <f t="shared" si="7"/>
        <v>2.25</v>
      </c>
      <c r="G121" s="129" t="s">
        <v>96</v>
      </c>
      <c r="H121" s="130"/>
      <c r="N121" s="4"/>
      <c r="O121" s="4"/>
      <c r="V121" s="1">
        <v>55</v>
      </c>
      <c r="W121" s="66">
        <v>0.75</v>
      </c>
      <c r="AD121" s="18"/>
      <c r="AE121" s="18"/>
      <c r="AF121" s="18"/>
      <c r="AG121" s="18"/>
      <c r="AH121" s="18"/>
      <c r="AI121" s="18"/>
      <c r="AJ121" s="18"/>
      <c r="AK121" s="18"/>
      <c r="AL121" s="18"/>
      <c r="AM121" s="4"/>
      <c r="AN121" s="4"/>
      <c r="AO121" s="4"/>
      <c r="AP121" s="4"/>
      <c r="AQ121" s="18"/>
      <c r="AR121" s="18"/>
      <c r="AS121" s="18"/>
      <c r="AT121" s="18"/>
      <c r="AU121" s="18"/>
      <c r="AV121" s="18"/>
      <c r="AW121" s="18"/>
      <c r="AX121" s="18"/>
      <c r="AY121" s="18"/>
      <c r="AZ121" s="18"/>
      <c r="BA121" s="18"/>
      <c r="BB121" s="18"/>
      <c r="BC121" s="18"/>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row>
    <row r="122" spans="2:125" ht="22.95" customHeight="1" x14ac:dyDescent="0.3">
      <c r="B122" s="43">
        <f t="shared" si="8"/>
        <v>55</v>
      </c>
      <c r="C122" s="43">
        <v>3</v>
      </c>
      <c r="D122" s="39">
        <v>10</v>
      </c>
      <c r="E122" s="49">
        <f t="shared" si="7"/>
        <v>0.75</v>
      </c>
      <c r="G122" s="129" t="s">
        <v>97</v>
      </c>
      <c r="H122" s="130"/>
      <c r="N122" s="4"/>
      <c r="O122" s="4"/>
      <c r="V122" s="1">
        <v>56</v>
      </c>
      <c r="W122" s="66">
        <v>3</v>
      </c>
      <c r="AD122" s="18"/>
      <c r="AE122" s="18"/>
      <c r="AF122" s="18"/>
      <c r="AG122" s="18"/>
      <c r="AH122" s="18"/>
      <c r="AI122" s="18"/>
      <c r="AJ122" s="18"/>
      <c r="AK122" s="18"/>
      <c r="AL122" s="18"/>
      <c r="AM122" s="4"/>
      <c r="AN122" s="4"/>
      <c r="AO122" s="4"/>
      <c r="AP122" s="4"/>
      <c r="AQ122" s="18"/>
      <c r="AR122" s="18"/>
      <c r="AS122" s="18"/>
      <c r="AT122" s="18"/>
      <c r="AU122" s="18"/>
      <c r="AV122" s="18"/>
      <c r="AW122" s="18"/>
      <c r="AX122" s="18"/>
      <c r="AY122" s="18"/>
      <c r="AZ122" s="18"/>
      <c r="BA122" s="18"/>
      <c r="BB122" s="18"/>
      <c r="BC122" s="18"/>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row>
    <row r="123" spans="2:125" ht="22.95" customHeight="1" x14ac:dyDescent="0.3">
      <c r="B123" s="43">
        <f t="shared" si="8"/>
        <v>56</v>
      </c>
      <c r="C123" s="43">
        <v>3</v>
      </c>
      <c r="D123" s="39">
        <v>10</v>
      </c>
      <c r="E123" s="49">
        <f t="shared" si="7"/>
        <v>3</v>
      </c>
      <c r="G123" s="129" t="s">
        <v>98</v>
      </c>
      <c r="H123" s="130"/>
      <c r="N123" s="4"/>
      <c r="O123" s="4"/>
      <c r="V123" s="1">
        <v>57</v>
      </c>
      <c r="W123" s="64">
        <v>5</v>
      </c>
      <c r="AD123" s="18"/>
      <c r="AE123" s="18"/>
      <c r="AF123" s="18"/>
      <c r="AG123" s="18"/>
      <c r="AH123" s="18"/>
      <c r="AI123" s="18"/>
      <c r="AJ123" s="18"/>
      <c r="AK123" s="18"/>
      <c r="AL123" s="18"/>
      <c r="AM123" s="4"/>
      <c r="AN123" s="4"/>
      <c r="AO123" s="4"/>
      <c r="AP123" s="4"/>
      <c r="AQ123" s="18"/>
      <c r="AR123" s="18"/>
      <c r="AS123" s="18"/>
      <c r="AT123" s="18"/>
      <c r="AU123" s="18"/>
      <c r="AV123" s="18"/>
      <c r="AW123" s="18"/>
      <c r="AX123" s="18"/>
      <c r="AY123" s="18"/>
      <c r="AZ123" s="18"/>
      <c r="BA123" s="18"/>
      <c r="BB123" s="18"/>
      <c r="BC123" s="18"/>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row>
    <row r="124" spans="2:125" ht="22.95" customHeight="1" x14ac:dyDescent="0.3">
      <c r="B124" s="43">
        <f t="shared" si="8"/>
        <v>57</v>
      </c>
      <c r="C124" s="43">
        <v>3</v>
      </c>
      <c r="D124" s="39">
        <v>10</v>
      </c>
      <c r="E124" s="49">
        <f t="shared" si="7"/>
        <v>5</v>
      </c>
      <c r="G124" s="129" t="s">
        <v>99</v>
      </c>
      <c r="H124" s="130"/>
      <c r="N124" s="4"/>
      <c r="O124" s="4"/>
      <c r="V124" s="1">
        <v>58</v>
      </c>
      <c r="W124" s="66">
        <v>1.4</v>
      </c>
      <c r="AD124" s="18"/>
      <c r="AE124" s="18"/>
      <c r="AF124" s="18"/>
      <c r="AG124" s="18"/>
      <c r="AH124" s="18"/>
      <c r="AI124" s="18"/>
      <c r="AJ124" s="18"/>
      <c r="AK124" s="18"/>
      <c r="AL124" s="18"/>
      <c r="AM124" s="4"/>
      <c r="AN124" s="4"/>
      <c r="AO124" s="4"/>
      <c r="AP124" s="4"/>
      <c r="AQ124" s="18"/>
      <c r="AR124" s="18"/>
      <c r="AS124" s="18"/>
      <c r="AT124" s="18"/>
      <c r="AU124" s="18"/>
      <c r="AV124" s="18"/>
      <c r="AW124" s="18"/>
      <c r="AX124" s="18"/>
      <c r="AY124" s="18"/>
      <c r="AZ124" s="18"/>
      <c r="BA124" s="18"/>
      <c r="BB124" s="18"/>
      <c r="BC124" s="18"/>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row>
    <row r="125" spans="2:125" ht="22.95" customHeight="1" x14ac:dyDescent="0.3">
      <c r="B125" s="43">
        <f t="shared" si="8"/>
        <v>58</v>
      </c>
      <c r="C125" s="43">
        <v>3</v>
      </c>
      <c r="D125" s="39">
        <v>10</v>
      </c>
      <c r="E125" s="49">
        <f t="shared" si="7"/>
        <v>1.4</v>
      </c>
      <c r="G125" s="129" t="s">
        <v>100</v>
      </c>
      <c r="H125" s="130"/>
      <c r="N125" s="4"/>
      <c r="O125" s="4"/>
      <c r="V125" s="1">
        <v>59</v>
      </c>
      <c r="W125" s="66">
        <v>0.75</v>
      </c>
      <c r="AD125" s="18"/>
      <c r="AE125" s="18"/>
      <c r="AF125" s="18"/>
      <c r="AG125" s="18"/>
      <c r="AH125" s="18"/>
      <c r="AI125" s="18"/>
      <c r="AJ125" s="18"/>
      <c r="AK125" s="18"/>
      <c r="AL125" s="18"/>
      <c r="AM125" s="4"/>
      <c r="AN125" s="4"/>
      <c r="AO125" s="4"/>
      <c r="AP125" s="4"/>
      <c r="AQ125" s="18"/>
      <c r="AR125" s="18"/>
      <c r="AS125" s="18"/>
      <c r="AT125" s="18"/>
      <c r="AU125" s="18"/>
      <c r="AV125" s="18"/>
      <c r="AW125" s="18"/>
      <c r="AX125" s="18"/>
      <c r="AY125" s="18"/>
      <c r="AZ125" s="18"/>
      <c r="BA125" s="18"/>
      <c r="BB125" s="18"/>
      <c r="BC125" s="18"/>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row>
    <row r="126" spans="2:125" ht="22.95" customHeight="1" x14ac:dyDescent="0.3">
      <c r="B126" s="43">
        <f t="shared" si="8"/>
        <v>59</v>
      </c>
      <c r="C126" s="43">
        <v>3</v>
      </c>
      <c r="D126" s="39">
        <v>10</v>
      </c>
      <c r="E126" s="49">
        <f t="shared" si="7"/>
        <v>0.75</v>
      </c>
      <c r="G126" s="129" t="s">
        <v>101</v>
      </c>
      <c r="H126" s="130"/>
      <c r="N126" s="4"/>
      <c r="O126" s="4"/>
      <c r="V126" s="1">
        <v>60</v>
      </c>
      <c r="W126" s="66">
        <v>1</v>
      </c>
      <c r="AD126" s="18"/>
      <c r="AE126" s="18"/>
      <c r="AF126" s="18"/>
      <c r="AG126" s="18"/>
      <c r="AH126" s="18"/>
      <c r="AI126" s="18"/>
      <c r="AJ126" s="18"/>
      <c r="AK126" s="18"/>
      <c r="AL126" s="18"/>
      <c r="AM126" s="4"/>
      <c r="AN126" s="4"/>
      <c r="AO126" s="4"/>
      <c r="AP126" s="4"/>
      <c r="AQ126" s="18"/>
      <c r="AR126" s="18"/>
      <c r="AS126" s="18"/>
      <c r="AT126" s="18"/>
      <c r="AU126" s="18"/>
      <c r="AV126" s="18"/>
      <c r="AW126" s="18"/>
      <c r="AX126" s="18"/>
      <c r="AY126" s="18"/>
      <c r="AZ126" s="18"/>
      <c r="BA126" s="18"/>
      <c r="BB126" s="18"/>
      <c r="BC126" s="18"/>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row>
    <row r="127" spans="2:125" ht="22.95" customHeight="1" x14ac:dyDescent="0.3">
      <c r="B127" s="43">
        <f t="shared" si="8"/>
        <v>60</v>
      </c>
      <c r="C127" s="43">
        <v>3</v>
      </c>
      <c r="D127" s="39">
        <v>10</v>
      </c>
      <c r="E127" s="49">
        <f t="shared" si="7"/>
        <v>1</v>
      </c>
      <c r="G127" s="133" t="s">
        <v>102</v>
      </c>
      <c r="H127" s="134"/>
      <c r="N127" s="4"/>
      <c r="O127" s="4"/>
      <c r="AD127" s="18"/>
      <c r="AE127" s="18"/>
      <c r="AF127" s="18"/>
      <c r="AG127" s="18"/>
      <c r="AH127" s="18"/>
      <c r="AI127" s="18"/>
      <c r="AJ127" s="18"/>
      <c r="AK127" s="18"/>
      <c r="AL127" s="18"/>
      <c r="AM127" s="18"/>
      <c r="AN127" s="4"/>
      <c r="AO127" s="18"/>
      <c r="AP127" s="4"/>
      <c r="AQ127" s="18"/>
      <c r="AR127" s="18"/>
      <c r="AS127" s="18"/>
      <c r="AT127" s="18"/>
      <c r="AU127" s="18"/>
      <c r="AV127" s="18"/>
      <c r="AW127" s="18"/>
      <c r="AX127" s="18"/>
      <c r="AY127" s="18"/>
      <c r="AZ127" s="18"/>
      <c r="BA127" s="18"/>
      <c r="BB127" s="18"/>
      <c r="BC127" s="18"/>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row>
    <row r="128" spans="2:125" ht="15" thickBot="1" x14ac:dyDescent="0.35">
      <c r="N128" s="4"/>
      <c r="O128" s="4"/>
      <c r="W128" s="4"/>
      <c r="X128" s="4"/>
      <c r="Y128" s="4"/>
      <c r="AM128" s="18"/>
      <c r="AN128" s="4"/>
      <c r="AO128" s="18"/>
      <c r="AP128" s="4"/>
    </row>
    <row r="129" spans="2:125" ht="24.45" customHeight="1" thickTop="1" thickBot="1" x14ac:dyDescent="0.35">
      <c r="B129" s="32" t="s">
        <v>103</v>
      </c>
      <c r="C129" s="33" t="s">
        <v>104</v>
      </c>
      <c r="D129" s="34" t="s">
        <v>105</v>
      </c>
      <c r="N129" s="4"/>
      <c r="O129" s="4"/>
      <c r="P129" s="4"/>
      <c r="Q129" s="4"/>
      <c r="R129" s="137" t="s">
        <v>106</v>
      </c>
      <c r="S129" s="138"/>
      <c r="T129" s="137" t="s">
        <v>107</v>
      </c>
      <c r="U129" s="138"/>
      <c r="V129" s="137" t="s">
        <v>108</v>
      </c>
      <c r="W129" s="138"/>
      <c r="X129" s="4"/>
      <c r="Y129" s="4"/>
      <c r="AF129" s="4"/>
      <c r="AG129" s="4"/>
      <c r="AH129" s="4"/>
      <c r="AI129" s="4"/>
      <c r="AJ129" s="4"/>
      <c r="AK129" s="4"/>
      <c r="AL129" s="4"/>
      <c r="AM129" s="18"/>
      <c r="AN129" s="4"/>
      <c r="AO129" s="18"/>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row>
    <row r="130" spans="2:125" ht="14.7" customHeight="1" thickTop="1" x14ac:dyDescent="0.3">
      <c r="P130" s="4"/>
      <c r="Q130" s="4"/>
      <c r="R130" s="139" t="s">
        <v>109</v>
      </c>
      <c r="S130" s="139"/>
      <c r="T130" s="139">
        <v>50</v>
      </c>
      <c r="U130" s="139"/>
      <c r="V130" s="140">
        <v>20</v>
      </c>
      <c r="W130" s="140"/>
      <c r="X130" s="13"/>
      <c r="Y130" s="50"/>
      <c r="AF130" s="4"/>
      <c r="AG130" s="4"/>
      <c r="AH130" s="4"/>
      <c r="AI130" s="4"/>
      <c r="AJ130" s="4"/>
      <c r="AK130" s="4"/>
      <c r="AL130" s="4"/>
      <c r="AM130" s="18"/>
      <c r="AN130" s="4"/>
      <c r="AO130" s="18"/>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row>
    <row r="131" spans="2:125" ht="14.7" customHeight="1" x14ac:dyDescent="0.3">
      <c r="B131" s="16" t="s">
        <v>110</v>
      </c>
      <c r="N131" s="4"/>
      <c r="O131" s="4"/>
      <c r="P131" s="4"/>
      <c r="Q131" s="4"/>
      <c r="R131" s="135" t="s">
        <v>111</v>
      </c>
      <c r="S131" s="135"/>
      <c r="T131" s="135">
        <v>20</v>
      </c>
      <c r="U131" s="135"/>
      <c r="V131" s="136">
        <v>26</v>
      </c>
      <c r="W131" s="136"/>
      <c r="X131" s="13"/>
      <c r="Y131" s="50"/>
      <c r="AF131" s="4"/>
      <c r="AG131" s="4"/>
      <c r="AH131" s="4"/>
      <c r="AI131" s="4"/>
      <c r="AJ131" s="4"/>
      <c r="AK131" s="4"/>
      <c r="AL131" s="4"/>
      <c r="AM131" s="18"/>
      <c r="AN131" s="4"/>
      <c r="AO131" s="18"/>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row>
    <row r="132" spans="2:125" ht="14.7" customHeight="1" x14ac:dyDescent="0.3">
      <c r="B132" s="16" t="s">
        <v>112</v>
      </c>
      <c r="N132" s="4"/>
      <c r="O132" s="4"/>
      <c r="P132" s="4"/>
      <c r="Q132" s="4"/>
      <c r="R132" s="135" t="s">
        <v>113</v>
      </c>
      <c r="S132" s="135"/>
      <c r="T132" s="135">
        <v>100</v>
      </c>
      <c r="U132" s="135"/>
      <c r="V132" s="136">
        <v>37</v>
      </c>
      <c r="W132" s="136"/>
      <c r="X132" s="13"/>
      <c r="Y132" s="50"/>
      <c r="AF132" s="4"/>
      <c r="AG132" s="4"/>
      <c r="AH132" s="4"/>
      <c r="AI132" s="4"/>
      <c r="AJ132" s="4"/>
      <c r="AK132" s="4"/>
      <c r="AL132" s="4"/>
      <c r="AM132" s="18"/>
      <c r="AN132" s="4"/>
      <c r="AO132" s="18"/>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row>
    <row r="133" spans="2:125" ht="14.7" customHeight="1" x14ac:dyDescent="0.3">
      <c r="B133" s="16"/>
      <c r="C133" s="15" t="s">
        <v>114</v>
      </c>
      <c r="N133" s="4"/>
      <c r="O133" s="4"/>
      <c r="P133" s="4"/>
      <c r="Q133" s="4"/>
      <c r="R133" s="135" t="s">
        <v>115</v>
      </c>
      <c r="S133" s="135"/>
      <c r="T133" s="135">
        <v>40</v>
      </c>
      <c r="U133" s="135"/>
      <c r="V133" s="136">
        <v>41</v>
      </c>
      <c r="W133" s="136"/>
      <c r="X133" s="13"/>
      <c r="Y133" s="50"/>
      <c r="AF133" s="4"/>
      <c r="AG133" s="4"/>
      <c r="AH133" s="4"/>
      <c r="AI133" s="4"/>
      <c r="AJ133" s="4"/>
      <c r="AK133" s="4"/>
      <c r="AL133" s="4"/>
      <c r="AM133" s="18"/>
      <c r="AN133" s="4"/>
      <c r="AO133" s="18"/>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row>
    <row r="134" spans="2:125" ht="14.7" customHeight="1" x14ac:dyDescent="0.3">
      <c r="B134" s="16"/>
      <c r="C134" s="15" t="s">
        <v>116</v>
      </c>
      <c r="M134" s="4"/>
      <c r="N134" s="4"/>
      <c r="O134" s="4"/>
      <c r="Y134" s="1" t="s">
        <v>796</v>
      </c>
      <c r="AF134" s="4"/>
      <c r="AG134" s="4"/>
      <c r="AH134" s="4"/>
      <c r="AI134" s="4"/>
      <c r="AJ134" s="4"/>
      <c r="AK134" s="4"/>
      <c r="AL134" s="4"/>
      <c r="AM134" s="18"/>
      <c r="AN134" s="4"/>
      <c r="AO134" s="18"/>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row>
    <row r="135" spans="2:125" ht="14.7" customHeight="1" thickBot="1" x14ac:dyDescent="0.35">
      <c r="B135" s="16"/>
      <c r="G135" s="17"/>
      <c r="H135" s="17"/>
      <c r="M135" s="4"/>
      <c r="N135" s="4"/>
      <c r="O135" s="4"/>
      <c r="P135" s="17"/>
      <c r="Q135" s="17"/>
      <c r="R135" s="13"/>
      <c r="Y135" s="1" t="s">
        <v>797</v>
      </c>
      <c r="AD135" s="18"/>
      <c r="AF135" s="18"/>
      <c r="AH135" s="18"/>
      <c r="AJ135" s="18"/>
      <c r="AL135" s="18"/>
      <c r="AM135" s="18"/>
      <c r="AN135" s="4"/>
      <c r="AO135" s="18"/>
      <c r="AP135" s="4"/>
      <c r="AR135" s="18"/>
      <c r="AT135" s="18"/>
      <c r="AV135" s="18"/>
      <c r="AX135" s="18"/>
      <c r="AZ135" s="18"/>
      <c r="BB135" s="18"/>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row>
    <row r="136" spans="2:125" ht="36.450000000000003" customHeight="1" thickTop="1" thickBot="1" x14ac:dyDescent="0.35">
      <c r="B136" s="35" t="s">
        <v>12</v>
      </c>
      <c r="C136" s="35" t="s">
        <v>29</v>
      </c>
      <c r="D136" s="35" t="s">
        <v>14</v>
      </c>
      <c r="E136" s="35" t="s">
        <v>15</v>
      </c>
      <c r="G136" s="84" t="s">
        <v>117</v>
      </c>
      <c r="H136" s="85"/>
      <c r="I136" s="86"/>
      <c r="L136" s="67" t="s">
        <v>794</v>
      </c>
      <c r="M136" s="68">
        <v>7</v>
      </c>
      <c r="N136" s="4"/>
      <c r="AD136" s="18"/>
      <c r="AE136" s="18"/>
      <c r="AF136" s="18"/>
      <c r="AG136" s="18"/>
      <c r="AH136" s="18"/>
      <c r="AI136" s="18"/>
      <c r="AJ136" s="18"/>
      <c r="AK136" s="18"/>
      <c r="AL136" s="18"/>
      <c r="AM136" s="18"/>
      <c r="AN136" s="4"/>
      <c r="AO136" s="18"/>
      <c r="AP136" s="4"/>
      <c r="AQ136" s="18"/>
      <c r="AR136" s="18"/>
      <c r="AS136" s="18"/>
      <c r="AT136" s="18"/>
      <c r="AU136" s="18"/>
      <c r="AV136" s="18"/>
      <c r="AW136" s="18"/>
      <c r="AX136" s="18"/>
      <c r="AY136" s="18"/>
      <c r="AZ136" s="18"/>
      <c r="BA136" s="18"/>
      <c r="BB136" s="18"/>
      <c r="BC136" s="18"/>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row>
    <row r="137" spans="2:125" ht="15" thickTop="1" x14ac:dyDescent="0.3">
      <c r="B137" s="1"/>
      <c r="C137" s="1"/>
      <c r="D137" s="1"/>
      <c r="E137" s="1"/>
      <c r="G137" s="1"/>
      <c r="H137" s="4"/>
      <c r="I137" s="4"/>
      <c r="M137" s="4"/>
      <c r="N137" s="4"/>
      <c r="P137" s="67" t="s">
        <v>795</v>
      </c>
      <c r="Q137" s="67" t="s">
        <v>781</v>
      </c>
      <c r="R137" s="67" t="s">
        <v>432</v>
      </c>
      <c r="S137" s="67" t="s">
        <v>30</v>
      </c>
      <c r="T137" s="67" t="s">
        <v>60</v>
      </c>
      <c r="U137" s="67" t="s">
        <v>59</v>
      </c>
      <c r="V137" s="67" t="s">
        <v>778</v>
      </c>
      <c r="W137" s="67" t="s">
        <v>779</v>
      </c>
      <c r="X137" s="67" t="s">
        <v>780</v>
      </c>
      <c r="Y137" s="67" t="s">
        <v>798</v>
      </c>
      <c r="Z137" s="67" t="s">
        <v>789</v>
      </c>
      <c r="AA137" s="67" t="s">
        <v>799</v>
      </c>
      <c r="AB137" s="67" t="s">
        <v>792</v>
      </c>
      <c r="AC137" s="67" t="s">
        <v>800</v>
      </c>
      <c r="AD137" s="67" t="s">
        <v>801</v>
      </c>
      <c r="AE137" s="67" t="s">
        <v>802</v>
      </c>
      <c r="AF137" s="67" t="s">
        <v>803</v>
      </c>
      <c r="AG137" s="18"/>
      <c r="AH137" s="18"/>
      <c r="AI137" s="18"/>
      <c r="AJ137" s="18"/>
      <c r="AK137" s="18"/>
      <c r="AL137" s="18"/>
      <c r="AM137" s="18"/>
      <c r="AN137" s="4"/>
      <c r="AO137" s="18"/>
      <c r="AP137" s="4"/>
      <c r="AQ137" s="18"/>
      <c r="AR137" s="18"/>
      <c r="AS137" s="18"/>
      <c r="AT137" s="18"/>
      <c r="AU137" s="18"/>
      <c r="AV137" s="18"/>
      <c r="AW137" s="18"/>
      <c r="AX137" s="18"/>
      <c r="AY137" s="18"/>
      <c r="AZ137" s="18"/>
      <c r="BA137" s="18"/>
      <c r="BB137" s="18"/>
      <c r="BC137" s="18"/>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row>
    <row r="138" spans="2:125" ht="22.95" customHeight="1" x14ac:dyDescent="0.3">
      <c r="B138" s="37" t="s">
        <v>118</v>
      </c>
      <c r="C138" s="38">
        <v>4</v>
      </c>
      <c r="D138" s="39">
        <v>0</v>
      </c>
      <c r="E138" s="51">
        <v>909</v>
      </c>
      <c r="G138" s="141" t="s">
        <v>119</v>
      </c>
      <c r="H138" s="142"/>
      <c r="I138" s="143"/>
      <c r="L138" s="1" t="s">
        <v>804</v>
      </c>
      <c r="M138" s="4"/>
      <c r="N138" s="4"/>
      <c r="P138" s="13">
        <f>1</f>
        <v>1</v>
      </c>
      <c r="Q138" s="13" t="str" cm="1">
        <f t="array" ref="Q138:X141">_xlfn._xlws.FILTER('Pet Data'!B3:I256,all_Star=Case!L139)</f>
        <v>Aj</v>
      </c>
      <c r="R138" s="1" t="str">
        <v>Dog</v>
      </c>
      <c r="S138" s="13" t="str">
        <v>Samoyed</v>
      </c>
      <c r="T138" s="75">
        <v>3</v>
      </c>
      <c r="U138" s="13" t="str">
        <v>Male</v>
      </c>
      <c r="V138" s="13" t="str">
        <v>Wet</v>
      </c>
      <c r="W138" s="13" t="str">
        <v>Andrew Grigolyunovich</v>
      </c>
      <c r="X138" s="76">
        <v>44968</v>
      </c>
      <c r="Y138" s="13">
        <f>IF(T138="",0,IF(T138=1,2,1))</f>
        <v>1</v>
      </c>
      <c r="Z138" s="64" cm="1">
        <f t="array" ref="Z138">_xlfn.LET(
_xlpm.nm,INDEX(INDEX(Breeds!$L$3:$M$155,0,IF(Case!U138="Female",2,1)),_xlfn.XMATCH(S138,Breeds!$B$3:$B$155,0),1),
IFERROR(IF(Y138=1,_xlpm.nm,_xlpm.nm/2),0))</f>
        <v>55</v>
      </c>
      <c r="AA138" s="1">
        <f>IF(T138=1,2,IF(T138="",0,1))</f>
        <v>1</v>
      </c>
      <c r="AB138" s="1">
        <f>IF(R138="Cat",12,9)</f>
        <v>9</v>
      </c>
      <c r="AC138" s="1">
        <f>IF(T138&gt;AB138,0.75,1)</f>
        <v>1</v>
      </c>
      <c r="AD138" s="18">
        <f>IF(R138="Cat",_xlfn.XLOOKUP(Z138,$W$97:$W$101,$Y$97:$Y$101,0,1),_xlfn.XLOOKUP(Z138,$R$97:$R$103,$T$97:$T$103,,1))*AC138*AA138</f>
        <v>3</v>
      </c>
      <c r="AE138" s="71">
        <f>AD138</f>
        <v>3</v>
      </c>
      <c r="AF138" s="18" t="str">
        <f>R138&amp;" - "&amp;V138</f>
        <v>Dog - Wet</v>
      </c>
      <c r="AG138" s="18"/>
      <c r="AH138" s="18"/>
      <c r="AI138" s="18"/>
      <c r="AJ138" s="18"/>
      <c r="AK138" s="18"/>
      <c r="AL138" s="18"/>
      <c r="AM138" s="18"/>
      <c r="AN138" s="4"/>
      <c r="AO138" s="18"/>
      <c r="AP138" s="4"/>
      <c r="AQ138" s="4"/>
      <c r="AR138" s="18"/>
      <c r="AS138" s="18"/>
      <c r="AT138" s="18"/>
      <c r="AU138" s="18"/>
      <c r="AV138" s="18"/>
      <c r="AW138" s="18"/>
      <c r="AX138" s="18"/>
      <c r="AY138" s="18"/>
      <c r="AZ138" s="18"/>
      <c r="BA138" s="18"/>
      <c r="BB138" s="18"/>
      <c r="BC138" s="18"/>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row>
    <row r="139" spans="2:125" x14ac:dyDescent="0.3">
      <c r="B139" s="1"/>
      <c r="C139" s="1"/>
      <c r="D139" s="1"/>
      <c r="E139" s="52"/>
      <c r="G139" s="1"/>
      <c r="H139" s="4"/>
      <c r="I139" s="4"/>
      <c r="L139" s="9" t="str">
        <f>_xlfn.XLOOKUP(L138,B138:B159,G138:G159)</f>
        <v>Andrew Grigolyunovich</v>
      </c>
      <c r="M139" s="72"/>
      <c r="N139" s="72"/>
      <c r="P139" s="13">
        <f>P138+1</f>
        <v>2</v>
      </c>
      <c r="Q139" s="13" t="str">
        <v>April</v>
      </c>
      <c r="R139" s="1" t="str">
        <v>Dog</v>
      </c>
      <c r="S139" s="13" t="str">
        <v>Wirehaired Vizsla</v>
      </c>
      <c r="T139" s="75">
        <v>4</v>
      </c>
      <c r="U139" s="13" t="str">
        <v>Male</v>
      </c>
      <c r="V139" s="13" t="str">
        <v>Wet</v>
      </c>
      <c r="W139" s="13" t="str">
        <v>Andrew Grigolyunovich</v>
      </c>
      <c r="X139" s="76">
        <v>45055</v>
      </c>
      <c r="Y139" s="13">
        <f t="shared" ref="Y139:Y144" si="9">IF(T139="",0,IF(T139=1,2,1))</f>
        <v>1</v>
      </c>
      <c r="Z139" s="64" cm="1">
        <f t="array" ref="Z139">_xlfn.LET(
_xlpm.nm,INDEX(INDEX(Breeds!$L$3:$M$155,0,IF(Case!U139="Female",2,1)),_xlfn.XMATCH(S139,Breeds!$B$3:$B$155,0),1),
IFERROR(IF(Y139=1,_xlpm.nm,_xlpm.nm/2),0))</f>
        <v>60</v>
      </c>
      <c r="AA139" s="1">
        <f t="shared" ref="AA139:AA144" si="10">IF(T139=1,2,IF(T139="",0,1))</f>
        <v>1</v>
      </c>
      <c r="AB139" s="1">
        <f t="shared" ref="AB139:AB144" si="11">IF(R139="Cat",12,9)</f>
        <v>9</v>
      </c>
      <c r="AC139" s="1">
        <f t="shared" ref="AC139:AC144" si="12">IF(T139&gt;AB139,0.75,1)</f>
        <v>1</v>
      </c>
      <c r="AD139" s="18">
        <f t="shared" ref="AD139:AD144" si="13">IF(R139="Cat",_xlfn.XLOOKUP(Z139,$W$97:$W$101,$Y$97:$Y$101,0,1),_xlfn.XLOOKUP(Z139,$R$97:$R$103,$T$97:$T$103,,1))*AC139*AA139</f>
        <v>3</v>
      </c>
      <c r="AE139" s="71">
        <f t="shared" ref="AE139:AE144" si="14">AD139</f>
        <v>3</v>
      </c>
      <c r="AF139" s="18" t="str">
        <f t="shared" ref="AF139:AF144" si="15">R139&amp;" - "&amp;V139</f>
        <v>Dog - Wet</v>
      </c>
      <c r="AG139" s="18"/>
      <c r="AH139" s="18"/>
      <c r="AI139" s="18"/>
      <c r="AJ139" s="18"/>
      <c r="AK139" s="18"/>
      <c r="AL139" s="18"/>
      <c r="AM139" s="18"/>
      <c r="AN139" s="4"/>
      <c r="AO139" s="18"/>
      <c r="AP139" s="4"/>
      <c r="AQ139" s="18"/>
      <c r="AR139" s="18"/>
      <c r="AS139" s="18"/>
      <c r="AT139" s="18"/>
      <c r="AU139" s="18"/>
      <c r="AV139" s="18"/>
      <c r="AW139" s="18"/>
      <c r="AX139" s="18"/>
      <c r="AY139" s="18"/>
      <c r="AZ139" s="18"/>
      <c r="BA139" s="18"/>
      <c r="BB139" s="18"/>
      <c r="BC139" s="18"/>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row>
    <row r="140" spans="2:125" ht="22.95" customHeight="1" x14ac:dyDescent="0.3">
      <c r="B140" s="43">
        <v>61</v>
      </c>
      <c r="C140" s="43">
        <v>4</v>
      </c>
      <c r="D140" s="39">
        <v>12</v>
      </c>
      <c r="E140" s="51" cm="1">
        <f t="array" ref="E140:E159">TRANSPOSE(Q154:AJ154)</f>
        <v>305</v>
      </c>
      <c r="F140" s="13">
        <v>305</v>
      </c>
      <c r="G140" s="141" t="s">
        <v>120</v>
      </c>
      <c r="H140" s="142"/>
      <c r="I140" s="143"/>
      <c r="K140" s="1" t="b">
        <f>F140=E140</f>
        <v>1</v>
      </c>
      <c r="L140" s="64">
        <f>E140/F140</f>
        <v>1</v>
      </c>
      <c r="M140" s="4"/>
      <c r="N140" s="4"/>
      <c r="P140" s="13">
        <f t="shared" ref="P140:P144" si="16">P139+1</f>
        <v>3</v>
      </c>
      <c r="Q140" s="13" t="str">
        <v>Armanti</v>
      </c>
      <c r="R140" s="1" t="str">
        <v>Dog</v>
      </c>
      <c r="S140" s="13" t="str">
        <v>Basset Hound</v>
      </c>
      <c r="T140" s="75">
        <v>6</v>
      </c>
      <c r="U140" s="13" t="str">
        <v>Male</v>
      </c>
      <c r="V140" s="13" t="str">
        <v>Wet</v>
      </c>
      <c r="W140" s="13" t="str">
        <v>Andrew Grigolyunovich</v>
      </c>
      <c r="X140" s="76">
        <v>45105</v>
      </c>
      <c r="Y140" s="13">
        <f t="shared" si="9"/>
        <v>1</v>
      </c>
      <c r="Z140" s="64" cm="1">
        <f t="array" ref="Z140">_xlfn.LET(
_xlpm.nm,INDEX(INDEX(Breeds!$L$3:$M$155,0,IF(Case!U140="Female",2,1)),_xlfn.XMATCH(S140,Breeds!$B$3:$B$155,0),1),
IFERROR(IF(Y140=1,_xlpm.nm,_xlpm.nm/2),0))</f>
        <v>52.5</v>
      </c>
      <c r="AA140" s="1">
        <f t="shared" si="10"/>
        <v>1</v>
      </c>
      <c r="AB140" s="1">
        <f t="shared" si="11"/>
        <v>9</v>
      </c>
      <c r="AC140" s="1">
        <f t="shared" si="12"/>
        <v>1</v>
      </c>
      <c r="AD140" s="18">
        <f t="shared" si="13"/>
        <v>3</v>
      </c>
      <c r="AE140" s="71">
        <f t="shared" si="14"/>
        <v>3</v>
      </c>
      <c r="AF140" s="18" t="str">
        <f t="shared" si="15"/>
        <v>Dog - Wet</v>
      </c>
      <c r="AG140" s="18"/>
      <c r="AH140" s="18"/>
      <c r="AI140" s="18"/>
      <c r="AJ140" s="18"/>
      <c r="AK140" s="18"/>
      <c r="AL140" s="18"/>
      <c r="AM140" s="18"/>
      <c r="AN140" s="4"/>
      <c r="AO140" s="18"/>
      <c r="AP140" s="4"/>
      <c r="AQ140" s="18"/>
      <c r="AR140" s="18"/>
      <c r="AS140" s="18"/>
      <c r="AT140" s="18"/>
      <c r="AU140" s="18"/>
      <c r="AV140" s="18"/>
      <c r="AW140" s="18"/>
      <c r="AX140" s="18"/>
      <c r="AY140" s="18"/>
      <c r="AZ140" s="18"/>
      <c r="BA140" s="18"/>
      <c r="BB140" s="18"/>
      <c r="BC140" s="18"/>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row>
    <row r="141" spans="2:125" ht="22.95" customHeight="1" x14ac:dyDescent="0.3">
      <c r="B141" s="43">
        <f>B140+1</f>
        <v>62</v>
      </c>
      <c r="C141" s="43">
        <v>4</v>
      </c>
      <c r="D141" s="39">
        <v>12</v>
      </c>
      <c r="E141" s="51">
        <v>908</v>
      </c>
      <c r="F141" s="13">
        <v>908</v>
      </c>
      <c r="G141" s="141" t="s">
        <v>121</v>
      </c>
      <c r="H141" s="142"/>
      <c r="I141" s="143"/>
      <c r="K141" s="1" t="b">
        <f t="shared" ref="K141:K159" si="17">F141=E141</f>
        <v>1</v>
      </c>
      <c r="L141" s="64">
        <f t="shared" ref="L141:L159" si="18">E141/F141</f>
        <v>1</v>
      </c>
      <c r="M141" s="4"/>
      <c r="N141" s="4"/>
      <c r="P141" s="13">
        <f t="shared" si="16"/>
        <v>4</v>
      </c>
      <c r="Q141" s="13" t="str">
        <v>Skyler</v>
      </c>
      <c r="R141" s="1" t="str">
        <v>Cat</v>
      </c>
      <c r="S141" s="13" t="str">
        <v>Maine Coon</v>
      </c>
      <c r="T141" s="75">
        <v>13</v>
      </c>
      <c r="U141" s="13" t="str">
        <v>Male</v>
      </c>
      <c r="V141" s="13" t="str">
        <v>Wet</v>
      </c>
      <c r="W141" s="13" t="str">
        <v>Andrew Grigolyunovich</v>
      </c>
      <c r="X141" s="76">
        <v>45137</v>
      </c>
      <c r="Y141" s="13">
        <f t="shared" si="9"/>
        <v>1</v>
      </c>
      <c r="Z141" s="64" cm="1">
        <f t="array" ref="Z141">_xlfn.LET(
_xlpm.nm,INDEX(INDEX(Breeds!$L$3:$M$155,0,IF(Case!U141="Female",2,1)),_xlfn.XMATCH(S141,Breeds!$B$3:$B$155,0),1),
IFERROR(IF(Y141=1,_xlpm.nm,_xlpm.nm/2),0))</f>
        <v>20</v>
      </c>
      <c r="AA141" s="1">
        <f t="shared" si="10"/>
        <v>1</v>
      </c>
      <c r="AB141" s="1">
        <f t="shared" si="11"/>
        <v>12</v>
      </c>
      <c r="AC141" s="1">
        <f t="shared" si="12"/>
        <v>0.75</v>
      </c>
      <c r="AD141" s="18">
        <f t="shared" si="13"/>
        <v>1.0499999999999998</v>
      </c>
      <c r="AE141" s="71">
        <f t="shared" si="14"/>
        <v>1.0499999999999998</v>
      </c>
      <c r="AF141" s="18" t="str">
        <f t="shared" si="15"/>
        <v>Cat - Wet</v>
      </c>
      <c r="AG141" s="18"/>
      <c r="AH141" s="18"/>
      <c r="AI141" s="18"/>
      <c r="AJ141" s="18"/>
      <c r="AK141" s="18"/>
      <c r="AL141" s="18"/>
      <c r="AM141" s="18"/>
      <c r="AN141" s="4"/>
      <c r="AO141" s="18"/>
      <c r="AP141" s="4"/>
      <c r="AQ141" s="18"/>
      <c r="AR141" s="18"/>
      <c r="AS141" s="18"/>
      <c r="AT141" s="18"/>
      <c r="AU141" s="18"/>
      <c r="AV141" s="18"/>
      <c r="AW141" s="18"/>
      <c r="AX141" s="18"/>
      <c r="AY141" s="18"/>
      <c r="AZ141" s="18"/>
      <c r="BA141" s="18"/>
      <c r="BB141" s="18"/>
      <c r="BC141" s="18"/>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row>
    <row r="142" spans="2:125" ht="22.95" customHeight="1" x14ac:dyDescent="0.3">
      <c r="B142" s="43">
        <f>B141+1</f>
        <v>63</v>
      </c>
      <c r="C142" s="43">
        <v>4</v>
      </c>
      <c r="D142" s="39">
        <v>12</v>
      </c>
      <c r="E142" s="51">
        <v>282</v>
      </c>
      <c r="F142" s="13">
        <v>282</v>
      </c>
      <c r="G142" s="141" t="s">
        <v>122</v>
      </c>
      <c r="H142" s="142"/>
      <c r="I142" s="143"/>
      <c r="K142" s="1" t="b">
        <f t="shared" si="17"/>
        <v>1</v>
      </c>
      <c r="L142" s="64">
        <f t="shared" si="18"/>
        <v>1</v>
      </c>
      <c r="M142" s="4"/>
      <c r="N142" s="4"/>
      <c r="P142" s="13">
        <f t="shared" si="16"/>
        <v>5</v>
      </c>
      <c r="Q142" s="13"/>
      <c r="T142" s="75"/>
      <c r="X142" s="69"/>
      <c r="Y142" s="13">
        <f t="shared" si="9"/>
        <v>0</v>
      </c>
      <c r="Z142" s="64" cm="1">
        <f t="array" ref="Z142">_xlfn.LET(
_xlpm.nm,INDEX(INDEX(Breeds!$L$3:$M$155,0,IF(Case!U142="Female",2,1)),_xlfn.XMATCH(S142,Breeds!$B$3:$B$155,0),1),
IFERROR(IF(Y142=1,_xlpm.nm,_xlpm.nm/2),0))</f>
        <v>0</v>
      </c>
      <c r="AA142" s="1">
        <f t="shared" si="10"/>
        <v>0</v>
      </c>
      <c r="AB142" s="1">
        <f t="shared" si="11"/>
        <v>9</v>
      </c>
      <c r="AC142" s="1">
        <f t="shared" si="12"/>
        <v>1</v>
      </c>
      <c r="AD142" s="18">
        <f t="shared" si="13"/>
        <v>0</v>
      </c>
      <c r="AE142" s="71">
        <f t="shared" si="14"/>
        <v>0</v>
      </c>
      <c r="AF142" s="18" t="str">
        <f t="shared" si="15"/>
        <v xml:space="preserve"> - </v>
      </c>
      <c r="AG142" s="18"/>
      <c r="AH142" s="18"/>
      <c r="AI142" s="18"/>
      <c r="AJ142" s="18"/>
      <c r="AK142" s="18"/>
      <c r="AL142" s="18"/>
      <c r="AM142" s="18"/>
      <c r="AN142" s="4"/>
      <c r="AO142" s="18"/>
      <c r="AP142" s="4"/>
      <c r="AQ142" s="18"/>
      <c r="AR142" s="18"/>
      <c r="AS142" s="18"/>
      <c r="AT142" s="18"/>
      <c r="AU142" s="18"/>
      <c r="AV142" s="18"/>
      <c r="AW142" s="18"/>
      <c r="AX142" s="18"/>
      <c r="AY142" s="18"/>
      <c r="AZ142" s="18"/>
      <c r="BA142" s="18"/>
      <c r="BB142" s="18"/>
      <c r="BC142" s="18"/>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row>
    <row r="143" spans="2:125" ht="22.95" customHeight="1" x14ac:dyDescent="0.3">
      <c r="B143" s="43">
        <f t="shared" ref="B143:B159" si="19">B142+1</f>
        <v>64</v>
      </c>
      <c r="C143" s="43">
        <v>4</v>
      </c>
      <c r="D143" s="39">
        <v>12</v>
      </c>
      <c r="E143" s="51">
        <v>581</v>
      </c>
      <c r="F143" s="13">
        <v>581</v>
      </c>
      <c r="G143" s="141" t="s">
        <v>3</v>
      </c>
      <c r="H143" s="142"/>
      <c r="I143" s="143"/>
      <c r="K143" s="1" t="b">
        <f t="shared" si="17"/>
        <v>1</v>
      </c>
      <c r="L143" s="64">
        <f t="shared" si="18"/>
        <v>1</v>
      </c>
      <c r="M143" s="4"/>
      <c r="N143" s="4"/>
      <c r="P143" s="13">
        <f t="shared" si="16"/>
        <v>6</v>
      </c>
      <c r="Q143" s="13"/>
      <c r="T143" s="75"/>
      <c r="X143" s="69"/>
      <c r="Y143" s="13">
        <f t="shared" si="9"/>
        <v>0</v>
      </c>
      <c r="Z143" s="64" cm="1">
        <f t="array" ref="Z143">_xlfn.LET(
_xlpm.nm,INDEX(INDEX(Breeds!$L$3:$M$155,0,IF(Case!U143="Female",2,1)),_xlfn.XMATCH(S143,Breeds!$B$3:$B$155,0),1),
IFERROR(IF(Y143=1,_xlpm.nm,_xlpm.nm/2),0))</f>
        <v>0</v>
      </c>
      <c r="AA143" s="1">
        <f t="shared" si="10"/>
        <v>0</v>
      </c>
      <c r="AB143" s="1">
        <f t="shared" si="11"/>
        <v>9</v>
      </c>
      <c r="AC143" s="1">
        <f t="shared" si="12"/>
        <v>1</v>
      </c>
      <c r="AD143" s="18">
        <f t="shared" si="13"/>
        <v>0</v>
      </c>
      <c r="AE143" s="71">
        <f t="shared" si="14"/>
        <v>0</v>
      </c>
      <c r="AF143" s="18" t="str">
        <f t="shared" si="15"/>
        <v xml:space="preserve"> - </v>
      </c>
      <c r="AG143" s="18"/>
      <c r="AH143" s="18"/>
      <c r="AI143" s="18"/>
      <c r="AJ143" s="18"/>
      <c r="AK143" s="18"/>
      <c r="AL143" s="18"/>
      <c r="AM143" s="18"/>
      <c r="AN143" s="4"/>
      <c r="AO143" s="18"/>
      <c r="AP143" s="4"/>
      <c r="AQ143" s="18"/>
      <c r="AR143" s="18"/>
      <c r="AS143" s="18"/>
      <c r="AT143" s="18"/>
      <c r="AU143" s="18"/>
      <c r="AV143" s="18"/>
      <c r="AW143" s="18"/>
      <c r="AX143" s="18"/>
      <c r="AY143" s="18"/>
      <c r="AZ143" s="18"/>
      <c r="BA143" s="18"/>
      <c r="BB143" s="18"/>
      <c r="BC143" s="18"/>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row>
    <row r="144" spans="2:125" ht="22.95" customHeight="1" x14ac:dyDescent="0.3">
      <c r="B144" s="43">
        <f t="shared" si="19"/>
        <v>65</v>
      </c>
      <c r="C144" s="43">
        <v>4</v>
      </c>
      <c r="D144" s="39">
        <v>12</v>
      </c>
      <c r="E144" s="51">
        <v>282</v>
      </c>
      <c r="F144" s="13">
        <v>282</v>
      </c>
      <c r="G144" s="141" t="s">
        <v>123</v>
      </c>
      <c r="H144" s="142"/>
      <c r="I144" s="143"/>
      <c r="K144" s="1" t="b">
        <f t="shared" si="17"/>
        <v>1</v>
      </c>
      <c r="L144" s="64">
        <f t="shared" si="18"/>
        <v>1</v>
      </c>
      <c r="M144" s="4"/>
      <c r="N144" s="4"/>
      <c r="P144" s="13">
        <f t="shared" si="16"/>
        <v>7</v>
      </c>
      <c r="X144" s="69"/>
      <c r="Y144" s="13">
        <f t="shared" si="9"/>
        <v>0</v>
      </c>
      <c r="Z144" s="64" cm="1">
        <f t="array" ref="Z144">_xlfn.LET(
_xlpm.nm,INDEX(INDEX(Breeds!$L$3:$M$155,0,IF(Case!U144="Female",2,1)),_xlfn.XMATCH(S144,Breeds!$B$3:$B$155,0),1),
IFERROR(IF(Y144=1,_xlpm.nm,_xlpm.nm/2),0))</f>
        <v>0</v>
      </c>
      <c r="AA144" s="1">
        <f t="shared" si="10"/>
        <v>0</v>
      </c>
      <c r="AB144" s="1">
        <f t="shared" si="11"/>
        <v>9</v>
      </c>
      <c r="AC144" s="1">
        <f t="shared" si="12"/>
        <v>1</v>
      </c>
      <c r="AD144" s="18">
        <f t="shared" si="13"/>
        <v>0</v>
      </c>
      <c r="AE144" s="71">
        <f t="shared" si="14"/>
        <v>0</v>
      </c>
      <c r="AF144" s="18" t="str">
        <f t="shared" si="15"/>
        <v xml:space="preserve"> - </v>
      </c>
      <c r="AG144" s="18"/>
      <c r="AH144" s="18"/>
      <c r="AI144" s="18"/>
      <c r="AJ144" s="18"/>
      <c r="AK144" s="18"/>
      <c r="AL144" s="18"/>
      <c r="AM144" s="18"/>
      <c r="AN144" s="4"/>
      <c r="AO144" s="18"/>
      <c r="AP144" s="4"/>
      <c r="AQ144" s="18"/>
      <c r="AR144" s="18"/>
      <c r="AS144" s="18"/>
      <c r="AT144" s="18"/>
      <c r="AU144" s="18"/>
      <c r="AV144" s="18"/>
      <c r="AW144" s="18"/>
      <c r="AX144" s="18"/>
      <c r="AY144" s="18"/>
      <c r="AZ144" s="18"/>
      <c r="BA144" s="18"/>
      <c r="BB144" s="18"/>
      <c r="BC144" s="18"/>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row>
    <row r="145" spans="2:125" ht="22.95" customHeight="1" x14ac:dyDescent="0.3">
      <c r="B145" s="43">
        <f t="shared" si="19"/>
        <v>66</v>
      </c>
      <c r="C145" s="43">
        <v>4</v>
      </c>
      <c r="D145" s="39">
        <v>12</v>
      </c>
      <c r="E145" s="51">
        <v>160</v>
      </c>
      <c r="F145" s="13">
        <v>160</v>
      </c>
      <c r="G145" s="141" t="s">
        <v>124</v>
      </c>
      <c r="H145" s="142"/>
      <c r="I145" s="143"/>
      <c r="K145" s="1" t="b">
        <f t="shared" si="17"/>
        <v>1</v>
      </c>
      <c r="L145" s="64">
        <f t="shared" si="18"/>
        <v>1</v>
      </c>
      <c r="M145" s="4"/>
      <c r="N145" s="4"/>
      <c r="AD145" s="18"/>
      <c r="AE145" s="18"/>
      <c r="AF145" s="18"/>
      <c r="AG145" s="18"/>
      <c r="AH145" s="18"/>
      <c r="AI145" s="18"/>
      <c r="AJ145" s="18"/>
      <c r="AL145" s="18"/>
      <c r="AM145" s="18"/>
      <c r="AN145" s="4"/>
      <c r="AO145" s="18"/>
      <c r="AP145" s="4"/>
      <c r="AQ145" s="18"/>
      <c r="AR145" s="18"/>
      <c r="AS145" s="18"/>
      <c r="AT145" s="18"/>
      <c r="AU145" s="18"/>
      <c r="AV145" s="18"/>
      <c r="AW145" s="18"/>
      <c r="AX145" s="18"/>
      <c r="AY145" s="18"/>
      <c r="AZ145" s="18"/>
      <c r="BA145" s="18"/>
      <c r="BB145" s="18"/>
      <c r="BC145" s="18"/>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row>
    <row r="146" spans="2:125" ht="22.95" customHeight="1" x14ac:dyDescent="0.3">
      <c r="B146" s="43">
        <f t="shared" si="19"/>
        <v>67</v>
      </c>
      <c r="C146" s="43">
        <v>4</v>
      </c>
      <c r="D146" s="39">
        <v>12</v>
      </c>
      <c r="E146" s="51">
        <v>410</v>
      </c>
      <c r="F146" s="13">
        <v>410</v>
      </c>
      <c r="G146" s="141" t="s">
        <v>125</v>
      </c>
      <c r="H146" s="142"/>
      <c r="I146" s="143"/>
      <c r="K146" s="1" t="b">
        <f t="shared" si="17"/>
        <v>1</v>
      </c>
      <c r="L146" s="64">
        <f t="shared" si="18"/>
        <v>1</v>
      </c>
      <c r="M146" s="4"/>
      <c r="O146" s="1" t="s">
        <v>805</v>
      </c>
      <c r="P146" s="4">
        <f>COUNTIF(K140:K159,FALSE)</f>
        <v>0</v>
      </c>
      <c r="S146" s="9"/>
      <c r="T146" s="9"/>
      <c r="U146" s="9"/>
      <c r="V146" s="9"/>
      <c r="W146" s="9"/>
      <c r="X146" s="9"/>
      <c r="AD146" s="18"/>
      <c r="AE146" s="18"/>
      <c r="AF146" s="18"/>
      <c r="AG146" s="18"/>
      <c r="AH146" s="18"/>
      <c r="AI146" s="18"/>
      <c r="AJ146" s="18"/>
      <c r="AK146" s="18"/>
      <c r="AL146" s="18"/>
      <c r="AM146" s="18"/>
      <c r="AN146" s="4"/>
      <c r="AO146" s="18"/>
      <c r="AP146" s="4"/>
      <c r="AQ146" s="18"/>
      <c r="AR146" s="18"/>
      <c r="AS146" s="18"/>
      <c r="AT146" s="18"/>
      <c r="AU146" s="18"/>
      <c r="AV146" s="18"/>
      <c r="AW146" s="18"/>
      <c r="AX146" s="18"/>
      <c r="AY146" s="18"/>
      <c r="AZ146" s="18"/>
      <c r="BA146" s="18"/>
      <c r="BB146" s="18"/>
      <c r="BC146" s="18"/>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row>
    <row r="147" spans="2:125" ht="22.95" customHeight="1" x14ac:dyDescent="0.3">
      <c r="B147" s="43">
        <f t="shared" si="19"/>
        <v>68</v>
      </c>
      <c r="C147" s="43">
        <v>4</v>
      </c>
      <c r="D147" s="39">
        <v>12</v>
      </c>
      <c r="E147" s="51">
        <v>1173</v>
      </c>
      <c r="F147" s="13">
        <v>1173</v>
      </c>
      <c r="G147" s="141" t="s">
        <v>126</v>
      </c>
      <c r="H147" s="142"/>
      <c r="I147" s="143"/>
      <c r="K147" s="1" t="b">
        <f t="shared" si="17"/>
        <v>1</v>
      </c>
      <c r="L147" s="64">
        <f t="shared" si="18"/>
        <v>1</v>
      </c>
      <c r="M147" s="4"/>
      <c r="N147" s="4"/>
      <c r="S147" s="13" t="s">
        <v>109</v>
      </c>
      <c r="T147" s="73" cm="1">
        <f t="array" ref="T147:T150">SUMIF(AF138:AF144,S147:S150,AE138:AE144)*84</f>
        <v>0</v>
      </c>
      <c r="U147" s="74">
        <v>50</v>
      </c>
      <c r="V147" s="74">
        <f>CEILING(T147,U147)</f>
        <v>0</v>
      </c>
      <c r="W147" s="13">
        <f>V147/U147</f>
        <v>0</v>
      </c>
      <c r="X147" s="13">
        <v>20</v>
      </c>
      <c r="AD147" s="18"/>
      <c r="AE147" s="18"/>
      <c r="AF147" s="18"/>
      <c r="AG147" s="18"/>
      <c r="AH147" s="18"/>
      <c r="AI147" s="18"/>
      <c r="AJ147" s="18"/>
      <c r="AK147" s="18"/>
      <c r="AL147" s="18"/>
      <c r="AM147" s="18"/>
      <c r="AN147" s="4"/>
      <c r="AO147" s="18"/>
      <c r="AP147" s="4"/>
      <c r="AQ147" s="18"/>
      <c r="AR147" s="18"/>
      <c r="AS147" s="18"/>
      <c r="AT147" s="18"/>
      <c r="AU147" s="18"/>
      <c r="AV147" s="18"/>
      <c r="AW147" s="18"/>
      <c r="AX147" s="18"/>
      <c r="AY147" s="18"/>
      <c r="AZ147" s="18"/>
      <c r="BA147" s="18"/>
      <c r="BB147" s="18"/>
      <c r="BC147" s="18"/>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row>
    <row r="148" spans="2:125" ht="22.95" customHeight="1" x14ac:dyDescent="0.3">
      <c r="B148" s="43">
        <f t="shared" si="19"/>
        <v>69</v>
      </c>
      <c r="C148" s="43">
        <v>4</v>
      </c>
      <c r="D148" s="39">
        <v>12</v>
      </c>
      <c r="E148" s="51">
        <v>504</v>
      </c>
      <c r="F148" s="13">
        <v>504</v>
      </c>
      <c r="G148" s="141" t="s">
        <v>127</v>
      </c>
      <c r="H148" s="142"/>
      <c r="I148" s="143"/>
      <c r="K148" s="1" t="b">
        <f t="shared" si="17"/>
        <v>1</v>
      </c>
      <c r="L148" s="64">
        <f t="shared" si="18"/>
        <v>1</v>
      </c>
      <c r="M148" s="4"/>
      <c r="N148" s="4"/>
      <c r="S148" s="13" t="s">
        <v>111</v>
      </c>
      <c r="T148" s="73">
        <v>88.199999999999989</v>
      </c>
      <c r="U148" s="74">
        <v>20</v>
      </c>
      <c r="V148" s="74">
        <f t="shared" ref="V148:V150" si="20">CEILING(T148,U148)</f>
        <v>100</v>
      </c>
      <c r="W148" s="13">
        <f t="shared" ref="W148:W150" si="21">V148/U148</f>
        <v>5</v>
      </c>
      <c r="X148" s="13">
        <v>26</v>
      </c>
      <c r="AD148" s="18"/>
      <c r="AE148" s="18"/>
      <c r="AF148" s="18"/>
      <c r="AG148" s="18"/>
      <c r="AH148" s="18"/>
      <c r="AI148" s="18"/>
      <c r="AJ148" s="18"/>
      <c r="AK148" s="18"/>
      <c r="AL148" s="18"/>
      <c r="AM148" s="18"/>
      <c r="AN148" s="4"/>
      <c r="AO148" s="18"/>
      <c r="AP148" s="4"/>
      <c r="AQ148" s="18"/>
      <c r="AR148" s="18"/>
      <c r="AS148" s="18"/>
      <c r="AT148" s="18"/>
      <c r="AU148" s="18"/>
      <c r="AV148" s="18"/>
      <c r="AW148" s="18"/>
      <c r="AX148" s="18"/>
      <c r="AY148" s="18"/>
      <c r="AZ148" s="18"/>
      <c r="BA148" s="18"/>
      <c r="BB148" s="18"/>
      <c r="BC148" s="18"/>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row>
    <row r="149" spans="2:125" ht="22.95" customHeight="1" x14ac:dyDescent="0.3">
      <c r="B149" s="43">
        <f t="shared" si="19"/>
        <v>70</v>
      </c>
      <c r="C149" s="43">
        <v>4</v>
      </c>
      <c r="D149" s="39">
        <v>12</v>
      </c>
      <c r="E149" s="51">
        <v>1416</v>
      </c>
      <c r="F149" s="13">
        <v>1416</v>
      </c>
      <c r="G149" s="141" t="s">
        <v>128</v>
      </c>
      <c r="H149" s="142"/>
      <c r="I149" s="143"/>
      <c r="K149" s="1" t="b">
        <f t="shared" si="17"/>
        <v>1</v>
      </c>
      <c r="L149" s="64">
        <f t="shared" si="18"/>
        <v>1</v>
      </c>
      <c r="M149" s="4"/>
      <c r="N149" s="4"/>
      <c r="S149" s="13" t="s">
        <v>113</v>
      </c>
      <c r="T149" s="73">
        <v>0</v>
      </c>
      <c r="U149" s="74">
        <v>100</v>
      </c>
      <c r="V149" s="74">
        <f t="shared" si="20"/>
        <v>0</v>
      </c>
      <c r="W149" s="13">
        <f t="shared" si="21"/>
        <v>0</v>
      </c>
      <c r="X149" s="13">
        <v>37</v>
      </c>
      <c r="AD149" s="18"/>
      <c r="AE149" s="18"/>
      <c r="AF149" s="18"/>
      <c r="AG149" s="18"/>
      <c r="AH149" s="18"/>
      <c r="AI149" s="18"/>
      <c r="AJ149" s="18"/>
      <c r="AK149" s="18"/>
      <c r="AL149" s="18"/>
      <c r="AM149" s="18"/>
      <c r="AN149" s="4"/>
      <c r="AO149" s="18"/>
      <c r="AP149" s="4"/>
      <c r="AQ149" s="18"/>
      <c r="AR149" s="18"/>
      <c r="AS149" s="18"/>
      <c r="AT149" s="18"/>
      <c r="AU149" s="18"/>
      <c r="AV149" s="18"/>
      <c r="AW149" s="18"/>
      <c r="AX149" s="18"/>
      <c r="AY149" s="18"/>
      <c r="AZ149" s="18"/>
      <c r="BA149" s="18"/>
      <c r="BB149" s="18"/>
      <c r="BC149" s="18"/>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row>
    <row r="150" spans="2:125" ht="22.95" customHeight="1" x14ac:dyDescent="0.3">
      <c r="B150" s="43">
        <f t="shared" si="19"/>
        <v>71</v>
      </c>
      <c r="C150" s="43">
        <v>4</v>
      </c>
      <c r="D150" s="39">
        <v>12</v>
      </c>
      <c r="E150" s="51">
        <v>430</v>
      </c>
      <c r="F150" s="13">
        <v>430</v>
      </c>
      <c r="G150" s="141" t="s">
        <v>129</v>
      </c>
      <c r="H150" s="142"/>
      <c r="I150" s="143"/>
      <c r="K150" s="1" t="b">
        <f t="shared" si="17"/>
        <v>1</v>
      </c>
      <c r="L150" s="64">
        <f t="shared" si="18"/>
        <v>1</v>
      </c>
      <c r="M150" s="4"/>
      <c r="N150" s="4"/>
      <c r="S150" s="13" t="s">
        <v>115</v>
      </c>
      <c r="T150" s="73">
        <v>756</v>
      </c>
      <c r="U150" s="74">
        <v>40</v>
      </c>
      <c r="V150" s="74">
        <f t="shared" si="20"/>
        <v>760</v>
      </c>
      <c r="W150" s="13">
        <f t="shared" si="21"/>
        <v>19</v>
      </c>
      <c r="X150" s="13">
        <v>41</v>
      </c>
      <c r="AD150" s="18"/>
      <c r="AE150" s="18"/>
      <c r="AF150" s="18"/>
      <c r="AG150" s="18"/>
      <c r="AH150" s="18"/>
      <c r="AI150" s="18"/>
      <c r="AM150" s="18"/>
      <c r="AN150" s="4"/>
      <c r="AO150" s="18"/>
      <c r="AP150" s="4"/>
    </row>
    <row r="151" spans="2:125" ht="22.95" customHeight="1" x14ac:dyDescent="0.3">
      <c r="B151" s="43">
        <f t="shared" si="19"/>
        <v>72</v>
      </c>
      <c r="C151" s="43">
        <v>4</v>
      </c>
      <c r="D151" s="39">
        <v>12</v>
      </c>
      <c r="E151" s="51">
        <v>372</v>
      </c>
      <c r="F151" s="13">
        <v>372</v>
      </c>
      <c r="G151" s="141" t="s">
        <v>130</v>
      </c>
      <c r="H151" s="142"/>
      <c r="I151" s="143"/>
      <c r="K151" s="1" t="b">
        <f t="shared" si="17"/>
        <v>1</v>
      </c>
      <c r="L151" s="64">
        <f t="shared" si="18"/>
        <v>1</v>
      </c>
      <c r="M151" s="4"/>
      <c r="N151" s="4"/>
      <c r="V151" s="74"/>
      <c r="W151" s="74"/>
      <c r="AD151" s="18"/>
      <c r="AE151" s="18"/>
      <c r="AF151" s="18"/>
      <c r="AG151" s="18"/>
      <c r="AH151" s="18"/>
      <c r="AI151" s="18"/>
      <c r="AM151" s="18"/>
      <c r="AN151" s="4"/>
      <c r="AO151" s="18"/>
      <c r="AP151" s="4"/>
    </row>
    <row r="152" spans="2:125" ht="22.95" customHeight="1" x14ac:dyDescent="0.3">
      <c r="B152" s="43">
        <f t="shared" si="19"/>
        <v>73</v>
      </c>
      <c r="C152" s="43">
        <v>4</v>
      </c>
      <c r="D152" s="39">
        <v>12</v>
      </c>
      <c r="E152" s="51">
        <v>336</v>
      </c>
      <c r="F152" s="13">
        <v>336</v>
      </c>
      <c r="G152" s="141" t="s">
        <v>131</v>
      </c>
      <c r="H152" s="142"/>
      <c r="I152" s="143"/>
      <c r="K152" s="1" t="b">
        <f t="shared" si="17"/>
        <v>1</v>
      </c>
      <c r="L152" s="64">
        <f t="shared" si="18"/>
        <v>1</v>
      </c>
      <c r="M152" s="4"/>
      <c r="N152" s="4"/>
      <c r="AD152" s="18"/>
      <c r="AE152" s="18"/>
      <c r="AF152" s="18"/>
      <c r="AG152" s="18"/>
      <c r="AH152" s="18"/>
      <c r="AI152" s="18"/>
      <c r="AM152" s="18"/>
      <c r="AN152" s="4"/>
      <c r="AO152" s="18"/>
      <c r="AP152" s="4"/>
    </row>
    <row r="153" spans="2:125" ht="22.95" customHeight="1" x14ac:dyDescent="0.3">
      <c r="B153" s="43">
        <f t="shared" si="19"/>
        <v>74</v>
      </c>
      <c r="C153" s="43">
        <v>4</v>
      </c>
      <c r="D153" s="39">
        <v>12</v>
      </c>
      <c r="E153" s="51">
        <v>473</v>
      </c>
      <c r="F153" s="13">
        <v>473</v>
      </c>
      <c r="G153" s="141" t="s">
        <v>132</v>
      </c>
      <c r="H153" s="142"/>
      <c r="I153" s="143"/>
      <c r="K153" s="1" t="b">
        <f t="shared" si="17"/>
        <v>1</v>
      </c>
      <c r="L153" s="64">
        <f t="shared" si="18"/>
        <v>1</v>
      </c>
      <c r="M153" s="4"/>
      <c r="N153" s="4"/>
      <c r="Q153" s="43">
        <v>61</v>
      </c>
      <c r="R153" s="43">
        <f t="shared" ref="R153:AJ153" si="22">Q153+1</f>
        <v>62</v>
      </c>
      <c r="S153" s="43">
        <f t="shared" si="22"/>
        <v>63</v>
      </c>
      <c r="T153" s="43">
        <f t="shared" si="22"/>
        <v>64</v>
      </c>
      <c r="U153" s="43">
        <f t="shared" si="22"/>
        <v>65</v>
      </c>
      <c r="V153" s="43">
        <f t="shared" si="22"/>
        <v>66</v>
      </c>
      <c r="W153" s="43">
        <f t="shared" si="22"/>
        <v>67</v>
      </c>
      <c r="X153" s="43">
        <f t="shared" si="22"/>
        <v>68</v>
      </c>
      <c r="Y153" s="43">
        <f t="shared" si="22"/>
        <v>69</v>
      </c>
      <c r="Z153" s="43">
        <f t="shared" si="22"/>
        <v>70</v>
      </c>
      <c r="AA153" s="43">
        <f t="shared" si="22"/>
        <v>71</v>
      </c>
      <c r="AB153" s="43">
        <f t="shared" si="22"/>
        <v>72</v>
      </c>
      <c r="AC153" s="43">
        <f t="shared" si="22"/>
        <v>73</v>
      </c>
      <c r="AD153" s="43">
        <f t="shared" si="22"/>
        <v>74</v>
      </c>
      <c r="AE153" s="43">
        <f t="shared" si="22"/>
        <v>75</v>
      </c>
      <c r="AF153" s="43">
        <f t="shared" si="22"/>
        <v>76</v>
      </c>
      <c r="AG153" s="43">
        <f t="shared" si="22"/>
        <v>77</v>
      </c>
      <c r="AH153" s="43">
        <f t="shared" si="22"/>
        <v>78</v>
      </c>
      <c r="AI153" s="43">
        <f t="shared" si="22"/>
        <v>79</v>
      </c>
      <c r="AJ153" s="43">
        <f t="shared" si="22"/>
        <v>80</v>
      </c>
      <c r="AM153" s="18"/>
      <c r="AN153" s="4"/>
      <c r="AO153" s="18"/>
      <c r="AP153" s="4"/>
    </row>
    <row r="154" spans="2:125" ht="22.95" customHeight="1" x14ac:dyDescent="0.3">
      <c r="B154" s="43">
        <f t="shared" si="19"/>
        <v>75</v>
      </c>
      <c r="C154" s="43">
        <v>4</v>
      </c>
      <c r="D154" s="39">
        <v>12</v>
      </c>
      <c r="E154" s="51">
        <v>117</v>
      </c>
      <c r="F154" s="13">
        <v>117</v>
      </c>
      <c r="G154" s="141" t="s">
        <v>133</v>
      </c>
      <c r="H154" s="142"/>
      <c r="I154" s="143"/>
      <c r="K154" s="1" t="b">
        <f t="shared" si="17"/>
        <v>1</v>
      </c>
      <c r="L154" s="64">
        <f t="shared" si="18"/>
        <v>1</v>
      </c>
      <c r="M154" s="4"/>
      <c r="N154" s="4"/>
      <c r="P154" s="79">
        <f>SUMPRODUCT(W147:W150,X147:X150)</f>
        <v>909</v>
      </c>
      <c r="Q154" s="73">
        <f t="dataTable" ref="Q154:AJ154" dt2D="0" dtr="1" r1="L138"/>
        <v>305</v>
      </c>
      <c r="R154" s="73">
        <v>908</v>
      </c>
      <c r="S154" s="73">
        <v>282</v>
      </c>
      <c r="T154" s="73">
        <v>581</v>
      </c>
      <c r="U154" s="73">
        <v>282</v>
      </c>
      <c r="V154" s="73">
        <v>160</v>
      </c>
      <c r="W154" s="73">
        <v>410</v>
      </c>
      <c r="X154" s="73">
        <v>1173</v>
      </c>
      <c r="Y154" s="73">
        <v>504</v>
      </c>
      <c r="Z154" s="73">
        <v>1416</v>
      </c>
      <c r="AA154" s="73">
        <v>430</v>
      </c>
      <c r="AB154" s="73">
        <v>372</v>
      </c>
      <c r="AC154" s="73">
        <v>336</v>
      </c>
      <c r="AD154" s="78">
        <v>473</v>
      </c>
      <c r="AE154" s="78">
        <v>117</v>
      </c>
      <c r="AF154" s="78">
        <v>1002</v>
      </c>
      <c r="AG154" s="78">
        <v>160</v>
      </c>
      <c r="AH154" s="78">
        <v>838</v>
      </c>
      <c r="AI154" s="78">
        <v>396</v>
      </c>
      <c r="AJ154" s="73">
        <v>1043</v>
      </c>
      <c r="AM154" s="18"/>
      <c r="AN154" s="4"/>
      <c r="AO154" s="18"/>
      <c r="AP154" s="4"/>
    </row>
    <row r="155" spans="2:125" ht="22.95" customHeight="1" x14ac:dyDescent="0.3">
      <c r="B155" s="43">
        <f t="shared" si="19"/>
        <v>76</v>
      </c>
      <c r="C155" s="43">
        <v>4</v>
      </c>
      <c r="D155" s="39">
        <v>12</v>
      </c>
      <c r="E155" s="51">
        <v>1002</v>
      </c>
      <c r="F155" s="13">
        <v>1002</v>
      </c>
      <c r="G155" s="141" t="s">
        <v>134</v>
      </c>
      <c r="H155" s="142"/>
      <c r="I155" s="143"/>
      <c r="K155" s="1" t="b">
        <f t="shared" si="17"/>
        <v>1</v>
      </c>
      <c r="L155" s="64">
        <f t="shared" si="18"/>
        <v>1</v>
      </c>
      <c r="M155" s="4"/>
      <c r="N155" s="4"/>
      <c r="AD155" s="18"/>
      <c r="AE155" s="18"/>
      <c r="AF155" s="18"/>
      <c r="AG155" s="18"/>
      <c r="AH155" s="18"/>
      <c r="AI155" s="18"/>
      <c r="AM155" s="18"/>
      <c r="AN155" s="4"/>
      <c r="AO155" s="18"/>
      <c r="AP155" s="4"/>
    </row>
    <row r="156" spans="2:125" ht="22.95" customHeight="1" x14ac:dyDescent="0.3">
      <c r="B156" s="43">
        <f t="shared" si="19"/>
        <v>77</v>
      </c>
      <c r="C156" s="43">
        <v>4</v>
      </c>
      <c r="D156" s="39">
        <v>12</v>
      </c>
      <c r="E156" s="51">
        <v>160</v>
      </c>
      <c r="F156" s="13">
        <v>160</v>
      </c>
      <c r="G156" s="141" t="s">
        <v>135</v>
      </c>
      <c r="H156" s="142"/>
      <c r="I156" s="143"/>
      <c r="K156" s="1" t="b">
        <f t="shared" si="17"/>
        <v>1</v>
      </c>
      <c r="L156" s="64">
        <f t="shared" si="18"/>
        <v>1</v>
      </c>
      <c r="M156" s="4"/>
      <c r="N156" s="4"/>
      <c r="AD156" s="18"/>
      <c r="AE156" s="18"/>
      <c r="AF156" s="18"/>
      <c r="AG156" s="18"/>
      <c r="AH156" s="18"/>
      <c r="AI156" s="18"/>
      <c r="AM156" s="18"/>
      <c r="AN156" s="4"/>
      <c r="AO156" s="18"/>
      <c r="AP156" s="4"/>
    </row>
    <row r="157" spans="2:125" ht="22.95" customHeight="1" x14ac:dyDescent="0.3">
      <c r="B157" s="43">
        <f t="shared" si="19"/>
        <v>78</v>
      </c>
      <c r="C157" s="43">
        <v>4</v>
      </c>
      <c r="D157" s="39">
        <v>12</v>
      </c>
      <c r="E157" s="51">
        <v>838</v>
      </c>
      <c r="F157" s="13">
        <v>838</v>
      </c>
      <c r="G157" s="141" t="s">
        <v>136</v>
      </c>
      <c r="H157" s="142"/>
      <c r="I157" s="143"/>
      <c r="K157" s="1" t="b">
        <f t="shared" si="17"/>
        <v>1</v>
      </c>
      <c r="L157" s="64">
        <f t="shared" si="18"/>
        <v>1</v>
      </c>
      <c r="M157" s="4"/>
      <c r="N157" s="4"/>
      <c r="AD157" s="18"/>
      <c r="AE157" s="18"/>
      <c r="AF157" s="18"/>
      <c r="AG157" s="18"/>
      <c r="AH157" s="18"/>
      <c r="AI157" s="18"/>
      <c r="AM157" s="18"/>
      <c r="AN157" s="4"/>
      <c r="AO157" s="18"/>
      <c r="AP157" s="4"/>
    </row>
    <row r="158" spans="2:125" ht="22.95" customHeight="1" x14ac:dyDescent="0.3">
      <c r="B158" s="43">
        <f t="shared" si="19"/>
        <v>79</v>
      </c>
      <c r="C158" s="43">
        <v>4</v>
      </c>
      <c r="D158" s="39">
        <v>12</v>
      </c>
      <c r="E158" s="51">
        <v>396</v>
      </c>
      <c r="F158" s="13">
        <v>396</v>
      </c>
      <c r="G158" s="141" t="s">
        <v>137</v>
      </c>
      <c r="H158" s="142"/>
      <c r="I158" s="143"/>
      <c r="K158" s="1" t="b">
        <f t="shared" si="17"/>
        <v>1</v>
      </c>
      <c r="L158" s="64">
        <f t="shared" si="18"/>
        <v>1</v>
      </c>
      <c r="M158" s="4"/>
      <c r="N158" s="4"/>
      <c r="O158" s="53"/>
      <c r="P158" s="13"/>
      <c r="Q158" s="13"/>
      <c r="R158" s="13"/>
      <c r="S158" s="13"/>
      <c r="T158" s="46"/>
      <c r="U158" s="13"/>
      <c r="V158" s="13"/>
      <c r="W158" s="13"/>
      <c r="X158" s="13"/>
      <c r="Y158" s="13"/>
      <c r="Z158" s="13"/>
      <c r="AA158" s="13"/>
      <c r="AB158" s="13"/>
      <c r="AC158" s="13"/>
      <c r="AD158" s="13"/>
      <c r="AE158" s="13"/>
      <c r="AF158" s="13"/>
      <c r="AG158" s="13"/>
      <c r="AM158" s="18"/>
      <c r="AN158" s="4"/>
      <c r="AO158" s="18"/>
      <c r="AP158" s="4"/>
    </row>
    <row r="159" spans="2:125" ht="22.95" customHeight="1" x14ac:dyDescent="0.3">
      <c r="B159" s="43">
        <f t="shared" si="19"/>
        <v>80</v>
      </c>
      <c r="C159" s="43">
        <v>4</v>
      </c>
      <c r="D159" s="39">
        <v>12</v>
      </c>
      <c r="E159" s="51">
        <v>1043</v>
      </c>
      <c r="F159" s="13">
        <v>1043</v>
      </c>
      <c r="G159" s="141" t="s">
        <v>138</v>
      </c>
      <c r="H159" s="142"/>
      <c r="I159" s="143"/>
      <c r="K159" s="1" t="b">
        <f t="shared" si="17"/>
        <v>1</v>
      </c>
      <c r="L159" s="64">
        <f t="shared" si="18"/>
        <v>1</v>
      </c>
      <c r="M159" s="4"/>
      <c r="N159" s="4"/>
      <c r="O159" s="53"/>
      <c r="P159" s="13"/>
      <c r="Q159" s="13"/>
      <c r="R159" s="13"/>
      <c r="S159" s="13"/>
      <c r="T159" s="46"/>
      <c r="U159" s="13"/>
      <c r="V159" s="13"/>
      <c r="W159" s="13"/>
      <c r="X159" s="13"/>
      <c r="Y159" s="13"/>
      <c r="Z159" s="13"/>
      <c r="AA159" s="13"/>
      <c r="AB159" s="13"/>
      <c r="AC159" s="13"/>
      <c r="AD159" s="13"/>
      <c r="AE159" s="13"/>
      <c r="AF159" s="13"/>
      <c r="AG159" s="13"/>
      <c r="AM159" s="18"/>
      <c r="AN159" s="4"/>
      <c r="AO159" s="18"/>
      <c r="AP159" s="4"/>
    </row>
    <row r="160" spans="2:125" x14ac:dyDescent="0.3">
      <c r="G160" s="17"/>
      <c r="P160" s="13"/>
      <c r="Q160" s="13"/>
      <c r="R160" s="13"/>
      <c r="S160" s="13"/>
      <c r="T160" s="13"/>
      <c r="U160" s="13"/>
      <c r="V160" s="13"/>
      <c r="W160" s="13"/>
      <c r="X160" s="13"/>
      <c r="Y160" s="13"/>
      <c r="Z160" s="13"/>
      <c r="AA160" s="13"/>
      <c r="AB160" s="13"/>
      <c r="AC160" s="13"/>
      <c r="AD160" s="13"/>
      <c r="AE160" s="13"/>
      <c r="AF160" s="13"/>
      <c r="AG160" s="13"/>
      <c r="AM160" s="18"/>
      <c r="AN160" s="4"/>
      <c r="AO160" s="18"/>
      <c r="AP160" s="4"/>
    </row>
    <row r="161" spans="1:125" ht="15" thickBot="1" x14ac:dyDescent="0.35">
      <c r="P161" s="13"/>
      <c r="Q161" s="13"/>
      <c r="R161" s="13"/>
      <c r="S161" s="13"/>
      <c r="T161" s="13"/>
      <c r="U161" s="13"/>
      <c r="V161" s="13"/>
      <c r="W161" s="13"/>
      <c r="X161" s="13"/>
      <c r="Y161" s="13"/>
      <c r="Z161" s="13"/>
      <c r="AA161" s="13"/>
      <c r="AB161" s="13"/>
      <c r="AC161" s="13"/>
      <c r="AD161" s="13"/>
      <c r="AE161" s="13"/>
      <c r="AF161" s="13"/>
      <c r="AG161" s="13"/>
      <c r="AM161" s="18"/>
      <c r="AN161" s="4"/>
      <c r="AO161" s="18"/>
      <c r="AP161" s="4"/>
    </row>
    <row r="162" spans="1:125" ht="24.45" customHeight="1" thickTop="1" thickBot="1" x14ac:dyDescent="0.35">
      <c r="B162" s="32" t="s">
        <v>139</v>
      </c>
      <c r="C162" s="33" t="s">
        <v>140</v>
      </c>
      <c r="D162" s="34" t="s">
        <v>141</v>
      </c>
      <c r="M162" s="4"/>
      <c r="P162" s="13"/>
      <c r="Q162" s="13"/>
      <c r="R162" s="137" t="s">
        <v>142</v>
      </c>
      <c r="S162" s="144"/>
      <c r="T162" s="138"/>
      <c r="U162" s="13"/>
      <c r="V162" s="13"/>
      <c r="W162" s="13"/>
      <c r="X162" s="13"/>
      <c r="Y162" s="13"/>
      <c r="Z162" s="13"/>
      <c r="AA162" s="13"/>
      <c r="AB162" s="13"/>
      <c r="AC162" s="13"/>
      <c r="AD162" s="13"/>
      <c r="AE162" s="13"/>
      <c r="AF162" s="46"/>
      <c r="AG162" s="46"/>
      <c r="AH162" s="4"/>
      <c r="AI162" s="4"/>
      <c r="AJ162" s="4"/>
      <c r="AK162" s="4"/>
      <c r="AL162" s="4"/>
      <c r="AM162" s="18"/>
      <c r="AN162" s="4"/>
      <c r="AO162" s="18"/>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row>
    <row r="163" spans="1:125" ht="14.7" customHeight="1" thickTop="1" x14ac:dyDescent="0.3">
      <c r="M163" s="4"/>
      <c r="P163" s="13"/>
      <c r="Q163" s="13"/>
      <c r="R163" s="145">
        <v>250</v>
      </c>
      <c r="S163" s="145"/>
      <c r="T163" s="145"/>
      <c r="U163" s="13"/>
      <c r="V163" s="13"/>
      <c r="W163" s="13"/>
      <c r="X163" s="13"/>
      <c r="Y163" s="13"/>
      <c r="Z163" s="13"/>
      <c r="AA163" s="13"/>
      <c r="AB163" s="13"/>
      <c r="AC163" s="13"/>
      <c r="AD163" s="13"/>
      <c r="AE163" s="13"/>
      <c r="AF163" s="46"/>
      <c r="AG163" s="46"/>
      <c r="AH163" s="4"/>
      <c r="AI163" s="4"/>
      <c r="AJ163" s="4"/>
      <c r="AK163" s="4"/>
      <c r="AL163" s="4"/>
      <c r="AM163" s="18"/>
      <c r="AN163" s="4"/>
      <c r="AO163" s="18"/>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row>
    <row r="164" spans="1:125" ht="14.7" customHeight="1" x14ac:dyDescent="0.3">
      <c r="B164" s="16" t="s">
        <v>143</v>
      </c>
      <c r="M164" s="4"/>
      <c r="N164" s="4"/>
      <c r="O164" s="4"/>
      <c r="P164" s="13"/>
      <c r="Q164" s="13"/>
      <c r="R164" s="13"/>
      <c r="S164" s="13"/>
      <c r="T164" s="13"/>
      <c r="U164" s="13"/>
      <c r="V164" s="13"/>
      <c r="W164" s="13"/>
      <c r="X164" s="13"/>
      <c r="Y164" s="13"/>
      <c r="Z164" s="13"/>
      <c r="AA164" s="13"/>
      <c r="AB164" s="13"/>
      <c r="AC164" s="13"/>
      <c r="AD164" s="13"/>
      <c r="AE164" s="13"/>
      <c r="AF164" s="46"/>
      <c r="AG164" s="46"/>
      <c r="AH164" s="4"/>
      <c r="AI164" s="4"/>
      <c r="AJ164" s="4"/>
      <c r="AK164" s="4"/>
      <c r="AL164" s="4"/>
      <c r="AM164" s="18"/>
      <c r="AN164" s="4"/>
      <c r="AO164" s="18"/>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row>
    <row r="165" spans="1:125" ht="14.7" customHeight="1" x14ac:dyDescent="0.3">
      <c r="B165" s="16" t="s">
        <v>144</v>
      </c>
      <c r="C165" s="15"/>
      <c r="M165" s="4"/>
      <c r="N165" s="4"/>
      <c r="O165" s="4"/>
      <c r="P165" s="13"/>
      <c r="Q165" s="13"/>
      <c r="R165" s="13"/>
      <c r="S165" s="13"/>
      <c r="T165" s="13"/>
      <c r="U165" s="13"/>
      <c r="V165" s="13"/>
      <c r="W165" s="13"/>
      <c r="X165" s="13"/>
      <c r="Y165" s="13"/>
      <c r="Z165" s="13"/>
      <c r="AA165" s="13"/>
      <c r="AB165" s="13"/>
      <c r="AC165" s="13"/>
      <c r="AD165" s="13"/>
      <c r="AE165" s="13"/>
      <c r="AF165" s="46"/>
      <c r="AG165" s="46"/>
      <c r="AH165" s="4"/>
      <c r="AI165" s="4"/>
      <c r="AJ165" s="4"/>
      <c r="AK165" s="4"/>
      <c r="AL165" s="4"/>
      <c r="AM165" s="18"/>
      <c r="AN165" s="4"/>
      <c r="AO165" s="18"/>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row>
    <row r="166" spans="1:125" ht="14.7" customHeight="1" x14ac:dyDescent="0.3">
      <c r="B166" s="16" t="s">
        <v>145</v>
      </c>
      <c r="C166" s="15"/>
      <c r="M166" s="4"/>
      <c r="N166" s="4"/>
      <c r="O166" s="4"/>
      <c r="P166" s="13"/>
      <c r="Q166" s="13"/>
      <c r="R166" s="13"/>
      <c r="S166" s="13"/>
      <c r="T166" s="13"/>
      <c r="U166" s="9" t="s">
        <v>813</v>
      </c>
      <c r="V166" s="67"/>
      <c r="W166" s="67"/>
      <c r="X166" s="13"/>
      <c r="Y166" s="13"/>
      <c r="Z166" s="13"/>
      <c r="AA166" s="13"/>
      <c r="AB166" s="13"/>
      <c r="AC166" s="13"/>
      <c r="AD166" s="13"/>
      <c r="AE166" s="13"/>
      <c r="AF166" s="46"/>
      <c r="AG166" s="46"/>
      <c r="AH166" s="4"/>
      <c r="AI166" s="4"/>
      <c r="AJ166" s="4"/>
      <c r="AK166" s="4"/>
      <c r="AL166" s="4"/>
      <c r="AM166" s="18"/>
      <c r="AN166" s="4"/>
      <c r="AO166" s="18"/>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row>
    <row r="167" spans="1:125" ht="14.7" customHeight="1" x14ac:dyDescent="0.3">
      <c r="B167" s="4"/>
      <c r="C167" s="15" t="s">
        <v>146</v>
      </c>
      <c r="M167" s="4"/>
      <c r="N167" s="4"/>
      <c r="O167" s="4"/>
      <c r="P167" s="13"/>
      <c r="Q167" s="13"/>
      <c r="R167" s="13"/>
      <c r="S167" s="13"/>
      <c r="T167" s="13"/>
      <c r="U167" s="13"/>
      <c r="V167" s="13"/>
      <c r="W167" s="13"/>
      <c r="X167" s="13"/>
      <c r="Y167" s="13"/>
      <c r="Z167" s="13"/>
      <c r="AA167" s="13"/>
      <c r="AB167" s="13"/>
      <c r="AC167" s="13"/>
      <c r="AD167" s="13"/>
      <c r="AE167" s="13"/>
      <c r="AF167" s="46"/>
      <c r="AG167" s="46"/>
      <c r="AH167" s="4"/>
      <c r="AI167" s="4"/>
      <c r="AJ167" s="4"/>
      <c r="AK167" s="4"/>
      <c r="AL167" s="4"/>
      <c r="AM167" s="18"/>
      <c r="AN167" s="4"/>
      <c r="AO167" s="18"/>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row>
    <row r="168" spans="1:125" ht="14.7" customHeight="1" x14ac:dyDescent="0.3">
      <c r="B168" s="16"/>
      <c r="C168" s="15" t="s">
        <v>147</v>
      </c>
      <c r="M168" s="4"/>
      <c r="N168" s="4"/>
      <c r="O168" s="4"/>
      <c r="P168" s="13"/>
      <c r="Q168" s="13"/>
      <c r="R168" s="13"/>
      <c r="S168" s="13"/>
      <c r="T168" s="13"/>
      <c r="U168" s="13"/>
      <c r="V168" s="13"/>
      <c r="W168" s="13"/>
      <c r="X168" s="13"/>
      <c r="Y168" s="13"/>
      <c r="Z168" s="13"/>
      <c r="AA168" s="13"/>
      <c r="AB168" s="13"/>
      <c r="AC168" s="13"/>
      <c r="AD168" s="13"/>
      <c r="AE168" s="13"/>
      <c r="AF168" s="46"/>
      <c r="AG168" s="46"/>
      <c r="AH168" s="4"/>
      <c r="AI168" s="4"/>
      <c r="AJ168" s="4"/>
      <c r="AK168" s="4"/>
      <c r="AL168" s="4"/>
      <c r="AM168" s="18"/>
      <c r="AN168" s="4"/>
      <c r="AO168" s="18"/>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row>
    <row r="169" spans="1:125" ht="14.7" customHeight="1" x14ac:dyDescent="0.3">
      <c r="B169" s="16"/>
      <c r="C169" s="15" t="s">
        <v>148</v>
      </c>
      <c r="M169" s="4"/>
      <c r="N169" s="4"/>
      <c r="O169" s="4"/>
      <c r="P169" s="13"/>
      <c r="Q169" s="13"/>
      <c r="R169" s="13"/>
      <c r="S169" s="13"/>
      <c r="T169" s="13"/>
      <c r="U169" s="13"/>
      <c r="V169" s="13"/>
      <c r="W169" s="13"/>
      <c r="X169" s="13"/>
      <c r="Y169" s="13"/>
      <c r="Z169" s="13"/>
      <c r="AA169" s="13"/>
      <c r="AB169" s="46"/>
      <c r="AC169" s="46"/>
      <c r="AD169" s="13"/>
      <c r="AE169" s="13"/>
      <c r="AF169" s="46"/>
      <c r="AG169" s="46"/>
      <c r="AH169" s="4"/>
      <c r="AI169" s="4"/>
      <c r="AJ169" s="4"/>
      <c r="AK169" s="4"/>
      <c r="AL169" s="4"/>
      <c r="AM169" s="18"/>
      <c r="AN169" s="4"/>
      <c r="AO169" s="18"/>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row>
    <row r="170" spans="1:125" ht="14.7" customHeight="1" thickBot="1" x14ac:dyDescent="0.35">
      <c r="B170" s="16"/>
      <c r="G170" s="17"/>
      <c r="H170" s="17"/>
      <c r="M170" s="4"/>
      <c r="N170" s="4"/>
      <c r="O170" s="4"/>
      <c r="AB170" s="17"/>
      <c r="AC170" s="17"/>
      <c r="AD170" s="13"/>
      <c r="AH170" s="4"/>
      <c r="AI170" s="4"/>
      <c r="AJ170" s="4"/>
      <c r="AR170" s="18"/>
      <c r="AT170" s="18"/>
      <c r="AV170" s="18"/>
      <c r="AX170" s="18"/>
      <c r="AZ170" s="18"/>
      <c r="BB170" s="18"/>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row>
    <row r="171" spans="1:125" s="17" customFormat="1" ht="27.45" customHeight="1" thickTop="1" thickBot="1" x14ac:dyDescent="0.35">
      <c r="A171" s="1"/>
      <c r="B171" s="35" t="s">
        <v>12</v>
      </c>
      <c r="C171" s="35" t="s">
        <v>29</v>
      </c>
      <c r="D171" s="35" t="s">
        <v>14</v>
      </c>
      <c r="E171" s="35" t="s">
        <v>15</v>
      </c>
      <c r="F171" s="13"/>
      <c r="G171" s="84" t="s">
        <v>117</v>
      </c>
      <c r="H171" s="85"/>
      <c r="I171" s="86"/>
      <c r="L171" s="1"/>
      <c r="M171" s="4"/>
      <c r="N171" s="4"/>
      <c r="O171" s="1"/>
      <c r="P171" s="1"/>
      <c r="Q171" s="1"/>
      <c r="R171" s="1"/>
      <c r="S171" s="1"/>
      <c r="T171" s="1"/>
      <c r="U171" s="1"/>
      <c r="V171" s="1"/>
      <c r="W171" s="1"/>
      <c r="X171" s="1"/>
      <c r="Y171" s="1"/>
      <c r="Z171" s="1"/>
      <c r="AA171" s="1"/>
      <c r="AB171" s="1"/>
      <c r="AC171" s="1"/>
      <c r="AD171" s="18"/>
      <c r="AE171" s="18"/>
      <c r="AF171" s="18"/>
      <c r="AG171" s="18"/>
      <c r="AH171" s="18"/>
      <c r="AI171" s="18"/>
      <c r="AJ171" s="18"/>
    </row>
    <row r="172" spans="1:125" ht="15" thickTop="1" x14ac:dyDescent="0.3">
      <c r="B172" s="1"/>
      <c r="C172" s="1"/>
      <c r="D172" s="1"/>
      <c r="E172" s="1"/>
      <c r="G172" s="1"/>
      <c r="H172" s="17"/>
      <c r="M172" s="4"/>
      <c r="N172" s="4"/>
      <c r="P172" s="67" t="s">
        <v>795</v>
      </c>
      <c r="Q172" s="67" t="s">
        <v>781</v>
      </c>
      <c r="R172" s="67" t="s">
        <v>432</v>
      </c>
      <c r="S172" s="67" t="s">
        <v>30</v>
      </c>
      <c r="T172" s="67" t="s">
        <v>60</v>
      </c>
      <c r="U172" s="67" t="s">
        <v>59</v>
      </c>
      <c r="V172" s="67" t="s">
        <v>778</v>
      </c>
      <c r="W172" s="67" t="s">
        <v>779</v>
      </c>
      <c r="X172" s="67" t="s">
        <v>780</v>
      </c>
      <c r="Y172" s="67" t="s">
        <v>798</v>
      </c>
      <c r="Z172" s="67" t="s">
        <v>789</v>
      </c>
      <c r="AA172" s="67" t="s">
        <v>799</v>
      </c>
      <c r="AB172" s="67" t="s">
        <v>792</v>
      </c>
      <c r="AC172" s="67" t="s">
        <v>800</v>
      </c>
      <c r="AD172" s="67" t="s">
        <v>801</v>
      </c>
      <c r="AE172" s="67" t="s">
        <v>802</v>
      </c>
      <c r="AF172" s="67" t="s">
        <v>803</v>
      </c>
      <c r="AG172" s="67" t="s">
        <v>808</v>
      </c>
      <c r="AH172" s="70" t="s">
        <v>809</v>
      </c>
      <c r="AI172" s="70" t="s">
        <v>810</v>
      </c>
      <c r="AJ172" s="70" t="s">
        <v>811</v>
      </c>
      <c r="AK172" s="67" t="s">
        <v>814</v>
      </c>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row>
    <row r="173" spans="1:125" ht="22.95" customHeight="1" x14ac:dyDescent="0.3">
      <c r="B173" s="37" t="s">
        <v>149</v>
      </c>
      <c r="C173" s="38">
        <v>5</v>
      </c>
      <c r="D173" s="39">
        <v>0</v>
      </c>
      <c r="E173" s="51">
        <v>1696</v>
      </c>
      <c r="G173" s="141" t="s">
        <v>119</v>
      </c>
      <c r="H173" s="142"/>
      <c r="I173" s="143"/>
      <c r="K173" s="17"/>
      <c r="L173" s="1" t="s">
        <v>807</v>
      </c>
      <c r="M173" s="4"/>
      <c r="N173" s="4"/>
      <c r="P173" s="13">
        <f>1</f>
        <v>1</v>
      </c>
      <c r="Q173" s="1" t="str" cm="1">
        <f t="array" ref="Q173:X176">_xlfn._xlws.FILTER('Pet Data'!B3:I256,all_Star=Case!L175)</f>
        <v>Aj</v>
      </c>
      <c r="R173" s="1" t="str">
        <v>Dog</v>
      </c>
      <c r="S173" s="1" t="str">
        <v>Samoyed</v>
      </c>
      <c r="T173" s="1">
        <v>3</v>
      </c>
      <c r="U173" s="1" t="str">
        <v>Male</v>
      </c>
      <c r="V173" s="1" t="str">
        <v>Wet</v>
      </c>
      <c r="W173" s="1" t="str">
        <v>Andrew Grigolyunovich</v>
      </c>
      <c r="X173" s="69">
        <v>44968</v>
      </c>
      <c r="Y173" s="13">
        <f>IF(T173="",0,IF(T173=1,2,1))</f>
        <v>1</v>
      </c>
      <c r="Z173" s="146" cm="1">
        <f t="array" ref="Z173">_xlfn.LET(
_xlpm.nm,INDEX(INDEX(Breeds!$L$3:$M$155,0,IF(Case!U173="Female",2,1)),_xlfn.XMATCH(S173,Breeds!$B$3:$B$155,0),1),
IFERROR(IF(Y173=1,_xlpm.nm,_xlpm.nm/2),0))</f>
        <v>55</v>
      </c>
      <c r="AA173" s="1">
        <f>IF(T173=1,2,IF(T173="",0,1))</f>
        <v>1</v>
      </c>
      <c r="AB173" s="1">
        <f>IF(R173="Cat",12,9)</f>
        <v>9</v>
      </c>
      <c r="AC173" s="1">
        <f>IF(T173&gt;AB173,0.75,1)</f>
        <v>1</v>
      </c>
      <c r="AD173" s="78">
        <f>IF(R173="Cat",_xlfn.XLOOKUP(Z173,$W$97:$W$101,$Y$97:$Y$101,0,1),_xlfn.XLOOKUP(Z173,$R$97:$R$103,$T$97:$T$103,,1))*AC173*AA173</f>
        <v>3</v>
      </c>
      <c r="AE173" s="78">
        <f>AD173</f>
        <v>3</v>
      </c>
      <c r="AF173" s="18" t="str">
        <f>R173&amp;" - "&amp;V173</f>
        <v>Dog - Wet</v>
      </c>
      <c r="AG173" s="18">
        <f>_xlfn.LET(
_xlpm.mn,MONTH(X173),
IF(X173="",0,
IF(OR(_xlpm.mn=12,_xlpm.mn=1,_xlpm.mn=2),$R$163,0)))</f>
        <v>250</v>
      </c>
      <c r="AH173" s="18">
        <f>IF(T173=MIN($T$173:$T$179),1,0)</f>
        <v>1</v>
      </c>
      <c r="AI173" s="18" cm="1">
        <f t="array" ref="AI173">IFERROR(_xlfn.LET(
_xlpm.wght,INDEX(INDEX(Breeds!$L$3:$M$155,0,IF(Case!U173="Female",2,1)),_xlfn.XMATCH(S173,Breeds!$B$3:$B$155,0),1)/2,
IF(R173="Cat",_xlfn.XLOOKUP(_xlpm.wght,$W$97:$W$101,$Y$97:$Y$101,0,1),_xlfn.XLOOKUP(_xlpm.wght,$R$97:$R$103,$T$97:$T$103,,1))*2*AH173),0)</f>
        <v>3</v>
      </c>
      <c r="AJ173" s="78">
        <f>AI173+AE173</f>
        <v>6</v>
      </c>
      <c r="AK173" s="18">
        <f>IF(T173="",0,IF(R173&lt;&gt;"Dog",0,1+AH173))</f>
        <v>2</v>
      </c>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row>
    <row r="174" spans="1:125" x14ac:dyDescent="0.3">
      <c r="B174" s="1"/>
      <c r="C174" s="1"/>
      <c r="D174" s="1"/>
      <c r="E174" s="52"/>
      <c r="G174" s="1"/>
      <c r="H174" s="4"/>
      <c r="I174" s="4"/>
      <c r="M174" s="4"/>
      <c r="N174" s="4"/>
      <c r="P174" s="13">
        <f>P173+1</f>
        <v>2</v>
      </c>
      <c r="Q174" s="1" t="str">
        <v>April</v>
      </c>
      <c r="R174" s="1" t="str">
        <v>Dog</v>
      </c>
      <c r="S174" s="1" t="str">
        <v>Wirehaired Vizsla</v>
      </c>
      <c r="T174" s="1">
        <v>4</v>
      </c>
      <c r="U174" s="1" t="str">
        <v>Male</v>
      </c>
      <c r="V174" s="1" t="str">
        <v>Wet</v>
      </c>
      <c r="W174" s="1" t="str">
        <v>Andrew Grigolyunovich</v>
      </c>
      <c r="X174" s="69">
        <v>45055</v>
      </c>
      <c r="Y174" s="13">
        <f t="shared" ref="Y174:Y179" si="23">IF(T174="",0,IF(T174=1,2,1))</f>
        <v>1</v>
      </c>
      <c r="Z174" s="146" cm="1">
        <f t="array" ref="Z174">_xlfn.LET(
_xlpm.nm,INDEX(INDEX(Breeds!$L$3:$M$155,0,IF(Case!U174="Female",2,1)),_xlfn.XMATCH(S174,Breeds!$B$3:$B$155,0),1),
IFERROR(IF(Y174=1,_xlpm.nm,_xlpm.nm/2),0))</f>
        <v>60</v>
      </c>
      <c r="AA174" s="1">
        <f t="shared" ref="AA174:AA179" si="24">IF(T174=1,2,IF(T174="",0,1))</f>
        <v>1</v>
      </c>
      <c r="AB174" s="1">
        <f t="shared" ref="AB174:AB179" si="25">IF(R174="Cat",12,9)</f>
        <v>9</v>
      </c>
      <c r="AC174" s="1">
        <f t="shared" ref="AC174:AC179" si="26">IF(T174&gt;AB174,0.75,1)</f>
        <v>1</v>
      </c>
      <c r="AD174" s="78">
        <f t="shared" ref="AD174:AD179" si="27">IF(R174="Cat",_xlfn.XLOOKUP(Z174,$W$97:$W$101,$Y$97:$Y$101,0,1),_xlfn.XLOOKUP(Z174,$R$97:$R$103,$T$97:$T$103,,1))*AC174*AA174</f>
        <v>3</v>
      </c>
      <c r="AE174" s="78">
        <f t="shared" ref="AE174:AE179" si="28">AD174</f>
        <v>3</v>
      </c>
      <c r="AF174" s="18" t="str">
        <f t="shared" ref="AF174:AF179" si="29">R174&amp;" - "&amp;V174</f>
        <v>Dog - Wet</v>
      </c>
      <c r="AG174" s="18">
        <f t="shared" ref="AG174:AG179" si="30">_xlfn.LET(
_xlpm.mn,MONTH(X174),
IF(X174="",0,
IF(OR(_xlpm.mn=12,_xlpm.mn=1,_xlpm.mn=2),$R$163,0)))</f>
        <v>0</v>
      </c>
      <c r="AH174" s="18">
        <f t="shared" ref="AH174:AH179" si="31">IF(T174=MIN($T$173:$T$179),1,0)</f>
        <v>0</v>
      </c>
      <c r="AI174" s="18" cm="1">
        <f t="array" ref="AI174">IFERROR(_xlfn.LET(
_xlpm.wght,INDEX(INDEX(Breeds!$L$3:$M$155,0,IF(Case!U174="Female",2,1)),_xlfn.XMATCH(S174,Breeds!$B$3:$B$155,0),1)/2,
IF(R174="Cat",_xlfn.XLOOKUP(_xlpm.wght,$W$97:$W$101,$Y$97:$Y$101,0,1),_xlfn.XLOOKUP(_xlpm.wght,$R$97:$R$103,$T$97:$T$103,,1))*2*AH174),0)</f>
        <v>0</v>
      </c>
      <c r="AJ174" s="78">
        <f t="shared" ref="AJ174:AJ179" si="32">AI174+AE174</f>
        <v>3</v>
      </c>
      <c r="AK174" s="18">
        <f t="shared" ref="AK174:AK179" si="33">IF(T174="",0,IF(R174&lt;&gt;"Dog",0,1+AH174))</f>
        <v>1</v>
      </c>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row>
    <row r="175" spans="1:125" ht="22.95" customHeight="1" x14ac:dyDescent="0.3">
      <c r="B175" s="43">
        <v>81</v>
      </c>
      <c r="C175" s="43">
        <v>5</v>
      </c>
      <c r="D175" s="39">
        <v>15</v>
      </c>
      <c r="E175" s="51">
        <f>T189</f>
        <v>1092</v>
      </c>
      <c r="F175" s="13">
        <v>1092</v>
      </c>
      <c r="G175" s="141" t="s">
        <v>120</v>
      </c>
      <c r="H175" s="142"/>
      <c r="I175" s="143"/>
      <c r="K175" s="17"/>
      <c r="L175" s="1" t="str" cm="1">
        <f t="array" ref="L175:N175">_xlfn.XLOOKUP(L173,B173:B194,G173:I194)</f>
        <v>Andrew Grigolyunovich</v>
      </c>
      <c r="M175" s="4">
        <v>0</v>
      </c>
      <c r="N175" s="4">
        <v>0</v>
      </c>
      <c r="P175" s="13">
        <f t="shared" ref="P175:P179" si="34">P174+1</f>
        <v>3</v>
      </c>
      <c r="Q175" s="1" t="str">
        <v>Armanti</v>
      </c>
      <c r="R175" s="1" t="str">
        <v>Dog</v>
      </c>
      <c r="S175" s="1" t="str">
        <v>Basset Hound</v>
      </c>
      <c r="T175" s="1">
        <v>6</v>
      </c>
      <c r="U175" s="1" t="str">
        <v>Male</v>
      </c>
      <c r="V175" s="1" t="str">
        <v>Wet</v>
      </c>
      <c r="W175" s="1" t="str">
        <v>Andrew Grigolyunovich</v>
      </c>
      <c r="X175" s="69">
        <v>45105</v>
      </c>
      <c r="Y175" s="13">
        <f t="shared" si="23"/>
        <v>1</v>
      </c>
      <c r="Z175" s="146" cm="1">
        <f t="array" ref="Z175">_xlfn.LET(
_xlpm.nm,INDEX(INDEX(Breeds!$L$3:$M$155,0,IF(Case!U175="Female",2,1)),_xlfn.XMATCH(S175,Breeds!$B$3:$B$155,0),1),
IFERROR(IF(Y175=1,_xlpm.nm,_xlpm.nm/2),0))</f>
        <v>52.5</v>
      </c>
      <c r="AA175" s="1">
        <f t="shared" si="24"/>
        <v>1</v>
      </c>
      <c r="AB175" s="1">
        <f t="shared" si="25"/>
        <v>9</v>
      </c>
      <c r="AC175" s="1">
        <f t="shared" si="26"/>
        <v>1</v>
      </c>
      <c r="AD175" s="78">
        <f t="shared" si="27"/>
        <v>3</v>
      </c>
      <c r="AE175" s="78">
        <f t="shared" si="28"/>
        <v>3</v>
      </c>
      <c r="AF175" s="18" t="str">
        <f t="shared" si="29"/>
        <v>Dog - Wet</v>
      </c>
      <c r="AG175" s="18">
        <f t="shared" si="30"/>
        <v>0</v>
      </c>
      <c r="AH175" s="18">
        <f t="shared" si="31"/>
        <v>0</v>
      </c>
      <c r="AI175" s="18" cm="1">
        <f t="array" ref="AI175">IFERROR(_xlfn.LET(
_xlpm.wght,INDEX(INDEX(Breeds!$L$3:$M$155,0,IF(Case!U175="Female",2,1)),_xlfn.XMATCH(S175,Breeds!$B$3:$B$155,0),1)/2,
IF(R175="Cat",_xlfn.XLOOKUP(_xlpm.wght,$W$97:$W$101,$Y$97:$Y$101,0,1),_xlfn.XLOOKUP(_xlpm.wght,$R$97:$R$103,$T$97:$T$103,,1))*2*AH175),0)</f>
        <v>0</v>
      </c>
      <c r="AJ175" s="78">
        <f t="shared" si="32"/>
        <v>3</v>
      </c>
      <c r="AK175" s="18">
        <f t="shared" si="33"/>
        <v>1</v>
      </c>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row>
    <row r="176" spans="1:125" ht="22.95" customHeight="1" x14ac:dyDescent="0.3">
      <c r="B176" s="43">
        <f>B175+1</f>
        <v>82</v>
      </c>
      <c r="C176" s="43">
        <v>5</v>
      </c>
      <c r="D176" s="39">
        <v>15</v>
      </c>
      <c r="E176" s="51">
        <f t="shared" ref="E176:E194" si="35">T190</f>
        <v>1840</v>
      </c>
      <c r="F176" s="13">
        <v>1840</v>
      </c>
      <c r="G176" s="141" t="s">
        <v>121</v>
      </c>
      <c r="H176" s="142"/>
      <c r="I176" s="143"/>
      <c r="M176" s="4"/>
      <c r="N176" s="4"/>
      <c r="P176" s="13">
        <f t="shared" si="34"/>
        <v>4</v>
      </c>
      <c r="Q176" s="1" t="str">
        <v>Skyler</v>
      </c>
      <c r="R176" s="1" t="str">
        <v>Cat</v>
      </c>
      <c r="S176" s="1" t="str">
        <v>Maine Coon</v>
      </c>
      <c r="T176" s="1">
        <v>13</v>
      </c>
      <c r="U176" s="1" t="str">
        <v>Male</v>
      </c>
      <c r="V176" s="1" t="str">
        <v>Wet</v>
      </c>
      <c r="W176" s="1" t="str">
        <v>Andrew Grigolyunovich</v>
      </c>
      <c r="X176" s="69">
        <v>45137</v>
      </c>
      <c r="Y176" s="13">
        <f t="shared" si="23"/>
        <v>1</v>
      </c>
      <c r="Z176" s="146" cm="1">
        <f t="array" ref="Z176">_xlfn.LET(
_xlpm.nm,INDEX(INDEX(Breeds!$L$3:$M$155,0,IF(Case!U176="Female",2,1)),_xlfn.XMATCH(S176,Breeds!$B$3:$B$155,0),1),
IFERROR(IF(Y176=1,_xlpm.nm,_xlpm.nm/2),0))</f>
        <v>20</v>
      </c>
      <c r="AA176" s="1">
        <f t="shared" si="24"/>
        <v>1</v>
      </c>
      <c r="AB176" s="1">
        <f t="shared" si="25"/>
        <v>12</v>
      </c>
      <c r="AC176" s="1">
        <f t="shared" si="26"/>
        <v>0.75</v>
      </c>
      <c r="AD176" s="78">
        <f t="shared" si="27"/>
        <v>1.0499999999999998</v>
      </c>
      <c r="AE176" s="78">
        <f t="shared" si="28"/>
        <v>1.0499999999999998</v>
      </c>
      <c r="AF176" s="18" t="str">
        <f t="shared" si="29"/>
        <v>Cat - Wet</v>
      </c>
      <c r="AG176" s="18">
        <f t="shared" si="30"/>
        <v>0</v>
      </c>
      <c r="AH176" s="18">
        <f t="shared" si="31"/>
        <v>0</v>
      </c>
      <c r="AI176" s="18" cm="1">
        <f t="array" ref="AI176">IFERROR(_xlfn.LET(
_xlpm.wght,INDEX(INDEX(Breeds!$L$3:$M$155,0,IF(Case!U176="Female",2,1)),_xlfn.XMATCH(S176,Breeds!$B$3:$B$155,0),1)/2,
IF(R176="Cat",_xlfn.XLOOKUP(_xlpm.wght,$W$97:$W$101,$Y$97:$Y$101,0,1),_xlfn.XLOOKUP(_xlpm.wght,$R$97:$R$103,$T$97:$T$103,,1))*2*AH176),0)</f>
        <v>0</v>
      </c>
      <c r="AJ176" s="78">
        <f t="shared" si="32"/>
        <v>1.0499999999999998</v>
      </c>
      <c r="AK176" s="18">
        <f t="shared" si="33"/>
        <v>0</v>
      </c>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row>
    <row r="177" spans="2:183" ht="22.95" customHeight="1" x14ac:dyDescent="0.3">
      <c r="B177" s="43">
        <f>B176+1</f>
        <v>83</v>
      </c>
      <c r="C177" s="43">
        <v>5</v>
      </c>
      <c r="D177" s="39">
        <v>15</v>
      </c>
      <c r="E177" s="51">
        <f t="shared" si="35"/>
        <v>1322</v>
      </c>
      <c r="F177" s="13">
        <v>1322</v>
      </c>
      <c r="G177" s="141" t="s">
        <v>122</v>
      </c>
      <c r="H177" s="142"/>
      <c r="I177" s="143"/>
      <c r="K177" s="17"/>
      <c r="M177" s="4"/>
      <c r="N177" s="4"/>
      <c r="P177" s="13">
        <f t="shared" si="34"/>
        <v>5</v>
      </c>
      <c r="Y177" s="13">
        <f t="shared" si="23"/>
        <v>0</v>
      </c>
      <c r="Z177" s="146" cm="1">
        <f t="array" ref="Z177">_xlfn.LET(
_xlpm.nm,INDEX(INDEX(Breeds!$L$3:$M$155,0,IF(Case!U177="Female",2,1)),_xlfn.XMATCH(S177,Breeds!$B$3:$B$155,0),1),
IFERROR(IF(Y177=1,_xlpm.nm,_xlpm.nm/2),0))</f>
        <v>0</v>
      </c>
      <c r="AA177" s="1">
        <f t="shared" si="24"/>
        <v>0</v>
      </c>
      <c r="AB177" s="1">
        <f t="shared" si="25"/>
        <v>9</v>
      </c>
      <c r="AC177" s="1">
        <f t="shared" si="26"/>
        <v>1</v>
      </c>
      <c r="AD177" s="78">
        <f t="shared" si="27"/>
        <v>0</v>
      </c>
      <c r="AE177" s="78">
        <f t="shared" si="28"/>
        <v>0</v>
      </c>
      <c r="AF177" s="18" t="str">
        <f t="shared" si="29"/>
        <v xml:space="preserve"> - </v>
      </c>
      <c r="AG177" s="18">
        <f t="shared" si="30"/>
        <v>0</v>
      </c>
      <c r="AH177" s="18">
        <f t="shared" si="31"/>
        <v>0</v>
      </c>
      <c r="AI177" s="18" cm="1">
        <f t="array" ref="AI177">IFERROR(_xlfn.LET(
_xlpm.wght,INDEX(INDEX(Breeds!$L$3:$M$155,0,IF(Case!U177="Female",2,1)),_xlfn.XMATCH(S177,Breeds!$B$3:$B$155,0),1)/2,
IF(R177="Cat",_xlfn.XLOOKUP(_xlpm.wght,$W$97:$W$101,$Y$97:$Y$101,0,1),_xlfn.XLOOKUP(_xlpm.wght,$R$97:$R$103,$T$97:$T$103,,1))*2*AH177),0)</f>
        <v>0</v>
      </c>
      <c r="AJ177" s="78">
        <f t="shared" si="32"/>
        <v>0</v>
      </c>
      <c r="AK177" s="18">
        <f t="shared" si="33"/>
        <v>0</v>
      </c>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row>
    <row r="178" spans="2:183" ht="22.95" customHeight="1" x14ac:dyDescent="0.3">
      <c r="B178" s="43">
        <f t="shared" ref="B178:B194" si="36">B177+1</f>
        <v>84</v>
      </c>
      <c r="C178" s="43">
        <v>5</v>
      </c>
      <c r="D178" s="39">
        <v>15</v>
      </c>
      <c r="E178" s="51">
        <f t="shared" si="35"/>
        <v>1364</v>
      </c>
      <c r="F178" s="13">
        <v>1364</v>
      </c>
      <c r="G178" s="141" t="s">
        <v>3</v>
      </c>
      <c r="H178" s="142"/>
      <c r="I178" s="143"/>
      <c r="M178" s="4"/>
      <c r="N178" s="4"/>
      <c r="P178" s="13">
        <f t="shared" si="34"/>
        <v>6</v>
      </c>
      <c r="Y178" s="13">
        <f t="shared" si="23"/>
        <v>0</v>
      </c>
      <c r="Z178" s="146" cm="1">
        <f t="array" ref="Z178">_xlfn.LET(
_xlpm.nm,INDEX(INDEX(Breeds!$L$3:$M$155,0,IF(Case!U178="Female",2,1)),_xlfn.XMATCH(S178,Breeds!$B$3:$B$155,0),1),
IFERROR(IF(Y178=1,_xlpm.nm,_xlpm.nm/2),0))</f>
        <v>0</v>
      </c>
      <c r="AA178" s="1">
        <f t="shared" si="24"/>
        <v>0</v>
      </c>
      <c r="AB178" s="1">
        <f t="shared" si="25"/>
        <v>9</v>
      </c>
      <c r="AC178" s="1">
        <f t="shared" si="26"/>
        <v>1</v>
      </c>
      <c r="AD178" s="78">
        <f t="shared" si="27"/>
        <v>0</v>
      </c>
      <c r="AE178" s="78">
        <f t="shared" si="28"/>
        <v>0</v>
      </c>
      <c r="AF178" s="18" t="str">
        <f t="shared" si="29"/>
        <v xml:space="preserve"> - </v>
      </c>
      <c r="AG178" s="18">
        <f t="shared" si="30"/>
        <v>0</v>
      </c>
      <c r="AH178" s="18">
        <f t="shared" si="31"/>
        <v>0</v>
      </c>
      <c r="AI178" s="18" cm="1">
        <f t="array" ref="AI178">IFERROR(_xlfn.LET(
_xlpm.wght,INDEX(INDEX(Breeds!$L$3:$M$155,0,IF(Case!U178="Female",2,1)),_xlfn.XMATCH(S178,Breeds!$B$3:$B$155,0),1)/2,
IF(R178="Cat",_xlfn.XLOOKUP(_xlpm.wght,$W$97:$W$101,$Y$97:$Y$101,0,1),_xlfn.XLOOKUP(_xlpm.wght,$R$97:$R$103,$T$97:$T$103,,1))*2*AH178),0)</f>
        <v>0</v>
      </c>
      <c r="AJ178" s="78">
        <f t="shared" si="32"/>
        <v>0</v>
      </c>
      <c r="AK178" s="18">
        <f t="shared" si="33"/>
        <v>0</v>
      </c>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row>
    <row r="179" spans="2:183" ht="22.95" customHeight="1" x14ac:dyDescent="0.3">
      <c r="B179" s="43">
        <f t="shared" si="36"/>
        <v>85</v>
      </c>
      <c r="C179" s="43">
        <v>5</v>
      </c>
      <c r="D179" s="39">
        <v>15</v>
      </c>
      <c r="E179" s="51">
        <f t="shared" si="35"/>
        <v>819</v>
      </c>
      <c r="F179" s="13">
        <v>819</v>
      </c>
      <c r="G179" s="141" t="s">
        <v>123</v>
      </c>
      <c r="H179" s="142"/>
      <c r="I179" s="143"/>
      <c r="K179" s="17"/>
      <c r="M179" s="4"/>
      <c r="N179" s="4"/>
      <c r="P179" s="13">
        <f t="shared" si="34"/>
        <v>7</v>
      </c>
      <c r="Y179" s="13">
        <f t="shared" si="23"/>
        <v>0</v>
      </c>
      <c r="Z179" s="146" cm="1">
        <f t="array" ref="Z179">_xlfn.LET(
_xlpm.nm,INDEX(INDEX(Breeds!$L$3:$M$155,0,IF(Case!U179="Female",2,1)),_xlfn.XMATCH(S179,Breeds!$B$3:$B$155,0),1),
IFERROR(IF(Y179=1,_xlpm.nm,_xlpm.nm/2),0))</f>
        <v>0</v>
      </c>
      <c r="AA179" s="1">
        <f t="shared" si="24"/>
        <v>0</v>
      </c>
      <c r="AB179" s="1">
        <f t="shared" si="25"/>
        <v>9</v>
      </c>
      <c r="AC179" s="1">
        <f t="shared" si="26"/>
        <v>1</v>
      </c>
      <c r="AD179" s="78">
        <f t="shared" si="27"/>
        <v>0</v>
      </c>
      <c r="AE179" s="78">
        <f t="shared" si="28"/>
        <v>0</v>
      </c>
      <c r="AF179" s="18" t="str">
        <f t="shared" si="29"/>
        <v xml:space="preserve"> - </v>
      </c>
      <c r="AG179" s="18">
        <f t="shared" si="30"/>
        <v>0</v>
      </c>
      <c r="AH179" s="18">
        <f t="shared" si="31"/>
        <v>0</v>
      </c>
      <c r="AI179" s="18" cm="1">
        <f t="array" ref="AI179">IFERROR(_xlfn.LET(
_xlpm.wght,INDEX(INDEX(Breeds!$L$3:$M$155,0,IF(Case!U179="Female",2,1)),_xlfn.XMATCH(S179,Breeds!$B$3:$B$155,0),1)/2,
IF(R179="Cat",_xlfn.XLOOKUP(_xlpm.wght,$W$97:$W$101,$Y$97:$Y$101,0,1),_xlfn.XLOOKUP(_xlpm.wght,$R$97:$R$103,$T$97:$T$103,,1))*2*AH179),0)</f>
        <v>0</v>
      </c>
      <c r="AJ179" s="78">
        <f t="shared" si="32"/>
        <v>0</v>
      </c>
      <c r="AK179" s="18">
        <f t="shared" si="33"/>
        <v>0</v>
      </c>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row>
    <row r="180" spans="2:183" ht="22.95" customHeight="1" x14ac:dyDescent="0.3">
      <c r="B180" s="43">
        <f t="shared" si="36"/>
        <v>86</v>
      </c>
      <c r="C180" s="43">
        <v>5</v>
      </c>
      <c r="D180" s="39">
        <v>15</v>
      </c>
      <c r="E180" s="51">
        <f t="shared" si="35"/>
        <v>742</v>
      </c>
      <c r="F180" s="13">
        <v>742</v>
      </c>
      <c r="G180" s="141" t="s">
        <v>124</v>
      </c>
      <c r="H180" s="142"/>
      <c r="I180" s="143"/>
      <c r="M180" s="4"/>
      <c r="N180" s="4"/>
      <c r="AD180" s="18"/>
      <c r="AE180" s="18"/>
      <c r="AF180" s="18"/>
      <c r="AG180" s="18"/>
      <c r="AH180" s="18"/>
      <c r="AI180" s="18"/>
      <c r="AJ180" s="18"/>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row>
    <row r="181" spans="2:183" ht="22.95" customHeight="1" x14ac:dyDescent="0.3">
      <c r="B181" s="43">
        <f t="shared" si="36"/>
        <v>87</v>
      </c>
      <c r="C181" s="43">
        <v>5</v>
      </c>
      <c r="D181" s="39">
        <v>15</v>
      </c>
      <c r="E181" s="51">
        <f t="shared" si="35"/>
        <v>1095</v>
      </c>
      <c r="F181" s="13">
        <v>1095</v>
      </c>
      <c r="G181" s="141" t="s">
        <v>125</v>
      </c>
      <c r="H181" s="142"/>
      <c r="I181" s="143"/>
      <c r="K181" s="17"/>
      <c r="M181" s="4"/>
      <c r="N181" s="4"/>
      <c r="AD181" s="18"/>
      <c r="AE181" s="18"/>
      <c r="AF181" s="18"/>
      <c r="AG181" s="18"/>
      <c r="AH181" s="18"/>
      <c r="AI181" s="18"/>
      <c r="AJ181" s="18"/>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row>
    <row r="182" spans="2:183" ht="22.95" customHeight="1" x14ac:dyDescent="0.3">
      <c r="B182" s="43">
        <f t="shared" si="36"/>
        <v>88</v>
      </c>
      <c r="C182" s="43">
        <v>5</v>
      </c>
      <c r="D182" s="39">
        <v>15</v>
      </c>
      <c r="E182" s="51">
        <f t="shared" si="35"/>
        <v>1956</v>
      </c>
      <c r="F182" s="13">
        <v>1956</v>
      </c>
      <c r="G182" s="141" t="s">
        <v>126</v>
      </c>
      <c r="H182" s="142"/>
      <c r="I182" s="143"/>
      <c r="M182" s="4"/>
      <c r="N182" s="4"/>
      <c r="S182" s="13" t="s">
        <v>109</v>
      </c>
      <c r="T182" s="73" cm="1">
        <f t="array" ref="T182:T185">SUMIF(AF173:AF179,S182:S185,AJ173:AJ179)*84</f>
        <v>0</v>
      </c>
      <c r="U182" s="74">
        <v>50</v>
      </c>
      <c r="V182" s="74">
        <f>CEILING(T182,U182)</f>
        <v>0</v>
      </c>
      <c r="W182" s="13">
        <f>V182/U182</f>
        <v>0</v>
      </c>
      <c r="X182" s="13">
        <v>20</v>
      </c>
      <c r="AD182" s="18"/>
      <c r="AE182" s="18"/>
      <c r="AF182" s="18"/>
      <c r="AG182" s="18"/>
      <c r="AH182" s="18"/>
      <c r="AI182" s="18"/>
      <c r="AJ182" s="18"/>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row>
    <row r="183" spans="2:183" ht="22.95" customHeight="1" x14ac:dyDescent="0.3">
      <c r="B183" s="43">
        <f t="shared" si="36"/>
        <v>89</v>
      </c>
      <c r="C183" s="43">
        <v>5</v>
      </c>
      <c r="D183" s="39">
        <v>15</v>
      </c>
      <c r="E183" s="51">
        <f t="shared" si="35"/>
        <v>1365</v>
      </c>
      <c r="F183" s="13">
        <v>1365</v>
      </c>
      <c r="G183" s="141" t="s">
        <v>127</v>
      </c>
      <c r="H183" s="142"/>
      <c r="I183" s="143"/>
      <c r="K183" s="17"/>
      <c r="M183" s="4"/>
      <c r="N183" s="4"/>
      <c r="S183" s="13" t="s">
        <v>111</v>
      </c>
      <c r="T183" s="73">
        <v>88.199999999999989</v>
      </c>
      <c r="U183" s="74">
        <v>20</v>
      </c>
      <c r="V183" s="74">
        <f t="shared" ref="V183:V185" si="37">CEILING(T183,U183)</f>
        <v>100</v>
      </c>
      <c r="W183" s="13">
        <f t="shared" ref="W183:W185" si="38">V183/U183</f>
        <v>5</v>
      </c>
      <c r="X183" s="13">
        <v>26</v>
      </c>
      <c r="AD183" s="18"/>
      <c r="AE183" s="18"/>
      <c r="AF183" s="18"/>
      <c r="AG183" s="18"/>
      <c r="AH183" s="18"/>
      <c r="AI183" s="18"/>
      <c r="AJ183" s="18"/>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row>
    <row r="184" spans="2:183" ht="22.95" customHeight="1" x14ac:dyDescent="0.3">
      <c r="B184" s="43">
        <f t="shared" si="36"/>
        <v>90</v>
      </c>
      <c r="C184" s="43">
        <v>5</v>
      </c>
      <c r="D184" s="39">
        <v>15</v>
      </c>
      <c r="E184" s="51">
        <f t="shared" si="35"/>
        <v>2994</v>
      </c>
      <c r="F184" s="13">
        <v>2994</v>
      </c>
      <c r="G184" s="141" t="s">
        <v>128</v>
      </c>
      <c r="H184" s="142"/>
      <c r="I184" s="143"/>
      <c r="M184" s="4"/>
      <c r="N184" s="4"/>
      <c r="S184" s="13" t="s">
        <v>113</v>
      </c>
      <c r="T184" s="73">
        <v>0</v>
      </c>
      <c r="U184" s="74">
        <v>100</v>
      </c>
      <c r="V184" s="74">
        <f t="shared" si="37"/>
        <v>0</v>
      </c>
      <c r="W184" s="13">
        <f t="shared" si="38"/>
        <v>0</v>
      </c>
      <c r="X184" s="13">
        <v>37</v>
      </c>
      <c r="AD184" s="18"/>
      <c r="AE184" s="18"/>
      <c r="AF184" s="18"/>
      <c r="AG184" s="18"/>
      <c r="AH184" s="18"/>
      <c r="AI184" s="18"/>
      <c r="AJ184" s="18"/>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row>
    <row r="185" spans="2:183" ht="22.95" customHeight="1" x14ac:dyDescent="0.3">
      <c r="B185" s="43">
        <f t="shared" si="36"/>
        <v>91</v>
      </c>
      <c r="C185" s="43">
        <v>5</v>
      </c>
      <c r="D185" s="39">
        <v>15</v>
      </c>
      <c r="E185" s="51">
        <f t="shared" si="35"/>
        <v>1291</v>
      </c>
      <c r="F185" s="13">
        <v>1291</v>
      </c>
      <c r="G185" s="141" t="s">
        <v>129</v>
      </c>
      <c r="H185" s="142"/>
      <c r="I185" s="143"/>
      <c r="K185" s="17"/>
      <c r="M185" s="4"/>
      <c r="N185" s="4"/>
      <c r="S185" s="13" t="s">
        <v>115</v>
      </c>
      <c r="T185" s="73">
        <v>1008</v>
      </c>
      <c r="U185" s="74">
        <v>40</v>
      </c>
      <c r="V185" s="74">
        <f t="shared" si="37"/>
        <v>1040</v>
      </c>
      <c r="W185" s="13">
        <f t="shared" si="38"/>
        <v>26</v>
      </c>
      <c r="X185" s="13">
        <v>41</v>
      </c>
      <c r="AD185" s="18"/>
      <c r="AE185" s="18"/>
      <c r="AF185" s="18"/>
      <c r="AG185" s="18"/>
      <c r="AH185" s="18"/>
      <c r="AI185" s="18"/>
      <c r="AJ185" s="18"/>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row>
    <row r="186" spans="2:183" ht="22.95" customHeight="1" x14ac:dyDescent="0.3">
      <c r="B186" s="43">
        <f t="shared" si="36"/>
        <v>92</v>
      </c>
      <c r="C186" s="43">
        <v>5</v>
      </c>
      <c r="D186" s="39">
        <v>15</v>
      </c>
      <c r="E186" s="51">
        <f t="shared" si="35"/>
        <v>976</v>
      </c>
      <c r="F186" s="13">
        <v>976</v>
      </c>
      <c r="G186" s="141" t="s">
        <v>130</v>
      </c>
      <c r="H186" s="142"/>
      <c r="I186" s="143"/>
      <c r="M186" s="4"/>
      <c r="N186" s="4"/>
      <c r="AD186" s="18"/>
      <c r="AE186" s="18"/>
      <c r="AF186" s="18"/>
      <c r="AG186" s="18"/>
      <c r="AH186" s="18"/>
      <c r="AI186" s="18"/>
      <c r="AJ186" s="18"/>
    </row>
    <row r="187" spans="2:183" ht="22.95" customHeight="1" x14ac:dyDescent="0.3">
      <c r="B187" s="43">
        <f t="shared" si="36"/>
        <v>93</v>
      </c>
      <c r="C187" s="43">
        <v>5</v>
      </c>
      <c r="D187" s="39">
        <v>15</v>
      </c>
      <c r="E187" s="51">
        <f t="shared" si="35"/>
        <v>1521</v>
      </c>
      <c r="F187" s="13">
        <v>1521</v>
      </c>
      <c r="G187" s="141" t="s">
        <v>131</v>
      </c>
      <c r="H187" s="142"/>
      <c r="I187" s="143"/>
      <c r="K187" s="17"/>
      <c r="M187" s="4"/>
      <c r="N187" s="4"/>
      <c r="AD187" s="18"/>
      <c r="AE187" s="18"/>
      <c r="AF187" s="18"/>
      <c r="AG187" s="18"/>
      <c r="AH187" s="18"/>
      <c r="AI187" s="18"/>
      <c r="AJ187" s="18"/>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row>
    <row r="188" spans="2:183" ht="22.95" customHeight="1" x14ac:dyDescent="0.3">
      <c r="B188" s="43">
        <f t="shared" si="36"/>
        <v>94</v>
      </c>
      <c r="C188" s="43">
        <v>5</v>
      </c>
      <c r="D188" s="39">
        <v>15</v>
      </c>
      <c r="E188" s="51">
        <f t="shared" si="35"/>
        <v>1301</v>
      </c>
      <c r="F188" s="13">
        <v>1301</v>
      </c>
      <c r="G188" s="141" t="s">
        <v>132</v>
      </c>
      <c r="H188" s="142"/>
      <c r="I188" s="143"/>
      <c r="M188" s="4"/>
      <c r="N188" s="4"/>
      <c r="T188" s="80">
        <f>SUMPRODUCT(W182:W185,X182:X185)+SUM(AH173:AH179)*250+SUM(AG173:AG179)</f>
        <v>1696</v>
      </c>
      <c r="AD188" s="18"/>
      <c r="AE188" s="18"/>
      <c r="AF188" s="18"/>
      <c r="AG188" s="18"/>
      <c r="AH188" s="18"/>
      <c r="AI188" s="18"/>
      <c r="AJ188" s="18"/>
    </row>
    <row r="189" spans="2:183" ht="22.95" customHeight="1" x14ac:dyDescent="0.3">
      <c r="B189" s="43">
        <f t="shared" si="36"/>
        <v>95</v>
      </c>
      <c r="C189" s="43">
        <v>5</v>
      </c>
      <c r="D189" s="39">
        <v>15</v>
      </c>
      <c r="E189" s="51">
        <f t="shared" si="35"/>
        <v>657</v>
      </c>
      <c r="F189" s="13">
        <v>657</v>
      </c>
      <c r="G189" s="141" t="s">
        <v>133</v>
      </c>
      <c r="H189" s="142"/>
      <c r="I189" s="143"/>
      <c r="K189" s="17"/>
      <c r="M189" s="4"/>
      <c r="N189" s="4"/>
      <c r="S189" s="43">
        <v>81</v>
      </c>
      <c r="T189" s="74">
        <f t="dataTable" ref="T189:T208" dt2D="0" dtr="0" r1="L173"/>
        <v>1092</v>
      </c>
      <c r="AD189" s="18"/>
      <c r="AE189" s="18"/>
      <c r="AF189" s="18"/>
      <c r="AG189" s="18"/>
      <c r="AH189" s="18"/>
      <c r="AI189" s="18"/>
      <c r="AJ189" s="18"/>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row>
    <row r="190" spans="2:183" ht="22.95" customHeight="1" x14ac:dyDescent="0.3">
      <c r="B190" s="43">
        <f t="shared" si="36"/>
        <v>96</v>
      </c>
      <c r="C190" s="43">
        <v>5</v>
      </c>
      <c r="D190" s="39">
        <v>15</v>
      </c>
      <c r="E190" s="51">
        <f t="shared" si="35"/>
        <v>2039</v>
      </c>
      <c r="F190" s="13">
        <v>2039</v>
      </c>
      <c r="G190" s="141" t="s">
        <v>134</v>
      </c>
      <c r="H190" s="142"/>
      <c r="I190" s="143"/>
      <c r="M190" s="4"/>
      <c r="N190" s="4"/>
      <c r="S190" s="43">
        <f>S189+1</f>
        <v>82</v>
      </c>
      <c r="T190" s="74">
        <v>1840</v>
      </c>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row>
    <row r="191" spans="2:183" ht="22.95" customHeight="1" x14ac:dyDescent="0.3">
      <c r="B191" s="43">
        <f t="shared" si="36"/>
        <v>97</v>
      </c>
      <c r="C191" s="43">
        <v>5</v>
      </c>
      <c r="D191" s="39">
        <v>15</v>
      </c>
      <c r="E191" s="51">
        <f t="shared" si="35"/>
        <v>700</v>
      </c>
      <c r="F191" s="13">
        <v>700</v>
      </c>
      <c r="G191" s="141" t="s">
        <v>135</v>
      </c>
      <c r="H191" s="142"/>
      <c r="I191" s="143"/>
      <c r="K191" s="17"/>
      <c r="M191" s="4"/>
      <c r="N191" s="4"/>
      <c r="S191" s="43">
        <f>S190+1</f>
        <v>83</v>
      </c>
      <c r="T191" s="74">
        <v>1322</v>
      </c>
      <c r="AD191" s="18"/>
      <c r="AE191" s="18"/>
      <c r="AF191" s="18"/>
      <c r="AG191" s="18"/>
      <c r="AH191" s="18"/>
      <c r="AI191" s="18"/>
      <c r="AJ191" s="18"/>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row>
    <row r="192" spans="2:183" ht="22.95" customHeight="1" x14ac:dyDescent="0.3">
      <c r="B192" s="43">
        <f t="shared" si="36"/>
        <v>98</v>
      </c>
      <c r="C192" s="43">
        <v>5</v>
      </c>
      <c r="D192" s="39">
        <v>15</v>
      </c>
      <c r="E192" s="51">
        <f t="shared" si="35"/>
        <v>1942</v>
      </c>
      <c r="F192" s="13">
        <v>1942</v>
      </c>
      <c r="G192" s="141" t="s">
        <v>136</v>
      </c>
      <c r="H192" s="142"/>
      <c r="I192" s="143"/>
      <c r="M192" s="4"/>
      <c r="N192" s="4"/>
      <c r="S192" s="43">
        <f t="shared" ref="S192:S208" si="39">S191+1</f>
        <v>84</v>
      </c>
      <c r="T192" s="74">
        <v>1364</v>
      </c>
      <c r="AD192" s="18"/>
      <c r="AE192" s="18"/>
      <c r="AF192" s="18"/>
      <c r="AG192" s="18"/>
      <c r="AH192" s="18"/>
      <c r="AI192" s="18"/>
      <c r="AJ192" s="18"/>
    </row>
    <row r="193" spans="2:95" ht="22.95" customHeight="1" x14ac:dyDescent="0.3">
      <c r="B193" s="43">
        <f t="shared" si="36"/>
        <v>99</v>
      </c>
      <c r="C193" s="43">
        <v>5</v>
      </c>
      <c r="D193" s="39">
        <v>15</v>
      </c>
      <c r="E193" s="51">
        <f t="shared" si="35"/>
        <v>1547</v>
      </c>
      <c r="F193" s="13">
        <v>1547</v>
      </c>
      <c r="G193" s="141" t="s">
        <v>137</v>
      </c>
      <c r="H193" s="142"/>
      <c r="I193" s="143"/>
      <c r="K193" s="17"/>
      <c r="M193" s="4"/>
      <c r="N193" s="4"/>
      <c r="S193" s="43">
        <f t="shared" si="39"/>
        <v>85</v>
      </c>
      <c r="T193" s="74">
        <v>819</v>
      </c>
      <c r="AD193" s="18"/>
      <c r="AE193" s="18"/>
      <c r="AF193" s="18"/>
      <c r="AG193" s="18"/>
      <c r="AH193" s="18"/>
      <c r="AI193" s="18"/>
      <c r="AJ193" s="18"/>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row>
    <row r="194" spans="2:95" ht="22.95" customHeight="1" x14ac:dyDescent="0.3">
      <c r="B194" s="43">
        <f t="shared" si="36"/>
        <v>100</v>
      </c>
      <c r="C194" s="43">
        <v>5</v>
      </c>
      <c r="D194" s="39">
        <v>15</v>
      </c>
      <c r="E194" s="51">
        <f t="shared" si="35"/>
        <v>2080</v>
      </c>
      <c r="F194" s="13">
        <v>2080</v>
      </c>
      <c r="G194" s="141" t="s">
        <v>138</v>
      </c>
      <c r="H194" s="142"/>
      <c r="I194" s="143"/>
      <c r="M194" s="4"/>
      <c r="N194" s="4"/>
      <c r="S194" s="43">
        <f t="shared" si="39"/>
        <v>86</v>
      </c>
      <c r="T194" s="74">
        <v>742</v>
      </c>
      <c r="AD194" s="18"/>
      <c r="AE194" s="18"/>
      <c r="AF194" s="18"/>
      <c r="AG194" s="18"/>
      <c r="AH194" s="18"/>
      <c r="AI194" s="18"/>
      <c r="AJ194" s="18"/>
    </row>
    <row r="195" spans="2:95" ht="15.6" x14ac:dyDescent="0.3">
      <c r="G195" s="17"/>
      <c r="H195" s="17"/>
      <c r="M195" s="4"/>
      <c r="N195" s="4"/>
      <c r="S195" s="43">
        <f t="shared" si="39"/>
        <v>87</v>
      </c>
      <c r="T195" s="74">
        <v>1095</v>
      </c>
      <c r="AD195" s="18"/>
      <c r="AE195" s="18"/>
      <c r="AF195" s="18"/>
      <c r="AG195" s="18"/>
      <c r="AH195" s="18"/>
      <c r="AI195" s="18"/>
      <c r="AJ195" s="18"/>
    </row>
    <row r="196" spans="2:95" ht="15.6" x14ac:dyDescent="0.3">
      <c r="M196" s="4"/>
      <c r="N196" s="4"/>
      <c r="S196" s="43">
        <f t="shared" si="39"/>
        <v>88</v>
      </c>
      <c r="T196" s="74">
        <v>1956</v>
      </c>
      <c r="AD196" s="18"/>
      <c r="AE196" s="18"/>
      <c r="AF196" s="18"/>
      <c r="AG196" s="18"/>
      <c r="AH196" s="18"/>
      <c r="AI196" s="18"/>
      <c r="AJ196" s="18"/>
    </row>
    <row r="197" spans="2:95" ht="15.6" x14ac:dyDescent="0.3">
      <c r="M197" s="4"/>
      <c r="N197" s="4"/>
      <c r="S197" s="43">
        <f t="shared" si="39"/>
        <v>89</v>
      </c>
      <c r="T197" s="74">
        <v>1365</v>
      </c>
      <c r="AD197" s="18"/>
      <c r="AE197" s="18"/>
      <c r="AF197" s="18"/>
      <c r="AG197" s="18"/>
      <c r="AH197" s="18"/>
      <c r="AI197" s="18"/>
      <c r="AJ197" s="18"/>
    </row>
    <row r="198" spans="2:95" ht="15.6" x14ac:dyDescent="0.3">
      <c r="M198" s="4"/>
      <c r="N198" s="4"/>
      <c r="S198" s="43">
        <f t="shared" si="39"/>
        <v>90</v>
      </c>
      <c r="T198" s="74">
        <v>2994</v>
      </c>
      <c r="AD198" s="18"/>
      <c r="AE198" s="18"/>
      <c r="AF198" s="18"/>
      <c r="AG198" s="18"/>
      <c r="AH198" s="18"/>
      <c r="AI198" s="18"/>
      <c r="AJ198" s="18"/>
    </row>
    <row r="199" spans="2:95" ht="15.6" x14ac:dyDescent="0.3">
      <c r="M199" s="4"/>
      <c r="N199" s="4"/>
      <c r="S199" s="43">
        <f t="shared" si="39"/>
        <v>91</v>
      </c>
      <c r="T199" s="74">
        <v>1291</v>
      </c>
      <c r="AD199" s="18"/>
      <c r="AE199" s="18"/>
      <c r="AF199" s="18"/>
      <c r="AG199" s="18"/>
      <c r="AH199" s="18"/>
      <c r="AI199" s="18"/>
      <c r="AJ199" s="18"/>
    </row>
    <row r="200" spans="2:95" ht="15.6" x14ac:dyDescent="0.3">
      <c r="M200" s="4"/>
      <c r="N200" s="4"/>
      <c r="S200" s="43">
        <f t="shared" si="39"/>
        <v>92</v>
      </c>
      <c r="T200" s="74">
        <v>976</v>
      </c>
      <c r="AD200" s="18"/>
      <c r="AE200" s="18"/>
      <c r="AF200" s="18"/>
      <c r="AG200" s="18"/>
      <c r="AH200" s="18"/>
      <c r="AI200" s="18"/>
      <c r="AJ200" s="18"/>
    </row>
    <row r="201" spans="2:95" ht="15.6" x14ac:dyDescent="0.3">
      <c r="M201" s="4"/>
      <c r="N201" s="4"/>
      <c r="S201" s="43">
        <f t="shared" si="39"/>
        <v>93</v>
      </c>
      <c r="T201" s="74">
        <v>1521</v>
      </c>
      <c r="AD201" s="18"/>
      <c r="AE201" s="18"/>
      <c r="AF201" s="18"/>
      <c r="AG201" s="18"/>
      <c r="AH201" s="18"/>
      <c r="AI201" s="18"/>
      <c r="AJ201" s="18"/>
    </row>
    <row r="202" spans="2:95" ht="15.6" x14ac:dyDescent="0.3">
      <c r="S202" s="43">
        <f t="shared" si="39"/>
        <v>94</v>
      </c>
      <c r="T202" s="74">
        <v>1301</v>
      </c>
      <c r="AD202" s="18"/>
      <c r="AE202" s="18"/>
      <c r="AF202" s="18"/>
    </row>
    <row r="203" spans="2:95" ht="15.6" x14ac:dyDescent="0.3">
      <c r="S203" s="43">
        <f t="shared" si="39"/>
        <v>95</v>
      </c>
      <c r="T203" s="74">
        <v>657</v>
      </c>
      <c r="AD203" s="18"/>
      <c r="AE203" s="18"/>
      <c r="AF203" s="18"/>
    </row>
    <row r="204" spans="2:95" ht="15.6" x14ac:dyDescent="0.3">
      <c r="S204" s="43">
        <f t="shared" si="39"/>
        <v>96</v>
      </c>
      <c r="T204" s="74">
        <v>2039</v>
      </c>
      <c r="AD204" s="18"/>
      <c r="AE204" s="18"/>
      <c r="AF204" s="18"/>
    </row>
    <row r="205" spans="2:95" ht="15.6" x14ac:dyDescent="0.3">
      <c r="S205" s="43">
        <f t="shared" si="39"/>
        <v>97</v>
      </c>
      <c r="T205" s="74">
        <v>700</v>
      </c>
      <c r="AD205" s="18"/>
      <c r="AE205" s="18"/>
      <c r="AF205" s="18"/>
    </row>
    <row r="206" spans="2:95" ht="15.6" x14ac:dyDescent="0.3">
      <c r="S206" s="43">
        <f t="shared" si="39"/>
        <v>98</v>
      </c>
      <c r="T206" s="74">
        <v>1942</v>
      </c>
      <c r="AD206" s="18"/>
      <c r="AE206" s="18"/>
      <c r="AF206" s="18"/>
    </row>
    <row r="207" spans="2:95" ht="15.6" x14ac:dyDescent="0.3">
      <c r="S207" s="43">
        <f t="shared" si="39"/>
        <v>99</v>
      </c>
      <c r="T207" s="74">
        <v>1547</v>
      </c>
      <c r="AD207" s="18"/>
      <c r="AE207" s="18"/>
      <c r="AF207" s="18"/>
    </row>
    <row r="208" spans="2:95" ht="15.6" x14ac:dyDescent="0.3">
      <c r="S208" s="43">
        <f t="shared" si="39"/>
        <v>100</v>
      </c>
      <c r="T208" s="74">
        <v>2080</v>
      </c>
      <c r="AD208" s="18"/>
      <c r="AE208" s="18"/>
      <c r="AF208" s="18"/>
    </row>
    <row r="209" spans="30:32" x14ac:dyDescent="0.3">
      <c r="AD209" s="18"/>
      <c r="AE209" s="18"/>
      <c r="AF209" s="18"/>
    </row>
    <row r="210" spans="30:32" x14ac:dyDescent="0.3">
      <c r="AD210" s="18"/>
      <c r="AE210" s="18"/>
      <c r="AF210" s="18"/>
    </row>
    <row r="211" spans="30:32" x14ac:dyDescent="0.3">
      <c r="AD211" s="18"/>
      <c r="AE211" s="18"/>
      <c r="AF211" s="18"/>
    </row>
    <row r="212" spans="30:32" x14ac:dyDescent="0.3">
      <c r="AD212" s="18"/>
      <c r="AE212" s="18"/>
      <c r="AF212" s="18"/>
    </row>
    <row r="213" spans="30:32" x14ac:dyDescent="0.3">
      <c r="AD213" s="18"/>
      <c r="AE213" s="18"/>
      <c r="AF213" s="18"/>
    </row>
    <row r="214" spans="30:32" x14ac:dyDescent="0.3">
      <c r="AD214" s="18"/>
      <c r="AE214" s="18"/>
      <c r="AF214" s="18"/>
    </row>
    <row r="215" spans="30:32" x14ac:dyDescent="0.3">
      <c r="AD215" s="18"/>
      <c r="AE215" s="18"/>
      <c r="AF215" s="18"/>
    </row>
    <row r="216" spans="30:32" x14ac:dyDescent="0.3">
      <c r="AD216" s="18"/>
      <c r="AE216" s="18"/>
      <c r="AF216" s="18"/>
    </row>
    <row r="217" spans="30:32" x14ac:dyDescent="0.3">
      <c r="AD217" s="18"/>
      <c r="AE217" s="18"/>
      <c r="AF217" s="18"/>
    </row>
    <row r="218" spans="30:32" x14ac:dyDescent="0.3">
      <c r="AD218" s="18"/>
      <c r="AE218" s="18"/>
      <c r="AF218" s="18"/>
    </row>
    <row r="219" spans="30:32" x14ac:dyDescent="0.3">
      <c r="AD219" s="18"/>
      <c r="AE219" s="18"/>
      <c r="AF219" s="18"/>
    </row>
    <row r="220" spans="30:32" x14ac:dyDescent="0.3">
      <c r="AD220" s="18"/>
      <c r="AE220" s="18"/>
      <c r="AF220" s="18"/>
    </row>
    <row r="221" spans="30:32" x14ac:dyDescent="0.3">
      <c r="AD221" s="18"/>
      <c r="AE221" s="18"/>
      <c r="AF221" s="18"/>
    </row>
    <row r="222" spans="30:32" x14ac:dyDescent="0.3">
      <c r="AD222" s="18"/>
      <c r="AE222" s="18"/>
      <c r="AF222" s="18"/>
    </row>
    <row r="223" spans="30:32" x14ac:dyDescent="0.3">
      <c r="AD223" s="18"/>
      <c r="AE223" s="18"/>
      <c r="AF223" s="18"/>
    </row>
    <row r="224" spans="30:32" x14ac:dyDescent="0.3">
      <c r="AD224" s="18"/>
      <c r="AE224" s="18"/>
      <c r="AF224" s="18"/>
    </row>
    <row r="225" spans="30:32" x14ac:dyDescent="0.3">
      <c r="AD225" s="18"/>
      <c r="AE225" s="18"/>
      <c r="AF225" s="18"/>
    </row>
    <row r="226" spans="30:32" x14ac:dyDescent="0.3">
      <c r="AD226" s="18"/>
      <c r="AE226" s="18"/>
      <c r="AF226" s="18"/>
    </row>
    <row r="227" spans="30:32" x14ac:dyDescent="0.3">
      <c r="AD227" s="18"/>
      <c r="AE227" s="18"/>
      <c r="AF227" s="18"/>
    </row>
    <row r="228" spans="30:32" x14ac:dyDescent="0.3">
      <c r="AD228" s="18"/>
      <c r="AE228" s="18"/>
      <c r="AF228" s="18"/>
    </row>
    <row r="229" spans="30:32" x14ac:dyDescent="0.3">
      <c r="AD229" s="18"/>
      <c r="AE229" s="18"/>
      <c r="AF229" s="18"/>
    </row>
    <row r="230" spans="30:32" x14ac:dyDescent="0.3">
      <c r="AD230" s="18"/>
      <c r="AE230" s="18"/>
      <c r="AF230" s="18"/>
    </row>
    <row r="231" spans="30:32" x14ac:dyDescent="0.3">
      <c r="AD231" s="18"/>
      <c r="AE231" s="18"/>
      <c r="AF231" s="18"/>
    </row>
    <row r="232" spans="30:32" x14ac:dyDescent="0.3">
      <c r="AD232" s="18"/>
      <c r="AE232" s="18"/>
      <c r="AF232" s="18"/>
    </row>
    <row r="233" spans="30:32" x14ac:dyDescent="0.3">
      <c r="AD233" s="18"/>
      <c r="AE233" s="18"/>
      <c r="AF233" s="18"/>
    </row>
    <row r="234" spans="30:32" x14ac:dyDescent="0.3">
      <c r="AD234" s="18"/>
      <c r="AE234" s="18"/>
      <c r="AF234" s="18"/>
    </row>
    <row r="235" spans="30:32" x14ac:dyDescent="0.3">
      <c r="AD235" s="18"/>
      <c r="AE235" s="18"/>
      <c r="AF235" s="18"/>
    </row>
    <row r="236" spans="30:32" x14ac:dyDescent="0.3">
      <c r="AD236" s="18"/>
      <c r="AE236" s="18"/>
      <c r="AF236" s="18"/>
    </row>
    <row r="237" spans="30:32" x14ac:dyDescent="0.3">
      <c r="AD237" s="18"/>
      <c r="AE237" s="18"/>
      <c r="AF237" s="18"/>
    </row>
    <row r="238" spans="30:32" x14ac:dyDescent="0.3">
      <c r="AD238" s="18"/>
      <c r="AE238" s="18"/>
      <c r="AF238" s="18"/>
    </row>
    <row r="239" spans="30:32" x14ac:dyDescent="0.3">
      <c r="AD239" s="18"/>
      <c r="AE239" s="18"/>
      <c r="AF239" s="18"/>
    </row>
    <row r="240" spans="30:32" x14ac:dyDescent="0.3">
      <c r="AD240" s="18"/>
      <c r="AE240" s="18"/>
      <c r="AF240" s="18"/>
    </row>
    <row r="241" spans="30:32" x14ac:dyDescent="0.3">
      <c r="AD241" s="18"/>
      <c r="AE241" s="18"/>
      <c r="AF241" s="18"/>
    </row>
    <row r="242" spans="30:32" x14ac:dyDescent="0.3">
      <c r="AD242" s="18"/>
      <c r="AE242" s="18"/>
      <c r="AF242" s="18"/>
    </row>
    <row r="243" spans="30:32" x14ac:dyDescent="0.3">
      <c r="AD243" s="18"/>
      <c r="AE243" s="18"/>
      <c r="AF243" s="18"/>
    </row>
    <row r="244" spans="30:32" x14ac:dyDescent="0.3">
      <c r="AD244" s="18"/>
      <c r="AE244" s="18"/>
      <c r="AF244" s="18"/>
    </row>
    <row r="245" spans="30:32" x14ac:dyDescent="0.3">
      <c r="AD245" s="18"/>
      <c r="AE245" s="18"/>
      <c r="AF245" s="18"/>
    </row>
    <row r="246" spans="30:32" x14ac:dyDescent="0.3">
      <c r="AD246" s="18"/>
      <c r="AE246" s="18"/>
      <c r="AF246" s="18"/>
    </row>
    <row r="247" spans="30:32" x14ac:dyDescent="0.3">
      <c r="AD247" s="18"/>
      <c r="AE247" s="18"/>
      <c r="AF247" s="18"/>
    </row>
    <row r="248" spans="30:32" x14ac:dyDescent="0.3">
      <c r="AD248" s="18"/>
      <c r="AE248" s="18"/>
      <c r="AF248" s="18"/>
    </row>
    <row r="249" spans="30:32" x14ac:dyDescent="0.3">
      <c r="AD249" s="18"/>
      <c r="AE249" s="18"/>
      <c r="AF249" s="18"/>
    </row>
    <row r="250" spans="30:32" x14ac:dyDescent="0.3">
      <c r="AD250" s="18"/>
      <c r="AE250" s="18"/>
      <c r="AF250" s="18"/>
    </row>
    <row r="251" spans="30:32" x14ac:dyDescent="0.3">
      <c r="AD251" s="18"/>
      <c r="AE251" s="18"/>
      <c r="AF251" s="18"/>
    </row>
    <row r="252" spans="30:32" x14ac:dyDescent="0.3">
      <c r="AD252" s="18"/>
      <c r="AE252" s="18"/>
      <c r="AF252" s="18"/>
    </row>
    <row r="253" spans="30:32" x14ac:dyDescent="0.3">
      <c r="AD253" s="18"/>
      <c r="AE253" s="18"/>
      <c r="AF253" s="18"/>
    </row>
    <row r="254" spans="30:32" x14ac:dyDescent="0.3">
      <c r="AD254" s="18"/>
      <c r="AE254" s="18"/>
      <c r="AF254" s="18"/>
    </row>
    <row r="255" spans="30:32" x14ac:dyDescent="0.3">
      <c r="AD255" s="18"/>
      <c r="AE255" s="18"/>
      <c r="AF255" s="18"/>
    </row>
    <row r="256" spans="30:32" x14ac:dyDescent="0.3">
      <c r="AD256" s="18"/>
      <c r="AE256" s="18"/>
      <c r="AF256" s="18"/>
    </row>
    <row r="257" spans="30:32" x14ac:dyDescent="0.3">
      <c r="AD257" s="18"/>
      <c r="AE257" s="18"/>
      <c r="AF257" s="18"/>
    </row>
    <row r="258" spans="30:32" x14ac:dyDescent="0.3">
      <c r="AD258" s="18"/>
      <c r="AE258" s="18"/>
      <c r="AF258" s="18"/>
    </row>
    <row r="259" spans="30:32" x14ac:dyDescent="0.3">
      <c r="AD259" s="18"/>
      <c r="AE259" s="18"/>
      <c r="AF259" s="18"/>
    </row>
    <row r="260" spans="30:32" x14ac:dyDescent="0.3">
      <c r="AD260" s="18"/>
      <c r="AE260" s="18"/>
      <c r="AF260" s="18"/>
    </row>
    <row r="261" spans="30:32" x14ac:dyDescent="0.3">
      <c r="AD261" s="18"/>
      <c r="AE261" s="18"/>
      <c r="AF261" s="18"/>
    </row>
    <row r="262" spans="30:32" x14ac:dyDescent="0.3">
      <c r="AD262" s="18"/>
      <c r="AE262" s="18"/>
      <c r="AF262" s="18"/>
    </row>
    <row r="263" spans="30:32" x14ac:dyDescent="0.3">
      <c r="AD263" s="18"/>
      <c r="AE263" s="18"/>
      <c r="AF263" s="18"/>
    </row>
    <row r="264" spans="30:32" x14ac:dyDescent="0.3">
      <c r="AD264" s="18"/>
      <c r="AE264" s="18"/>
      <c r="AF264" s="18"/>
    </row>
    <row r="265" spans="30:32" x14ac:dyDescent="0.3">
      <c r="AD265" s="18"/>
      <c r="AE265" s="18"/>
      <c r="AF265" s="18"/>
    </row>
    <row r="266" spans="30:32" x14ac:dyDescent="0.3">
      <c r="AD266" s="18"/>
      <c r="AE266" s="18"/>
      <c r="AF266" s="18"/>
    </row>
    <row r="267" spans="30:32" x14ac:dyDescent="0.3">
      <c r="AD267" s="18"/>
      <c r="AE267" s="18"/>
      <c r="AF267" s="18"/>
    </row>
    <row r="268" spans="30:32" x14ac:dyDescent="0.3">
      <c r="AD268" s="18"/>
      <c r="AE268" s="18"/>
      <c r="AF268" s="18"/>
    </row>
    <row r="269" spans="30:32" x14ac:dyDescent="0.3">
      <c r="AD269" s="18"/>
      <c r="AE269" s="18"/>
      <c r="AF269" s="18"/>
    </row>
    <row r="270" spans="30:32" x14ac:dyDescent="0.3">
      <c r="AD270" s="18"/>
      <c r="AE270" s="18"/>
      <c r="AF270" s="18"/>
    </row>
    <row r="271" spans="30:32" x14ac:dyDescent="0.3">
      <c r="AD271" s="18"/>
      <c r="AE271" s="18"/>
      <c r="AF271" s="18"/>
    </row>
    <row r="272" spans="30:32" x14ac:dyDescent="0.3">
      <c r="AD272" s="18"/>
      <c r="AE272" s="18"/>
      <c r="AF272" s="18"/>
    </row>
    <row r="273" spans="30:32" x14ac:dyDescent="0.3">
      <c r="AD273" s="18"/>
      <c r="AE273" s="18"/>
      <c r="AF273" s="18"/>
    </row>
    <row r="274" spans="30:32" x14ac:dyDescent="0.3">
      <c r="AD274" s="18"/>
      <c r="AE274" s="18"/>
      <c r="AF274" s="18"/>
    </row>
    <row r="275" spans="30:32" x14ac:dyDescent="0.3">
      <c r="AD275" s="18"/>
      <c r="AE275" s="18"/>
      <c r="AF275" s="18"/>
    </row>
    <row r="276" spans="30:32" x14ac:dyDescent="0.3">
      <c r="AD276" s="18"/>
      <c r="AE276" s="18"/>
      <c r="AF276" s="18"/>
    </row>
    <row r="277" spans="30:32" x14ac:dyDescent="0.3">
      <c r="AD277" s="18"/>
      <c r="AE277" s="18"/>
      <c r="AF277" s="18"/>
    </row>
    <row r="278" spans="30:32" x14ac:dyDescent="0.3">
      <c r="AD278" s="18"/>
      <c r="AE278" s="18"/>
      <c r="AF278" s="18"/>
    </row>
    <row r="279" spans="30:32" x14ac:dyDescent="0.3">
      <c r="AD279" s="18"/>
      <c r="AE279" s="18"/>
      <c r="AF279" s="18"/>
    </row>
    <row r="280" spans="30:32" x14ac:dyDescent="0.3">
      <c r="AD280" s="18"/>
      <c r="AE280" s="18"/>
      <c r="AF280" s="18"/>
    </row>
    <row r="281" spans="30:32" x14ac:dyDescent="0.3">
      <c r="AD281" s="18"/>
      <c r="AE281" s="18"/>
      <c r="AF281" s="18"/>
    </row>
    <row r="282" spans="30:32" x14ac:dyDescent="0.3">
      <c r="AD282" s="18"/>
      <c r="AE282" s="18"/>
      <c r="AF282" s="18"/>
    </row>
    <row r="283" spans="30:32" x14ac:dyDescent="0.3">
      <c r="AD283" s="18"/>
      <c r="AE283" s="18"/>
      <c r="AF283" s="18"/>
    </row>
    <row r="284" spans="30:32" x14ac:dyDescent="0.3">
      <c r="AD284" s="18"/>
      <c r="AE284" s="18"/>
      <c r="AF284" s="18"/>
    </row>
    <row r="285" spans="30:32" x14ac:dyDescent="0.3">
      <c r="AD285" s="18"/>
      <c r="AE285" s="18"/>
      <c r="AF285" s="18"/>
    </row>
    <row r="286" spans="30:32" x14ac:dyDescent="0.3">
      <c r="AD286" s="18"/>
      <c r="AE286" s="18"/>
      <c r="AF286" s="18"/>
    </row>
    <row r="287" spans="30:32" x14ac:dyDescent="0.3">
      <c r="AD287" s="18"/>
      <c r="AE287" s="18"/>
      <c r="AF287" s="18"/>
    </row>
    <row r="288" spans="30:32" x14ac:dyDescent="0.3">
      <c r="AD288" s="18"/>
      <c r="AE288" s="18"/>
      <c r="AF288" s="18"/>
    </row>
    <row r="289" spans="30:32" x14ac:dyDescent="0.3">
      <c r="AD289" s="18"/>
      <c r="AE289" s="18"/>
      <c r="AF289" s="18"/>
    </row>
    <row r="290" spans="30:32" x14ac:dyDescent="0.3">
      <c r="AD290" s="18"/>
      <c r="AE290" s="18"/>
      <c r="AF290" s="18"/>
    </row>
    <row r="291" spans="30:32" x14ac:dyDescent="0.3">
      <c r="AD291" s="18"/>
      <c r="AE291" s="18"/>
      <c r="AF291" s="18"/>
    </row>
    <row r="292" spans="30:32" x14ac:dyDescent="0.3">
      <c r="AD292" s="18"/>
      <c r="AE292" s="18"/>
      <c r="AF292" s="18"/>
    </row>
    <row r="293" spans="30:32" x14ac:dyDescent="0.3">
      <c r="AD293" s="18"/>
      <c r="AE293" s="18"/>
      <c r="AF293" s="18"/>
    </row>
    <row r="294" spans="30:32" x14ac:dyDescent="0.3">
      <c r="AD294" s="18"/>
      <c r="AE294" s="18"/>
      <c r="AF294" s="18"/>
    </row>
    <row r="295" spans="30:32" x14ac:dyDescent="0.3">
      <c r="AD295" s="18"/>
      <c r="AE295" s="18"/>
      <c r="AF295" s="18"/>
    </row>
    <row r="296" spans="30:32" x14ac:dyDescent="0.3">
      <c r="AD296" s="18"/>
      <c r="AE296" s="18"/>
      <c r="AF296" s="18"/>
    </row>
    <row r="297" spans="30:32" x14ac:dyDescent="0.3">
      <c r="AD297" s="18"/>
      <c r="AE297" s="18"/>
      <c r="AF297" s="18"/>
    </row>
    <row r="298" spans="30:32" x14ac:dyDescent="0.3">
      <c r="AD298" s="18"/>
      <c r="AE298" s="18"/>
      <c r="AF298" s="18"/>
    </row>
    <row r="299" spans="30:32" x14ac:dyDescent="0.3">
      <c r="AD299" s="18"/>
      <c r="AE299" s="18"/>
      <c r="AF299" s="18"/>
    </row>
    <row r="300" spans="30:32" x14ac:dyDescent="0.3">
      <c r="AD300" s="18"/>
      <c r="AE300" s="18"/>
      <c r="AF300" s="18"/>
    </row>
    <row r="301" spans="30:32" x14ac:dyDescent="0.3">
      <c r="AD301" s="18"/>
      <c r="AE301" s="18"/>
      <c r="AF301" s="18"/>
    </row>
    <row r="302" spans="30:32" x14ac:dyDescent="0.3">
      <c r="AD302" s="18"/>
      <c r="AE302" s="18"/>
      <c r="AF302" s="18"/>
    </row>
    <row r="303" spans="30:32" x14ac:dyDescent="0.3">
      <c r="AD303" s="18"/>
      <c r="AE303" s="18"/>
      <c r="AF303" s="18"/>
    </row>
    <row r="304" spans="30:32" x14ac:dyDescent="0.3">
      <c r="AD304" s="18"/>
      <c r="AE304" s="18"/>
      <c r="AF304" s="18"/>
    </row>
    <row r="305" spans="30:32" x14ac:dyDescent="0.3">
      <c r="AD305" s="18"/>
      <c r="AE305" s="18"/>
      <c r="AF305" s="18"/>
    </row>
    <row r="306" spans="30:32" x14ac:dyDescent="0.3">
      <c r="AD306" s="18"/>
      <c r="AE306" s="18"/>
      <c r="AF306" s="18"/>
    </row>
    <row r="307" spans="30:32" x14ac:dyDescent="0.3">
      <c r="AD307" s="18"/>
      <c r="AE307" s="18"/>
      <c r="AF307" s="18"/>
    </row>
    <row r="308" spans="30:32" x14ac:dyDescent="0.3">
      <c r="AD308" s="18"/>
      <c r="AE308" s="18"/>
      <c r="AF308" s="18"/>
    </row>
    <row r="309" spans="30:32" x14ac:dyDescent="0.3">
      <c r="AD309" s="18"/>
      <c r="AE309" s="18"/>
      <c r="AF309" s="18"/>
    </row>
    <row r="310" spans="30:32" x14ac:dyDescent="0.3">
      <c r="AD310" s="18"/>
      <c r="AE310" s="18"/>
      <c r="AF310" s="18"/>
    </row>
    <row r="311" spans="30:32" x14ac:dyDescent="0.3">
      <c r="AD311" s="18"/>
      <c r="AE311" s="18"/>
      <c r="AF311" s="18"/>
    </row>
    <row r="312" spans="30:32" x14ac:dyDescent="0.3">
      <c r="AD312" s="18"/>
      <c r="AE312" s="18"/>
      <c r="AF312" s="18"/>
    </row>
    <row r="313" spans="30:32" x14ac:dyDescent="0.3">
      <c r="AD313" s="18"/>
      <c r="AE313" s="18"/>
      <c r="AF313" s="18"/>
    </row>
    <row r="314" spans="30:32" x14ac:dyDescent="0.3">
      <c r="AD314" s="18"/>
      <c r="AE314" s="18"/>
      <c r="AF314" s="18"/>
    </row>
    <row r="315" spans="30:32" x14ac:dyDescent="0.3">
      <c r="AD315" s="18"/>
      <c r="AE315" s="18"/>
      <c r="AF315" s="18"/>
    </row>
    <row r="316" spans="30:32" x14ac:dyDescent="0.3">
      <c r="AD316" s="18"/>
      <c r="AE316" s="18"/>
      <c r="AF316" s="18"/>
    </row>
    <row r="317" spans="30:32" x14ac:dyDescent="0.3">
      <c r="AD317" s="18"/>
      <c r="AE317" s="18"/>
      <c r="AF317" s="18"/>
    </row>
    <row r="318" spans="30:32" x14ac:dyDescent="0.3">
      <c r="AD318" s="18"/>
      <c r="AE318" s="18"/>
      <c r="AF318" s="18"/>
    </row>
    <row r="319" spans="30:32" x14ac:dyDescent="0.3">
      <c r="AD319" s="18"/>
      <c r="AE319" s="18"/>
      <c r="AF319" s="18"/>
    </row>
    <row r="320" spans="30:32" x14ac:dyDescent="0.3">
      <c r="AD320" s="18"/>
      <c r="AE320" s="18"/>
      <c r="AF320" s="18"/>
    </row>
    <row r="321" spans="30:32" x14ac:dyDescent="0.3">
      <c r="AD321" s="18"/>
      <c r="AE321" s="18"/>
      <c r="AF321" s="18"/>
    </row>
    <row r="322" spans="30:32" x14ac:dyDescent="0.3">
      <c r="AD322" s="18"/>
      <c r="AE322" s="18"/>
      <c r="AF322" s="18"/>
    </row>
    <row r="323" spans="30:32" x14ac:dyDescent="0.3">
      <c r="AD323" s="18"/>
      <c r="AE323" s="18"/>
      <c r="AF323" s="18"/>
    </row>
    <row r="324" spans="30:32" x14ac:dyDescent="0.3">
      <c r="AD324" s="18"/>
      <c r="AE324" s="18"/>
      <c r="AF324" s="18"/>
    </row>
    <row r="325" spans="30:32" x14ac:dyDescent="0.3">
      <c r="AD325" s="18"/>
      <c r="AE325" s="18"/>
      <c r="AF325" s="18"/>
    </row>
    <row r="326" spans="30:32" x14ac:dyDescent="0.3">
      <c r="AD326" s="18"/>
      <c r="AE326" s="18"/>
      <c r="AF326" s="18"/>
    </row>
    <row r="327" spans="30:32" x14ac:dyDescent="0.3">
      <c r="AD327" s="18"/>
      <c r="AE327" s="18"/>
      <c r="AF327" s="18"/>
    </row>
    <row r="328" spans="30:32" x14ac:dyDescent="0.3">
      <c r="AD328" s="18"/>
      <c r="AE328" s="18"/>
      <c r="AF328" s="18"/>
    </row>
    <row r="329" spans="30:32" x14ac:dyDescent="0.3">
      <c r="AD329" s="18"/>
      <c r="AE329" s="18"/>
      <c r="AF329" s="18"/>
    </row>
    <row r="330" spans="30:32" x14ac:dyDescent="0.3">
      <c r="AD330" s="18"/>
      <c r="AE330" s="18"/>
      <c r="AF330" s="18"/>
    </row>
    <row r="331" spans="30:32" x14ac:dyDescent="0.3">
      <c r="AD331" s="18"/>
      <c r="AE331" s="18"/>
      <c r="AF331" s="18"/>
    </row>
    <row r="332" spans="30:32" x14ac:dyDescent="0.3">
      <c r="AD332" s="18"/>
      <c r="AE332" s="18"/>
      <c r="AF332" s="18"/>
    </row>
    <row r="333" spans="30:32" x14ac:dyDescent="0.3">
      <c r="AD333" s="18"/>
      <c r="AE333" s="18"/>
      <c r="AF333" s="18"/>
    </row>
    <row r="334" spans="30:32" x14ac:dyDescent="0.3">
      <c r="AD334" s="18"/>
      <c r="AE334" s="18"/>
      <c r="AF334" s="18"/>
    </row>
    <row r="335" spans="30:32" x14ac:dyDescent="0.3">
      <c r="AD335" s="18"/>
      <c r="AE335" s="18"/>
      <c r="AF335" s="18"/>
    </row>
    <row r="336" spans="30:32" x14ac:dyDescent="0.3">
      <c r="AD336" s="18"/>
      <c r="AE336" s="18"/>
      <c r="AF336" s="18"/>
    </row>
    <row r="337" spans="30:32" x14ac:dyDescent="0.3">
      <c r="AD337" s="18"/>
      <c r="AE337" s="18"/>
      <c r="AF337" s="18"/>
    </row>
    <row r="338" spans="30:32" x14ac:dyDescent="0.3">
      <c r="AD338" s="18"/>
      <c r="AE338" s="18"/>
      <c r="AF338" s="18"/>
    </row>
    <row r="339" spans="30:32" x14ac:dyDescent="0.3">
      <c r="AD339" s="18"/>
      <c r="AE339" s="18"/>
      <c r="AF339" s="18"/>
    </row>
    <row r="340" spans="30:32" x14ac:dyDescent="0.3">
      <c r="AD340" s="18"/>
      <c r="AE340" s="18"/>
      <c r="AF340" s="18"/>
    </row>
    <row r="341" spans="30:32" x14ac:dyDescent="0.3">
      <c r="AD341" s="18"/>
      <c r="AE341" s="18"/>
      <c r="AF341" s="18"/>
    </row>
    <row r="342" spans="30:32" x14ac:dyDescent="0.3">
      <c r="AD342" s="18"/>
      <c r="AE342" s="18"/>
      <c r="AF342" s="18"/>
    </row>
    <row r="343" spans="30:32" x14ac:dyDescent="0.3">
      <c r="AD343" s="18"/>
      <c r="AE343" s="18"/>
      <c r="AF343" s="18"/>
    </row>
    <row r="344" spans="30:32" x14ac:dyDescent="0.3">
      <c r="AD344" s="18"/>
      <c r="AE344" s="18"/>
      <c r="AF344" s="18"/>
    </row>
    <row r="345" spans="30:32" x14ac:dyDescent="0.3">
      <c r="AD345" s="18"/>
      <c r="AE345" s="18"/>
      <c r="AF345" s="18"/>
    </row>
    <row r="346" spans="30:32" x14ac:dyDescent="0.3">
      <c r="AD346" s="18"/>
      <c r="AE346" s="18"/>
      <c r="AF346" s="18"/>
    </row>
    <row r="347" spans="30:32" x14ac:dyDescent="0.3">
      <c r="AD347" s="18"/>
      <c r="AE347" s="18"/>
      <c r="AF347" s="18"/>
    </row>
    <row r="348" spans="30:32" x14ac:dyDescent="0.3">
      <c r="AD348" s="18"/>
      <c r="AE348" s="18"/>
      <c r="AF348" s="18"/>
    </row>
    <row r="349" spans="30:32" x14ac:dyDescent="0.3">
      <c r="AD349" s="18"/>
      <c r="AE349" s="18"/>
      <c r="AF349" s="18"/>
    </row>
    <row r="350" spans="30:32" x14ac:dyDescent="0.3">
      <c r="AD350" s="18"/>
      <c r="AE350" s="18"/>
      <c r="AF350" s="18"/>
    </row>
    <row r="351" spans="30:32" x14ac:dyDescent="0.3">
      <c r="AD351" s="18"/>
      <c r="AE351" s="18"/>
      <c r="AF351" s="18"/>
    </row>
    <row r="352" spans="30:32" x14ac:dyDescent="0.3">
      <c r="AD352" s="18"/>
      <c r="AE352" s="18"/>
      <c r="AF352" s="18"/>
    </row>
    <row r="353" spans="30:32" x14ac:dyDescent="0.3">
      <c r="AD353" s="18"/>
      <c r="AE353" s="18"/>
      <c r="AF353" s="18"/>
    </row>
    <row r="354" spans="30:32" x14ac:dyDescent="0.3">
      <c r="AD354" s="18"/>
      <c r="AE354" s="18"/>
      <c r="AF354" s="18"/>
    </row>
    <row r="355" spans="30:32" x14ac:dyDescent="0.3">
      <c r="AD355" s="18"/>
      <c r="AE355" s="18"/>
      <c r="AF355" s="18"/>
    </row>
    <row r="356" spans="30:32" x14ac:dyDescent="0.3">
      <c r="AD356" s="18"/>
      <c r="AE356" s="18"/>
      <c r="AF356" s="18"/>
    </row>
    <row r="357" spans="30:32" x14ac:dyDescent="0.3">
      <c r="AD357" s="18"/>
      <c r="AE357" s="18"/>
      <c r="AF357" s="18"/>
    </row>
    <row r="358" spans="30:32" x14ac:dyDescent="0.3">
      <c r="AD358" s="18"/>
      <c r="AE358" s="18"/>
      <c r="AF358" s="18"/>
    </row>
    <row r="359" spans="30:32" x14ac:dyDescent="0.3">
      <c r="AD359" s="18"/>
      <c r="AE359" s="18"/>
      <c r="AF359" s="18"/>
    </row>
    <row r="360" spans="30:32" x14ac:dyDescent="0.3">
      <c r="AD360" s="18"/>
      <c r="AE360" s="18"/>
      <c r="AF360" s="18"/>
    </row>
    <row r="361" spans="30:32" x14ac:dyDescent="0.3">
      <c r="AD361" s="18"/>
      <c r="AE361" s="18"/>
      <c r="AF361" s="18"/>
    </row>
    <row r="362" spans="30:32" x14ac:dyDescent="0.3">
      <c r="AD362" s="18"/>
      <c r="AE362" s="18"/>
      <c r="AF362" s="18"/>
    </row>
    <row r="363" spans="30:32" x14ac:dyDescent="0.3">
      <c r="AD363" s="18"/>
      <c r="AE363" s="18"/>
      <c r="AF363" s="18"/>
    </row>
    <row r="364" spans="30:32" x14ac:dyDescent="0.3">
      <c r="AD364" s="18"/>
      <c r="AE364" s="18"/>
      <c r="AF364" s="18"/>
    </row>
    <row r="365" spans="30:32" x14ac:dyDescent="0.3">
      <c r="AD365" s="18"/>
      <c r="AE365" s="18"/>
      <c r="AF365" s="18"/>
    </row>
    <row r="366" spans="30:32" x14ac:dyDescent="0.3">
      <c r="AD366" s="18"/>
      <c r="AE366" s="18"/>
      <c r="AF366" s="18"/>
    </row>
    <row r="367" spans="30:32" x14ac:dyDescent="0.3">
      <c r="AD367" s="18"/>
      <c r="AE367" s="18"/>
      <c r="AF367" s="18"/>
    </row>
    <row r="368" spans="30:32" x14ac:dyDescent="0.3">
      <c r="AD368" s="18"/>
      <c r="AE368" s="18"/>
      <c r="AF368" s="18"/>
    </row>
    <row r="369" spans="30:32" x14ac:dyDescent="0.3">
      <c r="AD369" s="18"/>
      <c r="AE369" s="18"/>
      <c r="AF369" s="18"/>
    </row>
    <row r="370" spans="30:32" x14ac:dyDescent="0.3">
      <c r="AD370" s="18"/>
      <c r="AE370" s="18"/>
      <c r="AF370" s="18"/>
    </row>
    <row r="371" spans="30:32" x14ac:dyDescent="0.3">
      <c r="AD371" s="18"/>
      <c r="AE371" s="18"/>
      <c r="AF371" s="18"/>
    </row>
    <row r="372" spans="30:32" x14ac:dyDescent="0.3">
      <c r="AD372" s="18"/>
      <c r="AE372" s="18"/>
      <c r="AF372" s="18"/>
    </row>
    <row r="373" spans="30:32" x14ac:dyDescent="0.3">
      <c r="AD373" s="18"/>
      <c r="AE373" s="18"/>
      <c r="AF373" s="18"/>
    </row>
    <row r="374" spans="30:32" x14ac:dyDescent="0.3">
      <c r="AD374" s="18"/>
      <c r="AE374" s="18"/>
      <c r="AF374" s="18"/>
    </row>
    <row r="375" spans="30:32" x14ac:dyDescent="0.3">
      <c r="AD375" s="18"/>
      <c r="AE375" s="18"/>
      <c r="AF375" s="18"/>
    </row>
    <row r="376" spans="30:32" x14ac:dyDescent="0.3">
      <c r="AD376" s="18"/>
      <c r="AE376" s="18"/>
      <c r="AF376" s="18"/>
    </row>
    <row r="377" spans="30:32" x14ac:dyDescent="0.3">
      <c r="AD377" s="18"/>
      <c r="AE377" s="18"/>
      <c r="AF377" s="18"/>
    </row>
    <row r="378" spans="30:32" x14ac:dyDescent="0.3">
      <c r="AD378" s="18"/>
      <c r="AE378" s="18"/>
      <c r="AF378" s="18"/>
    </row>
    <row r="379" spans="30:32" x14ac:dyDescent="0.3">
      <c r="AD379" s="18"/>
      <c r="AE379" s="18"/>
      <c r="AF379" s="18"/>
    </row>
    <row r="380" spans="30:32" x14ac:dyDescent="0.3">
      <c r="AD380" s="18"/>
      <c r="AE380" s="18"/>
      <c r="AF380" s="18"/>
    </row>
    <row r="381" spans="30:32" x14ac:dyDescent="0.3">
      <c r="AD381" s="18"/>
      <c r="AE381" s="18"/>
      <c r="AF381" s="18"/>
    </row>
    <row r="382" spans="30:32" x14ac:dyDescent="0.3">
      <c r="AD382" s="18"/>
      <c r="AE382" s="18"/>
      <c r="AF382" s="18"/>
    </row>
    <row r="383" spans="30:32" x14ac:dyDescent="0.3">
      <c r="AD383" s="18"/>
      <c r="AE383" s="18"/>
      <c r="AF383" s="18"/>
    </row>
    <row r="384" spans="30:32" x14ac:dyDescent="0.3">
      <c r="AD384" s="18"/>
      <c r="AE384" s="18"/>
      <c r="AF384" s="18"/>
    </row>
    <row r="385" spans="30:32" x14ac:dyDescent="0.3">
      <c r="AD385" s="18"/>
      <c r="AE385" s="18"/>
      <c r="AF385" s="18"/>
    </row>
    <row r="386" spans="30:32" x14ac:dyDescent="0.3">
      <c r="AD386" s="18"/>
      <c r="AE386" s="18"/>
      <c r="AF386" s="18"/>
    </row>
    <row r="387" spans="30:32" x14ac:dyDescent="0.3">
      <c r="AD387" s="18"/>
      <c r="AE387" s="18"/>
      <c r="AF387" s="18"/>
    </row>
    <row r="388" spans="30:32" x14ac:dyDescent="0.3">
      <c r="AD388" s="18"/>
      <c r="AE388" s="18"/>
      <c r="AF388" s="18"/>
    </row>
    <row r="389" spans="30:32" x14ac:dyDescent="0.3">
      <c r="AD389" s="18"/>
      <c r="AE389" s="18"/>
      <c r="AF389" s="18"/>
    </row>
    <row r="390" spans="30:32" x14ac:dyDescent="0.3">
      <c r="AD390" s="18"/>
      <c r="AE390" s="18"/>
      <c r="AF390" s="18"/>
    </row>
    <row r="391" spans="30:32" x14ac:dyDescent="0.3">
      <c r="AD391" s="18"/>
      <c r="AE391" s="18"/>
      <c r="AF391" s="18"/>
    </row>
    <row r="392" spans="30:32" x14ac:dyDescent="0.3">
      <c r="AD392" s="18"/>
      <c r="AE392" s="18"/>
      <c r="AF392" s="18"/>
    </row>
    <row r="393" spans="30:32" x14ac:dyDescent="0.3">
      <c r="AD393" s="18"/>
      <c r="AE393" s="18"/>
      <c r="AF393" s="18"/>
    </row>
    <row r="394" spans="30:32" x14ac:dyDescent="0.3">
      <c r="AD394" s="18"/>
      <c r="AE394" s="18"/>
      <c r="AF394" s="18"/>
    </row>
    <row r="395" spans="30:32" x14ac:dyDescent="0.3">
      <c r="AD395" s="18"/>
      <c r="AE395" s="18"/>
      <c r="AF395" s="18"/>
    </row>
    <row r="396" spans="30:32" x14ac:dyDescent="0.3">
      <c r="AD396" s="18"/>
      <c r="AE396" s="18"/>
      <c r="AF396" s="18"/>
    </row>
    <row r="397" spans="30:32" x14ac:dyDescent="0.3">
      <c r="AD397" s="18"/>
      <c r="AE397" s="18"/>
      <c r="AF397" s="18"/>
    </row>
    <row r="398" spans="30:32" x14ac:dyDescent="0.3">
      <c r="AD398" s="18"/>
      <c r="AE398" s="18"/>
      <c r="AF398" s="18"/>
    </row>
    <row r="399" spans="30:32" x14ac:dyDescent="0.3">
      <c r="AD399" s="18"/>
      <c r="AE399" s="18"/>
      <c r="AF399" s="18"/>
    </row>
    <row r="400" spans="30:32" x14ac:dyDescent="0.3">
      <c r="AD400" s="18"/>
      <c r="AE400" s="18"/>
      <c r="AF400" s="18"/>
    </row>
    <row r="401" spans="30:32" x14ac:dyDescent="0.3">
      <c r="AD401" s="18"/>
      <c r="AE401" s="18"/>
      <c r="AF401" s="18"/>
    </row>
    <row r="402" spans="30:32" x14ac:dyDescent="0.3">
      <c r="AD402" s="18"/>
      <c r="AE402" s="18"/>
      <c r="AF402" s="18"/>
    </row>
    <row r="403" spans="30:32" x14ac:dyDescent="0.3">
      <c r="AD403" s="18"/>
      <c r="AE403" s="18"/>
      <c r="AF403" s="18"/>
    </row>
    <row r="404" spans="30:32" x14ac:dyDescent="0.3">
      <c r="AD404" s="18"/>
      <c r="AE404" s="18"/>
      <c r="AF404" s="18"/>
    </row>
    <row r="405" spans="30:32" x14ac:dyDescent="0.3">
      <c r="AD405" s="18"/>
      <c r="AE405" s="18"/>
      <c r="AF405" s="18"/>
    </row>
    <row r="406" spans="30:32" x14ac:dyDescent="0.3">
      <c r="AD406" s="18"/>
      <c r="AE406" s="18"/>
      <c r="AF406" s="18"/>
    </row>
    <row r="407" spans="30:32" x14ac:dyDescent="0.3">
      <c r="AD407" s="18"/>
      <c r="AE407" s="18"/>
      <c r="AF407" s="18"/>
    </row>
    <row r="408" spans="30:32" x14ac:dyDescent="0.3">
      <c r="AD408" s="18"/>
      <c r="AE408" s="18"/>
      <c r="AF408" s="18"/>
    </row>
    <row r="409" spans="30:32" x14ac:dyDescent="0.3">
      <c r="AD409" s="18"/>
      <c r="AE409" s="18"/>
      <c r="AF409" s="18"/>
    </row>
    <row r="410" spans="30:32" x14ac:dyDescent="0.3">
      <c r="AD410" s="18"/>
      <c r="AE410" s="18"/>
      <c r="AF410" s="18"/>
    </row>
    <row r="411" spans="30:32" x14ac:dyDescent="0.3">
      <c r="AD411" s="18"/>
      <c r="AE411" s="18"/>
      <c r="AF411" s="18"/>
    </row>
    <row r="412" spans="30:32" x14ac:dyDescent="0.3">
      <c r="AD412" s="18"/>
      <c r="AE412" s="18"/>
      <c r="AF412" s="18"/>
    </row>
    <row r="413" spans="30:32" x14ac:dyDescent="0.3">
      <c r="AD413" s="18"/>
      <c r="AE413" s="18"/>
      <c r="AF413" s="18"/>
    </row>
    <row r="414" spans="30:32" x14ac:dyDescent="0.3">
      <c r="AD414" s="18"/>
      <c r="AE414" s="18"/>
      <c r="AF414" s="18"/>
    </row>
    <row r="415" spans="30:32" x14ac:dyDescent="0.3">
      <c r="AD415" s="18"/>
      <c r="AE415" s="18"/>
      <c r="AF415" s="18"/>
    </row>
    <row r="416" spans="30:32" x14ac:dyDescent="0.3">
      <c r="AD416" s="18"/>
      <c r="AE416" s="18"/>
      <c r="AF416" s="18"/>
    </row>
    <row r="417" spans="30:32" x14ac:dyDescent="0.3">
      <c r="AD417" s="18"/>
      <c r="AE417" s="18"/>
      <c r="AF417" s="18"/>
    </row>
    <row r="418" spans="30:32" x14ac:dyDescent="0.3">
      <c r="AD418" s="18"/>
      <c r="AE418" s="18"/>
      <c r="AF418" s="18"/>
    </row>
    <row r="419" spans="30:32" x14ac:dyDescent="0.3">
      <c r="AD419" s="18"/>
      <c r="AE419" s="18"/>
      <c r="AF419" s="18"/>
    </row>
    <row r="420" spans="30:32" x14ac:dyDescent="0.3">
      <c r="AD420" s="18"/>
      <c r="AE420" s="18"/>
      <c r="AF420" s="18"/>
    </row>
    <row r="421" spans="30:32" x14ac:dyDescent="0.3">
      <c r="AD421" s="18"/>
      <c r="AE421" s="18"/>
      <c r="AF421" s="18"/>
    </row>
    <row r="422" spans="30:32" x14ac:dyDescent="0.3">
      <c r="AD422" s="18"/>
      <c r="AE422" s="18"/>
      <c r="AF422" s="18"/>
    </row>
    <row r="423" spans="30:32" x14ac:dyDescent="0.3">
      <c r="AD423" s="18"/>
      <c r="AE423" s="18"/>
      <c r="AF423" s="18"/>
    </row>
    <row r="424" spans="30:32" x14ac:dyDescent="0.3">
      <c r="AD424" s="18"/>
      <c r="AE424" s="18"/>
      <c r="AF424" s="18"/>
    </row>
    <row r="425" spans="30:32" x14ac:dyDescent="0.3">
      <c r="AD425" s="18"/>
      <c r="AE425" s="18"/>
      <c r="AF425" s="18"/>
    </row>
    <row r="426" spans="30:32" x14ac:dyDescent="0.3">
      <c r="AD426" s="18"/>
      <c r="AE426" s="18"/>
      <c r="AF426" s="18"/>
    </row>
    <row r="427" spans="30:32" x14ac:dyDescent="0.3">
      <c r="AD427" s="18"/>
      <c r="AE427" s="18"/>
      <c r="AF427" s="18"/>
    </row>
    <row r="428" spans="30:32" x14ac:dyDescent="0.3">
      <c r="AD428" s="18"/>
      <c r="AE428" s="18"/>
      <c r="AF428" s="18"/>
    </row>
    <row r="429" spans="30:32" x14ac:dyDescent="0.3">
      <c r="AD429" s="18"/>
      <c r="AE429" s="18"/>
      <c r="AF429" s="18"/>
    </row>
    <row r="430" spans="30:32" x14ac:dyDescent="0.3">
      <c r="AD430" s="18"/>
      <c r="AE430" s="18"/>
      <c r="AF430" s="18"/>
    </row>
    <row r="431" spans="30:32" x14ac:dyDescent="0.3">
      <c r="AD431" s="18"/>
      <c r="AE431" s="18"/>
      <c r="AF431" s="18"/>
    </row>
    <row r="432" spans="30:32" x14ac:dyDescent="0.3">
      <c r="AD432" s="18"/>
      <c r="AE432" s="18"/>
      <c r="AF432" s="18"/>
    </row>
    <row r="433" spans="24:32" x14ac:dyDescent="0.3">
      <c r="AD433" s="18"/>
      <c r="AE433" s="18"/>
      <c r="AF433" s="18"/>
    </row>
    <row r="434" spans="24:32" x14ac:dyDescent="0.3">
      <c r="AD434" s="18"/>
      <c r="AE434" s="18"/>
      <c r="AF434" s="18"/>
    </row>
    <row r="435" spans="24:32" x14ac:dyDescent="0.3">
      <c r="AD435" s="18"/>
      <c r="AE435" s="18"/>
      <c r="AF435" s="18"/>
    </row>
    <row r="436" spans="24:32" x14ac:dyDescent="0.3">
      <c r="AD436" s="18"/>
      <c r="AE436" s="18"/>
      <c r="AF436" s="18"/>
    </row>
    <row r="437" spans="24:32" x14ac:dyDescent="0.3">
      <c r="AD437" s="18"/>
      <c r="AE437" s="18"/>
      <c r="AF437" s="18"/>
    </row>
    <row r="438" spans="24:32" x14ac:dyDescent="0.3">
      <c r="AD438" s="18"/>
      <c r="AE438" s="18"/>
      <c r="AF438" s="18"/>
    </row>
    <row r="439" spans="24:32" x14ac:dyDescent="0.3">
      <c r="AD439" s="18"/>
      <c r="AE439" s="18"/>
      <c r="AF439" s="18"/>
    </row>
    <row r="440" spans="24:32" x14ac:dyDescent="0.3">
      <c r="AD440" s="18"/>
      <c r="AE440" s="18"/>
      <c r="AF440" s="18"/>
    </row>
    <row r="441" spans="24:32" ht="25.8" x14ac:dyDescent="0.5">
      <c r="X441" s="55"/>
    </row>
    <row r="442" spans="24:32" ht="25.8" x14ac:dyDescent="0.5">
      <c r="X442" s="55"/>
    </row>
    <row r="443" spans="24:32" ht="25.8" x14ac:dyDescent="0.5">
      <c r="X443" s="55"/>
    </row>
    <row r="444" spans="24:32" ht="25.8" x14ac:dyDescent="0.5">
      <c r="X444" s="55"/>
    </row>
  </sheetData>
  <mergeCells count="145">
    <mergeCell ref="G194:I194"/>
    <mergeCell ref="G188:I188"/>
    <mergeCell ref="G189:I189"/>
    <mergeCell ref="G190:I190"/>
    <mergeCell ref="G191:I191"/>
    <mergeCell ref="G192:I192"/>
    <mergeCell ref="G193:I193"/>
    <mergeCell ref="G182:I182"/>
    <mergeCell ref="G183:I183"/>
    <mergeCell ref="G184:I184"/>
    <mergeCell ref="G185:I185"/>
    <mergeCell ref="G186:I186"/>
    <mergeCell ref="G187:I187"/>
    <mergeCell ref="G176:I176"/>
    <mergeCell ref="G177:I177"/>
    <mergeCell ref="G178:I178"/>
    <mergeCell ref="G179:I179"/>
    <mergeCell ref="G180:I180"/>
    <mergeCell ref="G181:I181"/>
    <mergeCell ref="G159:I159"/>
    <mergeCell ref="R162:T162"/>
    <mergeCell ref="R163:T163"/>
    <mergeCell ref="G171:I171"/>
    <mergeCell ref="G173:I173"/>
    <mergeCell ref="G175:I175"/>
    <mergeCell ref="G153:I153"/>
    <mergeCell ref="G154:I154"/>
    <mergeCell ref="G155:I155"/>
    <mergeCell ref="G156:I156"/>
    <mergeCell ref="G157:I157"/>
    <mergeCell ref="G158:I158"/>
    <mergeCell ref="G147:I147"/>
    <mergeCell ref="G148:I148"/>
    <mergeCell ref="G149:I149"/>
    <mergeCell ref="G150:I150"/>
    <mergeCell ref="G151:I151"/>
    <mergeCell ref="G152:I152"/>
    <mergeCell ref="G141:I141"/>
    <mergeCell ref="G142:I142"/>
    <mergeCell ref="G143:I143"/>
    <mergeCell ref="G144:I144"/>
    <mergeCell ref="G145:I145"/>
    <mergeCell ref="G146:I146"/>
    <mergeCell ref="R133:S133"/>
    <mergeCell ref="T133:U133"/>
    <mergeCell ref="V133:W133"/>
    <mergeCell ref="G136:I136"/>
    <mergeCell ref="G138:I138"/>
    <mergeCell ref="G140:I140"/>
    <mergeCell ref="R131:S131"/>
    <mergeCell ref="T131:U131"/>
    <mergeCell ref="V131:W131"/>
    <mergeCell ref="R132:S132"/>
    <mergeCell ref="T132:U132"/>
    <mergeCell ref="V132:W132"/>
    <mergeCell ref="R129:S129"/>
    <mergeCell ref="T129:U129"/>
    <mergeCell ref="V129:W129"/>
    <mergeCell ref="R130:S130"/>
    <mergeCell ref="T130:U130"/>
    <mergeCell ref="V130:W130"/>
    <mergeCell ref="G122:H122"/>
    <mergeCell ref="G123:H123"/>
    <mergeCell ref="G124:H124"/>
    <mergeCell ref="G125:H125"/>
    <mergeCell ref="G126:H126"/>
    <mergeCell ref="G127:H127"/>
    <mergeCell ref="G116:H116"/>
    <mergeCell ref="G117:H117"/>
    <mergeCell ref="G118:H118"/>
    <mergeCell ref="G119:H119"/>
    <mergeCell ref="G120:H120"/>
    <mergeCell ref="G121:H121"/>
    <mergeCell ref="G110:H110"/>
    <mergeCell ref="G111:H111"/>
    <mergeCell ref="G112:H112"/>
    <mergeCell ref="G113:H113"/>
    <mergeCell ref="G114:H114"/>
    <mergeCell ref="G115:H115"/>
    <mergeCell ref="G104:H104"/>
    <mergeCell ref="G106:H106"/>
    <mergeCell ref="G108:H108"/>
    <mergeCell ref="G109:H109"/>
    <mergeCell ref="G92:I92"/>
    <mergeCell ref="G93:I93"/>
    <mergeCell ref="R95:U95"/>
    <mergeCell ref="W95:Z95"/>
    <mergeCell ref="R96:S96"/>
    <mergeCell ref="T96:U96"/>
    <mergeCell ref="W96:X96"/>
    <mergeCell ref="Y96:Z96"/>
    <mergeCell ref="G86:I86"/>
    <mergeCell ref="G87:I87"/>
    <mergeCell ref="G88:I88"/>
    <mergeCell ref="G89:I89"/>
    <mergeCell ref="G90:I90"/>
    <mergeCell ref="G91:I91"/>
    <mergeCell ref="G80:I80"/>
    <mergeCell ref="G81:I81"/>
    <mergeCell ref="G82:I82"/>
    <mergeCell ref="G83:I83"/>
    <mergeCell ref="G84:I84"/>
    <mergeCell ref="G85:I85"/>
    <mergeCell ref="G74:I74"/>
    <mergeCell ref="G75:I75"/>
    <mergeCell ref="G76:I76"/>
    <mergeCell ref="G77:I77"/>
    <mergeCell ref="G78:I78"/>
    <mergeCell ref="G79:I79"/>
    <mergeCell ref="G62:I62"/>
    <mergeCell ref="G70:I70"/>
    <mergeCell ref="G72:I72"/>
    <mergeCell ref="G53:I53"/>
    <mergeCell ref="G54:I54"/>
    <mergeCell ref="G55:I55"/>
    <mergeCell ref="G56:I56"/>
    <mergeCell ref="G57:I57"/>
    <mergeCell ref="G58:I58"/>
    <mergeCell ref="G50:I50"/>
    <mergeCell ref="G51:I51"/>
    <mergeCell ref="G52:I52"/>
    <mergeCell ref="G44:I44"/>
    <mergeCell ref="G45:I45"/>
    <mergeCell ref="G46:I46"/>
    <mergeCell ref="G59:I59"/>
    <mergeCell ref="G60:I60"/>
    <mergeCell ref="G61:I61"/>
    <mergeCell ref="B2:L2"/>
    <mergeCell ref="B4:H4"/>
    <mergeCell ref="J4:L4"/>
    <mergeCell ref="J5:L5"/>
    <mergeCell ref="J7:L7"/>
    <mergeCell ref="B13:L13"/>
    <mergeCell ref="G47:I47"/>
    <mergeCell ref="G48:I48"/>
    <mergeCell ref="G49:I49"/>
    <mergeCell ref="G39:I39"/>
    <mergeCell ref="G41:I41"/>
    <mergeCell ref="G43:I43"/>
    <mergeCell ref="B14:L18"/>
    <mergeCell ref="B21:L21"/>
    <mergeCell ref="G27:T27"/>
    <mergeCell ref="G28:T28"/>
    <mergeCell ref="G29:T29"/>
    <mergeCell ref="G30:T30"/>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EFFBB3CA-F40F-48F2-BF70-9DBD7C6B02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F8CF1-52A0-49E5-9BB5-2044892C7E4D}">
  <dimension ref="B2:EY139"/>
  <sheetViews>
    <sheetView zoomScale="40" zoomScaleNormal="40" workbookViewId="0">
      <selection activeCell="D12" sqref="D12"/>
    </sheetView>
  </sheetViews>
  <sheetFormatPr defaultRowHeight="25.8" x14ac:dyDescent="0.5"/>
  <cols>
    <col min="2" max="2" width="22.29296875" bestFit="1" customWidth="1"/>
    <col min="3" max="3" width="21.52734375" customWidth="1"/>
    <col min="4" max="155" width="10.64453125" bestFit="1" customWidth="1"/>
  </cols>
  <sheetData>
    <row r="2" spans="2:155" x14ac:dyDescent="0.5">
      <c r="B2" s="81" t="s">
        <v>812</v>
      </c>
      <c r="C2" s="81">
        <v>1</v>
      </c>
    </row>
    <row r="4" spans="2:155" x14ac:dyDescent="0.5">
      <c r="B4" t="s">
        <v>815</v>
      </c>
      <c r="C4" s="55" t="s">
        <v>436</v>
      </c>
    </row>
    <row r="5" spans="2:155" x14ac:dyDescent="0.5">
      <c r="B5" t="s">
        <v>30</v>
      </c>
      <c r="C5" s="55" t="s">
        <v>32</v>
      </c>
      <c r="G5" t="s">
        <v>817</v>
      </c>
    </row>
    <row r="6" spans="2:155" x14ac:dyDescent="0.5">
      <c r="B6" t="s">
        <v>816</v>
      </c>
      <c r="C6" s="55">
        <f>SUMIF(Case!S173:S179,'B3'!C5,Case!AK173:AK179)</f>
        <v>0</v>
      </c>
      <c r="G6" s="82" t="str" cm="1">
        <f t="array" ref="G6">INDEX(C10:EY10,1,_xlfn.XMATCH(MAX(C8:EY8),C8:EY8,0))</f>
        <v>Samoyed</v>
      </c>
      <c r="H6" s="82"/>
    </row>
    <row r="8" spans="2:155" x14ac:dyDescent="0.5">
      <c r="C8" s="81">
        <f t="shared" ref="C8:AH8" si="0">SUM(C11:C139)</f>
        <v>0</v>
      </c>
      <c r="D8" s="81">
        <f t="shared" si="0"/>
        <v>0</v>
      </c>
      <c r="E8" s="81">
        <f t="shared" si="0"/>
        <v>0</v>
      </c>
      <c r="F8" s="81">
        <f t="shared" si="0"/>
        <v>0</v>
      </c>
      <c r="G8" s="81">
        <f t="shared" si="0"/>
        <v>0</v>
      </c>
      <c r="H8" s="81">
        <f t="shared" si="0"/>
        <v>0</v>
      </c>
      <c r="I8" s="81">
        <f t="shared" si="0"/>
        <v>0</v>
      </c>
      <c r="J8" s="81">
        <f t="shared" si="0"/>
        <v>0</v>
      </c>
      <c r="K8" s="81">
        <f t="shared" si="0"/>
        <v>0</v>
      </c>
      <c r="L8" s="81">
        <f t="shared" si="0"/>
        <v>0</v>
      </c>
      <c r="M8" s="81">
        <f t="shared" si="0"/>
        <v>0</v>
      </c>
      <c r="N8" s="81">
        <f t="shared" si="0"/>
        <v>0</v>
      </c>
      <c r="O8" s="81">
        <f t="shared" si="0"/>
        <v>0</v>
      </c>
      <c r="P8" s="81">
        <f t="shared" si="0"/>
        <v>129</v>
      </c>
      <c r="Q8" s="81">
        <f t="shared" si="0"/>
        <v>0</v>
      </c>
      <c r="R8" s="81">
        <f t="shared" si="0"/>
        <v>0</v>
      </c>
      <c r="S8" s="81">
        <f t="shared" si="0"/>
        <v>0</v>
      </c>
      <c r="T8" s="81">
        <f t="shared" si="0"/>
        <v>0</v>
      </c>
      <c r="U8" s="81">
        <f t="shared" si="0"/>
        <v>0</v>
      </c>
      <c r="V8" s="81">
        <f t="shared" si="0"/>
        <v>0</v>
      </c>
      <c r="W8" s="81">
        <f t="shared" si="0"/>
        <v>0</v>
      </c>
      <c r="X8" s="81">
        <f t="shared" si="0"/>
        <v>0</v>
      </c>
      <c r="Y8" s="81">
        <f t="shared" si="0"/>
        <v>0</v>
      </c>
      <c r="Z8" s="81">
        <f t="shared" si="0"/>
        <v>0</v>
      </c>
      <c r="AA8" s="81">
        <f t="shared" si="0"/>
        <v>0</v>
      </c>
      <c r="AB8" s="81">
        <f t="shared" si="0"/>
        <v>0</v>
      </c>
      <c r="AC8" s="81">
        <f t="shared" si="0"/>
        <v>0</v>
      </c>
      <c r="AD8" s="81">
        <f t="shared" si="0"/>
        <v>0</v>
      </c>
      <c r="AE8" s="81">
        <f t="shared" si="0"/>
        <v>0</v>
      </c>
      <c r="AF8" s="81">
        <f t="shared" si="0"/>
        <v>0</v>
      </c>
      <c r="AG8" s="81">
        <f t="shared" si="0"/>
        <v>0</v>
      </c>
      <c r="AH8" s="81">
        <f t="shared" si="0"/>
        <v>0</v>
      </c>
      <c r="AI8" s="81">
        <f t="shared" ref="AI8:BN8" si="1">SUM(AI11:AI139)</f>
        <v>0</v>
      </c>
      <c r="AJ8" s="81">
        <f t="shared" si="1"/>
        <v>0</v>
      </c>
      <c r="AK8" s="81">
        <f t="shared" si="1"/>
        <v>0</v>
      </c>
      <c r="AL8" s="81">
        <f t="shared" si="1"/>
        <v>0</v>
      </c>
      <c r="AM8" s="81">
        <f t="shared" si="1"/>
        <v>0</v>
      </c>
      <c r="AN8" s="81">
        <f t="shared" si="1"/>
        <v>0</v>
      </c>
      <c r="AO8" s="81">
        <f t="shared" si="1"/>
        <v>0</v>
      </c>
      <c r="AP8" s="81">
        <f t="shared" si="1"/>
        <v>0</v>
      </c>
      <c r="AQ8" s="81">
        <f t="shared" si="1"/>
        <v>0</v>
      </c>
      <c r="AR8" s="81">
        <f t="shared" si="1"/>
        <v>0</v>
      </c>
      <c r="AS8" s="81">
        <f t="shared" si="1"/>
        <v>0</v>
      </c>
      <c r="AT8" s="81">
        <f t="shared" si="1"/>
        <v>0</v>
      </c>
      <c r="AU8" s="81">
        <f t="shared" si="1"/>
        <v>0</v>
      </c>
      <c r="AV8" s="81">
        <f t="shared" si="1"/>
        <v>0</v>
      </c>
      <c r="AW8" s="81">
        <f t="shared" si="1"/>
        <v>0</v>
      </c>
      <c r="AX8" s="81">
        <f t="shared" si="1"/>
        <v>0</v>
      </c>
      <c r="AY8" s="81">
        <f t="shared" si="1"/>
        <v>0</v>
      </c>
      <c r="AZ8" s="81">
        <f t="shared" si="1"/>
        <v>0</v>
      </c>
      <c r="BA8" s="81">
        <f t="shared" si="1"/>
        <v>0</v>
      </c>
      <c r="BB8" s="81">
        <f t="shared" si="1"/>
        <v>0</v>
      </c>
      <c r="BC8" s="81">
        <f t="shared" si="1"/>
        <v>0</v>
      </c>
      <c r="BD8" s="81">
        <f t="shared" si="1"/>
        <v>0</v>
      </c>
      <c r="BE8" s="81">
        <f t="shared" si="1"/>
        <v>0</v>
      </c>
      <c r="BF8" s="81">
        <f t="shared" si="1"/>
        <v>0</v>
      </c>
      <c r="BG8" s="81">
        <f t="shared" si="1"/>
        <v>0</v>
      </c>
      <c r="BH8" s="81">
        <f t="shared" si="1"/>
        <v>0</v>
      </c>
      <c r="BI8" s="81">
        <f t="shared" si="1"/>
        <v>0</v>
      </c>
      <c r="BJ8" s="81">
        <f t="shared" si="1"/>
        <v>0</v>
      </c>
      <c r="BK8" s="81">
        <f t="shared" si="1"/>
        <v>0</v>
      </c>
      <c r="BL8" s="81">
        <f t="shared" si="1"/>
        <v>0</v>
      </c>
      <c r="BM8" s="81">
        <f t="shared" si="1"/>
        <v>0</v>
      </c>
      <c r="BN8" s="81">
        <f t="shared" si="1"/>
        <v>0</v>
      </c>
      <c r="BO8" s="81">
        <f t="shared" ref="BO8:CT8" si="2">SUM(BO11:BO139)</f>
        <v>0</v>
      </c>
      <c r="BP8" s="81">
        <f t="shared" si="2"/>
        <v>0</v>
      </c>
      <c r="BQ8" s="81">
        <f t="shared" si="2"/>
        <v>0</v>
      </c>
      <c r="BR8" s="81">
        <f t="shared" si="2"/>
        <v>0</v>
      </c>
      <c r="BS8" s="81">
        <f t="shared" si="2"/>
        <v>0</v>
      </c>
      <c r="BT8" s="81">
        <f t="shared" si="2"/>
        <v>0</v>
      </c>
      <c r="BU8" s="81">
        <f t="shared" si="2"/>
        <v>0</v>
      </c>
      <c r="BV8" s="81">
        <f t="shared" si="2"/>
        <v>0</v>
      </c>
      <c r="BW8" s="81">
        <f t="shared" si="2"/>
        <v>0</v>
      </c>
      <c r="BX8" s="81">
        <f t="shared" si="2"/>
        <v>0</v>
      </c>
      <c r="BY8" s="81">
        <f t="shared" si="2"/>
        <v>0</v>
      </c>
      <c r="BZ8" s="81">
        <f t="shared" si="2"/>
        <v>0</v>
      </c>
      <c r="CA8" s="81">
        <f t="shared" si="2"/>
        <v>0</v>
      </c>
      <c r="CB8" s="81">
        <f t="shared" si="2"/>
        <v>0</v>
      </c>
      <c r="CC8" s="81">
        <f t="shared" si="2"/>
        <v>0</v>
      </c>
      <c r="CD8" s="81">
        <f t="shared" si="2"/>
        <v>0</v>
      </c>
      <c r="CE8" s="81">
        <f t="shared" si="2"/>
        <v>0</v>
      </c>
      <c r="CF8" s="81">
        <f t="shared" si="2"/>
        <v>0</v>
      </c>
      <c r="CG8" s="81">
        <f t="shared" si="2"/>
        <v>0</v>
      </c>
      <c r="CH8" s="81">
        <f t="shared" si="2"/>
        <v>0</v>
      </c>
      <c r="CI8" s="81">
        <f t="shared" si="2"/>
        <v>0</v>
      </c>
      <c r="CJ8" s="81">
        <f t="shared" si="2"/>
        <v>0</v>
      </c>
      <c r="CK8" s="81">
        <f t="shared" si="2"/>
        <v>0</v>
      </c>
      <c r="CL8" s="81">
        <f t="shared" si="2"/>
        <v>0</v>
      </c>
      <c r="CM8" s="81">
        <f t="shared" si="2"/>
        <v>0</v>
      </c>
      <c r="CN8" s="81">
        <f t="shared" si="2"/>
        <v>0</v>
      </c>
      <c r="CO8" s="81">
        <f t="shared" si="2"/>
        <v>0</v>
      </c>
      <c r="CP8" s="81">
        <f t="shared" si="2"/>
        <v>0</v>
      </c>
      <c r="CQ8" s="81">
        <f t="shared" si="2"/>
        <v>0</v>
      </c>
      <c r="CR8" s="81">
        <f t="shared" si="2"/>
        <v>0</v>
      </c>
      <c r="CS8" s="81">
        <f t="shared" si="2"/>
        <v>0</v>
      </c>
      <c r="CT8" s="81">
        <f t="shared" si="2"/>
        <v>0</v>
      </c>
      <c r="CU8" s="81">
        <f t="shared" ref="CU8:DZ8" si="3">SUM(CU11:CU139)</f>
        <v>0</v>
      </c>
      <c r="CV8" s="81">
        <f t="shared" si="3"/>
        <v>0</v>
      </c>
      <c r="CW8" s="81">
        <f t="shared" si="3"/>
        <v>0</v>
      </c>
      <c r="CX8" s="81">
        <f t="shared" si="3"/>
        <v>0</v>
      </c>
      <c r="CY8" s="81">
        <f t="shared" si="3"/>
        <v>0</v>
      </c>
      <c r="CZ8" s="81">
        <f t="shared" si="3"/>
        <v>0</v>
      </c>
      <c r="DA8" s="81">
        <f t="shared" si="3"/>
        <v>0</v>
      </c>
      <c r="DB8" s="81">
        <f t="shared" si="3"/>
        <v>0</v>
      </c>
      <c r="DC8" s="81">
        <f t="shared" si="3"/>
        <v>0</v>
      </c>
      <c r="DD8" s="81">
        <f t="shared" si="3"/>
        <v>0</v>
      </c>
      <c r="DE8" s="81">
        <f t="shared" si="3"/>
        <v>0</v>
      </c>
      <c r="DF8" s="81">
        <f t="shared" si="3"/>
        <v>0</v>
      </c>
      <c r="DG8" s="81">
        <f t="shared" si="3"/>
        <v>0</v>
      </c>
      <c r="DH8" s="81">
        <f t="shared" si="3"/>
        <v>0</v>
      </c>
      <c r="DI8" s="81">
        <f t="shared" si="3"/>
        <v>0</v>
      </c>
      <c r="DJ8" s="81">
        <f t="shared" si="3"/>
        <v>0</v>
      </c>
      <c r="DK8" s="81">
        <f t="shared" si="3"/>
        <v>0</v>
      </c>
      <c r="DL8" s="81">
        <f t="shared" si="3"/>
        <v>0</v>
      </c>
      <c r="DM8" s="81">
        <f t="shared" si="3"/>
        <v>0</v>
      </c>
      <c r="DN8" s="81">
        <f t="shared" si="3"/>
        <v>0</v>
      </c>
      <c r="DO8" s="81">
        <f t="shared" si="3"/>
        <v>0</v>
      </c>
      <c r="DP8" s="81">
        <f t="shared" si="3"/>
        <v>0</v>
      </c>
      <c r="DQ8" s="81">
        <f t="shared" si="3"/>
        <v>258</v>
      </c>
      <c r="DR8" s="81">
        <f t="shared" si="3"/>
        <v>0</v>
      </c>
      <c r="DS8" s="81">
        <f t="shared" si="3"/>
        <v>0</v>
      </c>
      <c r="DT8" s="81">
        <f t="shared" si="3"/>
        <v>0</v>
      </c>
      <c r="DU8" s="81">
        <f t="shared" si="3"/>
        <v>0</v>
      </c>
      <c r="DV8" s="81">
        <f t="shared" si="3"/>
        <v>0</v>
      </c>
      <c r="DW8" s="81">
        <f t="shared" si="3"/>
        <v>0</v>
      </c>
      <c r="DX8" s="81">
        <f t="shared" si="3"/>
        <v>0</v>
      </c>
      <c r="DY8" s="81">
        <f t="shared" si="3"/>
        <v>0</v>
      </c>
      <c r="DZ8" s="81">
        <f t="shared" si="3"/>
        <v>0</v>
      </c>
      <c r="EA8" s="81">
        <f t="shared" ref="EA8:EY8" si="4">SUM(EA11:EA139)</f>
        <v>0</v>
      </c>
      <c r="EB8" s="81">
        <f t="shared" si="4"/>
        <v>0</v>
      </c>
      <c r="EC8" s="81">
        <f t="shared" si="4"/>
        <v>0</v>
      </c>
      <c r="ED8" s="81">
        <f t="shared" si="4"/>
        <v>0</v>
      </c>
      <c r="EE8" s="81">
        <f t="shared" si="4"/>
        <v>0</v>
      </c>
      <c r="EF8" s="81">
        <f t="shared" si="4"/>
        <v>0</v>
      </c>
      <c r="EG8" s="81">
        <f t="shared" si="4"/>
        <v>0</v>
      </c>
      <c r="EH8" s="81">
        <f t="shared" si="4"/>
        <v>0</v>
      </c>
      <c r="EI8" s="81">
        <f t="shared" si="4"/>
        <v>0</v>
      </c>
      <c r="EJ8" s="81">
        <f t="shared" si="4"/>
        <v>0</v>
      </c>
      <c r="EK8" s="81">
        <f t="shared" si="4"/>
        <v>0</v>
      </c>
      <c r="EL8" s="81">
        <f t="shared" si="4"/>
        <v>0</v>
      </c>
      <c r="EM8" s="81">
        <f t="shared" si="4"/>
        <v>0</v>
      </c>
      <c r="EN8" s="81">
        <f t="shared" si="4"/>
        <v>0</v>
      </c>
      <c r="EO8" s="81">
        <f t="shared" si="4"/>
        <v>0</v>
      </c>
      <c r="EP8" s="81">
        <f t="shared" si="4"/>
        <v>0</v>
      </c>
      <c r="EQ8" s="81">
        <f t="shared" si="4"/>
        <v>0</v>
      </c>
      <c r="ER8" s="81">
        <f t="shared" si="4"/>
        <v>0</v>
      </c>
      <c r="ES8" s="81">
        <f t="shared" si="4"/>
        <v>0</v>
      </c>
      <c r="ET8" s="81">
        <f t="shared" si="4"/>
        <v>0</v>
      </c>
      <c r="EU8" s="81">
        <f t="shared" si="4"/>
        <v>0</v>
      </c>
      <c r="EV8" s="81">
        <f t="shared" si="4"/>
        <v>0</v>
      </c>
      <c r="EW8" s="81">
        <f t="shared" si="4"/>
        <v>0</v>
      </c>
      <c r="EX8" s="81">
        <f t="shared" si="4"/>
        <v>0</v>
      </c>
      <c r="EY8" s="81">
        <f t="shared" si="4"/>
        <v>129</v>
      </c>
    </row>
    <row r="10" spans="2:155" x14ac:dyDescent="0.5">
      <c r="B10" s="83">
        <f>C6</f>
        <v>0</v>
      </c>
      <c r="C10" s="81" t="s">
        <v>32</v>
      </c>
      <c r="D10" s="81" t="s">
        <v>34</v>
      </c>
      <c r="E10" s="81" t="s">
        <v>43</v>
      </c>
      <c r="F10" s="81" t="s">
        <v>156</v>
      </c>
      <c r="G10" s="81" t="s">
        <v>51</v>
      </c>
      <c r="H10" s="81" t="s">
        <v>158</v>
      </c>
      <c r="I10" s="81" t="s">
        <v>159</v>
      </c>
      <c r="J10" s="81" t="s">
        <v>161</v>
      </c>
      <c r="K10" s="81" t="s">
        <v>164</v>
      </c>
      <c r="L10" s="81" t="s">
        <v>166</v>
      </c>
      <c r="M10" s="81" t="s">
        <v>169</v>
      </c>
      <c r="N10" s="81" t="s">
        <v>172</v>
      </c>
      <c r="O10" s="81" t="s">
        <v>48</v>
      </c>
      <c r="P10" s="81" t="s">
        <v>47</v>
      </c>
      <c r="Q10" s="81" t="s">
        <v>177</v>
      </c>
      <c r="R10" s="81" t="s">
        <v>179</v>
      </c>
      <c r="S10" s="81" t="s">
        <v>181</v>
      </c>
      <c r="T10" s="81" t="s">
        <v>37</v>
      </c>
      <c r="U10" s="81" t="s">
        <v>184</v>
      </c>
      <c r="V10" s="81" t="s">
        <v>36</v>
      </c>
      <c r="W10" s="81" t="s">
        <v>189</v>
      </c>
      <c r="X10" s="81" t="s">
        <v>190</v>
      </c>
      <c r="Y10" s="81" t="s">
        <v>45</v>
      </c>
      <c r="Z10" s="81" t="s">
        <v>194</v>
      </c>
      <c r="AA10" s="81" t="s">
        <v>197</v>
      </c>
      <c r="AB10" s="81" t="s">
        <v>199</v>
      </c>
      <c r="AC10" s="81" t="s">
        <v>201</v>
      </c>
      <c r="AD10" s="81" t="s">
        <v>203</v>
      </c>
      <c r="AE10" s="81" t="s">
        <v>205</v>
      </c>
      <c r="AF10" s="81" t="s">
        <v>208</v>
      </c>
      <c r="AG10" s="81" t="s">
        <v>210</v>
      </c>
      <c r="AH10" s="81" t="s">
        <v>212</v>
      </c>
      <c r="AI10" s="81" t="s">
        <v>214</v>
      </c>
      <c r="AJ10" s="81" t="s">
        <v>217</v>
      </c>
      <c r="AK10" s="81" t="s">
        <v>220</v>
      </c>
      <c r="AL10" s="81" t="s">
        <v>222</v>
      </c>
      <c r="AM10" s="81" t="s">
        <v>223</v>
      </c>
      <c r="AN10" s="81" t="s">
        <v>41</v>
      </c>
      <c r="AO10" s="81" t="s">
        <v>226</v>
      </c>
      <c r="AP10" s="81" t="s">
        <v>228</v>
      </c>
      <c r="AQ10" s="81" t="s">
        <v>50</v>
      </c>
      <c r="AR10" s="81" t="s">
        <v>35</v>
      </c>
      <c r="AS10" s="81" t="s">
        <v>49</v>
      </c>
      <c r="AT10" s="81" t="s">
        <v>232</v>
      </c>
      <c r="AU10" s="81" t="s">
        <v>235</v>
      </c>
      <c r="AV10" s="81" t="s">
        <v>237</v>
      </c>
      <c r="AW10" s="81" t="s">
        <v>239</v>
      </c>
      <c r="AX10" s="81" t="s">
        <v>241</v>
      </c>
      <c r="AY10" s="81" t="s">
        <v>38</v>
      </c>
      <c r="AZ10" s="81" t="s">
        <v>243</v>
      </c>
      <c r="BA10" s="81" t="s">
        <v>245</v>
      </c>
      <c r="BB10" s="81" t="s">
        <v>248</v>
      </c>
      <c r="BC10" s="81" t="s">
        <v>251</v>
      </c>
      <c r="BD10" s="81" t="s">
        <v>253</v>
      </c>
      <c r="BE10" s="81" t="s">
        <v>256</v>
      </c>
      <c r="BF10" s="81" t="s">
        <v>257</v>
      </c>
      <c r="BG10" s="81" t="s">
        <v>259</v>
      </c>
      <c r="BH10" s="81" t="s">
        <v>262</v>
      </c>
      <c r="BI10" s="81" t="s">
        <v>264</v>
      </c>
      <c r="BJ10" s="81" t="s">
        <v>265</v>
      </c>
      <c r="BK10" s="81" t="s">
        <v>267</v>
      </c>
      <c r="BL10" s="81" t="s">
        <v>268</v>
      </c>
      <c r="BM10" s="81" t="s">
        <v>270</v>
      </c>
      <c r="BN10" s="81" t="s">
        <v>273</v>
      </c>
      <c r="BO10" s="81" t="s">
        <v>275</v>
      </c>
      <c r="BP10" s="81" t="s">
        <v>277</v>
      </c>
      <c r="BQ10" s="81" t="s">
        <v>278</v>
      </c>
      <c r="BR10" s="81" t="s">
        <v>280</v>
      </c>
      <c r="BS10" s="81" t="s">
        <v>282</v>
      </c>
      <c r="BT10" s="81" t="s">
        <v>285</v>
      </c>
      <c r="BU10" s="81" t="s">
        <v>42</v>
      </c>
      <c r="BV10" s="81" t="s">
        <v>52</v>
      </c>
      <c r="BW10" s="81" t="s">
        <v>288</v>
      </c>
      <c r="BX10" s="81" t="s">
        <v>290</v>
      </c>
      <c r="BY10" s="81" t="s">
        <v>292</v>
      </c>
      <c r="BZ10" s="81" t="s">
        <v>40</v>
      </c>
      <c r="CA10" s="81" t="s">
        <v>294</v>
      </c>
      <c r="CB10" s="81" t="s">
        <v>297</v>
      </c>
      <c r="CC10" s="81" t="s">
        <v>300</v>
      </c>
      <c r="CD10" s="81" t="s">
        <v>303</v>
      </c>
      <c r="CE10" s="81" t="s">
        <v>304</v>
      </c>
      <c r="CF10" s="81" t="s">
        <v>307</v>
      </c>
      <c r="CG10" s="81" t="s">
        <v>33</v>
      </c>
      <c r="CH10" s="81" t="s">
        <v>310</v>
      </c>
      <c r="CI10" s="81" t="s">
        <v>311</v>
      </c>
      <c r="CJ10" s="81" t="s">
        <v>313</v>
      </c>
      <c r="CK10" s="81" t="s">
        <v>315</v>
      </c>
      <c r="CL10" s="81" t="s">
        <v>317</v>
      </c>
      <c r="CM10" s="81" t="s">
        <v>319</v>
      </c>
      <c r="CN10" s="81" t="s">
        <v>321</v>
      </c>
      <c r="CO10" s="81" t="s">
        <v>324</v>
      </c>
      <c r="CP10" s="81" t="s">
        <v>325</v>
      </c>
      <c r="CQ10" s="81" t="s">
        <v>327</v>
      </c>
      <c r="CR10" s="81" t="s">
        <v>329</v>
      </c>
      <c r="CS10" s="81" t="s">
        <v>331</v>
      </c>
      <c r="CT10" s="81" t="s">
        <v>333</v>
      </c>
      <c r="CU10" s="81" t="s">
        <v>44</v>
      </c>
      <c r="CV10" s="81" t="s">
        <v>335</v>
      </c>
      <c r="CW10" s="81" t="s">
        <v>336</v>
      </c>
      <c r="CX10" s="81" t="s">
        <v>337</v>
      </c>
      <c r="CY10" s="81" t="s">
        <v>338</v>
      </c>
      <c r="CZ10" s="81" t="s">
        <v>340</v>
      </c>
      <c r="DA10" s="81" t="s">
        <v>342</v>
      </c>
      <c r="DB10" s="81" t="s">
        <v>344</v>
      </c>
      <c r="DC10" s="81" t="s">
        <v>346</v>
      </c>
      <c r="DD10" s="81" t="s">
        <v>348</v>
      </c>
      <c r="DE10" s="81" t="s">
        <v>350</v>
      </c>
      <c r="DF10" s="81" t="s">
        <v>353</v>
      </c>
      <c r="DG10" s="81" t="s">
        <v>355</v>
      </c>
      <c r="DH10" s="81" t="s">
        <v>357</v>
      </c>
      <c r="DI10" s="81" t="s">
        <v>358</v>
      </c>
      <c r="DJ10" s="81" t="s">
        <v>360</v>
      </c>
      <c r="DK10" s="81" t="s">
        <v>362</v>
      </c>
      <c r="DL10" s="81" t="s">
        <v>364</v>
      </c>
      <c r="DM10" s="81" t="s">
        <v>366</v>
      </c>
      <c r="DN10" s="81" t="s">
        <v>367</v>
      </c>
      <c r="DO10" s="81" t="s">
        <v>368</v>
      </c>
      <c r="DP10" s="81" t="s">
        <v>370</v>
      </c>
      <c r="DQ10" s="81" t="s">
        <v>371</v>
      </c>
      <c r="DR10" s="81" t="s">
        <v>39</v>
      </c>
      <c r="DS10" s="81" t="s">
        <v>373</v>
      </c>
      <c r="DT10" s="81" t="s">
        <v>375</v>
      </c>
      <c r="DU10" s="81" t="s">
        <v>378</v>
      </c>
      <c r="DV10" s="81" t="s">
        <v>379</v>
      </c>
      <c r="DW10" s="81" t="s">
        <v>380</v>
      </c>
      <c r="DX10" s="81" t="s">
        <v>381</v>
      </c>
      <c r="DY10" s="81" t="s">
        <v>382</v>
      </c>
      <c r="DZ10" s="81" t="s">
        <v>384</v>
      </c>
      <c r="EA10" s="81" t="s">
        <v>385</v>
      </c>
      <c r="EB10" s="81" t="s">
        <v>386</v>
      </c>
      <c r="EC10" s="81" t="s">
        <v>389</v>
      </c>
      <c r="ED10" s="81" t="s">
        <v>391</v>
      </c>
      <c r="EE10" s="81" t="s">
        <v>392</v>
      </c>
      <c r="EF10" s="81" t="s">
        <v>394</v>
      </c>
      <c r="EG10" s="81" t="s">
        <v>397</v>
      </c>
      <c r="EH10" s="81" t="s">
        <v>398</v>
      </c>
      <c r="EI10" s="81" t="s">
        <v>401</v>
      </c>
      <c r="EJ10" s="81" t="s">
        <v>402</v>
      </c>
      <c r="EK10" s="81" t="s">
        <v>46</v>
      </c>
      <c r="EL10" s="81" t="s">
        <v>404</v>
      </c>
      <c r="EM10" s="81" t="s">
        <v>407</v>
      </c>
      <c r="EN10" s="81" t="s">
        <v>410</v>
      </c>
      <c r="EO10" s="81" t="s">
        <v>411</v>
      </c>
      <c r="EP10" s="81" t="s">
        <v>413</v>
      </c>
      <c r="EQ10" s="81" t="s">
        <v>416</v>
      </c>
      <c r="ER10" s="81" t="s">
        <v>417</v>
      </c>
      <c r="ES10" s="81" t="s">
        <v>419</v>
      </c>
      <c r="ET10" s="81" t="s">
        <v>420</v>
      </c>
      <c r="EU10" s="81" t="s">
        <v>423</v>
      </c>
      <c r="EV10" s="81" t="s">
        <v>424</v>
      </c>
      <c r="EW10" s="81" t="s">
        <v>426</v>
      </c>
      <c r="EX10" s="81" t="s">
        <v>427</v>
      </c>
      <c r="EY10" s="81" t="s">
        <v>428</v>
      </c>
    </row>
    <row r="11" spans="2:155" x14ac:dyDescent="0.5">
      <c r="B11" s="9" t="s">
        <v>436</v>
      </c>
      <c r="C11" s="55">
        <f t="dataTable" ref="C11:EY139" dt2D="1" dtr="1" r1="C5" r2="C4"/>
        <v>0</v>
      </c>
      <c r="D11" s="55">
        <v>0</v>
      </c>
      <c r="E11" s="55">
        <v>0</v>
      </c>
      <c r="F11" s="55">
        <v>0</v>
      </c>
      <c r="G11" s="55">
        <v>0</v>
      </c>
      <c r="H11" s="55">
        <v>0</v>
      </c>
      <c r="I11" s="55">
        <v>0</v>
      </c>
      <c r="J11" s="55">
        <v>0</v>
      </c>
      <c r="K11" s="55">
        <v>0</v>
      </c>
      <c r="L11" s="55">
        <v>0</v>
      </c>
      <c r="M11" s="55">
        <v>0</v>
      </c>
      <c r="N11" s="55">
        <v>0</v>
      </c>
      <c r="O11" s="55">
        <v>0</v>
      </c>
      <c r="P11" s="55">
        <v>1</v>
      </c>
      <c r="Q11" s="55">
        <v>0</v>
      </c>
      <c r="R11" s="55">
        <v>0</v>
      </c>
      <c r="S11" s="55">
        <v>0</v>
      </c>
      <c r="T11" s="55">
        <v>0</v>
      </c>
      <c r="U11" s="55">
        <v>0</v>
      </c>
      <c r="V11" s="55">
        <v>0</v>
      </c>
      <c r="W11" s="55">
        <v>0</v>
      </c>
      <c r="X11" s="55">
        <v>0</v>
      </c>
      <c r="Y11" s="55">
        <v>0</v>
      </c>
      <c r="Z11" s="55">
        <v>0</v>
      </c>
      <c r="AA11" s="55">
        <v>0</v>
      </c>
      <c r="AB11" s="55">
        <v>0</v>
      </c>
      <c r="AC11" s="55">
        <v>0</v>
      </c>
      <c r="AD11" s="55">
        <v>0</v>
      </c>
      <c r="AE11" s="55">
        <v>0</v>
      </c>
      <c r="AF11" s="55">
        <v>0</v>
      </c>
      <c r="AG11" s="55">
        <v>0</v>
      </c>
      <c r="AH11" s="55">
        <v>0</v>
      </c>
      <c r="AI11" s="55">
        <v>0</v>
      </c>
      <c r="AJ11" s="55">
        <v>0</v>
      </c>
      <c r="AK11" s="55">
        <v>0</v>
      </c>
      <c r="AL11" s="55">
        <v>0</v>
      </c>
      <c r="AM11" s="55">
        <v>0</v>
      </c>
      <c r="AN11" s="55">
        <v>0</v>
      </c>
      <c r="AO11" s="55">
        <v>0</v>
      </c>
      <c r="AP11" s="55">
        <v>0</v>
      </c>
      <c r="AQ11" s="55">
        <v>0</v>
      </c>
      <c r="AR11" s="55">
        <v>0</v>
      </c>
      <c r="AS11" s="55">
        <v>0</v>
      </c>
      <c r="AT11" s="55">
        <v>0</v>
      </c>
      <c r="AU11" s="55">
        <v>0</v>
      </c>
      <c r="AV11" s="55">
        <v>0</v>
      </c>
      <c r="AW11" s="55">
        <v>0</v>
      </c>
      <c r="AX11" s="55">
        <v>0</v>
      </c>
      <c r="AY11" s="55">
        <v>0</v>
      </c>
      <c r="AZ11" s="55">
        <v>0</v>
      </c>
      <c r="BA11" s="55">
        <v>0</v>
      </c>
      <c r="BB11" s="55">
        <v>0</v>
      </c>
      <c r="BC11" s="55">
        <v>0</v>
      </c>
      <c r="BD11" s="55">
        <v>0</v>
      </c>
      <c r="BE11" s="55">
        <v>0</v>
      </c>
      <c r="BF11" s="55">
        <v>0</v>
      </c>
      <c r="BG11" s="55">
        <v>0</v>
      </c>
      <c r="BH11" s="55">
        <v>0</v>
      </c>
      <c r="BI11" s="55">
        <v>0</v>
      </c>
      <c r="BJ11" s="55">
        <v>0</v>
      </c>
      <c r="BK11" s="55">
        <v>0</v>
      </c>
      <c r="BL11" s="55">
        <v>0</v>
      </c>
      <c r="BM11" s="55">
        <v>0</v>
      </c>
      <c r="BN11" s="55">
        <v>0</v>
      </c>
      <c r="BO11" s="55">
        <v>0</v>
      </c>
      <c r="BP11" s="55">
        <v>0</v>
      </c>
      <c r="BQ11" s="55">
        <v>0</v>
      </c>
      <c r="BR11" s="55">
        <v>0</v>
      </c>
      <c r="BS11" s="55">
        <v>0</v>
      </c>
      <c r="BT11" s="55">
        <v>0</v>
      </c>
      <c r="BU11" s="55">
        <v>0</v>
      </c>
      <c r="BV11" s="55">
        <v>0</v>
      </c>
      <c r="BW11" s="55">
        <v>0</v>
      </c>
      <c r="BX11" s="55">
        <v>0</v>
      </c>
      <c r="BY11" s="55">
        <v>0</v>
      </c>
      <c r="BZ11" s="55">
        <v>0</v>
      </c>
      <c r="CA11" s="55">
        <v>0</v>
      </c>
      <c r="CB11" s="55">
        <v>0</v>
      </c>
      <c r="CC11" s="55">
        <v>0</v>
      </c>
      <c r="CD11" s="55">
        <v>0</v>
      </c>
      <c r="CE11" s="55">
        <v>0</v>
      </c>
      <c r="CF11" s="55">
        <v>0</v>
      </c>
      <c r="CG11" s="55">
        <v>0</v>
      </c>
      <c r="CH11" s="55">
        <v>0</v>
      </c>
      <c r="CI11" s="55">
        <v>0</v>
      </c>
      <c r="CJ11" s="55">
        <v>0</v>
      </c>
      <c r="CK11" s="55">
        <v>0</v>
      </c>
      <c r="CL11" s="55">
        <v>0</v>
      </c>
      <c r="CM11" s="55">
        <v>0</v>
      </c>
      <c r="CN11" s="55">
        <v>0</v>
      </c>
      <c r="CO11" s="55">
        <v>0</v>
      </c>
      <c r="CP11" s="55">
        <v>0</v>
      </c>
      <c r="CQ11" s="55">
        <v>0</v>
      </c>
      <c r="CR11" s="55">
        <v>0</v>
      </c>
      <c r="CS11" s="55">
        <v>0</v>
      </c>
      <c r="CT11" s="55">
        <v>0</v>
      </c>
      <c r="CU11" s="55">
        <v>0</v>
      </c>
      <c r="CV11" s="55">
        <v>0</v>
      </c>
      <c r="CW11" s="55">
        <v>0</v>
      </c>
      <c r="CX11" s="55">
        <v>0</v>
      </c>
      <c r="CY11" s="55">
        <v>0</v>
      </c>
      <c r="CZ11" s="55">
        <v>0</v>
      </c>
      <c r="DA11" s="55">
        <v>0</v>
      </c>
      <c r="DB11" s="55">
        <v>0</v>
      </c>
      <c r="DC11" s="55">
        <v>0</v>
      </c>
      <c r="DD11" s="55">
        <v>0</v>
      </c>
      <c r="DE11" s="55">
        <v>0</v>
      </c>
      <c r="DF11" s="55">
        <v>0</v>
      </c>
      <c r="DG11" s="55">
        <v>0</v>
      </c>
      <c r="DH11" s="55">
        <v>0</v>
      </c>
      <c r="DI11" s="55">
        <v>0</v>
      </c>
      <c r="DJ11" s="55">
        <v>0</v>
      </c>
      <c r="DK11" s="55">
        <v>0</v>
      </c>
      <c r="DL11" s="55">
        <v>0</v>
      </c>
      <c r="DM11" s="55">
        <v>0</v>
      </c>
      <c r="DN11" s="55">
        <v>0</v>
      </c>
      <c r="DO11" s="55">
        <v>0</v>
      </c>
      <c r="DP11" s="55">
        <v>0</v>
      </c>
      <c r="DQ11" s="55">
        <v>2</v>
      </c>
      <c r="DR11" s="55">
        <v>0</v>
      </c>
      <c r="DS11" s="55">
        <v>0</v>
      </c>
      <c r="DT11" s="55">
        <v>0</v>
      </c>
      <c r="DU11" s="55">
        <v>0</v>
      </c>
      <c r="DV11" s="55">
        <v>0</v>
      </c>
      <c r="DW11" s="55">
        <v>0</v>
      </c>
      <c r="DX11" s="55">
        <v>0</v>
      </c>
      <c r="DY11" s="55">
        <v>0</v>
      </c>
      <c r="DZ11" s="55">
        <v>0</v>
      </c>
      <c r="EA11" s="55">
        <v>0</v>
      </c>
      <c r="EB11" s="55">
        <v>0</v>
      </c>
      <c r="EC11" s="55">
        <v>0</v>
      </c>
      <c r="ED11" s="55">
        <v>0</v>
      </c>
      <c r="EE11" s="55">
        <v>0</v>
      </c>
      <c r="EF11" s="55">
        <v>0</v>
      </c>
      <c r="EG11" s="55">
        <v>0</v>
      </c>
      <c r="EH11" s="55">
        <v>0</v>
      </c>
      <c r="EI11" s="55">
        <v>0</v>
      </c>
      <c r="EJ11" s="55">
        <v>0</v>
      </c>
      <c r="EK11" s="55">
        <v>0</v>
      </c>
      <c r="EL11" s="55">
        <v>0</v>
      </c>
      <c r="EM11" s="55">
        <v>0</v>
      </c>
      <c r="EN11" s="55">
        <v>0</v>
      </c>
      <c r="EO11" s="55">
        <v>0</v>
      </c>
      <c r="EP11" s="55">
        <v>0</v>
      </c>
      <c r="EQ11" s="55">
        <v>0</v>
      </c>
      <c r="ER11" s="55">
        <v>0</v>
      </c>
      <c r="ES11" s="55">
        <v>0</v>
      </c>
      <c r="ET11" s="55">
        <v>0</v>
      </c>
      <c r="EU11" s="55">
        <v>0</v>
      </c>
      <c r="EV11" s="55">
        <v>0</v>
      </c>
      <c r="EW11" s="55">
        <v>0</v>
      </c>
      <c r="EX11" s="55">
        <v>0</v>
      </c>
      <c r="EY11" s="55">
        <v>1</v>
      </c>
    </row>
    <row r="12" spans="2:155" x14ac:dyDescent="0.5">
      <c r="B12" s="9" t="s">
        <v>439</v>
      </c>
      <c r="C12" s="55">
        <v>0</v>
      </c>
      <c r="D12" s="55">
        <v>0</v>
      </c>
      <c r="E12" s="55">
        <v>0</v>
      </c>
      <c r="F12" s="55">
        <v>0</v>
      </c>
      <c r="G12" s="55">
        <v>0</v>
      </c>
      <c r="H12" s="55">
        <v>0</v>
      </c>
      <c r="I12" s="55">
        <v>0</v>
      </c>
      <c r="J12" s="55">
        <v>0</v>
      </c>
      <c r="K12" s="55">
        <v>0</v>
      </c>
      <c r="L12" s="55">
        <v>0</v>
      </c>
      <c r="M12" s="55">
        <v>0</v>
      </c>
      <c r="N12" s="55">
        <v>0</v>
      </c>
      <c r="O12" s="55">
        <v>0</v>
      </c>
      <c r="P12" s="55">
        <v>1</v>
      </c>
      <c r="Q12" s="55">
        <v>0</v>
      </c>
      <c r="R12" s="55">
        <v>0</v>
      </c>
      <c r="S12" s="55">
        <v>0</v>
      </c>
      <c r="T12" s="55">
        <v>0</v>
      </c>
      <c r="U12" s="55">
        <v>0</v>
      </c>
      <c r="V12" s="55">
        <v>0</v>
      </c>
      <c r="W12" s="55">
        <v>0</v>
      </c>
      <c r="X12" s="55">
        <v>0</v>
      </c>
      <c r="Y12" s="55">
        <v>0</v>
      </c>
      <c r="Z12" s="55">
        <v>0</v>
      </c>
      <c r="AA12" s="55">
        <v>0</v>
      </c>
      <c r="AB12" s="55">
        <v>0</v>
      </c>
      <c r="AC12" s="55">
        <v>0</v>
      </c>
      <c r="AD12" s="55">
        <v>0</v>
      </c>
      <c r="AE12" s="55">
        <v>0</v>
      </c>
      <c r="AF12" s="55">
        <v>0</v>
      </c>
      <c r="AG12" s="55">
        <v>0</v>
      </c>
      <c r="AH12" s="55">
        <v>0</v>
      </c>
      <c r="AI12" s="55">
        <v>0</v>
      </c>
      <c r="AJ12" s="55">
        <v>0</v>
      </c>
      <c r="AK12" s="55">
        <v>0</v>
      </c>
      <c r="AL12" s="55">
        <v>0</v>
      </c>
      <c r="AM12" s="55">
        <v>0</v>
      </c>
      <c r="AN12" s="55">
        <v>0</v>
      </c>
      <c r="AO12" s="55">
        <v>0</v>
      </c>
      <c r="AP12" s="55">
        <v>0</v>
      </c>
      <c r="AQ12" s="55">
        <v>0</v>
      </c>
      <c r="AR12" s="55">
        <v>0</v>
      </c>
      <c r="AS12" s="55">
        <v>0</v>
      </c>
      <c r="AT12" s="55">
        <v>0</v>
      </c>
      <c r="AU12" s="55">
        <v>0</v>
      </c>
      <c r="AV12" s="55">
        <v>0</v>
      </c>
      <c r="AW12" s="55">
        <v>0</v>
      </c>
      <c r="AX12" s="55">
        <v>0</v>
      </c>
      <c r="AY12" s="55">
        <v>0</v>
      </c>
      <c r="AZ12" s="55">
        <v>0</v>
      </c>
      <c r="BA12" s="55">
        <v>0</v>
      </c>
      <c r="BB12" s="55">
        <v>0</v>
      </c>
      <c r="BC12" s="55">
        <v>0</v>
      </c>
      <c r="BD12" s="55">
        <v>0</v>
      </c>
      <c r="BE12" s="55">
        <v>0</v>
      </c>
      <c r="BF12" s="55">
        <v>0</v>
      </c>
      <c r="BG12" s="55">
        <v>0</v>
      </c>
      <c r="BH12" s="55">
        <v>0</v>
      </c>
      <c r="BI12" s="55">
        <v>0</v>
      </c>
      <c r="BJ12" s="55">
        <v>0</v>
      </c>
      <c r="BK12" s="55">
        <v>0</v>
      </c>
      <c r="BL12" s="55">
        <v>0</v>
      </c>
      <c r="BM12" s="55">
        <v>0</v>
      </c>
      <c r="BN12" s="55">
        <v>0</v>
      </c>
      <c r="BO12" s="55">
        <v>0</v>
      </c>
      <c r="BP12" s="55">
        <v>0</v>
      </c>
      <c r="BQ12" s="55">
        <v>0</v>
      </c>
      <c r="BR12" s="55">
        <v>0</v>
      </c>
      <c r="BS12" s="55">
        <v>0</v>
      </c>
      <c r="BT12" s="55">
        <v>0</v>
      </c>
      <c r="BU12" s="55">
        <v>0</v>
      </c>
      <c r="BV12" s="55">
        <v>0</v>
      </c>
      <c r="BW12" s="55">
        <v>0</v>
      </c>
      <c r="BX12" s="55">
        <v>0</v>
      </c>
      <c r="BY12" s="55">
        <v>0</v>
      </c>
      <c r="BZ12" s="55">
        <v>0</v>
      </c>
      <c r="CA12" s="55">
        <v>0</v>
      </c>
      <c r="CB12" s="55">
        <v>0</v>
      </c>
      <c r="CC12" s="55">
        <v>0</v>
      </c>
      <c r="CD12" s="55">
        <v>0</v>
      </c>
      <c r="CE12" s="55">
        <v>0</v>
      </c>
      <c r="CF12" s="55">
        <v>0</v>
      </c>
      <c r="CG12" s="55">
        <v>0</v>
      </c>
      <c r="CH12" s="55">
        <v>0</v>
      </c>
      <c r="CI12" s="55">
        <v>0</v>
      </c>
      <c r="CJ12" s="55">
        <v>0</v>
      </c>
      <c r="CK12" s="55">
        <v>0</v>
      </c>
      <c r="CL12" s="55">
        <v>0</v>
      </c>
      <c r="CM12" s="55">
        <v>0</v>
      </c>
      <c r="CN12" s="55">
        <v>0</v>
      </c>
      <c r="CO12" s="55">
        <v>0</v>
      </c>
      <c r="CP12" s="55">
        <v>0</v>
      </c>
      <c r="CQ12" s="55">
        <v>0</v>
      </c>
      <c r="CR12" s="55">
        <v>0</v>
      </c>
      <c r="CS12" s="55">
        <v>0</v>
      </c>
      <c r="CT12" s="55">
        <v>0</v>
      </c>
      <c r="CU12" s="55">
        <v>0</v>
      </c>
      <c r="CV12" s="55">
        <v>0</v>
      </c>
      <c r="CW12" s="55">
        <v>0</v>
      </c>
      <c r="CX12" s="55">
        <v>0</v>
      </c>
      <c r="CY12" s="55">
        <v>0</v>
      </c>
      <c r="CZ12" s="55">
        <v>0</v>
      </c>
      <c r="DA12" s="55">
        <v>0</v>
      </c>
      <c r="DB12" s="55">
        <v>0</v>
      </c>
      <c r="DC12" s="55">
        <v>0</v>
      </c>
      <c r="DD12" s="55">
        <v>0</v>
      </c>
      <c r="DE12" s="55">
        <v>0</v>
      </c>
      <c r="DF12" s="55">
        <v>0</v>
      </c>
      <c r="DG12" s="55">
        <v>0</v>
      </c>
      <c r="DH12" s="55">
        <v>0</v>
      </c>
      <c r="DI12" s="55">
        <v>0</v>
      </c>
      <c r="DJ12" s="55">
        <v>0</v>
      </c>
      <c r="DK12" s="55">
        <v>0</v>
      </c>
      <c r="DL12" s="55">
        <v>0</v>
      </c>
      <c r="DM12" s="55">
        <v>0</v>
      </c>
      <c r="DN12" s="55">
        <v>0</v>
      </c>
      <c r="DO12" s="55">
        <v>0</v>
      </c>
      <c r="DP12" s="55">
        <v>0</v>
      </c>
      <c r="DQ12" s="55">
        <v>2</v>
      </c>
      <c r="DR12" s="55">
        <v>0</v>
      </c>
      <c r="DS12" s="55">
        <v>0</v>
      </c>
      <c r="DT12" s="55">
        <v>0</v>
      </c>
      <c r="DU12" s="55">
        <v>0</v>
      </c>
      <c r="DV12" s="55">
        <v>0</v>
      </c>
      <c r="DW12" s="55">
        <v>0</v>
      </c>
      <c r="DX12" s="55">
        <v>0</v>
      </c>
      <c r="DY12" s="55">
        <v>0</v>
      </c>
      <c r="DZ12" s="55">
        <v>0</v>
      </c>
      <c r="EA12" s="55">
        <v>0</v>
      </c>
      <c r="EB12" s="55">
        <v>0</v>
      </c>
      <c r="EC12" s="55">
        <v>0</v>
      </c>
      <c r="ED12" s="55">
        <v>0</v>
      </c>
      <c r="EE12" s="55">
        <v>0</v>
      </c>
      <c r="EF12" s="55">
        <v>0</v>
      </c>
      <c r="EG12" s="55">
        <v>0</v>
      </c>
      <c r="EH12" s="55">
        <v>0</v>
      </c>
      <c r="EI12" s="55">
        <v>0</v>
      </c>
      <c r="EJ12" s="55">
        <v>0</v>
      </c>
      <c r="EK12" s="55">
        <v>0</v>
      </c>
      <c r="EL12" s="55">
        <v>0</v>
      </c>
      <c r="EM12" s="55">
        <v>0</v>
      </c>
      <c r="EN12" s="55">
        <v>0</v>
      </c>
      <c r="EO12" s="55">
        <v>0</v>
      </c>
      <c r="EP12" s="55">
        <v>0</v>
      </c>
      <c r="EQ12" s="55">
        <v>0</v>
      </c>
      <c r="ER12" s="55">
        <v>0</v>
      </c>
      <c r="ES12" s="55">
        <v>0</v>
      </c>
      <c r="ET12" s="55">
        <v>0</v>
      </c>
      <c r="EU12" s="55">
        <v>0</v>
      </c>
      <c r="EV12" s="55">
        <v>0</v>
      </c>
      <c r="EW12" s="55">
        <v>0</v>
      </c>
      <c r="EX12" s="55">
        <v>0</v>
      </c>
      <c r="EY12" s="55">
        <v>1</v>
      </c>
    </row>
    <row r="13" spans="2:155" x14ac:dyDescent="0.5">
      <c r="B13" s="9" t="s">
        <v>442</v>
      </c>
      <c r="C13" s="55">
        <v>0</v>
      </c>
      <c r="D13" s="55">
        <v>0</v>
      </c>
      <c r="E13" s="55">
        <v>0</v>
      </c>
      <c r="F13" s="55">
        <v>0</v>
      </c>
      <c r="G13" s="55">
        <v>0</v>
      </c>
      <c r="H13" s="55">
        <v>0</v>
      </c>
      <c r="I13" s="55">
        <v>0</v>
      </c>
      <c r="J13" s="55">
        <v>0</v>
      </c>
      <c r="K13" s="55">
        <v>0</v>
      </c>
      <c r="L13" s="55">
        <v>0</v>
      </c>
      <c r="M13" s="55">
        <v>0</v>
      </c>
      <c r="N13" s="55">
        <v>0</v>
      </c>
      <c r="O13" s="55">
        <v>0</v>
      </c>
      <c r="P13" s="55">
        <v>1</v>
      </c>
      <c r="Q13" s="55">
        <v>0</v>
      </c>
      <c r="R13" s="55">
        <v>0</v>
      </c>
      <c r="S13" s="55">
        <v>0</v>
      </c>
      <c r="T13" s="55">
        <v>0</v>
      </c>
      <c r="U13" s="55">
        <v>0</v>
      </c>
      <c r="V13" s="55">
        <v>0</v>
      </c>
      <c r="W13" s="55">
        <v>0</v>
      </c>
      <c r="X13" s="55">
        <v>0</v>
      </c>
      <c r="Y13" s="55">
        <v>0</v>
      </c>
      <c r="Z13" s="55">
        <v>0</v>
      </c>
      <c r="AA13" s="55">
        <v>0</v>
      </c>
      <c r="AB13" s="55">
        <v>0</v>
      </c>
      <c r="AC13" s="55">
        <v>0</v>
      </c>
      <c r="AD13" s="55">
        <v>0</v>
      </c>
      <c r="AE13" s="55">
        <v>0</v>
      </c>
      <c r="AF13" s="55">
        <v>0</v>
      </c>
      <c r="AG13" s="55">
        <v>0</v>
      </c>
      <c r="AH13" s="55">
        <v>0</v>
      </c>
      <c r="AI13" s="55">
        <v>0</v>
      </c>
      <c r="AJ13" s="55">
        <v>0</v>
      </c>
      <c r="AK13" s="55">
        <v>0</v>
      </c>
      <c r="AL13" s="55">
        <v>0</v>
      </c>
      <c r="AM13" s="55">
        <v>0</v>
      </c>
      <c r="AN13" s="55">
        <v>0</v>
      </c>
      <c r="AO13" s="55">
        <v>0</v>
      </c>
      <c r="AP13" s="55">
        <v>0</v>
      </c>
      <c r="AQ13" s="55">
        <v>0</v>
      </c>
      <c r="AR13" s="55">
        <v>0</v>
      </c>
      <c r="AS13" s="55">
        <v>0</v>
      </c>
      <c r="AT13" s="55">
        <v>0</v>
      </c>
      <c r="AU13" s="55">
        <v>0</v>
      </c>
      <c r="AV13" s="55">
        <v>0</v>
      </c>
      <c r="AW13" s="55">
        <v>0</v>
      </c>
      <c r="AX13" s="55">
        <v>0</v>
      </c>
      <c r="AY13" s="55">
        <v>0</v>
      </c>
      <c r="AZ13" s="55">
        <v>0</v>
      </c>
      <c r="BA13" s="55">
        <v>0</v>
      </c>
      <c r="BB13" s="55">
        <v>0</v>
      </c>
      <c r="BC13" s="55">
        <v>0</v>
      </c>
      <c r="BD13" s="55">
        <v>0</v>
      </c>
      <c r="BE13" s="55">
        <v>0</v>
      </c>
      <c r="BF13" s="55">
        <v>0</v>
      </c>
      <c r="BG13" s="55">
        <v>0</v>
      </c>
      <c r="BH13" s="55">
        <v>0</v>
      </c>
      <c r="BI13" s="55">
        <v>0</v>
      </c>
      <c r="BJ13" s="55">
        <v>0</v>
      </c>
      <c r="BK13" s="55">
        <v>0</v>
      </c>
      <c r="BL13" s="55">
        <v>0</v>
      </c>
      <c r="BM13" s="55">
        <v>0</v>
      </c>
      <c r="BN13" s="55">
        <v>0</v>
      </c>
      <c r="BO13" s="55">
        <v>0</v>
      </c>
      <c r="BP13" s="55">
        <v>0</v>
      </c>
      <c r="BQ13" s="55">
        <v>0</v>
      </c>
      <c r="BR13" s="55">
        <v>0</v>
      </c>
      <c r="BS13" s="55">
        <v>0</v>
      </c>
      <c r="BT13" s="55">
        <v>0</v>
      </c>
      <c r="BU13" s="55">
        <v>0</v>
      </c>
      <c r="BV13" s="55">
        <v>0</v>
      </c>
      <c r="BW13" s="55">
        <v>0</v>
      </c>
      <c r="BX13" s="55">
        <v>0</v>
      </c>
      <c r="BY13" s="55">
        <v>0</v>
      </c>
      <c r="BZ13" s="55">
        <v>0</v>
      </c>
      <c r="CA13" s="55">
        <v>0</v>
      </c>
      <c r="CB13" s="55">
        <v>0</v>
      </c>
      <c r="CC13" s="55">
        <v>0</v>
      </c>
      <c r="CD13" s="55">
        <v>0</v>
      </c>
      <c r="CE13" s="55">
        <v>0</v>
      </c>
      <c r="CF13" s="55">
        <v>0</v>
      </c>
      <c r="CG13" s="55">
        <v>0</v>
      </c>
      <c r="CH13" s="55">
        <v>0</v>
      </c>
      <c r="CI13" s="55">
        <v>0</v>
      </c>
      <c r="CJ13" s="55">
        <v>0</v>
      </c>
      <c r="CK13" s="55">
        <v>0</v>
      </c>
      <c r="CL13" s="55">
        <v>0</v>
      </c>
      <c r="CM13" s="55">
        <v>0</v>
      </c>
      <c r="CN13" s="55">
        <v>0</v>
      </c>
      <c r="CO13" s="55">
        <v>0</v>
      </c>
      <c r="CP13" s="55">
        <v>0</v>
      </c>
      <c r="CQ13" s="55">
        <v>0</v>
      </c>
      <c r="CR13" s="55">
        <v>0</v>
      </c>
      <c r="CS13" s="55">
        <v>0</v>
      </c>
      <c r="CT13" s="55">
        <v>0</v>
      </c>
      <c r="CU13" s="55">
        <v>0</v>
      </c>
      <c r="CV13" s="55">
        <v>0</v>
      </c>
      <c r="CW13" s="55">
        <v>0</v>
      </c>
      <c r="CX13" s="55">
        <v>0</v>
      </c>
      <c r="CY13" s="55">
        <v>0</v>
      </c>
      <c r="CZ13" s="55">
        <v>0</v>
      </c>
      <c r="DA13" s="55">
        <v>0</v>
      </c>
      <c r="DB13" s="55">
        <v>0</v>
      </c>
      <c r="DC13" s="55">
        <v>0</v>
      </c>
      <c r="DD13" s="55">
        <v>0</v>
      </c>
      <c r="DE13" s="55">
        <v>0</v>
      </c>
      <c r="DF13" s="55">
        <v>0</v>
      </c>
      <c r="DG13" s="55">
        <v>0</v>
      </c>
      <c r="DH13" s="55">
        <v>0</v>
      </c>
      <c r="DI13" s="55">
        <v>0</v>
      </c>
      <c r="DJ13" s="55">
        <v>0</v>
      </c>
      <c r="DK13" s="55">
        <v>0</v>
      </c>
      <c r="DL13" s="55">
        <v>0</v>
      </c>
      <c r="DM13" s="55">
        <v>0</v>
      </c>
      <c r="DN13" s="55">
        <v>0</v>
      </c>
      <c r="DO13" s="55">
        <v>0</v>
      </c>
      <c r="DP13" s="55">
        <v>0</v>
      </c>
      <c r="DQ13" s="55">
        <v>2</v>
      </c>
      <c r="DR13" s="55">
        <v>0</v>
      </c>
      <c r="DS13" s="55">
        <v>0</v>
      </c>
      <c r="DT13" s="55">
        <v>0</v>
      </c>
      <c r="DU13" s="55">
        <v>0</v>
      </c>
      <c r="DV13" s="55">
        <v>0</v>
      </c>
      <c r="DW13" s="55">
        <v>0</v>
      </c>
      <c r="DX13" s="55">
        <v>0</v>
      </c>
      <c r="DY13" s="55">
        <v>0</v>
      </c>
      <c r="DZ13" s="55">
        <v>0</v>
      </c>
      <c r="EA13" s="55">
        <v>0</v>
      </c>
      <c r="EB13" s="55">
        <v>0</v>
      </c>
      <c r="EC13" s="55">
        <v>0</v>
      </c>
      <c r="ED13" s="55">
        <v>0</v>
      </c>
      <c r="EE13" s="55">
        <v>0</v>
      </c>
      <c r="EF13" s="55">
        <v>0</v>
      </c>
      <c r="EG13" s="55">
        <v>0</v>
      </c>
      <c r="EH13" s="55">
        <v>0</v>
      </c>
      <c r="EI13" s="55">
        <v>0</v>
      </c>
      <c r="EJ13" s="55">
        <v>0</v>
      </c>
      <c r="EK13" s="55">
        <v>0</v>
      </c>
      <c r="EL13" s="55">
        <v>0</v>
      </c>
      <c r="EM13" s="55">
        <v>0</v>
      </c>
      <c r="EN13" s="55">
        <v>0</v>
      </c>
      <c r="EO13" s="55">
        <v>0</v>
      </c>
      <c r="EP13" s="55">
        <v>0</v>
      </c>
      <c r="EQ13" s="55">
        <v>0</v>
      </c>
      <c r="ER13" s="55">
        <v>0</v>
      </c>
      <c r="ES13" s="55">
        <v>0</v>
      </c>
      <c r="ET13" s="55">
        <v>0</v>
      </c>
      <c r="EU13" s="55">
        <v>0</v>
      </c>
      <c r="EV13" s="55">
        <v>0</v>
      </c>
      <c r="EW13" s="55">
        <v>0</v>
      </c>
      <c r="EX13" s="55">
        <v>0</v>
      </c>
      <c r="EY13" s="55">
        <v>1</v>
      </c>
    </row>
    <row r="14" spans="2:155" x14ac:dyDescent="0.5">
      <c r="B14" s="9" t="s">
        <v>444</v>
      </c>
      <c r="C14" s="55">
        <v>0</v>
      </c>
      <c r="D14" s="55">
        <v>0</v>
      </c>
      <c r="E14" s="55">
        <v>0</v>
      </c>
      <c r="F14" s="55">
        <v>0</v>
      </c>
      <c r="G14" s="55">
        <v>0</v>
      </c>
      <c r="H14" s="55">
        <v>0</v>
      </c>
      <c r="I14" s="55">
        <v>0</v>
      </c>
      <c r="J14" s="55">
        <v>0</v>
      </c>
      <c r="K14" s="55">
        <v>0</v>
      </c>
      <c r="L14" s="55">
        <v>0</v>
      </c>
      <c r="M14" s="55">
        <v>0</v>
      </c>
      <c r="N14" s="55">
        <v>0</v>
      </c>
      <c r="O14" s="55">
        <v>0</v>
      </c>
      <c r="P14" s="55">
        <v>1</v>
      </c>
      <c r="Q14" s="55">
        <v>0</v>
      </c>
      <c r="R14" s="55">
        <v>0</v>
      </c>
      <c r="S14" s="55">
        <v>0</v>
      </c>
      <c r="T14" s="55">
        <v>0</v>
      </c>
      <c r="U14" s="55">
        <v>0</v>
      </c>
      <c r="V14" s="55">
        <v>0</v>
      </c>
      <c r="W14" s="55">
        <v>0</v>
      </c>
      <c r="X14" s="55">
        <v>0</v>
      </c>
      <c r="Y14" s="55">
        <v>0</v>
      </c>
      <c r="Z14" s="55">
        <v>0</v>
      </c>
      <c r="AA14" s="55">
        <v>0</v>
      </c>
      <c r="AB14" s="55">
        <v>0</v>
      </c>
      <c r="AC14" s="55">
        <v>0</v>
      </c>
      <c r="AD14" s="55">
        <v>0</v>
      </c>
      <c r="AE14" s="55">
        <v>0</v>
      </c>
      <c r="AF14" s="55">
        <v>0</v>
      </c>
      <c r="AG14" s="55">
        <v>0</v>
      </c>
      <c r="AH14" s="55">
        <v>0</v>
      </c>
      <c r="AI14" s="55">
        <v>0</v>
      </c>
      <c r="AJ14" s="55">
        <v>0</v>
      </c>
      <c r="AK14" s="55">
        <v>0</v>
      </c>
      <c r="AL14" s="55">
        <v>0</v>
      </c>
      <c r="AM14" s="55">
        <v>0</v>
      </c>
      <c r="AN14" s="55">
        <v>0</v>
      </c>
      <c r="AO14" s="55">
        <v>0</v>
      </c>
      <c r="AP14" s="55">
        <v>0</v>
      </c>
      <c r="AQ14" s="55">
        <v>0</v>
      </c>
      <c r="AR14" s="55">
        <v>0</v>
      </c>
      <c r="AS14" s="55">
        <v>0</v>
      </c>
      <c r="AT14" s="55">
        <v>0</v>
      </c>
      <c r="AU14" s="55">
        <v>0</v>
      </c>
      <c r="AV14" s="55">
        <v>0</v>
      </c>
      <c r="AW14" s="55">
        <v>0</v>
      </c>
      <c r="AX14" s="55">
        <v>0</v>
      </c>
      <c r="AY14" s="55">
        <v>0</v>
      </c>
      <c r="AZ14" s="55">
        <v>0</v>
      </c>
      <c r="BA14" s="55">
        <v>0</v>
      </c>
      <c r="BB14" s="55">
        <v>0</v>
      </c>
      <c r="BC14" s="55">
        <v>0</v>
      </c>
      <c r="BD14" s="55">
        <v>0</v>
      </c>
      <c r="BE14" s="55">
        <v>0</v>
      </c>
      <c r="BF14" s="55">
        <v>0</v>
      </c>
      <c r="BG14" s="55">
        <v>0</v>
      </c>
      <c r="BH14" s="55">
        <v>0</v>
      </c>
      <c r="BI14" s="55">
        <v>0</v>
      </c>
      <c r="BJ14" s="55">
        <v>0</v>
      </c>
      <c r="BK14" s="55">
        <v>0</v>
      </c>
      <c r="BL14" s="55">
        <v>0</v>
      </c>
      <c r="BM14" s="55">
        <v>0</v>
      </c>
      <c r="BN14" s="55">
        <v>0</v>
      </c>
      <c r="BO14" s="55">
        <v>0</v>
      </c>
      <c r="BP14" s="55">
        <v>0</v>
      </c>
      <c r="BQ14" s="55">
        <v>0</v>
      </c>
      <c r="BR14" s="55">
        <v>0</v>
      </c>
      <c r="BS14" s="55">
        <v>0</v>
      </c>
      <c r="BT14" s="55">
        <v>0</v>
      </c>
      <c r="BU14" s="55">
        <v>0</v>
      </c>
      <c r="BV14" s="55">
        <v>0</v>
      </c>
      <c r="BW14" s="55">
        <v>0</v>
      </c>
      <c r="BX14" s="55">
        <v>0</v>
      </c>
      <c r="BY14" s="55">
        <v>0</v>
      </c>
      <c r="BZ14" s="55">
        <v>0</v>
      </c>
      <c r="CA14" s="55">
        <v>0</v>
      </c>
      <c r="CB14" s="55">
        <v>0</v>
      </c>
      <c r="CC14" s="55">
        <v>0</v>
      </c>
      <c r="CD14" s="55">
        <v>0</v>
      </c>
      <c r="CE14" s="55">
        <v>0</v>
      </c>
      <c r="CF14" s="55">
        <v>0</v>
      </c>
      <c r="CG14" s="55">
        <v>0</v>
      </c>
      <c r="CH14" s="55">
        <v>0</v>
      </c>
      <c r="CI14" s="55">
        <v>0</v>
      </c>
      <c r="CJ14" s="55">
        <v>0</v>
      </c>
      <c r="CK14" s="55">
        <v>0</v>
      </c>
      <c r="CL14" s="55">
        <v>0</v>
      </c>
      <c r="CM14" s="55">
        <v>0</v>
      </c>
      <c r="CN14" s="55">
        <v>0</v>
      </c>
      <c r="CO14" s="55">
        <v>0</v>
      </c>
      <c r="CP14" s="55">
        <v>0</v>
      </c>
      <c r="CQ14" s="55">
        <v>0</v>
      </c>
      <c r="CR14" s="55">
        <v>0</v>
      </c>
      <c r="CS14" s="55">
        <v>0</v>
      </c>
      <c r="CT14" s="55">
        <v>0</v>
      </c>
      <c r="CU14" s="55">
        <v>0</v>
      </c>
      <c r="CV14" s="55">
        <v>0</v>
      </c>
      <c r="CW14" s="55">
        <v>0</v>
      </c>
      <c r="CX14" s="55">
        <v>0</v>
      </c>
      <c r="CY14" s="55">
        <v>0</v>
      </c>
      <c r="CZ14" s="55">
        <v>0</v>
      </c>
      <c r="DA14" s="55">
        <v>0</v>
      </c>
      <c r="DB14" s="55">
        <v>0</v>
      </c>
      <c r="DC14" s="55">
        <v>0</v>
      </c>
      <c r="DD14" s="55">
        <v>0</v>
      </c>
      <c r="DE14" s="55">
        <v>0</v>
      </c>
      <c r="DF14" s="55">
        <v>0</v>
      </c>
      <c r="DG14" s="55">
        <v>0</v>
      </c>
      <c r="DH14" s="55">
        <v>0</v>
      </c>
      <c r="DI14" s="55">
        <v>0</v>
      </c>
      <c r="DJ14" s="55">
        <v>0</v>
      </c>
      <c r="DK14" s="55">
        <v>0</v>
      </c>
      <c r="DL14" s="55">
        <v>0</v>
      </c>
      <c r="DM14" s="55">
        <v>0</v>
      </c>
      <c r="DN14" s="55">
        <v>0</v>
      </c>
      <c r="DO14" s="55">
        <v>0</v>
      </c>
      <c r="DP14" s="55">
        <v>0</v>
      </c>
      <c r="DQ14" s="55">
        <v>2</v>
      </c>
      <c r="DR14" s="55">
        <v>0</v>
      </c>
      <c r="DS14" s="55">
        <v>0</v>
      </c>
      <c r="DT14" s="55">
        <v>0</v>
      </c>
      <c r="DU14" s="55">
        <v>0</v>
      </c>
      <c r="DV14" s="55">
        <v>0</v>
      </c>
      <c r="DW14" s="55">
        <v>0</v>
      </c>
      <c r="DX14" s="55">
        <v>0</v>
      </c>
      <c r="DY14" s="55">
        <v>0</v>
      </c>
      <c r="DZ14" s="55">
        <v>0</v>
      </c>
      <c r="EA14" s="55">
        <v>0</v>
      </c>
      <c r="EB14" s="55">
        <v>0</v>
      </c>
      <c r="EC14" s="55">
        <v>0</v>
      </c>
      <c r="ED14" s="55">
        <v>0</v>
      </c>
      <c r="EE14" s="55">
        <v>0</v>
      </c>
      <c r="EF14" s="55">
        <v>0</v>
      </c>
      <c r="EG14" s="55">
        <v>0</v>
      </c>
      <c r="EH14" s="55">
        <v>0</v>
      </c>
      <c r="EI14" s="55">
        <v>0</v>
      </c>
      <c r="EJ14" s="55">
        <v>0</v>
      </c>
      <c r="EK14" s="55">
        <v>0</v>
      </c>
      <c r="EL14" s="55">
        <v>0</v>
      </c>
      <c r="EM14" s="55">
        <v>0</v>
      </c>
      <c r="EN14" s="55">
        <v>0</v>
      </c>
      <c r="EO14" s="55">
        <v>0</v>
      </c>
      <c r="EP14" s="55">
        <v>0</v>
      </c>
      <c r="EQ14" s="55">
        <v>0</v>
      </c>
      <c r="ER14" s="55">
        <v>0</v>
      </c>
      <c r="ES14" s="55">
        <v>0</v>
      </c>
      <c r="ET14" s="55">
        <v>0</v>
      </c>
      <c r="EU14" s="55">
        <v>0</v>
      </c>
      <c r="EV14" s="55">
        <v>0</v>
      </c>
      <c r="EW14" s="55">
        <v>0</v>
      </c>
      <c r="EX14" s="55">
        <v>0</v>
      </c>
      <c r="EY14" s="55">
        <v>1</v>
      </c>
    </row>
    <row r="15" spans="2:155" x14ac:dyDescent="0.5">
      <c r="B15" s="9" t="s">
        <v>122</v>
      </c>
      <c r="C15" s="55">
        <v>0</v>
      </c>
      <c r="D15" s="55">
        <v>0</v>
      </c>
      <c r="E15" s="55">
        <v>0</v>
      </c>
      <c r="F15" s="55">
        <v>0</v>
      </c>
      <c r="G15" s="55">
        <v>0</v>
      </c>
      <c r="H15" s="55">
        <v>0</v>
      </c>
      <c r="I15" s="55">
        <v>0</v>
      </c>
      <c r="J15" s="55">
        <v>0</v>
      </c>
      <c r="K15" s="55">
        <v>0</v>
      </c>
      <c r="L15" s="55">
        <v>0</v>
      </c>
      <c r="M15" s="55">
        <v>0</v>
      </c>
      <c r="N15" s="55">
        <v>0</v>
      </c>
      <c r="O15" s="55">
        <v>0</v>
      </c>
      <c r="P15" s="55">
        <v>1</v>
      </c>
      <c r="Q15" s="55">
        <v>0</v>
      </c>
      <c r="R15" s="55">
        <v>0</v>
      </c>
      <c r="S15" s="55">
        <v>0</v>
      </c>
      <c r="T15" s="55">
        <v>0</v>
      </c>
      <c r="U15" s="55">
        <v>0</v>
      </c>
      <c r="V15" s="55">
        <v>0</v>
      </c>
      <c r="W15" s="55">
        <v>0</v>
      </c>
      <c r="X15" s="55">
        <v>0</v>
      </c>
      <c r="Y15" s="55">
        <v>0</v>
      </c>
      <c r="Z15" s="55">
        <v>0</v>
      </c>
      <c r="AA15" s="55">
        <v>0</v>
      </c>
      <c r="AB15" s="55">
        <v>0</v>
      </c>
      <c r="AC15" s="55">
        <v>0</v>
      </c>
      <c r="AD15" s="55">
        <v>0</v>
      </c>
      <c r="AE15" s="55">
        <v>0</v>
      </c>
      <c r="AF15" s="55">
        <v>0</v>
      </c>
      <c r="AG15" s="55">
        <v>0</v>
      </c>
      <c r="AH15" s="55">
        <v>0</v>
      </c>
      <c r="AI15" s="55">
        <v>0</v>
      </c>
      <c r="AJ15" s="55">
        <v>0</v>
      </c>
      <c r="AK15" s="55">
        <v>0</v>
      </c>
      <c r="AL15" s="55">
        <v>0</v>
      </c>
      <c r="AM15" s="55">
        <v>0</v>
      </c>
      <c r="AN15" s="55">
        <v>0</v>
      </c>
      <c r="AO15" s="55">
        <v>0</v>
      </c>
      <c r="AP15" s="55">
        <v>0</v>
      </c>
      <c r="AQ15" s="55">
        <v>0</v>
      </c>
      <c r="AR15" s="55">
        <v>0</v>
      </c>
      <c r="AS15" s="55">
        <v>0</v>
      </c>
      <c r="AT15" s="55">
        <v>0</v>
      </c>
      <c r="AU15" s="55">
        <v>0</v>
      </c>
      <c r="AV15" s="55">
        <v>0</v>
      </c>
      <c r="AW15" s="55">
        <v>0</v>
      </c>
      <c r="AX15" s="55">
        <v>0</v>
      </c>
      <c r="AY15" s="55">
        <v>0</v>
      </c>
      <c r="AZ15" s="55">
        <v>0</v>
      </c>
      <c r="BA15" s="55">
        <v>0</v>
      </c>
      <c r="BB15" s="55">
        <v>0</v>
      </c>
      <c r="BC15" s="55">
        <v>0</v>
      </c>
      <c r="BD15" s="55">
        <v>0</v>
      </c>
      <c r="BE15" s="55">
        <v>0</v>
      </c>
      <c r="BF15" s="55">
        <v>0</v>
      </c>
      <c r="BG15" s="55">
        <v>0</v>
      </c>
      <c r="BH15" s="55">
        <v>0</v>
      </c>
      <c r="BI15" s="55">
        <v>0</v>
      </c>
      <c r="BJ15" s="55">
        <v>0</v>
      </c>
      <c r="BK15" s="55">
        <v>0</v>
      </c>
      <c r="BL15" s="55">
        <v>0</v>
      </c>
      <c r="BM15" s="55">
        <v>0</v>
      </c>
      <c r="BN15" s="55">
        <v>0</v>
      </c>
      <c r="BO15" s="55">
        <v>0</v>
      </c>
      <c r="BP15" s="55">
        <v>0</v>
      </c>
      <c r="BQ15" s="55">
        <v>0</v>
      </c>
      <c r="BR15" s="55">
        <v>0</v>
      </c>
      <c r="BS15" s="55">
        <v>0</v>
      </c>
      <c r="BT15" s="55">
        <v>0</v>
      </c>
      <c r="BU15" s="55">
        <v>0</v>
      </c>
      <c r="BV15" s="55">
        <v>0</v>
      </c>
      <c r="BW15" s="55">
        <v>0</v>
      </c>
      <c r="BX15" s="55">
        <v>0</v>
      </c>
      <c r="BY15" s="55">
        <v>0</v>
      </c>
      <c r="BZ15" s="55">
        <v>0</v>
      </c>
      <c r="CA15" s="55">
        <v>0</v>
      </c>
      <c r="CB15" s="55">
        <v>0</v>
      </c>
      <c r="CC15" s="55">
        <v>0</v>
      </c>
      <c r="CD15" s="55">
        <v>0</v>
      </c>
      <c r="CE15" s="55">
        <v>0</v>
      </c>
      <c r="CF15" s="55">
        <v>0</v>
      </c>
      <c r="CG15" s="55">
        <v>0</v>
      </c>
      <c r="CH15" s="55">
        <v>0</v>
      </c>
      <c r="CI15" s="55">
        <v>0</v>
      </c>
      <c r="CJ15" s="55">
        <v>0</v>
      </c>
      <c r="CK15" s="55">
        <v>0</v>
      </c>
      <c r="CL15" s="55">
        <v>0</v>
      </c>
      <c r="CM15" s="55">
        <v>0</v>
      </c>
      <c r="CN15" s="55">
        <v>0</v>
      </c>
      <c r="CO15" s="55">
        <v>0</v>
      </c>
      <c r="CP15" s="55">
        <v>0</v>
      </c>
      <c r="CQ15" s="55">
        <v>0</v>
      </c>
      <c r="CR15" s="55">
        <v>0</v>
      </c>
      <c r="CS15" s="55">
        <v>0</v>
      </c>
      <c r="CT15" s="55">
        <v>0</v>
      </c>
      <c r="CU15" s="55">
        <v>0</v>
      </c>
      <c r="CV15" s="55">
        <v>0</v>
      </c>
      <c r="CW15" s="55">
        <v>0</v>
      </c>
      <c r="CX15" s="55">
        <v>0</v>
      </c>
      <c r="CY15" s="55">
        <v>0</v>
      </c>
      <c r="CZ15" s="55">
        <v>0</v>
      </c>
      <c r="DA15" s="55">
        <v>0</v>
      </c>
      <c r="DB15" s="55">
        <v>0</v>
      </c>
      <c r="DC15" s="55">
        <v>0</v>
      </c>
      <c r="DD15" s="55">
        <v>0</v>
      </c>
      <c r="DE15" s="55">
        <v>0</v>
      </c>
      <c r="DF15" s="55">
        <v>0</v>
      </c>
      <c r="DG15" s="55">
        <v>0</v>
      </c>
      <c r="DH15" s="55">
        <v>0</v>
      </c>
      <c r="DI15" s="55">
        <v>0</v>
      </c>
      <c r="DJ15" s="55">
        <v>0</v>
      </c>
      <c r="DK15" s="55">
        <v>0</v>
      </c>
      <c r="DL15" s="55">
        <v>0</v>
      </c>
      <c r="DM15" s="55">
        <v>0</v>
      </c>
      <c r="DN15" s="55">
        <v>0</v>
      </c>
      <c r="DO15" s="55">
        <v>0</v>
      </c>
      <c r="DP15" s="55">
        <v>0</v>
      </c>
      <c r="DQ15" s="55">
        <v>2</v>
      </c>
      <c r="DR15" s="55">
        <v>0</v>
      </c>
      <c r="DS15" s="55">
        <v>0</v>
      </c>
      <c r="DT15" s="55">
        <v>0</v>
      </c>
      <c r="DU15" s="55">
        <v>0</v>
      </c>
      <c r="DV15" s="55">
        <v>0</v>
      </c>
      <c r="DW15" s="55">
        <v>0</v>
      </c>
      <c r="DX15" s="55">
        <v>0</v>
      </c>
      <c r="DY15" s="55">
        <v>0</v>
      </c>
      <c r="DZ15" s="55">
        <v>0</v>
      </c>
      <c r="EA15" s="55">
        <v>0</v>
      </c>
      <c r="EB15" s="55">
        <v>0</v>
      </c>
      <c r="EC15" s="55">
        <v>0</v>
      </c>
      <c r="ED15" s="55">
        <v>0</v>
      </c>
      <c r="EE15" s="55">
        <v>0</v>
      </c>
      <c r="EF15" s="55">
        <v>0</v>
      </c>
      <c r="EG15" s="55">
        <v>0</v>
      </c>
      <c r="EH15" s="55">
        <v>0</v>
      </c>
      <c r="EI15" s="55">
        <v>0</v>
      </c>
      <c r="EJ15" s="55">
        <v>0</v>
      </c>
      <c r="EK15" s="55">
        <v>0</v>
      </c>
      <c r="EL15" s="55">
        <v>0</v>
      </c>
      <c r="EM15" s="55">
        <v>0</v>
      </c>
      <c r="EN15" s="55">
        <v>0</v>
      </c>
      <c r="EO15" s="55">
        <v>0</v>
      </c>
      <c r="EP15" s="55">
        <v>0</v>
      </c>
      <c r="EQ15" s="55">
        <v>0</v>
      </c>
      <c r="ER15" s="55">
        <v>0</v>
      </c>
      <c r="ES15" s="55">
        <v>0</v>
      </c>
      <c r="ET15" s="55">
        <v>0</v>
      </c>
      <c r="EU15" s="55">
        <v>0</v>
      </c>
      <c r="EV15" s="55">
        <v>0</v>
      </c>
      <c r="EW15" s="55">
        <v>0</v>
      </c>
      <c r="EX15" s="55">
        <v>0</v>
      </c>
      <c r="EY15" s="55">
        <v>1</v>
      </c>
    </row>
    <row r="16" spans="2:155" x14ac:dyDescent="0.5">
      <c r="B16" s="9" t="s">
        <v>447</v>
      </c>
      <c r="C16" s="55">
        <v>0</v>
      </c>
      <c r="D16" s="55">
        <v>0</v>
      </c>
      <c r="E16" s="55">
        <v>0</v>
      </c>
      <c r="F16" s="55">
        <v>0</v>
      </c>
      <c r="G16" s="55">
        <v>0</v>
      </c>
      <c r="H16" s="55">
        <v>0</v>
      </c>
      <c r="I16" s="55">
        <v>0</v>
      </c>
      <c r="J16" s="55">
        <v>0</v>
      </c>
      <c r="K16" s="55">
        <v>0</v>
      </c>
      <c r="L16" s="55">
        <v>0</v>
      </c>
      <c r="M16" s="55">
        <v>0</v>
      </c>
      <c r="N16" s="55">
        <v>0</v>
      </c>
      <c r="O16" s="55">
        <v>0</v>
      </c>
      <c r="P16" s="55">
        <v>1</v>
      </c>
      <c r="Q16" s="55">
        <v>0</v>
      </c>
      <c r="R16" s="55">
        <v>0</v>
      </c>
      <c r="S16" s="55">
        <v>0</v>
      </c>
      <c r="T16" s="55">
        <v>0</v>
      </c>
      <c r="U16" s="55">
        <v>0</v>
      </c>
      <c r="V16" s="55">
        <v>0</v>
      </c>
      <c r="W16" s="55">
        <v>0</v>
      </c>
      <c r="X16" s="55">
        <v>0</v>
      </c>
      <c r="Y16" s="55">
        <v>0</v>
      </c>
      <c r="Z16" s="55">
        <v>0</v>
      </c>
      <c r="AA16" s="55">
        <v>0</v>
      </c>
      <c r="AB16" s="55">
        <v>0</v>
      </c>
      <c r="AC16" s="55">
        <v>0</v>
      </c>
      <c r="AD16" s="55">
        <v>0</v>
      </c>
      <c r="AE16" s="55">
        <v>0</v>
      </c>
      <c r="AF16" s="55">
        <v>0</v>
      </c>
      <c r="AG16" s="55">
        <v>0</v>
      </c>
      <c r="AH16" s="55">
        <v>0</v>
      </c>
      <c r="AI16" s="55">
        <v>0</v>
      </c>
      <c r="AJ16" s="55">
        <v>0</v>
      </c>
      <c r="AK16" s="55">
        <v>0</v>
      </c>
      <c r="AL16" s="55">
        <v>0</v>
      </c>
      <c r="AM16" s="55">
        <v>0</v>
      </c>
      <c r="AN16" s="55">
        <v>0</v>
      </c>
      <c r="AO16" s="55">
        <v>0</v>
      </c>
      <c r="AP16" s="55">
        <v>0</v>
      </c>
      <c r="AQ16" s="55">
        <v>0</v>
      </c>
      <c r="AR16" s="55">
        <v>0</v>
      </c>
      <c r="AS16" s="55">
        <v>0</v>
      </c>
      <c r="AT16" s="55">
        <v>0</v>
      </c>
      <c r="AU16" s="55">
        <v>0</v>
      </c>
      <c r="AV16" s="55">
        <v>0</v>
      </c>
      <c r="AW16" s="55">
        <v>0</v>
      </c>
      <c r="AX16" s="55">
        <v>0</v>
      </c>
      <c r="AY16" s="55">
        <v>0</v>
      </c>
      <c r="AZ16" s="55">
        <v>0</v>
      </c>
      <c r="BA16" s="55">
        <v>0</v>
      </c>
      <c r="BB16" s="55">
        <v>0</v>
      </c>
      <c r="BC16" s="55">
        <v>0</v>
      </c>
      <c r="BD16" s="55">
        <v>0</v>
      </c>
      <c r="BE16" s="55">
        <v>0</v>
      </c>
      <c r="BF16" s="55">
        <v>0</v>
      </c>
      <c r="BG16" s="55">
        <v>0</v>
      </c>
      <c r="BH16" s="55">
        <v>0</v>
      </c>
      <c r="BI16" s="55">
        <v>0</v>
      </c>
      <c r="BJ16" s="55">
        <v>0</v>
      </c>
      <c r="BK16" s="55">
        <v>0</v>
      </c>
      <c r="BL16" s="55">
        <v>0</v>
      </c>
      <c r="BM16" s="55">
        <v>0</v>
      </c>
      <c r="BN16" s="55">
        <v>0</v>
      </c>
      <c r="BO16" s="55">
        <v>0</v>
      </c>
      <c r="BP16" s="55">
        <v>0</v>
      </c>
      <c r="BQ16" s="55">
        <v>0</v>
      </c>
      <c r="BR16" s="55">
        <v>0</v>
      </c>
      <c r="BS16" s="55">
        <v>0</v>
      </c>
      <c r="BT16" s="55">
        <v>0</v>
      </c>
      <c r="BU16" s="55">
        <v>0</v>
      </c>
      <c r="BV16" s="55">
        <v>0</v>
      </c>
      <c r="BW16" s="55">
        <v>0</v>
      </c>
      <c r="BX16" s="55">
        <v>0</v>
      </c>
      <c r="BY16" s="55">
        <v>0</v>
      </c>
      <c r="BZ16" s="55">
        <v>0</v>
      </c>
      <c r="CA16" s="55">
        <v>0</v>
      </c>
      <c r="CB16" s="55">
        <v>0</v>
      </c>
      <c r="CC16" s="55">
        <v>0</v>
      </c>
      <c r="CD16" s="55">
        <v>0</v>
      </c>
      <c r="CE16" s="55">
        <v>0</v>
      </c>
      <c r="CF16" s="55">
        <v>0</v>
      </c>
      <c r="CG16" s="55">
        <v>0</v>
      </c>
      <c r="CH16" s="55">
        <v>0</v>
      </c>
      <c r="CI16" s="55">
        <v>0</v>
      </c>
      <c r="CJ16" s="55">
        <v>0</v>
      </c>
      <c r="CK16" s="55">
        <v>0</v>
      </c>
      <c r="CL16" s="55">
        <v>0</v>
      </c>
      <c r="CM16" s="55">
        <v>0</v>
      </c>
      <c r="CN16" s="55">
        <v>0</v>
      </c>
      <c r="CO16" s="55">
        <v>0</v>
      </c>
      <c r="CP16" s="55">
        <v>0</v>
      </c>
      <c r="CQ16" s="55">
        <v>0</v>
      </c>
      <c r="CR16" s="55">
        <v>0</v>
      </c>
      <c r="CS16" s="55">
        <v>0</v>
      </c>
      <c r="CT16" s="55">
        <v>0</v>
      </c>
      <c r="CU16" s="55">
        <v>0</v>
      </c>
      <c r="CV16" s="55">
        <v>0</v>
      </c>
      <c r="CW16" s="55">
        <v>0</v>
      </c>
      <c r="CX16" s="55">
        <v>0</v>
      </c>
      <c r="CY16" s="55">
        <v>0</v>
      </c>
      <c r="CZ16" s="55">
        <v>0</v>
      </c>
      <c r="DA16" s="55">
        <v>0</v>
      </c>
      <c r="DB16" s="55">
        <v>0</v>
      </c>
      <c r="DC16" s="55">
        <v>0</v>
      </c>
      <c r="DD16" s="55">
        <v>0</v>
      </c>
      <c r="DE16" s="55">
        <v>0</v>
      </c>
      <c r="DF16" s="55">
        <v>0</v>
      </c>
      <c r="DG16" s="55">
        <v>0</v>
      </c>
      <c r="DH16" s="55">
        <v>0</v>
      </c>
      <c r="DI16" s="55">
        <v>0</v>
      </c>
      <c r="DJ16" s="55">
        <v>0</v>
      </c>
      <c r="DK16" s="55">
        <v>0</v>
      </c>
      <c r="DL16" s="55">
        <v>0</v>
      </c>
      <c r="DM16" s="55">
        <v>0</v>
      </c>
      <c r="DN16" s="55">
        <v>0</v>
      </c>
      <c r="DO16" s="55">
        <v>0</v>
      </c>
      <c r="DP16" s="55">
        <v>0</v>
      </c>
      <c r="DQ16" s="55">
        <v>2</v>
      </c>
      <c r="DR16" s="55">
        <v>0</v>
      </c>
      <c r="DS16" s="55">
        <v>0</v>
      </c>
      <c r="DT16" s="55">
        <v>0</v>
      </c>
      <c r="DU16" s="55">
        <v>0</v>
      </c>
      <c r="DV16" s="55">
        <v>0</v>
      </c>
      <c r="DW16" s="55">
        <v>0</v>
      </c>
      <c r="DX16" s="55">
        <v>0</v>
      </c>
      <c r="DY16" s="55">
        <v>0</v>
      </c>
      <c r="DZ16" s="55">
        <v>0</v>
      </c>
      <c r="EA16" s="55">
        <v>0</v>
      </c>
      <c r="EB16" s="55">
        <v>0</v>
      </c>
      <c r="EC16" s="55">
        <v>0</v>
      </c>
      <c r="ED16" s="55">
        <v>0</v>
      </c>
      <c r="EE16" s="55">
        <v>0</v>
      </c>
      <c r="EF16" s="55">
        <v>0</v>
      </c>
      <c r="EG16" s="55">
        <v>0</v>
      </c>
      <c r="EH16" s="55">
        <v>0</v>
      </c>
      <c r="EI16" s="55">
        <v>0</v>
      </c>
      <c r="EJ16" s="55">
        <v>0</v>
      </c>
      <c r="EK16" s="55">
        <v>0</v>
      </c>
      <c r="EL16" s="55">
        <v>0</v>
      </c>
      <c r="EM16" s="55">
        <v>0</v>
      </c>
      <c r="EN16" s="55">
        <v>0</v>
      </c>
      <c r="EO16" s="55">
        <v>0</v>
      </c>
      <c r="EP16" s="55">
        <v>0</v>
      </c>
      <c r="EQ16" s="55">
        <v>0</v>
      </c>
      <c r="ER16" s="55">
        <v>0</v>
      </c>
      <c r="ES16" s="55">
        <v>0</v>
      </c>
      <c r="ET16" s="55">
        <v>0</v>
      </c>
      <c r="EU16" s="55">
        <v>0</v>
      </c>
      <c r="EV16" s="55">
        <v>0</v>
      </c>
      <c r="EW16" s="55">
        <v>0</v>
      </c>
      <c r="EX16" s="55">
        <v>0</v>
      </c>
      <c r="EY16" s="55">
        <v>1</v>
      </c>
    </row>
    <row r="17" spans="2:155" x14ac:dyDescent="0.5">
      <c r="B17" s="9" t="s">
        <v>135</v>
      </c>
      <c r="C17" s="55">
        <v>0</v>
      </c>
      <c r="D17" s="55">
        <v>0</v>
      </c>
      <c r="E17" s="55">
        <v>0</v>
      </c>
      <c r="F17" s="55">
        <v>0</v>
      </c>
      <c r="G17" s="55">
        <v>0</v>
      </c>
      <c r="H17" s="55">
        <v>0</v>
      </c>
      <c r="I17" s="55">
        <v>0</v>
      </c>
      <c r="J17" s="55">
        <v>0</v>
      </c>
      <c r="K17" s="55">
        <v>0</v>
      </c>
      <c r="L17" s="55">
        <v>0</v>
      </c>
      <c r="M17" s="55">
        <v>0</v>
      </c>
      <c r="N17" s="55">
        <v>0</v>
      </c>
      <c r="O17" s="55">
        <v>0</v>
      </c>
      <c r="P17" s="55">
        <v>1</v>
      </c>
      <c r="Q17" s="55">
        <v>0</v>
      </c>
      <c r="R17" s="55">
        <v>0</v>
      </c>
      <c r="S17" s="55">
        <v>0</v>
      </c>
      <c r="T17" s="55">
        <v>0</v>
      </c>
      <c r="U17" s="55">
        <v>0</v>
      </c>
      <c r="V17" s="55">
        <v>0</v>
      </c>
      <c r="W17" s="55">
        <v>0</v>
      </c>
      <c r="X17" s="55">
        <v>0</v>
      </c>
      <c r="Y17" s="55">
        <v>0</v>
      </c>
      <c r="Z17" s="55">
        <v>0</v>
      </c>
      <c r="AA17" s="55">
        <v>0</v>
      </c>
      <c r="AB17" s="55">
        <v>0</v>
      </c>
      <c r="AC17" s="55">
        <v>0</v>
      </c>
      <c r="AD17" s="55">
        <v>0</v>
      </c>
      <c r="AE17" s="55">
        <v>0</v>
      </c>
      <c r="AF17" s="55">
        <v>0</v>
      </c>
      <c r="AG17" s="55">
        <v>0</v>
      </c>
      <c r="AH17" s="55">
        <v>0</v>
      </c>
      <c r="AI17" s="55">
        <v>0</v>
      </c>
      <c r="AJ17" s="55">
        <v>0</v>
      </c>
      <c r="AK17" s="55">
        <v>0</v>
      </c>
      <c r="AL17" s="55">
        <v>0</v>
      </c>
      <c r="AM17" s="55">
        <v>0</v>
      </c>
      <c r="AN17" s="55">
        <v>0</v>
      </c>
      <c r="AO17" s="55">
        <v>0</v>
      </c>
      <c r="AP17" s="55">
        <v>0</v>
      </c>
      <c r="AQ17" s="55">
        <v>0</v>
      </c>
      <c r="AR17" s="55">
        <v>0</v>
      </c>
      <c r="AS17" s="55">
        <v>0</v>
      </c>
      <c r="AT17" s="55">
        <v>0</v>
      </c>
      <c r="AU17" s="55">
        <v>0</v>
      </c>
      <c r="AV17" s="55">
        <v>0</v>
      </c>
      <c r="AW17" s="55">
        <v>0</v>
      </c>
      <c r="AX17" s="55">
        <v>0</v>
      </c>
      <c r="AY17" s="55">
        <v>0</v>
      </c>
      <c r="AZ17" s="55">
        <v>0</v>
      </c>
      <c r="BA17" s="55">
        <v>0</v>
      </c>
      <c r="BB17" s="55">
        <v>0</v>
      </c>
      <c r="BC17" s="55">
        <v>0</v>
      </c>
      <c r="BD17" s="55">
        <v>0</v>
      </c>
      <c r="BE17" s="55">
        <v>0</v>
      </c>
      <c r="BF17" s="55">
        <v>0</v>
      </c>
      <c r="BG17" s="55">
        <v>0</v>
      </c>
      <c r="BH17" s="55">
        <v>0</v>
      </c>
      <c r="BI17" s="55">
        <v>0</v>
      </c>
      <c r="BJ17" s="55">
        <v>0</v>
      </c>
      <c r="BK17" s="55">
        <v>0</v>
      </c>
      <c r="BL17" s="55">
        <v>0</v>
      </c>
      <c r="BM17" s="55">
        <v>0</v>
      </c>
      <c r="BN17" s="55">
        <v>0</v>
      </c>
      <c r="BO17" s="55">
        <v>0</v>
      </c>
      <c r="BP17" s="55">
        <v>0</v>
      </c>
      <c r="BQ17" s="55">
        <v>0</v>
      </c>
      <c r="BR17" s="55">
        <v>0</v>
      </c>
      <c r="BS17" s="55">
        <v>0</v>
      </c>
      <c r="BT17" s="55">
        <v>0</v>
      </c>
      <c r="BU17" s="55">
        <v>0</v>
      </c>
      <c r="BV17" s="55">
        <v>0</v>
      </c>
      <c r="BW17" s="55">
        <v>0</v>
      </c>
      <c r="BX17" s="55">
        <v>0</v>
      </c>
      <c r="BY17" s="55">
        <v>0</v>
      </c>
      <c r="BZ17" s="55">
        <v>0</v>
      </c>
      <c r="CA17" s="55">
        <v>0</v>
      </c>
      <c r="CB17" s="55">
        <v>0</v>
      </c>
      <c r="CC17" s="55">
        <v>0</v>
      </c>
      <c r="CD17" s="55">
        <v>0</v>
      </c>
      <c r="CE17" s="55">
        <v>0</v>
      </c>
      <c r="CF17" s="55">
        <v>0</v>
      </c>
      <c r="CG17" s="55">
        <v>0</v>
      </c>
      <c r="CH17" s="55">
        <v>0</v>
      </c>
      <c r="CI17" s="55">
        <v>0</v>
      </c>
      <c r="CJ17" s="55">
        <v>0</v>
      </c>
      <c r="CK17" s="55">
        <v>0</v>
      </c>
      <c r="CL17" s="55">
        <v>0</v>
      </c>
      <c r="CM17" s="55">
        <v>0</v>
      </c>
      <c r="CN17" s="55">
        <v>0</v>
      </c>
      <c r="CO17" s="55">
        <v>0</v>
      </c>
      <c r="CP17" s="55">
        <v>0</v>
      </c>
      <c r="CQ17" s="55">
        <v>0</v>
      </c>
      <c r="CR17" s="55">
        <v>0</v>
      </c>
      <c r="CS17" s="55">
        <v>0</v>
      </c>
      <c r="CT17" s="55">
        <v>0</v>
      </c>
      <c r="CU17" s="55">
        <v>0</v>
      </c>
      <c r="CV17" s="55">
        <v>0</v>
      </c>
      <c r="CW17" s="55">
        <v>0</v>
      </c>
      <c r="CX17" s="55">
        <v>0</v>
      </c>
      <c r="CY17" s="55">
        <v>0</v>
      </c>
      <c r="CZ17" s="55">
        <v>0</v>
      </c>
      <c r="DA17" s="55">
        <v>0</v>
      </c>
      <c r="DB17" s="55">
        <v>0</v>
      </c>
      <c r="DC17" s="55">
        <v>0</v>
      </c>
      <c r="DD17" s="55">
        <v>0</v>
      </c>
      <c r="DE17" s="55">
        <v>0</v>
      </c>
      <c r="DF17" s="55">
        <v>0</v>
      </c>
      <c r="DG17" s="55">
        <v>0</v>
      </c>
      <c r="DH17" s="55">
        <v>0</v>
      </c>
      <c r="DI17" s="55">
        <v>0</v>
      </c>
      <c r="DJ17" s="55">
        <v>0</v>
      </c>
      <c r="DK17" s="55">
        <v>0</v>
      </c>
      <c r="DL17" s="55">
        <v>0</v>
      </c>
      <c r="DM17" s="55">
        <v>0</v>
      </c>
      <c r="DN17" s="55">
        <v>0</v>
      </c>
      <c r="DO17" s="55">
        <v>0</v>
      </c>
      <c r="DP17" s="55">
        <v>0</v>
      </c>
      <c r="DQ17" s="55">
        <v>2</v>
      </c>
      <c r="DR17" s="55">
        <v>0</v>
      </c>
      <c r="DS17" s="55">
        <v>0</v>
      </c>
      <c r="DT17" s="55">
        <v>0</v>
      </c>
      <c r="DU17" s="55">
        <v>0</v>
      </c>
      <c r="DV17" s="55">
        <v>0</v>
      </c>
      <c r="DW17" s="55">
        <v>0</v>
      </c>
      <c r="DX17" s="55">
        <v>0</v>
      </c>
      <c r="DY17" s="55">
        <v>0</v>
      </c>
      <c r="DZ17" s="55">
        <v>0</v>
      </c>
      <c r="EA17" s="55">
        <v>0</v>
      </c>
      <c r="EB17" s="55">
        <v>0</v>
      </c>
      <c r="EC17" s="55">
        <v>0</v>
      </c>
      <c r="ED17" s="55">
        <v>0</v>
      </c>
      <c r="EE17" s="55">
        <v>0</v>
      </c>
      <c r="EF17" s="55">
        <v>0</v>
      </c>
      <c r="EG17" s="55">
        <v>0</v>
      </c>
      <c r="EH17" s="55">
        <v>0</v>
      </c>
      <c r="EI17" s="55">
        <v>0</v>
      </c>
      <c r="EJ17" s="55">
        <v>0</v>
      </c>
      <c r="EK17" s="55">
        <v>0</v>
      </c>
      <c r="EL17" s="55">
        <v>0</v>
      </c>
      <c r="EM17" s="55">
        <v>0</v>
      </c>
      <c r="EN17" s="55">
        <v>0</v>
      </c>
      <c r="EO17" s="55">
        <v>0</v>
      </c>
      <c r="EP17" s="55">
        <v>0</v>
      </c>
      <c r="EQ17" s="55">
        <v>0</v>
      </c>
      <c r="ER17" s="55">
        <v>0</v>
      </c>
      <c r="ES17" s="55">
        <v>0</v>
      </c>
      <c r="ET17" s="55">
        <v>0</v>
      </c>
      <c r="EU17" s="55">
        <v>0</v>
      </c>
      <c r="EV17" s="55">
        <v>0</v>
      </c>
      <c r="EW17" s="55">
        <v>0</v>
      </c>
      <c r="EX17" s="55">
        <v>0</v>
      </c>
      <c r="EY17" s="55">
        <v>1</v>
      </c>
    </row>
    <row r="18" spans="2:155" x14ac:dyDescent="0.5">
      <c r="B18" s="9" t="s">
        <v>119</v>
      </c>
      <c r="C18" s="55">
        <v>0</v>
      </c>
      <c r="D18" s="55">
        <v>0</v>
      </c>
      <c r="E18" s="55">
        <v>0</v>
      </c>
      <c r="F18" s="55">
        <v>0</v>
      </c>
      <c r="G18" s="55">
        <v>0</v>
      </c>
      <c r="H18" s="55">
        <v>0</v>
      </c>
      <c r="I18" s="55">
        <v>0</v>
      </c>
      <c r="J18" s="55">
        <v>0</v>
      </c>
      <c r="K18" s="55">
        <v>0</v>
      </c>
      <c r="L18" s="55">
        <v>0</v>
      </c>
      <c r="M18" s="55">
        <v>0</v>
      </c>
      <c r="N18" s="55">
        <v>0</v>
      </c>
      <c r="O18" s="55">
        <v>0</v>
      </c>
      <c r="P18" s="55">
        <v>1</v>
      </c>
      <c r="Q18" s="55">
        <v>0</v>
      </c>
      <c r="R18" s="55">
        <v>0</v>
      </c>
      <c r="S18" s="55">
        <v>0</v>
      </c>
      <c r="T18" s="55">
        <v>0</v>
      </c>
      <c r="U18" s="55">
        <v>0</v>
      </c>
      <c r="V18" s="55">
        <v>0</v>
      </c>
      <c r="W18" s="55">
        <v>0</v>
      </c>
      <c r="X18" s="55">
        <v>0</v>
      </c>
      <c r="Y18" s="55">
        <v>0</v>
      </c>
      <c r="Z18" s="55">
        <v>0</v>
      </c>
      <c r="AA18" s="55">
        <v>0</v>
      </c>
      <c r="AB18" s="55">
        <v>0</v>
      </c>
      <c r="AC18" s="55">
        <v>0</v>
      </c>
      <c r="AD18" s="55">
        <v>0</v>
      </c>
      <c r="AE18" s="55">
        <v>0</v>
      </c>
      <c r="AF18" s="55">
        <v>0</v>
      </c>
      <c r="AG18" s="55">
        <v>0</v>
      </c>
      <c r="AH18" s="55">
        <v>0</v>
      </c>
      <c r="AI18" s="55">
        <v>0</v>
      </c>
      <c r="AJ18" s="55">
        <v>0</v>
      </c>
      <c r="AK18" s="55">
        <v>0</v>
      </c>
      <c r="AL18" s="55">
        <v>0</v>
      </c>
      <c r="AM18" s="55">
        <v>0</v>
      </c>
      <c r="AN18" s="55">
        <v>0</v>
      </c>
      <c r="AO18" s="55">
        <v>0</v>
      </c>
      <c r="AP18" s="55">
        <v>0</v>
      </c>
      <c r="AQ18" s="55">
        <v>0</v>
      </c>
      <c r="AR18" s="55">
        <v>0</v>
      </c>
      <c r="AS18" s="55">
        <v>0</v>
      </c>
      <c r="AT18" s="55">
        <v>0</v>
      </c>
      <c r="AU18" s="55">
        <v>0</v>
      </c>
      <c r="AV18" s="55">
        <v>0</v>
      </c>
      <c r="AW18" s="55">
        <v>0</v>
      </c>
      <c r="AX18" s="55">
        <v>0</v>
      </c>
      <c r="AY18" s="55">
        <v>0</v>
      </c>
      <c r="AZ18" s="55">
        <v>0</v>
      </c>
      <c r="BA18" s="55">
        <v>0</v>
      </c>
      <c r="BB18" s="55">
        <v>0</v>
      </c>
      <c r="BC18" s="55">
        <v>0</v>
      </c>
      <c r="BD18" s="55">
        <v>0</v>
      </c>
      <c r="BE18" s="55">
        <v>0</v>
      </c>
      <c r="BF18" s="55">
        <v>0</v>
      </c>
      <c r="BG18" s="55">
        <v>0</v>
      </c>
      <c r="BH18" s="55">
        <v>0</v>
      </c>
      <c r="BI18" s="55">
        <v>0</v>
      </c>
      <c r="BJ18" s="55">
        <v>0</v>
      </c>
      <c r="BK18" s="55">
        <v>0</v>
      </c>
      <c r="BL18" s="55">
        <v>0</v>
      </c>
      <c r="BM18" s="55">
        <v>0</v>
      </c>
      <c r="BN18" s="55">
        <v>0</v>
      </c>
      <c r="BO18" s="55">
        <v>0</v>
      </c>
      <c r="BP18" s="55">
        <v>0</v>
      </c>
      <c r="BQ18" s="55">
        <v>0</v>
      </c>
      <c r="BR18" s="55">
        <v>0</v>
      </c>
      <c r="BS18" s="55">
        <v>0</v>
      </c>
      <c r="BT18" s="55">
        <v>0</v>
      </c>
      <c r="BU18" s="55">
        <v>0</v>
      </c>
      <c r="BV18" s="55">
        <v>0</v>
      </c>
      <c r="BW18" s="55">
        <v>0</v>
      </c>
      <c r="BX18" s="55">
        <v>0</v>
      </c>
      <c r="BY18" s="55">
        <v>0</v>
      </c>
      <c r="BZ18" s="55">
        <v>0</v>
      </c>
      <c r="CA18" s="55">
        <v>0</v>
      </c>
      <c r="CB18" s="55">
        <v>0</v>
      </c>
      <c r="CC18" s="55">
        <v>0</v>
      </c>
      <c r="CD18" s="55">
        <v>0</v>
      </c>
      <c r="CE18" s="55">
        <v>0</v>
      </c>
      <c r="CF18" s="55">
        <v>0</v>
      </c>
      <c r="CG18" s="55">
        <v>0</v>
      </c>
      <c r="CH18" s="55">
        <v>0</v>
      </c>
      <c r="CI18" s="55">
        <v>0</v>
      </c>
      <c r="CJ18" s="55">
        <v>0</v>
      </c>
      <c r="CK18" s="55">
        <v>0</v>
      </c>
      <c r="CL18" s="55">
        <v>0</v>
      </c>
      <c r="CM18" s="55">
        <v>0</v>
      </c>
      <c r="CN18" s="55">
        <v>0</v>
      </c>
      <c r="CO18" s="55">
        <v>0</v>
      </c>
      <c r="CP18" s="55">
        <v>0</v>
      </c>
      <c r="CQ18" s="55">
        <v>0</v>
      </c>
      <c r="CR18" s="55">
        <v>0</v>
      </c>
      <c r="CS18" s="55">
        <v>0</v>
      </c>
      <c r="CT18" s="55">
        <v>0</v>
      </c>
      <c r="CU18" s="55">
        <v>0</v>
      </c>
      <c r="CV18" s="55">
        <v>0</v>
      </c>
      <c r="CW18" s="55">
        <v>0</v>
      </c>
      <c r="CX18" s="55">
        <v>0</v>
      </c>
      <c r="CY18" s="55">
        <v>0</v>
      </c>
      <c r="CZ18" s="55">
        <v>0</v>
      </c>
      <c r="DA18" s="55">
        <v>0</v>
      </c>
      <c r="DB18" s="55">
        <v>0</v>
      </c>
      <c r="DC18" s="55">
        <v>0</v>
      </c>
      <c r="DD18" s="55">
        <v>0</v>
      </c>
      <c r="DE18" s="55">
        <v>0</v>
      </c>
      <c r="DF18" s="55">
        <v>0</v>
      </c>
      <c r="DG18" s="55">
        <v>0</v>
      </c>
      <c r="DH18" s="55">
        <v>0</v>
      </c>
      <c r="DI18" s="55">
        <v>0</v>
      </c>
      <c r="DJ18" s="55">
        <v>0</v>
      </c>
      <c r="DK18" s="55">
        <v>0</v>
      </c>
      <c r="DL18" s="55">
        <v>0</v>
      </c>
      <c r="DM18" s="55">
        <v>0</v>
      </c>
      <c r="DN18" s="55">
        <v>0</v>
      </c>
      <c r="DO18" s="55">
        <v>0</v>
      </c>
      <c r="DP18" s="55">
        <v>0</v>
      </c>
      <c r="DQ18" s="55">
        <v>2</v>
      </c>
      <c r="DR18" s="55">
        <v>0</v>
      </c>
      <c r="DS18" s="55">
        <v>0</v>
      </c>
      <c r="DT18" s="55">
        <v>0</v>
      </c>
      <c r="DU18" s="55">
        <v>0</v>
      </c>
      <c r="DV18" s="55">
        <v>0</v>
      </c>
      <c r="DW18" s="55">
        <v>0</v>
      </c>
      <c r="DX18" s="55">
        <v>0</v>
      </c>
      <c r="DY18" s="55">
        <v>0</v>
      </c>
      <c r="DZ18" s="55">
        <v>0</v>
      </c>
      <c r="EA18" s="55">
        <v>0</v>
      </c>
      <c r="EB18" s="55">
        <v>0</v>
      </c>
      <c r="EC18" s="55">
        <v>0</v>
      </c>
      <c r="ED18" s="55">
        <v>0</v>
      </c>
      <c r="EE18" s="55">
        <v>0</v>
      </c>
      <c r="EF18" s="55">
        <v>0</v>
      </c>
      <c r="EG18" s="55">
        <v>0</v>
      </c>
      <c r="EH18" s="55">
        <v>0</v>
      </c>
      <c r="EI18" s="55">
        <v>0</v>
      </c>
      <c r="EJ18" s="55">
        <v>0</v>
      </c>
      <c r="EK18" s="55">
        <v>0</v>
      </c>
      <c r="EL18" s="55">
        <v>0</v>
      </c>
      <c r="EM18" s="55">
        <v>0</v>
      </c>
      <c r="EN18" s="55">
        <v>0</v>
      </c>
      <c r="EO18" s="55">
        <v>0</v>
      </c>
      <c r="EP18" s="55">
        <v>0</v>
      </c>
      <c r="EQ18" s="55">
        <v>0</v>
      </c>
      <c r="ER18" s="55">
        <v>0</v>
      </c>
      <c r="ES18" s="55">
        <v>0</v>
      </c>
      <c r="ET18" s="55">
        <v>0</v>
      </c>
      <c r="EU18" s="55">
        <v>0</v>
      </c>
      <c r="EV18" s="55">
        <v>0</v>
      </c>
      <c r="EW18" s="55">
        <v>0</v>
      </c>
      <c r="EX18" s="55">
        <v>0</v>
      </c>
      <c r="EY18" s="55">
        <v>1</v>
      </c>
    </row>
    <row r="19" spans="2:155" x14ac:dyDescent="0.5">
      <c r="B19" s="9" t="s">
        <v>133</v>
      </c>
      <c r="C19" s="55">
        <v>0</v>
      </c>
      <c r="D19" s="55">
        <v>0</v>
      </c>
      <c r="E19" s="55">
        <v>0</v>
      </c>
      <c r="F19" s="55">
        <v>0</v>
      </c>
      <c r="G19" s="55">
        <v>0</v>
      </c>
      <c r="H19" s="55">
        <v>0</v>
      </c>
      <c r="I19" s="55">
        <v>0</v>
      </c>
      <c r="J19" s="55">
        <v>0</v>
      </c>
      <c r="K19" s="55">
        <v>0</v>
      </c>
      <c r="L19" s="55">
        <v>0</v>
      </c>
      <c r="M19" s="55">
        <v>0</v>
      </c>
      <c r="N19" s="55">
        <v>0</v>
      </c>
      <c r="O19" s="55">
        <v>0</v>
      </c>
      <c r="P19" s="55">
        <v>1</v>
      </c>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v>0</v>
      </c>
      <c r="AK19" s="55">
        <v>0</v>
      </c>
      <c r="AL19" s="55">
        <v>0</v>
      </c>
      <c r="AM19" s="55">
        <v>0</v>
      </c>
      <c r="AN19" s="55">
        <v>0</v>
      </c>
      <c r="AO19" s="55">
        <v>0</v>
      </c>
      <c r="AP19" s="55">
        <v>0</v>
      </c>
      <c r="AQ19" s="55">
        <v>0</v>
      </c>
      <c r="AR19" s="55">
        <v>0</v>
      </c>
      <c r="AS19" s="55">
        <v>0</v>
      </c>
      <c r="AT19" s="55">
        <v>0</v>
      </c>
      <c r="AU19" s="55">
        <v>0</v>
      </c>
      <c r="AV19" s="55">
        <v>0</v>
      </c>
      <c r="AW19" s="55">
        <v>0</v>
      </c>
      <c r="AX19" s="55">
        <v>0</v>
      </c>
      <c r="AY19" s="55">
        <v>0</v>
      </c>
      <c r="AZ19" s="55">
        <v>0</v>
      </c>
      <c r="BA19" s="55">
        <v>0</v>
      </c>
      <c r="BB19" s="55">
        <v>0</v>
      </c>
      <c r="BC19" s="55">
        <v>0</v>
      </c>
      <c r="BD19" s="55">
        <v>0</v>
      </c>
      <c r="BE19" s="55">
        <v>0</v>
      </c>
      <c r="BF19" s="55">
        <v>0</v>
      </c>
      <c r="BG19" s="55">
        <v>0</v>
      </c>
      <c r="BH19" s="55">
        <v>0</v>
      </c>
      <c r="BI19" s="55">
        <v>0</v>
      </c>
      <c r="BJ19" s="55">
        <v>0</v>
      </c>
      <c r="BK19" s="55">
        <v>0</v>
      </c>
      <c r="BL19" s="55">
        <v>0</v>
      </c>
      <c r="BM19" s="55">
        <v>0</v>
      </c>
      <c r="BN19" s="55">
        <v>0</v>
      </c>
      <c r="BO19" s="55">
        <v>0</v>
      </c>
      <c r="BP19" s="55">
        <v>0</v>
      </c>
      <c r="BQ19" s="55">
        <v>0</v>
      </c>
      <c r="BR19" s="55">
        <v>0</v>
      </c>
      <c r="BS19" s="55">
        <v>0</v>
      </c>
      <c r="BT19" s="55">
        <v>0</v>
      </c>
      <c r="BU19" s="55">
        <v>0</v>
      </c>
      <c r="BV19" s="55">
        <v>0</v>
      </c>
      <c r="BW19" s="55">
        <v>0</v>
      </c>
      <c r="BX19" s="55">
        <v>0</v>
      </c>
      <c r="BY19" s="55">
        <v>0</v>
      </c>
      <c r="BZ19" s="55">
        <v>0</v>
      </c>
      <c r="CA19" s="55">
        <v>0</v>
      </c>
      <c r="CB19" s="55">
        <v>0</v>
      </c>
      <c r="CC19" s="55">
        <v>0</v>
      </c>
      <c r="CD19" s="55">
        <v>0</v>
      </c>
      <c r="CE19" s="55">
        <v>0</v>
      </c>
      <c r="CF19" s="55">
        <v>0</v>
      </c>
      <c r="CG19" s="55">
        <v>0</v>
      </c>
      <c r="CH19" s="55">
        <v>0</v>
      </c>
      <c r="CI19" s="55">
        <v>0</v>
      </c>
      <c r="CJ19" s="55">
        <v>0</v>
      </c>
      <c r="CK19" s="55">
        <v>0</v>
      </c>
      <c r="CL19" s="55">
        <v>0</v>
      </c>
      <c r="CM19" s="55">
        <v>0</v>
      </c>
      <c r="CN19" s="55">
        <v>0</v>
      </c>
      <c r="CO19" s="55">
        <v>0</v>
      </c>
      <c r="CP19" s="55">
        <v>0</v>
      </c>
      <c r="CQ19" s="55">
        <v>0</v>
      </c>
      <c r="CR19" s="55">
        <v>0</v>
      </c>
      <c r="CS19" s="55">
        <v>0</v>
      </c>
      <c r="CT19" s="55">
        <v>0</v>
      </c>
      <c r="CU19" s="55">
        <v>0</v>
      </c>
      <c r="CV19" s="55">
        <v>0</v>
      </c>
      <c r="CW19" s="55">
        <v>0</v>
      </c>
      <c r="CX19" s="55">
        <v>0</v>
      </c>
      <c r="CY19" s="55">
        <v>0</v>
      </c>
      <c r="CZ19" s="55">
        <v>0</v>
      </c>
      <c r="DA19" s="55">
        <v>0</v>
      </c>
      <c r="DB19" s="55">
        <v>0</v>
      </c>
      <c r="DC19" s="55">
        <v>0</v>
      </c>
      <c r="DD19" s="55">
        <v>0</v>
      </c>
      <c r="DE19" s="55">
        <v>0</v>
      </c>
      <c r="DF19" s="55">
        <v>0</v>
      </c>
      <c r="DG19" s="55">
        <v>0</v>
      </c>
      <c r="DH19" s="55">
        <v>0</v>
      </c>
      <c r="DI19" s="55">
        <v>0</v>
      </c>
      <c r="DJ19" s="55">
        <v>0</v>
      </c>
      <c r="DK19" s="55">
        <v>0</v>
      </c>
      <c r="DL19" s="55">
        <v>0</v>
      </c>
      <c r="DM19" s="55">
        <v>0</v>
      </c>
      <c r="DN19" s="55">
        <v>0</v>
      </c>
      <c r="DO19" s="55">
        <v>0</v>
      </c>
      <c r="DP19" s="55">
        <v>0</v>
      </c>
      <c r="DQ19" s="55">
        <v>2</v>
      </c>
      <c r="DR19" s="55">
        <v>0</v>
      </c>
      <c r="DS19" s="55">
        <v>0</v>
      </c>
      <c r="DT19" s="55">
        <v>0</v>
      </c>
      <c r="DU19" s="55">
        <v>0</v>
      </c>
      <c r="DV19" s="55">
        <v>0</v>
      </c>
      <c r="DW19" s="55">
        <v>0</v>
      </c>
      <c r="DX19" s="55">
        <v>0</v>
      </c>
      <c r="DY19" s="55">
        <v>0</v>
      </c>
      <c r="DZ19" s="55">
        <v>0</v>
      </c>
      <c r="EA19" s="55">
        <v>0</v>
      </c>
      <c r="EB19" s="55">
        <v>0</v>
      </c>
      <c r="EC19" s="55">
        <v>0</v>
      </c>
      <c r="ED19" s="55">
        <v>0</v>
      </c>
      <c r="EE19" s="55">
        <v>0</v>
      </c>
      <c r="EF19" s="55">
        <v>0</v>
      </c>
      <c r="EG19" s="55">
        <v>0</v>
      </c>
      <c r="EH19" s="55">
        <v>0</v>
      </c>
      <c r="EI19" s="55">
        <v>0</v>
      </c>
      <c r="EJ19" s="55">
        <v>0</v>
      </c>
      <c r="EK19" s="55">
        <v>0</v>
      </c>
      <c r="EL19" s="55">
        <v>0</v>
      </c>
      <c r="EM19" s="55">
        <v>0</v>
      </c>
      <c r="EN19" s="55">
        <v>0</v>
      </c>
      <c r="EO19" s="55">
        <v>0</v>
      </c>
      <c r="EP19" s="55">
        <v>0</v>
      </c>
      <c r="EQ19" s="55">
        <v>0</v>
      </c>
      <c r="ER19" s="55">
        <v>0</v>
      </c>
      <c r="ES19" s="55">
        <v>0</v>
      </c>
      <c r="ET19" s="55">
        <v>0</v>
      </c>
      <c r="EU19" s="55">
        <v>0</v>
      </c>
      <c r="EV19" s="55">
        <v>0</v>
      </c>
      <c r="EW19" s="55">
        <v>0</v>
      </c>
      <c r="EX19" s="55">
        <v>0</v>
      </c>
      <c r="EY19" s="55">
        <v>1</v>
      </c>
    </row>
    <row r="20" spans="2:155" x14ac:dyDescent="0.5">
      <c r="B20" s="9" t="s">
        <v>452</v>
      </c>
      <c r="C20" s="55">
        <v>0</v>
      </c>
      <c r="D20" s="55">
        <v>0</v>
      </c>
      <c r="E20" s="55">
        <v>0</v>
      </c>
      <c r="F20" s="55">
        <v>0</v>
      </c>
      <c r="G20" s="55">
        <v>0</v>
      </c>
      <c r="H20" s="55">
        <v>0</v>
      </c>
      <c r="I20" s="55">
        <v>0</v>
      </c>
      <c r="J20" s="55">
        <v>0</v>
      </c>
      <c r="K20" s="55">
        <v>0</v>
      </c>
      <c r="L20" s="55">
        <v>0</v>
      </c>
      <c r="M20" s="55">
        <v>0</v>
      </c>
      <c r="N20" s="55">
        <v>0</v>
      </c>
      <c r="O20" s="55">
        <v>0</v>
      </c>
      <c r="P20" s="55">
        <v>1</v>
      </c>
      <c r="Q20" s="55">
        <v>0</v>
      </c>
      <c r="R20" s="55">
        <v>0</v>
      </c>
      <c r="S20" s="55">
        <v>0</v>
      </c>
      <c r="T20" s="55">
        <v>0</v>
      </c>
      <c r="U20" s="55">
        <v>0</v>
      </c>
      <c r="V20" s="55">
        <v>0</v>
      </c>
      <c r="W20" s="55">
        <v>0</v>
      </c>
      <c r="X20" s="55">
        <v>0</v>
      </c>
      <c r="Y20" s="55">
        <v>0</v>
      </c>
      <c r="Z20" s="55">
        <v>0</v>
      </c>
      <c r="AA20" s="55">
        <v>0</v>
      </c>
      <c r="AB20" s="55">
        <v>0</v>
      </c>
      <c r="AC20" s="55">
        <v>0</v>
      </c>
      <c r="AD20" s="55">
        <v>0</v>
      </c>
      <c r="AE20" s="55">
        <v>0</v>
      </c>
      <c r="AF20" s="55">
        <v>0</v>
      </c>
      <c r="AG20" s="55">
        <v>0</v>
      </c>
      <c r="AH20" s="55">
        <v>0</v>
      </c>
      <c r="AI20" s="55">
        <v>0</v>
      </c>
      <c r="AJ20" s="55">
        <v>0</v>
      </c>
      <c r="AK20" s="55">
        <v>0</v>
      </c>
      <c r="AL20" s="55">
        <v>0</v>
      </c>
      <c r="AM20" s="55">
        <v>0</v>
      </c>
      <c r="AN20" s="55">
        <v>0</v>
      </c>
      <c r="AO20" s="55">
        <v>0</v>
      </c>
      <c r="AP20" s="55">
        <v>0</v>
      </c>
      <c r="AQ20" s="55">
        <v>0</v>
      </c>
      <c r="AR20" s="55">
        <v>0</v>
      </c>
      <c r="AS20" s="55">
        <v>0</v>
      </c>
      <c r="AT20" s="55">
        <v>0</v>
      </c>
      <c r="AU20" s="55">
        <v>0</v>
      </c>
      <c r="AV20" s="55">
        <v>0</v>
      </c>
      <c r="AW20" s="55">
        <v>0</v>
      </c>
      <c r="AX20" s="55">
        <v>0</v>
      </c>
      <c r="AY20" s="55">
        <v>0</v>
      </c>
      <c r="AZ20" s="55">
        <v>0</v>
      </c>
      <c r="BA20" s="55">
        <v>0</v>
      </c>
      <c r="BB20" s="55">
        <v>0</v>
      </c>
      <c r="BC20" s="55">
        <v>0</v>
      </c>
      <c r="BD20" s="55">
        <v>0</v>
      </c>
      <c r="BE20" s="55">
        <v>0</v>
      </c>
      <c r="BF20" s="55">
        <v>0</v>
      </c>
      <c r="BG20" s="55">
        <v>0</v>
      </c>
      <c r="BH20" s="55">
        <v>0</v>
      </c>
      <c r="BI20" s="55">
        <v>0</v>
      </c>
      <c r="BJ20" s="55">
        <v>0</v>
      </c>
      <c r="BK20" s="55">
        <v>0</v>
      </c>
      <c r="BL20" s="55">
        <v>0</v>
      </c>
      <c r="BM20" s="55">
        <v>0</v>
      </c>
      <c r="BN20" s="55">
        <v>0</v>
      </c>
      <c r="BO20" s="55">
        <v>0</v>
      </c>
      <c r="BP20" s="55">
        <v>0</v>
      </c>
      <c r="BQ20" s="55">
        <v>0</v>
      </c>
      <c r="BR20" s="55">
        <v>0</v>
      </c>
      <c r="BS20" s="55">
        <v>0</v>
      </c>
      <c r="BT20" s="55">
        <v>0</v>
      </c>
      <c r="BU20" s="55">
        <v>0</v>
      </c>
      <c r="BV20" s="55">
        <v>0</v>
      </c>
      <c r="BW20" s="55">
        <v>0</v>
      </c>
      <c r="BX20" s="55">
        <v>0</v>
      </c>
      <c r="BY20" s="55">
        <v>0</v>
      </c>
      <c r="BZ20" s="55">
        <v>0</v>
      </c>
      <c r="CA20" s="55">
        <v>0</v>
      </c>
      <c r="CB20" s="55">
        <v>0</v>
      </c>
      <c r="CC20" s="55">
        <v>0</v>
      </c>
      <c r="CD20" s="55">
        <v>0</v>
      </c>
      <c r="CE20" s="55">
        <v>0</v>
      </c>
      <c r="CF20" s="55">
        <v>0</v>
      </c>
      <c r="CG20" s="55">
        <v>0</v>
      </c>
      <c r="CH20" s="55">
        <v>0</v>
      </c>
      <c r="CI20" s="55">
        <v>0</v>
      </c>
      <c r="CJ20" s="55">
        <v>0</v>
      </c>
      <c r="CK20" s="55">
        <v>0</v>
      </c>
      <c r="CL20" s="55">
        <v>0</v>
      </c>
      <c r="CM20" s="55">
        <v>0</v>
      </c>
      <c r="CN20" s="55">
        <v>0</v>
      </c>
      <c r="CO20" s="55">
        <v>0</v>
      </c>
      <c r="CP20" s="55">
        <v>0</v>
      </c>
      <c r="CQ20" s="55">
        <v>0</v>
      </c>
      <c r="CR20" s="55">
        <v>0</v>
      </c>
      <c r="CS20" s="55">
        <v>0</v>
      </c>
      <c r="CT20" s="55">
        <v>0</v>
      </c>
      <c r="CU20" s="55">
        <v>0</v>
      </c>
      <c r="CV20" s="55">
        <v>0</v>
      </c>
      <c r="CW20" s="55">
        <v>0</v>
      </c>
      <c r="CX20" s="55">
        <v>0</v>
      </c>
      <c r="CY20" s="55">
        <v>0</v>
      </c>
      <c r="CZ20" s="55">
        <v>0</v>
      </c>
      <c r="DA20" s="55">
        <v>0</v>
      </c>
      <c r="DB20" s="55">
        <v>0</v>
      </c>
      <c r="DC20" s="55">
        <v>0</v>
      </c>
      <c r="DD20" s="55">
        <v>0</v>
      </c>
      <c r="DE20" s="55">
        <v>0</v>
      </c>
      <c r="DF20" s="55">
        <v>0</v>
      </c>
      <c r="DG20" s="55">
        <v>0</v>
      </c>
      <c r="DH20" s="55">
        <v>0</v>
      </c>
      <c r="DI20" s="55">
        <v>0</v>
      </c>
      <c r="DJ20" s="55">
        <v>0</v>
      </c>
      <c r="DK20" s="55">
        <v>0</v>
      </c>
      <c r="DL20" s="55">
        <v>0</v>
      </c>
      <c r="DM20" s="55">
        <v>0</v>
      </c>
      <c r="DN20" s="55">
        <v>0</v>
      </c>
      <c r="DO20" s="55">
        <v>0</v>
      </c>
      <c r="DP20" s="55">
        <v>0</v>
      </c>
      <c r="DQ20" s="55">
        <v>2</v>
      </c>
      <c r="DR20" s="55">
        <v>0</v>
      </c>
      <c r="DS20" s="55">
        <v>0</v>
      </c>
      <c r="DT20" s="55">
        <v>0</v>
      </c>
      <c r="DU20" s="55">
        <v>0</v>
      </c>
      <c r="DV20" s="55">
        <v>0</v>
      </c>
      <c r="DW20" s="55">
        <v>0</v>
      </c>
      <c r="DX20" s="55">
        <v>0</v>
      </c>
      <c r="DY20" s="55">
        <v>0</v>
      </c>
      <c r="DZ20" s="55">
        <v>0</v>
      </c>
      <c r="EA20" s="55">
        <v>0</v>
      </c>
      <c r="EB20" s="55">
        <v>0</v>
      </c>
      <c r="EC20" s="55">
        <v>0</v>
      </c>
      <c r="ED20" s="55">
        <v>0</v>
      </c>
      <c r="EE20" s="55">
        <v>0</v>
      </c>
      <c r="EF20" s="55">
        <v>0</v>
      </c>
      <c r="EG20" s="55">
        <v>0</v>
      </c>
      <c r="EH20" s="55">
        <v>0</v>
      </c>
      <c r="EI20" s="55">
        <v>0</v>
      </c>
      <c r="EJ20" s="55">
        <v>0</v>
      </c>
      <c r="EK20" s="55">
        <v>0</v>
      </c>
      <c r="EL20" s="55">
        <v>0</v>
      </c>
      <c r="EM20" s="55">
        <v>0</v>
      </c>
      <c r="EN20" s="55">
        <v>0</v>
      </c>
      <c r="EO20" s="55">
        <v>0</v>
      </c>
      <c r="EP20" s="55">
        <v>0</v>
      </c>
      <c r="EQ20" s="55">
        <v>0</v>
      </c>
      <c r="ER20" s="55">
        <v>0</v>
      </c>
      <c r="ES20" s="55">
        <v>0</v>
      </c>
      <c r="ET20" s="55">
        <v>0</v>
      </c>
      <c r="EU20" s="55">
        <v>0</v>
      </c>
      <c r="EV20" s="55">
        <v>0</v>
      </c>
      <c r="EW20" s="55">
        <v>0</v>
      </c>
      <c r="EX20" s="55">
        <v>0</v>
      </c>
      <c r="EY20" s="55">
        <v>1</v>
      </c>
    </row>
    <row r="21" spans="2:155" x14ac:dyDescent="0.5">
      <c r="B21" s="9" t="s">
        <v>127</v>
      </c>
      <c r="C21" s="55">
        <v>0</v>
      </c>
      <c r="D21" s="55">
        <v>0</v>
      </c>
      <c r="E21" s="55">
        <v>0</v>
      </c>
      <c r="F21" s="55">
        <v>0</v>
      </c>
      <c r="G21" s="55">
        <v>0</v>
      </c>
      <c r="H21" s="55">
        <v>0</v>
      </c>
      <c r="I21" s="55">
        <v>0</v>
      </c>
      <c r="J21" s="55">
        <v>0</v>
      </c>
      <c r="K21" s="55">
        <v>0</v>
      </c>
      <c r="L21" s="55">
        <v>0</v>
      </c>
      <c r="M21" s="55">
        <v>0</v>
      </c>
      <c r="N21" s="55">
        <v>0</v>
      </c>
      <c r="O21" s="55">
        <v>0</v>
      </c>
      <c r="P21" s="55">
        <v>1</v>
      </c>
      <c r="Q21" s="55">
        <v>0</v>
      </c>
      <c r="R21" s="55">
        <v>0</v>
      </c>
      <c r="S21" s="55">
        <v>0</v>
      </c>
      <c r="T21" s="55">
        <v>0</v>
      </c>
      <c r="U21" s="55">
        <v>0</v>
      </c>
      <c r="V21" s="55">
        <v>0</v>
      </c>
      <c r="W21" s="55">
        <v>0</v>
      </c>
      <c r="X21" s="55">
        <v>0</v>
      </c>
      <c r="Y21" s="55">
        <v>0</v>
      </c>
      <c r="Z21" s="55">
        <v>0</v>
      </c>
      <c r="AA21" s="55">
        <v>0</v>
      </c>
      <c r="AB21" s="55">
        <v>0</v>
      </c>
      <c r="AC21" s="55">
        <v>0</v>
      </c>
      <c r="AD21" s="55">
        <v>0</v>
      </c>
      <c r="AE21" s="55">
        <v>0</v>
      </c>
      <c r="AF21" s="55">
        <v>0</v>
      </c>
      <c r="AG21" s="55">
        <v>0</v>
      </c>
      <c r="AH21" s="55">
        <v>0</v>
      </c>
      <c r="AI21" s="55">
        <v>0</v>
      </c>
      <c r="AJ21" s="55">
        <v>0</v>
      </c>
      <c r="AK21" s="55">
        <v>0</v>
      </c>
      <c r="AL21" s="55">
        <v>0</v>
      </c>
      <c r="AM21" s="55">
        <v>0</v>
      </c>
      <c r="AN21" s="55">
        <v>0</v>
      </c>
      <c r="AO21" s="55">
        <v>0</v>
      </c>
      <c r="AP21" s="55">
        <v>0</v>
      </c>
      <c r="AQ21" s="55">
        <v>0</v>
      </c>
      <c r="AR21" s="55">
        <v>0</v>
      </c>
      <c r="AS21" s="55">
        <v>0</v>
      </c>
      <c r="AT21" s="55">
        <v>0</v>
      </c>
      <c r="AU21" s="55">
        <v>0</v>
      </c>
      <c r="AV21" s="55">
        <v>0</v>
      </c>
      <c r="AW21" s="55">
        <v>0</v>
      </c>
      <c r="AX21" s="55">
        <v>0</v>
      </c>
      <c r="AY21" s="55">
        <v>0</v>
      </c>
      <c r="AZ21" s="55">
        <v>0</v>
      </c>
      <c r="BA21" s="55">
        <v>0</v>
      </c>
      <c r="BB21" s="55">
        <v>0</v>
      </c>
      <c r="BC21" s="55">
        <v>0</v>
      </c>
      <c r="BD21" s="55">
        <v>0</v>
      </c>
      <c r="BE21" s="55">
        <v>0</v>
      </c>
      <c r="BF21" s="55">
        <v>0</v>
      </c>
      <c r="BG21" s="55">
        <v>0</v>
      </c>
      <c r="BH21" s="55">
        <v>0</v>
      </c>
      <c r="BI21" s="55">
        <v>0</v>
      </c>
      <c r="BJ21" s="55">
        <v>0</v>
      </c>
      <c r="BK21" s="55">
        <v>0</v>
      </c>
      <c r="BL21" s="55">
        <v>0</v>
      </c>
      <c r="BM21" s="55">
        <v>0</v>
      </c>
      <c r="BN21" s="55">
        <v>0</v>
      </c>
      <c r="BO21" s="55">
        <v>0</v>
      </c>
      <c r="BP21" s="55">
        <v>0</v>
      </c>
      <c r="BQ21" s="55">
        <v>0</v>
      </c>
      <c r="BR21" s="55">
        <v>0</v>
      </c>
      <c r="BS21" s="55">
        <v>0</v>
      </c>
      <c r="BT21" s="55">
        <v>0</v>
      </c>
      <c r="BU21" s="55">
        <v>0</v>
      </c>
      <c r="BV21" s="55">
        <v>0</v>
      </c>
      <c r="BW21" s="55">
        <v>0</v>
      </c>
      <c r="BX21" s="55">
        <v>0</v>
      </c>
      <c r="BY21" s="55">
        <v>0</v>
      </c>
      <c r="BZ21" s="55">
        <v>0</v>
      </c>
      <c r="CA21" s="55">
        <v>0</v>
      </c>
      <c r="CB21" s="55">
        <v>0</v>
      </c>
      <c r="CC21" s="55">
        <v>0</v>
      </c>
      <c r="CD21" s="55">
        <v>0</v>
      </c>
      <c r="CE21" s="55">
        <v>0</v>
      </c>
      <c r="CF21" s="55">
        <v>0</v>
      </c>
      <c r="CG21" s="55">
        <v>0</v>
      </c>
      <c r="CH21" s="55">
        <v>0</v>
      </c>
      <c r="CI21" s="55">
        <v>0</v>
      </c>
      <c r="CJ21" s="55">
        <v>0</v>
      </c>
      <c r="CK21" s="55">
        <v>0</v>
      </c>
      <c r="CL21" s="55">
        <v>0</v>
      </c>
      <c r="CM21" s="55">
        <v>0</v>
      </c>
      <c r="CN21" s="55">
        <v>0</v>
      </c>
      <c r="CO21" s="55">
        <v>0</v>
      </c>
      <c r="CP21" s="55">
        <v>0</v>
      </c>
      <c r="CQ21" s="55">
        <v>0</v>
      </c>
      <c r="CR21" s="55">
        <v>0</v>
      </c>
      <c r="CS21" s="55">
        <v>0</v>
      </c>
      <c r="CT21" s="55">
        <v>0</v>
      </c>
      <c r="CU21" s="55">
        <v>0</v>
      </c>
      <c r="CV21" s="55">
        <v>0</v>
      </c>
      <c r="CW21" s="55">
        <v>0</v>
      </c>
      <c r="CX21" s="55">
        <v>0</v>
      </c>
      <c r="CY21" s="55">
        <v>0</v>
      </c>
      <c r="CZ21" s="55">
        <v>0</v>
      </c>
      <c r="DA21" s="55">
        <v>0</v>
      </c>
      <c r="DB21" s="55">
        <v>0</v>
      </c>
      <c r="DC21" s="55">
        <v>0</v>
      </c>
      <c r="DD21" s="55">
        <v>0</v>
      </c>
      <c r="DE21" s="55">
        <v>0</v>
      </c>
      <c r="DF21" s="55">
        <v>0</v>
      </c>
      <c r="DG21" s="55">
        <v>0</v>
      </c>
      <c r="DH21" s="55">
        <v>0</v>
      </c>
      <c r="DI21" s="55">
        <v>0</v>
      </c>
      <c r="DJ21" s="55">
        <v>0</v>
      </c>
      <c r="DK21" s="55">
        <v>0</v>
      </c>
      <c r="DL21" s="55">
        <v>0</v>
      </c>
      <c r="DM21" s="55">
        <v>0</v>
      </c>
      <c r="DN21" s="55">
        <v>0</v>
      </c>
      <c r="DO21" s="55">
        <v>0</v>
      </c>
      <c r="DP21" s="55">
        <v>0</v>
      </c>
      <c r="DQ21" s="55">
        <v>2</v>
      </c>
      <c r="DR21" s="55">
        <v>0</v>
      </c>
      <c r="DS21" s="55">
        <v>0</v>
      </c>
      <c r="DT21" s="55">
        <v>0</v>
      </c>
      <c r="DU21" s="55">
        <v>0</v>
      </c>
      <c r="DV21" s="55">
        <v>0</v>
      </c>
      <c r="DW21" s="55">
        <v>0</v>
      </c>
      <c r="DX21" s="55">
        <v>0</v>
      </c>
      <c r="DY21" s="55">
        <v>0</v>
      </c>
      <c r="DZ21" s="55">
        <v>0</v>
      </c>
      <c r="EA21" s="55">
        <v>0</v>
      </c>
      <c r="EB21" s="55">
        <v>0</v>
      </c>
      <c r="EC21" s="55">
        <v>0</v>
      </c>
      <c r="ED21" s="55">
        <v>0</v>
      </c>
      <c r="EE21" s="55">
        <v>0</v>
      </c>
      <c r="EF21" s="55">
        <v>0</v>
      </c>
      <c r="EG21" s="55">
        <v>0</v>
      </c>
      <c r="EH21" s="55">
        <v>0</v>
      </c>
      <c r="EI21" s="55">
        <v>0</v>
      </c>
      <c r="EJ21" s="55">
        <v>0</v>
      </c>
      <c r="EK21" s="55">
        <v>0</v>
      </c>
      <c r="EL21" s="55">
        <v>0</v>
      </c>
      <c r="EM21" s="55">
        <v>0</v>
      </c>
      <c r="EN21" s="55">
        <v>0</v>
      </c>
      <c r="EO21" s="55">
        <v>0</v>
      </c>
      <c r="EP21" s="55">
        <v>0</v>
      </c>
      <c r="EQ21" s="55">
        <v>0</v>
      </c>
      <c r="ER21" s="55">
        <v>0</v>
      </c>
      <c r="ES21" s="55">
        <v>0</v>
      </c>
      <c r="ET21" s="55">
        <v>0</v>
      </c>
      <c r="EU21" s="55">
        <v>0</v>
      </c>
      <c r="EV21" s="55">
        <v>0</v>
      </c>
      <c r="EW21" s="55">
        <v>0</v>
      </c>
      <c r="EX21" s="55">
        <v>0</v>
      </c>
      <c r="EY21" s="55">
        <v>1</v>
      </c>
    </row>
    <row r="22" spans="2:155" x14ac:dyDescent="0.5">
      <c r="B22" s="9" t="s">
        <v>455</v>
      </c>
      <c r="C22" s="55">
        <v>0</v>
      </c>
      <c r="D22" s="55">
        <v>0</v>
      </c>
      <c r="E22" s="55">
        <v>0</v>
      </c>
      <c r="F22" s="55">
        <v>0</v>
      </c>
      <c r="G22" s="55">
        <v>0</v>
      </c>
      <c r="H22" s="55">
        <v>0</v>
      </c>
      <c r="I22" s="55">
        <v>0</v>
      </c>
      <c r="J22" s="55">
        <v>0</v>
      </c>
      <c r="K22" s="55">
        <v>0</v>
      </c>
      <c r="L22" s="55">
        <v>0</v>
      </c>
      <c r="M22" s="55">
        <v>0</v>
      </c>
      <c r="N22" s="55">
        <v>0</v>
      </c>
      <c r="O22" s="55">
        <v>0</v>
      </c>
      <c r="P22" s="55">
        <v>1</v>
      </c>
      <c r="Q22" s="55">
        <v>0</v>
      </c>
      <c r="R22" s="55">
        <v>0</v>
      </c>
      <c r="S22" s="55">
        <v>0</v>
      </c>
      <c r="T22" s="55">
        <v>0</v>
      </c>
      <c r="U22" s="55">
        <v>0</v>
      </c>
      <c r="V22" s="55">
        <v>0</v>
      </c>
      <c r="W22" s="55">
        <v>0</v>
      </c>
      <c r="X22" s="55">
        <v>0</v>
      </c>
      <c r="Y22" s="55">
        <v>0</v>
      </c>
      <c r="Z22" s="55">
        <v>0</v>
      </c>
      <c r="AA22" s="55">
        <v>0</v>
      </c>
      <c r="AB22" s="55">
        <v>0</v>
      </c>
      <c r="AC22" s="55">
        <v>0</v>
      </c>
      <c r="AD22" s="55">
        <v>0</v>
      </c>
      <c r="AE22" s="55">
        <v>0</v>
      </c>
      <c r="AF22" s="55">
        <v>0</v>
      </c>
      <c r="AG22" s="55">
        <v>0</v>
      </c>
      <c r="AH22" s="55">
        <v>0</v>
      </c>
      <c r="AI22" s="55">
        <v>0</v>
      </c>
      <c r="AJ22" s="55">
        <v>0</v>
      </c>
      <c r="AK22" s="55">
        <v>0</v>
      </c>
      <c r="AL22" s="55">
        <v>0</v>
      </c>
      <c r="AM22" s="55">
        <v>0</v>
      </c>
      <c r="AN22" s="55">
        <v>0</v>
      </c>
      <c r="AO22" s="55">
        <v>0</v>
      </c>
      <c r="AP22" s="55">
        <v>0</v>
      </c>
      <c r="AQ22" s="55">
        <v>0</v>
      </c>
      <c r="AR22" s="55">
        <v>0</v>
      </c>
      <c r="AS22" s="55">
        <v>0</v>
      </c>
      <c r="AT22" s="55">
        <v>0</v>
      </c>
      <c r="AU22" s="55">
        <v>0</v>
      </c>
      <c r="AV22" s="55">
        <v>0</v>
      </c>
      <c r="AW22" s="55">
        <v>0</v>
      </c>
      <c r="AX22" s="55">
        <v>0</v>
      </c>
      <c r="AY22" s="55">
        <v>0</v>
      </c>
      <c r="AZ22" s="55">
        <v>0</v>
      </c>
      <c r="BA22" s="55">
        <v>0</v>
      </c>
      <c r="BB22" s="55">
        <v>0</v>
      </c>
      <c r="BC22" s="55">
        <v>0</v>
      </c>
      <c r="BD22" s="55">
        <v>0</v>
      </c>
      <c r="BE22" s="55">
        <v>0</v>
      </c>
      <c r="BF22" s="55">
        <v>0</v>
      </c>
      <c r="BG22" s="55">
        <v>0</v>
      </c>
      <c r="BH22" s="55">
        <v>0</v>
      </c>
      <c r="BI22" s="55">
        <v>0</v>
      </c>
      <c r="BJ22" s="55">
        <v>0</v>
      </c>
      <c r="BK22" s="55">
        <v>0</v>
      </c>
      <c r="BL22" s="55">
        <v>0</v>
      </c>
      <c r="BM22" s="55">
        <v>0</v>
      </c>
      <c r="BN22" s="55">
        <v>0</v>
      </c>
      <c r="BO22" s="55">
        <v>0</v>
      </c>
      <c r="BP22" s="55">
        <v>0</v>
      </c>
      <c r="BQ22" s="55">
        <v>0</v>
      </c>
      <c r="BR22" s="55">
        <v>0</v>
      </c>
      <c r="BS22" s="55">
        <v>0</v>
      </c>
      <c r="BT22" s="55">
        <v>0</v>
      </c>
      <c r="BU22" s="55">
        <v>0</v>
      </c>
      <c r="BV22" s="55">
        <v>0</v>
      </c>
      <c r="BW22" s="55">
        <v>0</v>
      </c>
      <c r="BX22" s="55">
        <v>0</v>
      </c>
      <c r="BY22" s="55">
        <v>0</v>
      </c>
      <c r="BZ22" s="55">
        <v>0</v>
      </c>
      <c r="CA22" s="55">
        <v>0</v>
      </c>
      <c r="CB22" s="55">
        <v>0</v>
      </c>
      <c r="CC22" s="55">
        <v>0</v>
      </c>
      <c r="CD22" s="55">
        <v>0</v>
      </c>
      <c r="CE22" s="55">
        <v>0</v>
      </c>
      <c r="CF22" s="55">
        <v>0</v>
      </c>
      <c r="CG22" s="55">
        <v>0</v>
      </c>
      <c r="CH22" s="55">
        <v>0</v>
      </c>
      <c r="CI22" s="55">
        <v>0</v>
      </c>
      <c r="CJ22" s="55">
        <v>0</v>
      </c>
      <c r="CK22" s="55">
        <v>0</v>
      </c>
      <c r="CL22" s="55">
        <v>0</v>
      </c>
      <c r="CM22" s="55">
        <v>0</v>
      </c>
      <c r="CN22" s="55">
        <v>0</v>
      </c>
      <c r="CO22" s="55">
        <v>0</v>
      </c>
      <c r="CP22" s="55">
        <v>0</v>
      </c>
      <c r="CQ22" s="55">
        <v>0</v>
      </c>
      <c r="CR22" s="55">
        <v>0</v>
      </c>
      <c r="CS22" s="55">
        <v>0</v>
      </c>
      <c r="CT22" s="55">
        <v>0</v>
      </c>
      <c r="CU22" s="55">
        <v>0</v>
      </c>
      <c r="CV22" s="55">
        <v>0</v>
      </c>
      <c r="CW22" s="55">
        <v>0</v>
      </c>
      <c r="CX22" s="55">
        <v>0</v>
      </c>
      <c r="CY22" s="55">
        <v>0</v>
      </c>
      <c r="CZ22" s="55">
        <v>0</v>
      </c>
      <c r="DA22" s="55">
        <v>0</v>
      </c>
      <c r="DB22" s="55">
        <v>0</v>
      </c>
      <c r="DC22" s="55">
        <v>0</v>
      </c>
      <c r="DD22" s="55">
        <v>0</v>
      </c>
      <c r="DE22" s="55">
        <v>0</v>
      </c>
      <c r="DF22" s="55">
        <v>0</v>
      </c>
      <c r="DG22" s="55">
        <v>0</v>
      </c>
      <c r="DH22" s="55">
        <v>0</v>
      </c>
      <c r="DI22" s="55">
        <v>0</v>
      </c>
      <c r="DJ22" s="55">
        <v>0</v>
      </c>
      <c r="DK22" s="55">
        <v>0</v>
      </c>
      <c r="DL22" s="55">
        <v>0</v>
      </c>
      <c r="DM22" s="55">
        <v>0</v>
      </c>
      <c r="DN22" s="55">
        <v>0</v>
      </c>
      <c r="DO22" s="55">
        <v>0</v>
      </c>
      <c r="DP22" s="55">
        <v>0</v>
      </c>
      <c r="DQ22" s="55">
        <v>2</v>
      </c>
      <c r="DR22" s="55">
        <v>0</v>
      </c>
      <c r="DS22" s="55">
        <v>0</v>
      </c>
      <c r="DT22" s="55">
        <v>0</v>
      </c>
      <c r="DU22" s="55">
        <v>0</v>
      </c>
      <c r="DV22" s="55">
        <v>0</v>
      </c>
      <c r="DW22" s="55">
        <v>0</v>
      </c>
      <c r="DX22" s="55">
        <v>0</v>
      </c>
      <c r="DY22" s="55">
        <v>0</v>
      </c>
      <c r="DZ22" s="55">
        <v>0</v>
      </c>
      <c r="EA22" s="55">
        <v>0</v>
      </c>
      <c r="EB22" s="55">
        <v>0</v>
      </c>
      <c r="EC22" s="55">
        <v>0</v>
      </c>
      <c r="ED22" s="55">
        <v>0</v>
      </c>
      <c r="EE22" s="55">
        <v>0</v>
      </c>
      <c r="EF22" s="55">
        <v>0</v>
      </c>
      <c r="EG22" s="55">
        <v>0</v>
      </c>
      <c r="EH22" s="55">
        <v>0</v>
      </c>
      <c r="EI22" s="55">
        <v>0</v>
      </c>
      <c r="EJ22" s="55">
        <v>0</v>
      </c>
      <c r="EK22" s="55">
        <v>0</v>
      </c>
      <c r="EL22" s="55">
        <v>0</v>
      </c>
      <c r="EM22" s="55">
        <v>0</v>
      </c>
      <c r="EN22" s="55">
        <v>0</v>
      </c>
      <c r="EO22" s="55">
        <v>0</v>
      </c>
      <c r="EP22" s="55">
        <v>0</v>
      </c>
      <c r="EQ22" s="55">
        <v>0</v>
      </c>
      <c r="ER22" s="55">
        <v>0</v>
      </c>
      <c r="ES22" s="55">
        <v>0</v>
      </c>
      <c r="ET22" s="55">
        <v>0</v>
      </c>
      <c r="EU22" s="55">
        <v>0</v>
      </c>
      <c r="EV22" s="55">
        <v>0</v>
      </c>
      <c r="EW22" s="55">
        <v>0</v>
      </c>
      <c r="EX22" s="55">
        <v>0</v>
      </c>
      <c r="EY22" s="55">
        <v>1</v>
      </c>
    </row>
    <row r="23" spans="2:155" x14ac:dyDescent="0.5">
      <c r="B23" s="9" t="s">
        <v>457</v>
      </c>
      <c r="C23" s="55">
        <v>0</v>
      </c>
      <c r="D23" s="55">
        <v>0</v>
      </c>
      <c r="E23" s="55">
        <v>0</v>
      </c>
      <c r="F23" s="55">
        <v>0</v>
      </c>
      <c r="G23" s="55">
        <v>0</v>
      </c>
      <c r="H23" s="55">
        <v>0</v>
      </c>
      <c r="I23" s="55">
        <v>0</v>
      </c>
      <c r="J23" s="55">
        <v>0</v>
      </c>
      <c r="K23" s="55">
        <v>0</v>
      </c>
      <c r="L23" s="55">
        <v>0</v>
      </c>
      <c r="M23" s="55">
        <v>0</v>
      </c>
      <c r="N23" s="55">
        <v>0</v>
      </c>
      <c r="O23" s="55">
        <v>0</v>
      </c>
      <c r="P23" s="55">
        <v>1</v>
      </c>
      <c r="Q23" s="55">
        <v>0</v>
      </c>
      <c r="R23" s="55">
        <v>0</v>
      </c>
      <c r="S23" s="55">
        <v>0</v>
      </c>
      <c r="T23" s="55">
        <v>0</v>
      </c>
      <c r="U23" s="55">
        <v>0</v>
      </c>
      <c r="V23" s="55">
        <v>0</v>
      </c>
      <c r="W23" s="55">
        <v>0</v>
      </c>
      <c r="X23" s="55">
        <v>0</v>
      </c>
      <c r="Y23" s="55">
        <v>0</v>
      </c>
      <c r="Z23" s="55">
        <v>0</v>
      </c>
      <c r="AA23" s="55">
        <v>0</v>
      </c>
      <c r="AB23" s="55">
        <v>0</v>
      </c>
      <c r="AC23" s="55">
        <v>0</v>
      </c>
      <c r="AD23" s="55">
        <v>0</v>
      </c>
      <c r="AE23" s="55">
        <v>0</v>
      </c>
      <c r="AF23" s="55">
        <v>0</v>
      </c>
      <c r="AG23" s="55">
        <v>0</v>
      </c>
      <c r="AH23" s="55">
        <v>0</v>
      </c>
      <c r="AI23" s="55">
        <v>0</v>
      </c>
      <c r="AJ23" s="55">
        <v>0</v>
      </c>
      <c r="AK23" s="55">
        <v>0</v>
      </c>
      <c r="AL23" s="55">
        <v>0</v>
      </c>
      <c r="AM23" s="55">
        <v>0</v>
      </c>
      <c r="AN23" s="55">
        <v>0</v>
      </c>
      <c r="AO23" s="55">
        <v>0</v>
      </c>
      <c r="AP23" s="55">
        <v>0</v>
      </c>
      <c r="AQ23" s="55">
        <v>0</v>
      </c>
      <c r="AR23" s="55">
        <v>0</v>
      </c>
      <c r="AS23" s="55">
        <v>0</v>
      </c>
      <c r="AT23" s="55">
        <v>0</v>
      </c>
      <c r="AU23" s="55">
        <v>0</v>
      </c>
      <c r="AV23" s="55">
        <v>0</v>
      </c>
      <c r="AW23" s="55">
        <v>0</v>
      </c>
      <c r="AX23" s="55">
        <v>0</v>
      </c>
      <c r="AY23" s="55">
        <v>0</v>
      </c>
      <c r="AZ23" s="55">
        <v>0</v>
      </c>
      <c r="BA23" s="55">
        <v>0</v>
      </c>
      <c r="BB23" s="55">
        <v>0</v>
      </c>
      <c r="BC23" s="55">
        <v>0</v>
      </c>
      <c r="BD23" s="55">
        <v>0</v>
      </c>
      <c r="BE23" s="55">
        <v>0</v>
      </c>
      <c r="BF23" s="55">
        <v>0</v>
      </c>
      <c r="BG23" s="55">
        <v>0</v>
      </c>
      <c r="BH23" s="55">
        <v>0</v>
      </c>
      <c r="BI23" s="55">
        <v>0</v>
      </c>
      <c r="BJ23" s="55">
        <v>0</v>
      </c>
      <c r="BK23" s="55">
        <v>0</v>
      </c>
      <c r="BL23" s="55">
        <v>0</v>
      </c>
      <c r="BM23" s="55">
        <v>0</v>
      </c>
      <c r="BN23" s="55">
        <v>0</v>
      </c>
      <c r="BO23" s="55">
        <v>0</v>
      </c>
      <c r="BP23" s="55">
        <v>0</v>
      </c>
      <c r="BQ23" s="55">
        <v>0</v>
      </c>
      <c r="BR23" s="55">
        <v>0</v>
      </c>
      <c r="BS23" s="55">
        <v>0</v>
      </c>
      <c r="BT23" s="55">
        <v>0</v>
      </c>
      <c r="BU23" s="55">
        <v>0</v>
      </c>
      <c r="BV23" s="55">
        <v>0</v>
      </c>
      <c r="BW23" s="55">
        <v>0</v>
      </c>
      <c r="BX23" s="55">
        <v>0</v>
      </c>
      <c r="BY23" s="55">
        <v>0</v>
      </c>
      <c r="BZ23" s="55">
        <v>0</v>
      </c>
      <c r="CA23" s="55">
        <v>0</v>
      </c>
      <c r="CB23" s="55">
        <v>0</v>
      </c>
      <c r="CC23" s="55">
        <v>0</v>
      </c>
      <c r="CD23" s="55">
        <v>0</v>
      </c>
      <c r="CE23" s="55">
        <v>0</v>
      </c>
      <c r="CF23" s="55">
        <v>0</v>
      </c>
      <c r="CG23" s="55">
        <v>0</v>
      </c>
      <c r="CH23" s="55">
        <v>0</v>
      </c>
      <c r="CI23" s="55">
        <v>0</v>
      </c>
      <c r="CJ23" s="55">
        <v>0</v>
      </c>
      <c r="CK23" s="55">
        <v>0</v>
      </c>
      <c r="CL23" s="55">
        <v>0</v>
      </c>
      <c r="CM23" s="55">
        <v>0</v>
      </c>
      <c r="CN23" s="55">
        <v>0</v>
      </c>
      <c r="CO23" s="55">
        <v>0</v>
      </c>
      <c r="CP23" s="55">
        <v>0</v>
      </c>
      <c r="CQ23" s="55">
        <v>0</v>
      </c>
      <c r="CR23" s="55">
        <v>0</v>
      </c>
      <c r="CS23" s="55">
        <v>0</v>
      </c>
      <c r="CT23" s="55">
        <v>0</v>
      </c>
      <c r="CU23" s="55">
        <v>0</v>
      </c>
      <c r="CV23" s="55">
        <v>0</v>
      </c>
      <c r="CW23" s="55">
        <v>0</v>
      </c>
      <c r="CX23" s="55">
        <v>0</v>
      </c>
      <c r="CY23" s="55">
        <v>0</v>
      </c>
      <c r="CZ23" s="55">
        <v>0</v>
      </c>
      <c r="DA23" s="55">
        <v>0</v>
      </c>
      <c r="DB23" s="55">
        <v>0</v>
      </c>
      <c r="DC23" s="55">
        <v>0</v>
      </c>
      <c r="DD23" s="55">
        <v>0</v>
      </c>
      <c r="DE23" s="55">
        <v>0</v>
      </c>
      <c r="DF23" s="55">
        <v>0</v>
      </c>
      <c r="DG23" s="55">
        <v>0</v>
      </c>
      <c r="DH23" s="55">
        <v>0</v>
      </c>
      <c r="DI23" s="55">
        <v>0</v>
      </c>
      <c r="DJ23" s="55">
        <v>0</v>
      </c>
      <c r="DK23" s="55">
        <v>0</v>
      </c>
      <c r="DL23" s="55">
        <v>0</v>
      </c>
      <c r="DM23" s="55">
        <v>0</v>
      </c>
      <c r="DN23" s="55">
        <v>0</v>
      </c>
      <c r="DO23" s="55">
        <v>0</v>
      </c>
      <c r="DP23" s="55">
        <v>0</v>
      </c>
      <c r="DQ23" s="55">
        <v>2</v>
      </c>
      <c r="DR23" s="55">
        <v>0</v>
      </c>
      <c r="DS23" s="55">
        <v>0</v>
      </c>
      <c r="DT23" s="55">
        <v>0</v>
      </c>
      <c r="DU23" s="55">
        <v>0</v>
      </c>
      <c r="DV23" s="55">
        <v>0</v>
      </c>
      <c r="DW23" s="55">
        <v>0</v>
      </c>
      <c r="DX23" s="55">
        <v>0</v>
      </c>
      <c r="DY23" s="55">
        <v>0</v>
      </c>
      <c r="DZ23" s="55">
        <v>0</v>
      </c>
      <c r="EA23" s="55">
        <v>0</v>
      </c>
      <c r="EB23" s="55">
        <v>0</v>
      </c>
      <c r="EC23" s="55">
        <v>0</v>
      </c>
      <c r="ED23" s="55">
        <v>0</v>
      </c>
      <c r="EE23" s="55">
        <v>0</v>
      </c>
      <c r="EF23" s="55">
        <v>0</v>
      </c>
      <c r="EG23" s="55">
        <v>0</v>
      </c>
      <c r="EH23" s="55">
        <v>0</v>
      </c>
      <c r="EI23" s="55">
        <v>0</v>
      </c>
      <c r="EJ23" s="55">
        <v>0</v>
      </c>
      <c r="EK23" s="55">
        <v>0</v>
      </c>
      <c r="EL23" s="55">
        <v>0</v>
      </c>
      <c r="EM23" s="55">
        <v>0</v>
      </c>
      <c r="EN23" s="55">
        <v>0</v>
      </c>
      <c r="EO23" s="55">
        <v>0</v>
      </c>
      <c r="EP23" s="55">
        <v>0</v>
      </c>
      <c r="EQ23" s="55">
        <v>0</v>
      </c>
      <c r="ER23" s="55">
        <v>0</v>
      </c>
      <c r="ES23" s="55">
        <v>0</v>
      </c>
      <c r="ET23" s="55">
        <v>0</v>
      </c>
      <c r="EU23" s="55">
        <v>0</v>
      </c>
      <c r="EV23" s="55">
        <v>0</v>
      </c>
      <c r="EW23" s="55">
        <v>0</v>
      </c>
      <c r="EX23" s="55">
        <v>0</v>
      </c>
      <c r="EY23" s="55">
        <v>1</v>
      </c>
    </row>
    <row r="24" spans="2:155" x14ac:dyDescent="0.5">
      <c r="B24" s="9" t="s">
        <v>459</v>
      </c>
      <c r="C24" s="55">
        <v>0</v>
      </c>
      <c r="D24" s="55">
        <v>0</v>
      </c>
      <c r="E24" s="55">
        <v>0</v>
      </c>
      <c r="F24" s="55">
        <v>0</v>
      </c>
      <c r="G24" s="55">
        <v>0</v>
      </c>
      <c r="H24" s="55">
        <v>0</v>
      </c>
      <c r="I24" s="55">
        <v>0</v>
      </c>
      <c r="J24" s="55">
        <v>0</v>
      </c>
      <c r="K24" s="55">
        <v>0</v>
      </c>
      <c r="L24" s="55">
        <v>0</v>
      </c>
      <c r="M24" s="55">
        <v>0</v>
      </c>
      <c r="N24" s="55">
        <v>0</v>
      </c>
      <c r="O24" s="55">
        <v>0</v>
      </c>
      <c r="P24" s="55">
        <v>1</v>
      </c>
      <c r="Q24" s="55">
        <v>0</v>
      </c>
      <c r="R24" s="55">
        <v>0</v>
      </c>
      <c r="S24" s="55">
        <v>0</v>
      </c>
      <c r="T24" s="55">
        <v>0</v>
      </c>
      <c r="U24" s="55">
        <v>0</v>
      </c>
      <c r="V24" s="55">
        <v>0</v>
      </c>
      <c r="W24" s="55">
        <v>0</v>
      </c>
      <c r="X24" s="55">
        <v>0</v>
      </c>
      <c r="Y24" s="55">
        <v>0</v>
      </c>
      <c r="Z24" s="55">
        <v>0</v>
      </c>
      <c r="AA24" s="55">
        <v>0</v>
      </c>
      <c r="AB24" s="55">
        <v>0</v>
      </c>
      <c r="AC24" s="55">
        <v>0</v>
      </c>
      <c r="AD24" s="55">
        <v>0</v>
      </c>
      <c r="AE24" s="55">
        <v>0</v>
      </c>
      <c r="AF24" s="55">
        <v>0</v>
      </c>
      <c r="AG24" s="55">
        <v>0</v>
      </c>
      <c r="AH24" s="55">
        <v>0</v>
      </c>
      <c r="AI24" s="55">
        <v>0</v>
      </c>
      <c r="AJ24" s="55">
        <v>0</v>
      </c>
      <c r="AK24" s="55">
        <v>0</v>
      </c>
      <c r="AL24" s="55">
        <v>0</v>
      </c>
      <c r="AM24" s="55">
        <v>0</v>
      </c>
      <c r="AN24" s="55">
        <v>0</v>
      </c>
      <c r="AO24" s="55">
        <v>0</v>
      </c>
      <c r="AP24" s="55">
        <v>0</v>
      </c>
      <c r="AQ24" s="55">
        <v>0</v>
      </c>
      <c r="AR24" s="55">
        <v>0</v>
      </c>
      <c r="AS24" s="55">
        <v>0</v>
      </c>
      <c r="AT24" s="55">
        <v>0</v>
      </c>
      <c r="AU24" s="55">
        <v>0</v>
      </c>
      <c r="AV24" s="55">
        <v>0</v>
      </c>
      <c r="AW24" s="55">
        <v>0</v>
      </c>
      <c r="AX24" s="55">
        <v>0</v>
      </c>
      <c r="AY24" s="55">
        <v>0</v>
      </c>
      <c r="AZ24" s="55">
        <v>0</v>
      </c>
      <c r="BA24" s="55">
        <v>0</v>
      </c>
      <c r="BB24" s="55">
        <v>0</v>
      </c>
      <c r="BC24" s="55">
        <v>0</v>
      </c>
      <c r="BD24" s="55">
        <v>0</v>
      </c>
      <c r="BE24" s="55">
        <v>0</v>
      </c>
      <c r="BF24" s="55">
        <v>0</v>
      </c>
      <c r="BG24" s="55">
        <v>0</v>
      </c>
      <c r="BH24" s="55">
        <v>0</v>
      </c>
      <c r="BI24" s="55">
        <v>0</v>
      </c>
      <c r="BJ24" s="55">
        <v>0</v>
      </c>
      <c r="BK24" s="55">
        <v>0</v>
      </c>
      <c r="BL24" s="55">
        <v>0</v>
      </c>
      <c r="BM24" s="55">
        <v>0</v>
      </c>
      <c r="BN24" s="55">
        <v>0</v>
      </c>
      <c r="BO24" s="55">
        <v>0</v>
      </c>
      <c r="BP24" s="55">
        <v>0</v>
      </c>
      <c r="BQ24" s="55">
        <v>0</v>
      </c>
      <c r="BR24" s="55">
        <v>0</v>
      </c>
      <c r="BS24" s="55">
        <v>0</v>
      </c>
      <c r="BT24" s="55">
        <v>0</v>
      </c>
      <c r="BU24" s="55">
        <v>0</v>
      </c>
      <c r="BV24" s="55">
        <v>0</v>
      </c>
      <c r="BW24" s="55">
        <v>0</v>
      </c>
      <c r="BX24" s="55">
        <v>0</v>
      </c>
      <c r="BY24" s="55">
        <v>0</v>
      </c>
      <c r="BZ24" s="55">
        <v>0</v>
      </c>
      <c r="CA24" s="55">
        <v>0</v>
      </c>
      <c r="CB24" s="55">
        <v>0</v>
      </c>
      <c r="CC24" s="55">
        <v>0</v>
      </c>
      <c r="CD24" s="55">
        <v>0</v>
      </c>
      <c r="CE24" s="55">
        <v>0</v>
      </c>
      <c r="CF24" s="55">
        <v>0</v>
      </c>
      <c r="CG24" s="55">
        <v>0</v>
      </c>
      <c r="CH24" s="55">
        <v>0</v>
      </c>
      <c r="CI24" s="55">
        <v>0</v>
      </c>
      <c r="CJ24" s="55">
        <v>0</v>
      </c>
      <c r="CK24" s="55">
        <v>0</v>
      </c>
      <c r="CL24" s="55">
        <v>0</v>
      </c>
      <c r="CM24" s="55">
        <v>0</v>
      </c>
      <c r="CN24" s="55">
        <v>0</v>
      </c>
      <c r="CO24" s="55">
        <v>0</v>
      </c>
      <c r="CP24" s="55">
        <v>0</v>
      </c>
      <c r="CQ24" s="55">
        <v>0</v>
      </c>
      <c r="CR24" s="55">
        <v>0</v>
      </c>
      <c r="CS24" s="55">
        <v>0</v>
      </c>
      <c r="CT24" s="55">
        <v>0</v>
      </c>
      <c r="CU24" s="55">
        <v>0</v>
      </c>
      <c r="CV24" s="55">
        <v>0</v>
      </c>
      <c r="CW24" s="55">
        <v>0</v>
      </c>
      <c r="CX24" s="55">
        <v>0</v>
      </c>
      <c r="CY24" s="55">
        <v>0</v>
      </c>
      <c r="CZ24" s="55">
        <v>0</v>
      </c>
      <c r="DA24" s="55">
        <v>0</v>
      </c>
      <c r="DB24" s="55">
        <v>0</v>
      </c>
      <c r="DC24" s="55">
        <v>0</v>
      </c>
      <c r="DD24" s="55">
        <v>0</v>
      </c>
      <c r="DE24" s="55">
        <v>0</v>
      </c>
      <c r="DF24" s="55">
        <v>0</v>
      </c>
      <c r="DG24" s="55">
        <v>0</v>
      </c>
      <c r="DH24" s="55">
        <v>0</v>
      </c>
      <c r="DI24" s="55">
        <v>0</v>
      </c>
      <c r="DJ24" s="55">
        <v>0</v>
      </c>
      <c r="DK24" s="55">
        <v>0</v>
      </c>
      <c r="DL24" s="55">
        <v>0</v>
      </c>
      <c r="DM24" s="55">
        <v>0</v>
      </c>
      <c r="DN24" s="55">
        <v>0</v>
      </c>
      <c r="DO24" s="55">
        <v>0</v>
      </c>
      <c r="DP24" s="55">
        <v>0</v>
      </c>
      <c r="DQ24" s="55">
        <v>2</v>
      </c>
      <c r="DR24" s="55">
        <v>0</v>
      </c>
      <c r="DS24" s="55">
        <v>0</v>
      </c>
      <c r="DT24" s="55">
        <v>0</v>
      </c>
      <c r="DU24" s="55">
        <v>0</v>
      </c>
      <c r="DV24" s="55">
        <v>0</v>
      </c>
      <c r="DW24" s="55">
        <v>0</v>
      </c>
      <c r="DX24" s="55">
        <v>0</v>
      </c>
      <c r="DY24" s="55">
        <v>0</v>
      </c>
      <c r="DZ24" s="55">
        <v>0</v>
      </c>
      <c r="EA24" s="55">
        <v>0</v>
      </c>
      <c r="EB24" s="55">
        <v>0</v>
      </c>
      <c r="EC24" s="55">
        <v>0</v>
      </c>
      <c r="ED24" s="55">
        <v>0</v>
      </c>
      <c r="EE24" s="55">
        <v>0</v>
      </c>
      <c r="EF24" s="55">
        <v>0</v>
      </c>
      <c r="EG24" s="55">
        <v>0</v>
      </c>
      <c r="EH24" s="55">
        <v>0</v>
      </c>
      <c r="EI24" s="55">
        <v>0</v>
      </c>
      <c r="EJ24" s="55">
        <v>0</v>
      </c>
      <c r="EK24" s="55">
        <v>0</v>
      </c>
      <c r="EL24" s="55">
        <v>0</v>
      </c>
      <c r="EM24" s="55">
        <v>0</v>
      </c>
      <c r="EN24" s="55">
        <v>0</v>
      </c>
      <c r="EO24" s="55">
        <v>0</v>
      </c>
      <c r="EP24" s="55">
        <v>0</v>
      </c>
      <c r="EQ24" s="55">
        <v>0</v>
      </c>
      <c r="ER24" s="55">
        <v>0</v>
      </c>
      <c r="ES24" s="55">
        <v>0</v>
      </c>
      <c r="ET24" s="55">
        <v>0</v>
      </c>
      <c r="EU24" s="55">
        <v>0</v>
      </c>
      <c r="EV24" s="55">
        <v>0</v>
      </c>
      <c r="EW24" s="55">
        <v>0</v>
      </c>
      <c r="EX24" s="55">
        <v>0</v>
      </c>
      <c r="EY24" s="55">
        <v>1</v>
      </c>
    </row>
    <row r="25" spans="2:155" x14ac:dyDescent="0.5">
      <c r="B25" s="9" t="s">
        <v>461</v>
      </c>
      <c r="C25" s="55">
        <v>0</v>
      </c>
      <c r="D25" s="55">
        <v>0</v>
      </c>
      <c r="E25" s="55">
        <v>0</v>
      </c>
      <c r="F25" s="55">
        <v>0</v>
      </c>
      <c r="G25" s="55">
        <v>0</v>
      </c>
      <c r="H25" s="55">
        <v>0</v>
      </c>
      <c r="I25" s="55">
        <v>0</v>
      </c>
      <c r="J25" s="55">
        <v>0</v>
      </c>
      <c r="K25" s="55">
        <v>0</v>
      </c>
      <c r="L25" s="55">
        <v>0</v>
      </c>
      <c r="M25" s="55">
        <v>0</v>
      </c>
      <c r="N25" s="55">
        <v>0</v>
      </c>
      <c r="O25" s="55">
        <v>0</v>
      </c>
      <c r="P25" s="55">
        <v>1</v>
      </c>
      <c r="Q25" s="55">
        <v>0</v>
      </c>
      <c r="R25" s="55">
        <v>0</v>
      </c>
      <c r="S25" s="55">
        <v>0</v>
      </c>
      <c r="T25" s="55">
        <v>0</v>
      </c>
      <c r="U25" s="55">
        <v>0</v>
      </c>
      <c r="V25" s="55">
        <v>0</v>
      </c>
      <c r="W25" s="55">
        <v>0</v>
      </c>
      <c r="X25" s="55">
        <v>0</v>
      </c>
      <c r="Y25" s="55">
        <v>0</v>
      </c>
      <c r="Z25" s="55">
        <v>0</v>
      </c>
      <c r="AA25" s="55">
        <v>0</v>
      </c>
      <c r="AB25" s="55">
        <v>0</v>
      </c>
      <c r="AC25" s="55">
        <v>0</v>
      </c>
      <c r="AD25" s="55">
        <v>0</v>
      </c>
      <c r="AE25" s="55">
        <v>0</v>
      </c>
      <c r="AF25" s="55">
        <v>0</v>
      </c>
      <c r="AG25" s="55">
        <v>0</v>
      </c>
      <c r="AH25" s="55">
        <v>0</v>
      </c>
      <c r="AI25" s="55">
        <v>0</v>
      </c>
      <c r="AJ25" s="55">
        <v>0</v>
      </c>
      <c r="AK25" s="55">
        <v>0</v>
      </c>
      <c r="AL25" s="55">
        <v>0</v>
      </c>
      <c r="AM25" s="55">
        <v>0</v>
      </c>
      <c r="AN25" s="55">
        <v>0</v>
      </c>
      <c r="AO25" s="55">
        <v>0</v>
      </c>
      <c r="AP25" s="55">
        <v>0</v>
      </c>
      <c r="AQ25" s="55">
        <v>0</v>
      </c>
      <c r="AR25" s="55">
        <v>0</v>
      </c>
      <c r="AS25" s="55">
        <v>0</v>
      </c>
      <c r="AT25" s="55">
        <v>0</v>
      </c>
      <c r="AU25" s="55">
        <v>0</v>
      </c>
      <c r="AV25" s="55">
        <v>0</v>
      </c>
      <c r="AW25" s="55">
        <v>0</v>
      </c>
      <c r="AX25" s="55">
        <v>0</v>
      </c>
      <c r="AY25" s="55">
        <v>0</v>
      </c>
      <c r="AZ25" s="55">
        <v>0</v>
      </c>
      <c r="BA25" s="55">
        <v>0</v>
      </c>
      <c r="BB25" s="55">
        <v>0</v>
      </c>
      <c r="BC25" s="55">
        <v>0</v>
      </c>
      <c r="BD25" s="55">
        <v>0</v>
      </c>
      <c r="BE25" s="55">
        <v>0</v>
      </c>
      <c r="BF25" s="55">
        <v>0</v>
      </c>
      <c r="BG25" s="55">
        <v>0</v>
      </c>
      <c r="BH25" s="55">
        <v>0</v>
      </c>
      <c r="BI25" s="55">
        <v>0</v>
      </c>
      <c r="BJ25" s="55">
        <v>0</v>
      </c>
      <c r="BK25" s="55">
        <v>0</v>
      </c>
      <c r="BL25" s="55">
        <v>0</v>
      </c>
      <c r="BM25" s="55">
        <v>0</v>
      </c>
      <c r="BN25" s="55">
        <v>0</v>
      </c>
      <c r="BO25" s="55">
        <v>0</v>
      </c>
      <c r="BP25" s="55">
        <v>0</v>
      </c>
      <c r="BQ25" s="55">
        <v>0</v>
      </c>
      <c r="BR25" s="55">
        <v>0</v>
      </c>
      <c r="BS25" s="55">
        <v>0</v>
      </c>
      <c r="BT25" s="55">
        <v>0</v>
      </c>
      <c r="BU25" s="55">
        <v>0</v>
      </c>
      <c r="BV25" s="55">
        <v>0</v>
      </c>
      <c r="BW25" s="55">
        <v>0</v>
      </c>
      <c r="BX25" s="55">
        <v>0</v>
      </c>
      <c r="BY25" s="55">
        <v>0</v>
      </c>
      <c r="BZ25" s="55">
        <v>0</v>
      </c>
      <c r="CA25" s="55">
        <v>0</v>
      </c>
      <c r="CB25" s="55">
        <v>0</v>
      </c>
      <c r="CC25" s="55">
        <v>0</v>
      </c>
      <c r="CD25" s="55">
        <v>0</v>
      </c>
      <c r="CE25" s="55">
        <v>0</v>
      </c>
      <c r="CF25" s="55">
        <v>0</v>
      </c>
      <c r="CG25" s="55">
        <v>0</v>
      </c>
      <c r="CH25" s="55">
        <v>0</v>
      </c>
      <c r="CI25" s="55">
        <v>0</v>
      </c>
      <c r="CJ25" s="55">
        <v>0</v>
      </c>
      <c r="CK25" s="55">
        <v>0</v>
      </c>
      <c r="CL25" s="55">
        <v>0</v>
      </c>
      <c r="CM25" s="55">
        <v>0</v>
      </c>
      <c r="CN25" s="55">
        <v>0</v>
      </c>
      <c r="CO25" s="55">
        <v>0</v>
      </c>
      <c r="CP25" s="55">
        <v>0</v>
      </c>
      <c r="CQ25" s="55">
        <v>0</v>
      </c>
      <c r="CR25" s="55">
        <v>0</v>
      </c>
      <c r="CS25" s="55">
        <v>0</v>
      </c>
      <c r="CT25" s="55">
        <v>0</v>
      </c>
      <c r="CU25" s="55">
        <v>0</v>
      </c>
      <c r="CV25" s="55">
        <v>0</v>
      </c>
      <c r="CW25" s="55">
        <v>0</v>
      </c>
      <c r="CX25" s="55">
        <v>0</v>
      </c>
      <c r="CY25" s="55">
        <v>0</v>
      </c>
      <c r="CZ25" s="55">
        <v>0</v>
      </c>
      <c r="DA25" s="55">
        <v>0</v>
      </c>
      <c r="DB25" s="55">
        <v>0</v>
      </c>
      <c r="DC25" s="55">
        <v>0</v>
      </c>
      <c r="DD25" s="55">
        <v>0</v>
      </c>
      <c r="DE25" s="55">
        <v>0</v>
      </c>
      <c r="DF25" s="55">
        <v>0</v>
      </c>
      <c r="DG25" s="55">
        <v>0</v>
      </c>
      <c r="DH25" s="55">
        <v>0</v>
      </c>
      <c r="DI25" s="55">
        <v>0</v>
      </c>
      <c r="DJ25" s="55">
        <v>0</v>
      </c>
      <c r="DK25" s="55">
        <v>0</v>
      </c>
      <c r="DL25" s="55">
        <v>0</v>
      </c>
      <c r="DM25" s="55">
        <v>0</v>
      </c>
      <c r="DN25" s="55">
        <v>0</v>
      </c>
      <c r="DO25" s="55">
        <v>0</v>
      </c>
      <c r="DP25" s="55">
        <v>0</v>
      </c>
      <c r="DQ25" s="55">
        <v>2</v>
      </c>
      <c r="DR25" s="55">
        <v>0</v>
      </c>
      <c r="DS25" s="55">
        <v>0</v>
      </c>
      <c r="DT25" s="55">
        <v>0</v>
      </c>
      <c r="DU25" s="55">
        <v>0</v>
      </c>
      <c r="DV25" s="55">
        <v>0</v>
      </c>
      <c r="DW25" s="55">
        <v>0</v>
      </c>
      <c r="DX25" s="55">
        <v>0</v>
      </c>
      <c r="DY25" s="55">
        <v>0</v>
      </c>
      <c r="DZ25" s="55">
        <v>0</v>
      </c>
      <c r="EA25" s="55">
        <v>0</v>
      </c>
      <c r="EB25" s="55">
        <v>0</v>
      </c>
      <c r="EC25" s="55">
        <v>0</v>
      </c>
      <c r="ED25" s="55">
        <v>0</v>
      </c>
      <c r="EE25" s="55">
        <v>0</v>
      </c>
      <c r="EF25" s="55">
        <v>0</v>
      </c>
      <c r="EG25" s="55">
        <v>0</v>
      </c>
      <c r="EH25" s="55">
        <v>0</v>
      </c>
      <c r="EI25" s="55">
        <v>0</v>
      </c>
      <c r="EJ25" s="55">
        <v>0</v>
      </c>
      <c r="EK25" s="55">
        <v>0</v>
      </c>
      <c r="EL25" s="55">
        <v>0</v>
      </c>
      <c r="EM25" s="55">
        <v>0</v>
      </c>
      <c r="EN25" s="55">
        <v>0</v>
      </c>
      <c r="EO25" s="55">
        <v>0</v>
      </c>
      <c r="EP25" s="55">
        <v>0</v>
      </c>
      <c r="EQ25" s="55">
        <v>0</v>
      </c>
      <c r="ER25" s="55">
        <v>0</v>
      </c>
      <c r="ES25" s="55">
        <v>0</v>
      </c>
      <c r="ET25" s="55">
        <v>0</v>
      </c>
      <c r="EU25" s="55">
        <v>0</v>
      </c>
      <c r="EV25" s="55">
        <v>0</v>
      </c>
      <c r="EW25" s="55">
        <v>0</v>
      </c>
      <c r="EX25" s="55">
        <v>0</v>
      </c>
      <c r="EY25" s="55">
        <v>1</v>
      </c>
    </row>
    <row r="26" spans="2:155" x14ac:dyDescent="0.5">
      <c r="B26" s="9" t="s">
        <v>463</v>
      </c>
      <c r="C26" s="55">
        <v>0</v>
      </c>
      <c r="D26" s="55">
        <v>0</v>
      </c>
      <c r="E26" s="55">
        <v>0</v>
      </c>
      <c r="F26" s="55">
        <v>0</v>
      </c>
      <c r="G26" s="55">
        <v>0</v>
      </c>
      <c r="H26" s="55">
        <v>0</v>
      </c>
      <c r="I26" s="55">
        <v>0</v>
      </c>
      <c r="J26" s="55">
        <v>0</v>
      </c>
      <c r="K26" s="55">
        <v>0</v>
      </c>
      <c r="L26" s="55">
        <v>0</v>
      </c>
      <c r="M26" s="55">
        <v>0</v>
      </c>
      <c r="N26" s="55">
        <v>0</v>
      </c>
      <c r="O26" s="55">
        <v>0</v>
      </c>
      <c r="P26" s="55">
        <v>1</v>
      </c>
      <c r="Q26" s="55">
        <v>0</v>
      </c>
      <c r="R26" s="55">
        <v>0</v>
      </c>
      <c r="S26" s="55">
        <v>0</v>
      </c>
      <c r="T26" s="55">
        <v>0</v>
      </c>
      <c r="U26" s="55">
        <v>0</v>
      </c>
      <c r="V26" s="55">
        <v>0</v>
      </c>
      <c r="W26" s="55">
        <v>0</v>
      </c>
      <c r="X26" s="55">
        <v>0</v>
      </c>
      <c r="Y26" s="55">
        <v>0</v>
      </c>
      <c r="Z26" s="55">
        <v>0</v>
      </c>
      <c r="AA26" s="55">
        <v>0</v>
      </c>
      <c r="AB26" s="55">
        <v>0</v>
      </c>
      <c r="AC26" s="55">
        <v>0</v>
      </c>
      <c r="AD26" s="55">
        <v>0</v>
      </c>
      <c r="AE26" s="55">
        <v>0</v>
      </c>
      <c r="AF26" s="55">
        <v>0</v>
      </c>
      <c r="AG26" s="55">
        <v>0</v>
      </c>
      <c r="AH26" s="55">
        <v>0</v>
      </c>
      <c r="AI26" s="55">
        <v>0</v>
      </c>
      <c r="AJ26" s="55">
        <v>0</v>
      </c>
      <c r="AK26" s="55">
        <v>0</v>
      </c>
      <c r="AL26" s="55">
        <v>0</v>
      </c>
      <c r="AM26" s="55">
        <v>0</v>
      </c>
      <c r="AN26" s="55">
        <v>0</v>
      </c>
      <c r="AO26" s="55">
        <v>0</v>
      </c>
      <c r="AP26" s="55">
        <v>0</v>
      </c>
      <c r="AQ26" s="55">
        <v>0</v>
      </c>
      <c r="AR26" s="55">
        <v>0</v>
      </c>
      <c r="AS26" s="55">
        <v>0</v>
      </c>
      <c r="AT26" s="55">
        <v>0</v>
      </c>
      <c r="AU26" s="55">
        <v>0</v>
      </c>
      <c r="AV26" s="55">
        <v>0</v>
      </c>
      <c r="AW26" s="55">
        <v>0</v>
      </c>
      <c r="AX26" s="55">
        <v>0</v>
      </c>
      <c r="AY26" s="55">
        <v>0</v>
      </c>
      <c r="AZ26" s="55">
        <v>0</v>
      </c>
      <c r="BA26" s="55">
        <v>0</v>
      </c>
      <c r="BB26" s="55">
        <v>0</v>
      </c>
      <c r="BC26" s="55">
        <v>0</v>
      </c>
      <c r="BD26" s="55">
        <v>0</v>
      </c>
      <c r="BE26" s="55">
        <v>0</v>
      </c>
      <c r="BF26" s="55">
        <v>0</v>
      </c>
      <c r="BG26" s="55">
        <v>0</v>
      </c>
      <c r="BH26" s="55">
        <v>0</v>
      </c>
      <c r="BI26" s="55">
        <v>0</v>
      </c>
      <c r="BJ26" s="55">
        <v>0</v>
      </c>
      <c r="BK26" s="55">
        <v>0</v>
      </c>
      <c r="BL26" s="55">
        <v>0</v>
      </c>
      <c r="BM26" s="55">
        <v>0</v>
      </c>
      <c r="BN26" s="55">
        <v>0</v>
      </c>
      <c r="BO26" s="55">
        <v>0</v>
      </c>
      <c r="BP26" s="55">
        <v>0</v>
      </c>
      <c r="BQ26" s="55">
        <v>0</v>
      </c>
      <c r="BR26" s="55">
        <v>0</v>
      </c>
      <c r="BS26" s="55">
        <v>0</v>
      </c>
      <c r="BT26" s="55">
        <v>0</v>
      </c>
      <c r="BU26" s="55">
        <v>0</v>
      </c>
      <c r="BV26" s="55">
        <v>0</v>
      </c>
      <c r="BW26" s="55">
        <v>0</v>
      </c>
      <c r="BX26" s="55">
        <v>0</v>
      </c>
      <c r="BY26" s="55">
        <v>0</v>
      </c>
      <c r="BZ26" s="55">
        <v>0</v>
      </c>
      <c r="CA26" s="55">
        <v>0</v>
      </c>
      <c r="CB26" s="55">
        <v>0</v>
      </c>
      <c r="CC26" s="55">
        <v>0</v>
      </c>
      <c r="CD26" s="55">
        <v>0</v>
      </c>
      <c r="CE26" s="55">
        <v>0</v>
      </c>
      <c r="CF26" s="55">
        <v>0</v>
      </c>
      <c r="CG26" s="55">
        <v>0</v>
      </c>
      <c r="CH26" s="55">
        <v>0</v>
      </c>
      <c r="CI26" s="55">
        <v>0</v>
      </c>
      <c r="CJ26" s="55">
        <v>0</v>
      </c>
      <c r="CK26" s="55">
        <v>0</v>
      </c>
      <c r="CL26" s="55">
        <v>0</v>
      </c>
      <c r="CM26" s="55">
        <v>0</v>
      </c>
      <c r="CN26" s="55">
        <v>0</v>
      </c>
      <c r="CO26" s="55">
        <v>0</v>
      </c>
      <c r="CP26" s="55">
        <v>0</v>
      </c>
      <c r="CQ26" s="55">
        <v>0</v>
      </c>
      <c r="CR26" s="55">
        <v>0</v>
      </c>
      <c r="CS26" s="55">
        <v>0</v>
      </c>
      <c r="CT26" s="55">
        <v>0</v>
      </c>
      <c r="CU26" s="55">
        <v>0</v>
      </c>
      <c r="CV26" s="55">
        <v>0</v>
      </c>
      <c r="CW26" s="55">
        <v>0</v>
      </c>
      <c r="CX26" s="55">
        <v>0</v>
      </c>
      <c r="CY26" s="55">
        <v>0</v>
      </c>
      <c r="CZ26" s="55">
        <v>0</v>
      </c>
      <c r="DA26" s="55">
        <v>0</v>
      </c>
      <c r="DB26" s="55">
        <v>0</v>
      </c>
      <c r="DC26" s="55">
        <v>0</v>
      </c>
      <c r="DD26" s="55">
        <v>0</v>
      </c>
      <c r="DE26" s="55">
        <v>0</v>
      </c>
      <c r="DF26" s="55">
        <v>0</v>
      </c>
      <c r="DG26" s="55">
        <v>0</v>
      </c>
      <c r="DH26" s="55">
        <v>0</v>
      </c>
      <c r="DI26" s="55">
        <v>0</v>
      </c>
      <c r="DJ26" s="55">
        <v>0</v>
      </c>
      <c r="DK26" s="55">
        <v>0</v>
      </c>
      <c r="DL26" s="55">
        <v>0</v>
      </c>
      <c r="DM26" s="55">
        <v>0</v>
      </c>
      <c r="DN26" s="55">
        <v>0</v>
      </c>
      <c r="DO26" s="55">
        <v>0</v>
      </c>
      <c r="DP26" s="55">
        <v>0</v>
      </c>
      <c r="DQ26" s="55">
        <v>2</v>
      </c>
      <c r="DR26" s="55">
        <v>0</v>
      </c>
      <c r="DS26" s="55">
        <v>0</v>
      </c>
      <c r="DT26" s="55">
        <v>0</v>
      </c>
      <c r="DU26" s="55">
        <v>0</v>
      </c>
      <c r="DV26" s="55">
        <v>0</v>
      </c>
      <c r="DW26" s="55">
        <v>0</v>
      </c>
      <c r="DX26" s="55">
        <v>0</v>
      </c>
      <c r="DY26" s="55">
        <v>0</v>
      </c>
      <c r="DZ26" s="55">
        <v>0</v>
      </c>
      <c r="EA26" s="55">
        <v>0</v>
      </c>
      <c r="EB26" s="55">
        <v>0</v>
      </c>
      <c r="EC26" s="55">
        <v>0</v>
      </c>
      <c r="ED26" s="55">
        <v>0</v>
      </c>
      <c r="EE26" s="55">
        <v>0</v>
      </c>
      <c r="EF26" s="55">
        <v>0</v>
      </c>
      <c r="EG26" s="55">
        <v>0</v>
      </c>
      <c r="EH26" s="55">
        <v>0</v>
      </c>
      <c r="EI26" s="55">
        <v>0</v>
      </c>
      <c r="EJ26" s="55">
        <v>0</v>
      </c>
      <c r="EK26" s="55">
        <v>0</v>
      </c>
      <c r="EL26" s="55">
        <v>0</v>
      </c>
      <c r="EM26" s="55">
        <v>0</v>
      </c>
      <c r="EN26" s="55">
        <v>0</v>
      </c>
      <c r="EO26" s="55">
        <v>0</v>
      </c>
      <c r="EP26" s="55">
        <v>0</v>
      </c>
      <c r="EQ26" s="55">
        <v>0</v>
      </c>
      <c r="ER26" s="55">
        <v>0</v>
      </c>
      <c r="ES26" s="55">
        <v>0</v>
      </c>
      <c r="ET26" s="55">
        <v>0</v>
      </c>
      <c r="EU26" s="55">
        <v>0</v>
      </c>
      <c r="EV26" s="55">
        <v>0</v>
      </c>
      <c r="EW26" s="55">
        <v>0</v>
      </c>
      <c r="EX26" s="55">
        <v>0</v>
      </c>
      <c r="EY26" s="55">
        <v>1</v>
      </c>
    </row>
    <row r="27" spans="2:155" x14ac:dyDescent="0.5">
      <c r="B27" s="9" t="s">
        <v>465</v>
      </c>
      <c r="C27" s="55">
        <v>0</v>
      </c>
      <c r="D27" s="55">
        <v>0</v>
      </c>
      <c r="E27" s="55">
        <v>0</v>
      </c>
      <c r="F27" s="55">
        <v>0</v>
      </c>
      <c r="G27" s="55">
        <v>0</v>
      </c>
      <c r="H27" s="55">
        <v>0</v>
      </c>
      <c r="I27" s="55">
        <v>0</v>
      </c>
      <c r="J27" s="55">
        <v>0</v>
      </c>
      <c r="K27" s="55">
        <v>0</v>
      </c>
      <c r="L27" s="55">
        <v>0</v>
      </c>
      <c r="M27" s="55">
        <v>0</v>
      </c>
      <c r="N27" s="55">
        <v>0</v>
      </c>
      <c r="O27" s="55">
        <v>0</v>
      </c>
      <c r="P27" s="55">
        <v>1</v>
      </c>
      <c r="Q27" s="55">
        <v>0</v>
      </c>
      <c r="R27" s="55">
        <v>0</v>
      </c>
      <c r="S27" s="55">
        <v>0</v>
      </c>
      <c r="T27" s="55">
        <v>0</v>
      </c>
      <c r="U27" s="55">
        <v>0</v>
      </c>
      <c r="V27" s="55">
        <v>0</v>
      </c>
      <c r="W27" s="55">
        <v>0</v>
      </c>
      <c r="X27" s="55">
        <v>0</v>
      </c>
      <c r="Y27" s="55">
        <v>0</v>
      </c>
      <c r="Z27" s="55">
        <v>0</v>
      </c>
      <c r="AA27" s="55">
        <v>0</v>
      </c>
      <c r="AB27" s="55">
        <v>0</v>
      </c>
      <c r="AC27" s="55">
        <v>0</v>
      </c>
      <c r="AD27" s="55">
        <v>0</v>
      </c>
      <c r="AE27" s="55">
        <v>0</v>
      </c>
      <c r="AF27" s="55">
        <v>0</v>
      </c>
      <c r="AG27" s="55">
        <v>0</v>
      </c>
      <c r="AH27" s="55">
        <v>0</v>
      </c>
      <c r="AI27" s="55">
        <v>0</v>
      </c>
      <c r="AJ27" s="55">
        <v>0</v>
      </c>
      <c r="AK27" s="55">
        <v>0</v>
      </c>
      <c r="AL27" s="55">
        <v>0</v>
      </c>
      <c r="AM27" s="55">
        <v>0</v>
      </c>
      <c r="AN27" s="55">
        <v>0</v>
      </c>
      <c r="AO27" s="55">
        <v>0</v>
      </c>
      <c r="AP27" s="55">
        <v>0</v>
      </c>
      <c r="AQ27" s="55">
        <v>0</v>
      </c>
      <c r="AR27" s="55">
        <v>0</v>
      </c>
      <c r="AS27" s="55">
        <v>0</v>
      </c>
      <c r="AT27" s="55">
        <v>0</v>
      </c>
      <c r="AU27" s="55">
        <v>0</v>
      </c>
      <c r="AV27" s="55">
        <v>0</v>
      </c>
      <c r="AW27" s="55">
        <v>0</v>
      </c>
      <c r="AX27" s="55">
        <v>0</v>
      </c>
      <c r="AY27" s="55">
        <v>0</v>
      </c>
      <c r="AZ27" s="55">
        <v>0</v>
      </c>
      <c r="BA27" s="55">
        <v>0</v>
      </c>
      <c r="BB27" s="55">
        <v>0</v>
      </c>
      <c r="BC27" s="55">
        <v>0</v>
      </c>
      <c r="BD27" s="55">
        <v>0</v>
      </c>
      <c r="BE27" s="55">
        <v>0</v>
      </c>
      <c r="BF27" s="55">
        <v>0</v>
      </c>
      <c r="BG27" s="55">
        <v>0</v>
      </c>
      <c r="BH27" s="55">
        <v>0</v>
      </c>
      <c r="BI27" s="55">
        <v>0</v>
      </c>
      <c r="BJ27" s="55">
        <v>0</v>
      </c>
      <c r="BK27" s="55">
        <v>0</v>
      </c>
      <c r="BL27" s="55">
        <v>0</v>
      </c>
      <c r="BM27" s="55">
        <v>0</v>
      </c>
      <c r="BN27" s="55">
        <v>0</v>
      </c>
      <c r="BO27" s="55">
        <v>0</v>
      </c>
      <c r="BP27" s="55">
        <v>0</v>
      </c>
      <c r="BQ27" s="55">
        <v>0</v>
      </c>
      <c r="BR27" s="55">
        <v>0</v>
      </c>
      <c r="BS27" s="55">
        <v>0</v>
      </c>
      <c r="BT27" s="55">
        <v>0</v>
      </c>
      <c r="BU27" s="55">
        <v>0</v>
      </c>
      <c r="BV27" s="55">
        <v>0</v>
      </c>
      <c r="BW27" s="55">
        <v>0</v>
      </c>
      <c r="BX27" s="55">
        <v>0</v>
      </c>
      <c r="BY27" s="55">
        <v>0</v>
      </c>
      <c r="BZ27" s="55">
        <v>0</v>
      </c>
      <c r="CA27" s="55">
        <v>0</v>
      </c>
      <c r="CB27" s="55">
        <v>0</v>
      </c>
      <c r="CC27" s="55">
        <v>0</v>
      </c>
      <c r="CD27" s="55">
        <v>0</v>
      </c>
      <c r="CE27" s="55">
        <v>0</v>
      </c>
      <c r="CF27" s="55">
        <v>0</v>
      </c>
      <c r="CG27" s="55">
        <v>0</v>
      </c>
      <c r="CH27" s="55">
        <v>0</v>
      </c>
      <c r="CI27" s="55">
        <v>0</v>
      </c>
      <c r="CJ27" s="55">
        <v>0</v>
      </c>
      <c r="CK27" s="55">
        <v>0</v>
      </c>
      <c r="CL27" s="55">
        <v>0</v>
      </c>
      <c r="CM27" s="55">
        <v>0</v>
      </c>
      <c r="CN27" s="55">
        <v>0</v>
      </c>
      <c r="CO27" s="55">
        <v>0</v>
      </c>
      <c r="CP27" s="55">
        <v>0</v>
      </c>
      <c r="CQ27" s="55">
        <v>0</v>
      </c>
      <c r="CR27" s="55">
        <v>0</v>
      </c>
      <c r="CS27" s="55">
        <v>0</v>
      </c>
      <c r="CT27" s="55">
        <v>0</v>
      </c>
      <c r="CU27" s="55">
        <v>0</v>
      </c>
      <c r="CV27" s="55">
        <v>0</v>
      </c>
      <c r="CW27" s="55">
        <v>0</v>
      </c>
      <c r="CX27" s="55">
        <v>0</v>
      </c>
      <c r="CY27" s="55">
        <v>0</v>
      </c>
      <c r="CZ27" s="55">
        <v>0</v>
      </c>
      <c r="DA27" s="55">
        <v>0</v>
      </c>
      <c r="DB27" s="55">
        <v>0</v>
      </c>
      <c r="DC27" s="55">
        <v>0</v>
      </c>
      <c r="DD27" s="55">
        <v>0</v>
      </c>
      <c r="DE27" s="55">
        <v>0</v>
      </c>
      <c r="DF27" s="55">
        <v>0</v>
      </c>
      <c r="DG27" s="55">
        <v>0</v>
      </c>
      <c r="DH27" s="55">
        <v>0</v>
      </c>
      <c r="DI27" s="55">
        <v>0</v>
      </c>
      <c r="DJ27" s="55">
        <v>0</v>
      </c>
      <c r="DK27" s="55">
        <v>0</v>
      </c>
      <c r="DL27" s="55">
        <v>0</v>
      </c>
      <c r="DM27" s="55">
        <v>0</v>
      </c>
      <c r="DN27" s="55">
        <v>0</v>
      </c>
      <c r="DO27" s="55">
        <v>0</v>
      </c>
      <c r="DP27" s="55">
        <v>0</v>
      </c>
      <c r="DQ27" s="55">
        <v>2</v>
      </c>
      <c r="DR27" s="55">
        <v>0</v>
      </c>
      <c r="DS27" s="55">
        <v>0</v>
      </c>
      <c r="DT27" s="55">
        <v>0</v>
      </c>
      <c r="DU27" s="55">
        <v>0</v>
      </c>
      <c r="DV27" s="55">
        <v>0</v>
      </c>
      <c r="DW27" s="55">
        <v>0</v>
      </c>
      <c r="DX27" s="55">
        <v>0</v>
      </c>
      <c r="DY27" s="55">
        <v>0</v>
      </c>
      <c r="DZ27" s="55">
        <v>0</v>
      </c>
      <c r="EA27" s="55">
        <v>0</v>
      </c>
      <c r="EB27" s="55">
        <v>0</v>
      </c>
      <c r="EC27" s="55">
        <v>0</v>
      </c>
      <c r="ED27" s="55">
        <v>0</v>
      </c>
      <c r="EE27" s="55">
        <v>0</v>
      </c>
      <c r="EF27" s="55">
        <v>0</v>
      </c>
      <c r="EG27" s="55">
        <v>0</v>
      </c>
      <c r="EH27" s="55">
        <v>0</v>
      </c>
      <c r="EI27" s="55">
        <v>0</v>
      </c>
      <c r="EJ27" s="55">
        <v>0</v>
      </c>
      <c r="EK27" s="55">
        <v>0</v>
      </c>
      <c r="EL27" s="55">
        <v>0</v>
      </c>
      <c r="EM27" s="55">
        <v>0</v>
      </c>
      <c r="EN27" s="55">
        <v>0</v>
      </c>
      <c r="EO27" s="55">
        <v>0</v>
      </c>
      <c r="EP27" s="55">
        <v>0</v>
      </c>
      <c r="EQ27" s="55">
        <v>0</v>
      </c>
      <c r="ER27" s="55">
        <v>0</v>
      </c>
      <c r="ES27" s="55">
        <v>0</v>
      </c>
      <c r="ET27" s="55">
        <v>0</v>
      </c>
      <c r="EU27" s="55">
        <v>0</v>
      </c>
      <c r="EV27" s="55">
        <v>0</v>
      </c>
      <c r="EW27" s="55">
        <v>0</v>
      </c>
      <c r="EX27" s="55">
        <v>0</v>
      </c>
      <c r="EY27" s="55">
        <v>1</v>
      </c>
    </row>
    <row r="28" spans="2:155" x14ac:dyDescent="0.5">
      <c r="B28" s="9" t="s">
        <v>134</v>
      </c>
      <c r="C28" s="55">
        <v>0</v>
      </c>
      <c r="D28" s="55">
        <v>0</v>
      </c>
      <c r="E28" s="55">
        <v>0</v>
      </c>
      <c r="F28" s="55">
        <v>0</v>
      </c>
      <c r="G28" s="55">
        <v>0</v>
      </c>
      <c r="H28" s="55">
        <v>0</v>
      </c>
      <c r="I28" s="55">
        <v>0</v>
      </c>
      <c r="J28" s="55">
        <v>0</v>
      </c>
      <c r="K28" s="55">
        <v>0</v>
      </c>
      <c r="L28" s="55">
        <v>0</v>
      </c>
      <c r="M28" s="55">
        <v>0</v>
      </c>
      <c r="N28" s="55">
        <v>0</v>
      </c>
      <c r="O28" s="55">
        <v>0</v>
      </c>
      <c r="P28" s="55">
        <v>1</v>
      </c>
      <c r="Q28" s="55">
        <v>0</v>
      </c>
      <c r="R28" s="55">
        <v>0</v>
      </c>
      <c r="S28" s="55">
        <v>0</v>
      </c>
      <c r="T28" s="55">
        <v>0</v>
      </c>
      <c r="U28" s="55">
        <v>0</v>
      </c>
      <c r="V28" s="55">
        <v>0</v>
      </c>
      <c r="W28" s="55">
        <v>0</v>
      </c>
      <c r="X28" s="55">
        <v>0</v>
      </c>
      <c r="Y28" s="55">
        <v>0</v>
      </c>
      <c r="Z28" s="55">
        <v>0</v>
      </c>
      <c r="AA28" s="55">
        <v>0</v>
      </c>
      <c r="AB28" s="55">
        <v>0</v>
      </c>
      <c r="AC28" s="55">
        <v>0</v>
      </c>
      <c r="AD28" s="55">
        <v>0</v>
      </c>
      <c r="AE28" s="55">
        <v>0</v>
      </c>
      <c r="AF28" s="55">
        <v>0</v>
      </c>
      <c r="AG28" s="55">
        <v>0</v>
      </c>
      <c r="AH28" s="55">
        <v>0</v>
      </c>
      <c r="AI28" s="55">
        <v>0</v>
      </c>
      <c r="AJ28" s="55">
        <v>0</v>
      </c>
      <c r="AK28" s="55">
        <v>0</v>
      </c>
      <c r="AL28" s="55">
        <v>0</v>
      </c>
      <c r="AM28" s="55">
        <v>0</v>
      </c>
      <c r="AN28" s="55">
        <v>0</v>
      </c>
      <c r="AO28" s="55">
        <v>0</v>
      </c>
      <c r="AP28" s="55">
        <v>0</v>
      </c>
      <c r="AQ28" s="55">
        <v>0</v>
      </c>
      <c r="AR28" s="55">
        <v>0</v>
      </c>
      <c r="AS28" s="55">
        <v>0</v>
      </c>
      <c r="AT28" s="55">
        <v>0</v>
      </c>
      <c r="AU28" s="55">
        <v>0</v>
      </c>
      <c r="AV28" s="55">
        <v>0</v>
      </c>
      <c r="AW28" s="55">
        <v>0</v>
      </c>
      <c r="AX28" s="55">
        <v>0</v>
      </c>
      <c r="AY28" s="55">
        <v>0</v>
      </c>
      <c r="AZ28" s="55">
        <v>0</v>
      </c>
      <c r="BA28" s="55">
        <v>0</v>
      </c>
      <c r="BB28" s="55">
        <v>0</v>
      </c>
      <c r="BC28" s="55">
        <v>0</v>
      </c>
      <c r="BD28" s="55">
        <v>0</v>
      </c>
      <c r="BE28" s="55">
        <v>0</v>
      </c>
      <c r="BF28" s="55">
        <v>0</v>
      </c>
      <c r="BG28" s="55">
        <v>0</v>
      </c>
      <c r="BH28" s="55">
        <v>0</v>
      </c>
      <c r="BI28" s="55">
        <v>0</v>
      </c>
      <c r="BJ28" s="55">
        <v>0</v>
      </c>
      <c r="BK28" s="55">
        <v>0</v>
      </c>
      <c r="BL28" s="55">
        <v>0</v>
      </c>
      <c r="BM28" s="55">
        <v>0</v>
      </c>
      <c r="BN28" s="55">
        <v>0</v>
      </c>
      <c r="BO28" s="55">
        <v>0</v>
      </c>
      <c r="BP28" s="55">
        <v>0</v>
      </c>
      <c r="BQ28" s="55">
        <v>0</v>
      </c>
      <c r="BR28" s="55">
        <v>0</v>
      </c>
      <c r="BS28" s="55">
        <v>0</v>
      </c>
      <c r="BT28" s="55">
        <v>0</v>
      </c>
      <c r="BU28" s="55">
        <v>0</v>
      </c>
      <c r="BV28" s="55">
        <v>0</v>
      </c>
      <c r="BW28" s="55">
        <v>0</v>
      </c>
      <c r="BX28" s="55">
        <v>0</v>
      </c>
      <c r="BY28" s="55">
        <v>0</v>
      </c>
      <c r="BZ28" s="55">
        <v>0</v>
      </c>
      <c r="CA28" s="55">
        <v>0</v>
      </c>
      <c r="CB28" s="55">
        <v>0</v>
      </c>
      <c r="CC28" s="55">
        <v>0</v>
      </c>
      <c r="CD28" s="55">
        <v>0</v>
      </c>
      <c r="CE28" s="55">
        <v>0</v>
      </c>
      <c r="CF28" s="55">
        <v>0</v>
      </c>
      <c r="CG28" s="55">
        <v>0</v>
      </c>
      <c r="CH28" s="55">
        <v>0</v>
      </c>
      <c r="CI28" s="55">
        <v>0</v>
      </c>
      <c r="CJ28" s="55">
        <v>0</v>
      </c>
      <c r="CK28" s="55">
        <v>0</v>
      </c>
      <c r="CL28" s="55">
        <v>0</v>
      </c>
      <c r="CM28" s="55">
        <v>0</v>
      </c>
      <c r="CN28" s="55">
        <v>0</v>
      </c>
      <c r="CO28" s="55">
        <v>0</v>
      </c>
      <c r="CP28" s="55">
        <v>0</v>
      </c>
      <c r="CQ28" s="55">
        <v>0</v>
      </c>
      <c r="CR28" s="55">
        <v>0</v>
      </c>
      <c r="CS28" s="55">
        <v>0</v>
      </c>
      <c r="CT28" s="55">
        <v>0</v>
      </c>
      <c r="CU28" s="55">
        <v>0</v>
      </c>
      <c r="CV28" s="55">
        <v>0</v>
      </c>
      <c r="CW28" s="55">
        <v>0</v>
      </c>
      <c r="CX28" s="55">
        <v>0</v>
      </c>
      <c r="CY28" s="55">
        <v>0</v>
      </c>
      <c r="CZ28" s="55">
        <v>0</v>
      </c>
      <c r="DA28" s="55">
        <v>0</v>
      </c>
      <c r="DB28" s="55">
        <v>0</v>
      </c>
      <c r="DC28" s="55">
        <v>0</v>
      </c>
      <c r="DD28" s="55">
        <v>0</v>
      </c>
      <c r="DE28" s="55">
        <v>0</v>
      </c>
      <c r="DF28" s="55">
        <v>0</v>
      </c>
      <c r="DG28" s="55">
        <v>0</v>
      </c>
      <c r="DH28" s="55">
        <v>0</v>
      </c>
      <c r="DI28" s="55">
        <v>0</v>
      </c>
      <c r="DJ28" s="55">
        <v>0</v>
      </c>
      <c r="DK28" s="55">
        <v>0</v>
      </c>
      <c r="DL28" s="55">
        <v>0</v>
      </c>
      <c r="DM28" s="55">
        <v>0</v>
      </c>
      <c r="DN28" s="55">
        <v>0</v>
      </c>
      <c r="DO28" s="55">
        <v>0</v>
      </c>
      <c r="DP28" s="55">
        <v>0</v>
      </c>
      <c r="DQ28" s="55">
        <v>2</v>
      </c>
      <c r="DR28" s="55">
        <v>0</v>
      </c>
      <c r="DS28" s="55">
        <v>0</v>
      </c>
      <c r="DT28" s="55">
        <v>0</v>
      </c>
      <c r="DU28" s="55">
        <v>0</v>
      </c>
      <c r="DV28" s="55">
        <v>0</v>
      </c>
      <c r="DW28" s="55">
        <v>0</v>
      </c>
      <c r="DX28" s="55">
        <v>0</v>
      </c>
      <c r="DY28" s="55">
        <v>0</v>
      </c>
      <c r="DZ28" s="55">
        <v>0</v>
      </c>
      <c r="EA28" s="55">
        <v>0</v>
      </c>
      <c r="EB28" s="55">
        <v>0</v>
      </c>
      <c r="EC28" s="55">
        <v>0</v>
      </c>
      <c r="ED28" s="55">
        <v>0</v>
      </c>
      <c r="EE28" s="55">
        <v>0</v>
      </c>
      <c r="EF28" s="55">
        <v>0</v>
      </c>
      <c r="EG28" s="55">
        <v>0</v>
      </c>
      <c r="EH28" s="55">
        <v>0</v>
      </c>
      <c r="EI28" s="55">
        <v>0</v>
      </c>
      <c r="EJ28" s="55">
        <v>0</v>
      </c>
      <c r="EK28" s="55">
        <v>0</v>
      </c>
      <c r="EL28" s="55">
        <v>0</v>
      </c>
      <c r="EM28" s="55">
        <v>0</v>
      </c>
      <c r="EN28" s="55">
        <v>0</v>
      </c>
      <c r="EO28" s="55">
        <v>0</v>
      </c>
      <c r="EP28" s="55">
        <v>0</v>
      </c>
      <c r="EQ28" s="55">
        <v>0</v>
      </c>
      <c r="ER28" s="55">
        <v>0</v>
      </c>
      <c r="ES28" s="55">
        <v>0</v>
      </c>
      <c r="ET28" s="55">
        <v>0</v>
      </c>
      <c r="EU28" s="55">
        <v>0</v>
      </c>
      <c r="EV28" s="55">
        <v>0</v>
      </c>
      <c r="EW28" s="55">
        <v>0</v>
      </c>
      <c r="EX28" s="55">
        <v>0</v>
      </c>
      <c r="EY28" s="55">
        <v>1</v>
      </c>
    </row>
    <row r="29" spans="2:155" x14ac:dyDescent="0.5">
      <c r="B29" s="9" t="s">
        <v>468</v>
      </c>
      <c r="C29" s="55">
        <v>0</v>
      </c>
      <c r="D29" s="55">
        <v>0</v>
      </c>
      <c r="E29" s="55">
        <v>0</v>
      </c>
      <c r="F29" s="55">
        <v>0</v>
      </c>
      <c r="G29" s="55">
        <v>0</v>
      </c>
      <c r="H29" s="55">
        <v>0</v>
      </c>
      <c r="I29" s="55">
        <v>0</v>
      </c>
      <c r="J29" s="55">
        <v>0</v>
      </c>
      <c r="K29" s="55">
        <v>0</v>
      </c>
      <c r="L29" s="55">
        <v>0</v>
      </c>
      <c r="M29" s="55">
        <v>0</v>
      </c>
      <c r="N29" s="55">
        <v>0</v>
      </c>
      <c r="O29" s="55">
        <v>0</v>
      </c>
      <c r="P29" s="55">
        <v>1</v>
      </c>
      <c r="Q29" s="55">
        <v>0</v>
      </c>
      <c r="R29" s="55">
        <v>0</v>
      </c>
      <c r="S29" s="55">
        <v>0</v>
      </c>
      <c r="T29" s="55">
        <v>0</v>
      </c>
      <c r="U29" s="55">
        <v>0</v>
      </c>
      <c r="V29" s="55">
        <v>0</v>
      </c>
      <c r="W29" s="55">
        <v>0</v>
      </c>
      <c r="X29" s="55">
        <v>0</v>
      </c>
      <c r="Y29" s="55">
        <v>0</v>
      </c>
      <c r="Z29" s="55">
        <v>0</v>
      </c>
      <c r="AA29" s="55">
        <v>0</v>
      </c>
      <c r="AB29" s="55">
        <v>0</v>
      </c>
      <c r="AC29" s="55">
        <v>0</v>
      </c>
      <c r="AD29" s="55">
        <v>0</v>
      </c>
      <c r="AE29" s="55">
        <v>0</v>
      </c>
      <c r="AF29" s="55">
        <v>0</v>
      </c>
      <c r="AG29" s="55">
        <v>0</v>
      </c>
      <c r="AH29" s="55">
        <v>0</v>
      </c>
      <c r="AI29" s="55">
        <v>0</v>
      </c>
      <c r="AJ29" s="55">
        <v>0</v>
      </c>
      <c r="AK29" s="55">
        <v>0</v>
      </c>
      <c r="AL29" s="55">
        <v>0</v>
      </c>
      <c r="AM29" s="55">
        <v>0</v>
      </c>
      <c r="AN29" s="55">
        <v>0</v>
      </c>
      <c r="AO29" s="55">
        <v>0</v>
      </c>
      <c r="AP29" s="55">
        <v>0</v>
      </c>
      <c r="AQ29" s="55">
        <v>0</v>
      </c>
      <c r="AR29" s="55">
        <v>0</v>
      </c>
      <c r="AS29" s="55">
        <v>0</v>
      </c>
      <c r="AT29" s="55">
        <v>0</v>
      </c>
      <c r="AU29" s="55">
        <v>0</v>
      </c>
      <c r="AV29" s="55">
        <v>0</v>
      </c>
      <c r="AW29" s="55">
        <v>0</v>
      </c>
      <c r="AX29" s="55">
        <v>0</v>
      </c>
      <c r="AY29" s="55">
        <v>0</v>
      </c>
      <c r="AZ29" s="55">
        <v>0</v>
      </c>
      <c r="BA29" s="55">
        <v>0</v>
      </c>
      <c r="BB29" s="55">
        <v>0</v>
      </c>
      <c r="BC29" s="55">
        <v>0</v>
      </c>
      <c r="BD29" s="55">
        <v>0</v>
      </c>
      <c r="BE29" s="55">
        <v>0</v>
      </c>
      <c r="BF29" s="55">
        <v>0</v>
      </c>
      <c r="BG29" s="55">
        <v>0</v>
      </c>
      <c r="BH29" s="55">
        <v>0</v>
      </c>
      <c r="BI29" s="55">
        <v>0</v>
      </c>
      <c r="BJ29" s="55">
        <v>0</v>
      </c>
      <c r="BK29" s="55">
        <v>0</v>
      </c>
      <c r="BL29" s="55">
        <v>0</v>
      </c>
      <c r="BM29" s="55">
        <v>0</v>
      </c>
      <c r="BN29" s="55">
        <v>0</v>
      </c>
      <c r="BO29" s="55">
        <v>0</v>
      </c>
      <c r="BP29" s="55">
        <v>0</v>
      </c>
      <c r="BQ29" s="55">
        <v>0</v>
      </c>
      <c r="BR29" s="55">
        <v>0</v>
      </c>
      <c r="BS29" s="55">
        <v>0</v>
      </c>
      <c r="BT29" s="55">
        <v>0</v>
      </c>
      <c r="BU29" s="55">
        <v>0</v>
      </c>
      <c r="BV29" s="55">
        <v>0</v>
      </c>
      <c r="BW29" s="55">
        <v>0</v>
      </c>
      <c r="BX29" s="55">
        <v>0</v>
      </c>
      <c r="BY29" s="55">
        <v>0</v>
      </c>
      <c r="BZ29" s="55">
        <v>0</v>
      </c>
      <c r="CA29" s="55">
        <v>0</v>
      </c>
      <c r="CB29" s="55">
        <v>0</v>
      </c>
      <c r="CC29" s="55">
        <v>0</v>
      </c>
      <c r="CD29" s="55">
        <v>0</v>
      </c>
      <c r="CE29" s="55">
        <v>0</v>
      </c>
      <c r="CF29" s="55">
        <v>0</v>
      </c>
      <c r="CG29" s="55">
        <v>0</v>
      </c>
      <c r="CH29" s="55">
        <v>0</v>
      </c>
      <c r="CI29" s="55">
        <v>0</v>
      </c>
      <c r="CJ29" s="55">
        <v>0</v>
      </c>
      <c r="CK29" s="55">
        <v>0</v>
      </c>
      <c r="CL29" s="55">
        <v>0</v>
      </c>
      <c r="CM29" s="55">
        <v>0</v>
      </c>
      <c r="CN29" s="55">
        <v>0</v>
      </c>
      <c r="CO29" s="55">
        <v>0</v>
      </c>
      <c r="CP29" s="55">
        <v>0</v>
      </c>
      <c r="CQ29" s="55">
        <v>0</v>
      </c>
      <c r="CR29" s="55">
        <v>0</v>
      </c>
      <c r="CS29" s="55">
        <v>0</v>
      </c>
      <c r="CT29" s="55">
        <v>0</v>
      </c>
      <c r="CU29" s="55">
        <v>0</v>
      </c>
      <c r="CV29" s="55">
        <v>0</v>
      </c>
      <c r="CW29" s="55">
        <v>0</v>
      </c>
      <c r="CX29" s="55">
        <v>0</v>
      </c>
      <c r="CY29" s="55">
        <v>0</v>
      </c>
      <c r="CZ29" s="55">
        <v>0</v>
      </c>
      <c r="DA29" s="55">
        <v>0</v>
      </c>
      <c r="DB29" s="55">
        <v>0</v>
      </c>
      <c r="DC29" s="55">
        <v>0</v>
      </c>
      <c r="DD29" s="55">
        <v>0</v>
      </c>
      <c r="DE29" s="55">
        <v>0</v>
      </c>
      <c r="DF29" s="55">
        <v>0</v>
      </c>
      <c r="DG29" s="55">
        <v>0</v>
      </c>
      <c r="DH29" s="55">
        <v>0</v>
      </c>
      <c r="DI29" s="55">
        <v>0</v>
      </c>
      <c r="DJ29" s="55">
        <v>0</v>
      </c>
      <c r="DK29" s="55">
        <v>0</v>
      </c>
      <c r="DL29" s="55">
        <v>0</v>
      </c>
      <c r="DM29" s="55">
        <v>0</v>
      </c>
      <c r="DN29" s="55">
        <v>0</v>
      </c>
      <c r="DO29" s="55">
        <v>0</v>
      </c>
      <c r="DP29" s="55">
        <v>0</v>
      </c>
      <c r="DQ29" s="55">
        <v>2</v>
      </c>
      <c r="DR29" s="55">
        <v>0</v>
      </c>
      <c r="DS29" s="55">
        <v>0</v>
      </c>
      <c r="DT29" s="55">
        <v>0</v>
      </c>
      <c r="DU29" s="55">
        <v>0</v>
      </c>
      <c r="DV29" s="55">
        <v>0</v>
      </c>
      <c r="DW29" s="55">
        <v>0</v>
      </c>
      <c r="DX29" s="55">
        <v>0</v>
      </c>
      <c r="DY29" s="55">
        <v>0</v>
      </c>
      <c r="DZ29" s="55">
        <v>0</v>
      </c>
      <c r="EA29" s="55">
        <v>0</v>
      </c>
      <c r="EB29" s="55">
        <v>0</v>
      </c>
      <c r="EC29" s="55">
        <v>0</v>
      </c>
      <c r="ED29" s="55">
        <v>0</v>
      </c>
      <c r="EE29" s="55">
        <v>0</v>
      </c>
      <c r="EF29" s="55">
        <v>0</v>
      </c>
      <c r="EG29" s="55">
        <v>0</v>
      </c>
      <c r="EH29" s="55">
        <v>0</v>
      </c>
      <c r="EI29" s="55">
        <v>0</v>
      </c>
      <c r="EJ29" s="55">
        <v>0</v>
      </c>
      <c r="EK29" s="55">
        <v>0</v>
      </c>
      <c r="EL29" s="55">
        <v>0</v>
      </c>
      <c r="EM29" s="55">
        <v>0</v>
      </c>
      <c r="EN29" s="55">
        <v>0</v>
      </c>
      <c r="EO29" s="55">
        <v>0</v>
      </c>
      <c r="EP29" s="55">
        <v>0</v>
      </c>
      <c r="EQ29" s="55">
        <v>0</v>
      </c>
      <c r="ER29" s="55">
        <v>0</v>
      </c>
      <c r="ES29" s="55">
        <v>0</v>
      </c>
      <c r="ET29" s="55">
        <v>0</v>
      </c>
      <c r="EU29" s="55">
        <v>0</v>
      </c>
      <c r="EV29" s="55">
        <v>0</v>
      </c>
      <c r="EW29" s="55">
        <v>0</v>
      </c>
      <c r="EX29" s="55">
        <v>0</v>
      </c>
      <c r="EY29" s="55">
        <v>1</v>
      </c>
    </row>
    <row r="30" spans="2:155" x14ac:dyDescent="0.5">
      <c r="B30" s="9" t="s">
        <v>137</v>
      </c>
      <c r="C30" s="55">
        <v>0</v>
      </c>
      <c r="D30" s="55">
        <v>0</v>
      </c>
      <c r="E30" s="55">
        <v>0</v>
      </c>
      <c r="F30" s="55">
        <v>0</v>
      </c>
      <c r="G30" s="55">
        <v>0</v>
      </c>
      <c r="H30" s="55">
        <v>0</v>
      </c>
      <c r="I30" s="55">
        <v>0</v>
      </c>
      <c r="J30" s="55">
        <v>0</v>
      </c>
      <c r="K30" s="55">
        <v>0</v>
      </c>
      <c r="L30" s="55">
        <v>0</v>
      </c>
      <c r="M30" s="55">
        <v>0</v>
      </c>
      <c r="N30" s="55">
        <v>0</v>
      </c>
      <c r="O30" s="55">
        <v>0</v>
      </c>
      <c r="P30" s="55">
        <v>1</v>
      </c>
      <c r="Q30" s="55">
        <v>0</v>
      </c>
      <c r="R30" s="55">
        <v>0</v>
      </c>
      <c r="S30" s="55">
        <v>0</v>
      </c>
      <c r="T30" s="55">
        <v>0</v>
      </c>
      <c r="U30" s="55">
        <v>0</v>
      </c>
      <c r="V30" s="55">
        <v>0</v>
      </c>
      <c r="W30" s="55">
        <v>0</v>
      </c>
      <c r="X30" s="55">
        <v>0</v>
      </c>
      <c r="Y30" s="55">
        <v>0</v>
      </c>
      <c r="Z30" s="55">
        <v>0</v>
      </c>
      <c r="AA30" s="55">
        <v>0</v>
      </c>
      <c r="AB30" s="55">
        <v>0</v>
      </c>
      <c r="AC30" s="55">
        <v>0</v>
      </c>
      <c r="AD30" s="55">
        <v>0</v>
      </c>
      <c r="AE30" s="55">
        <v>0</v>
      </c>
      <c r="AF30" s="55">
        <v>0</v>
      </c>
      <c r="AG30" s="55">
        <v>0</v>
      </c>
      <c r="AH30" s="55">
        <v>0</v>
      </c>
      <c r="AI30" s="55">
        <v>0</v>
      </c>
      <c r="AJ30" s="55">
        <v>0</v>
      </c>
      <c r="AK30" s="55">
        <v>0</v>
      </c>
      <c r="AL30" s="55">
        <v>0</v>
      </c>
      <c r="AM30" s="55">
        <v>0</v>
      </c>
      <c r="AN30" s="55">
        <v>0</v>
      </c>
      <c r="AO30" s="55">
        <v>0</v>
      </c>
      <c r="AP30" s="55">
        <v>0</v>
      </c>
      <c r="AQ30" s="55">
        <v>0</v>
      </c>
      <c r="AR30" s="55">
        <v>0</v>
      </c>
      <c r="AS30" s="55">
        <v>0</v>
      </c>
      <c r="AT30" s="55">
        <v>0</v>
      </c>
      <c r="AU30" s="55">
        <v>0</v>
      </c>
      <c r="AV30" s="55">
        <v>0</v>
      </c>
      <c r="AW30" s="55">
        <v>0</v>
      </c>
      <c r="AX30" s="55">
        <v>0</v>
      </c>
      <c r="AY30" s="55">
        <v>0</v>
      </c>
      <c r="AZ30" s="55">
        <v>0</v>
      </c>
      <c r="BA30" s="55">
        <v>0</v>
      </c>
      <c r="BB30" s="55">
        <v>0</v>
      </c>
      <c r="BC30" s="55">
        <v>0</v>
      </c>
      <c r="BD30" s="55">
        <v>0</v>
      </c>
      <c r="BE30" s="55">
        <v>0</v>
      </c>
      <c r="BF30" s="55">
        <v>0</v>
      </c>
      <c r="BG30" s="55">
        <v>0</v>
      </c>
      <c r="BH30" s="55">
        <v>0</v>
      </c>
      <c r="BI30" s="55">
        <v>0</v>
      </c>
      <c r="BJ30" s="55">
        <v>0</v>
      </c>
      <c r="BK30" s="55">
        <v>0</v>
      </c>
      <c r="BL30" s="55">
        <v>0</v>
      </c>
      <c r="BM30" s="55">
        <v>0</v>
      </c>
      <c r="BN30" s="55">
        <v>0</v>
      </c>
      <c r="BO30" s="55">
        <v>0</v>
      </c>
      <c r="BP30" s="55">
        <v>0</v>
      </c>
      <c r="BQ30" s="55">
        <v>0</v>
      </c>
      <c r="BR30" s="55">
        <v>0</v>
      </c>
      <c r="BS30" s="55">
        <v>0</v>
      </c>
      <c r="BT30" s="55">
        <v>0</v>
      </c>
      <c r="BU30" s="55">
        <v>0</v>
      </c>
      <c r="BV30" s="55">
        <v>0</v>
      </c>
      <c r="BW30" s="55">
        <v>0</v>
      </c>
      <c r="BX30" s="55">
        <v>0</v>
      </c>
      <c r="BY30" s="55">
        <v>0</v>
      </c>
      <c r="BZ30" s="55">
        <v>0</v>
      </c>
      <c r="CA30" s="55">
        <v>0</v>
      </c>
      <c r="CB30" s="55">
        <v>0</v>
      </c>
      <c r="CC30" s="55">
        <v>0</v>
      </c>
      <c r="CD30" s="55">
        <v>0</v>
      </c>
      <c r="CE30" s="55">
        <v>0</v>
      </c>
      <c r="CF30" s="55">
        <v>0</v>
      </c>
      <c r="CG30" s="55">
        <v>0</v>
      </c>
      <c r="CH30" s="55">
        <v>0</v>
      </c>
      <c r="CI30" s="55">
        <v>0</v>
      </c>
      <c r="CJ30" s="55">
        <v>0</v>
      </c>
      <c r="CK30" s="55">
        <v>0</v>
      </c>
      <c r="CL30" s="55">
        <v>0</v>
      </c>
      <c r="CM30" s="55">
        <v>0</v>
      </c>
      <c r="CN30" s="55">
        <v>0</v>
      </c>
      <c r="CO30" s="55">
        <v>0</v>
      </c>
      <c r="CP30" s="55">
        <v>0</v>
      </c>
      <c r="CQ30" s="55">
        <v>0</v>
      </c>
      <c r="CR30" s="55">
        <v>0</v>
      </c>
      <c r="CS30" s="55">
        <v>0</v>
      </c>
      <c r="CT30" s="55">
        <v>0</v>
      </c>
      <c r="CU30" s="55">
        <v>0</v>
      </c>
      <c r="CV30" s="55">
        <v>0</v>
      </c>
      <c r="CW30" s="55">
        <v>0</v>
      </c>
      <c r="CX30" s="55">
        <v>0</v>
      </c>
      <c r="CY30" s="55">
        <v>0</v>
      </c>
      <c r="CZ30" s="55">
        <v>0</v>
      </c>
      <c r="DA30" s="55">
        <v>0</v>
      </c>
      <c r="DB30" s="55">
        <v>0</v>
      </c>
      <c r="DC30" s="55">
        <v>0</v>
      </c>
      <c r="DD30" s="55">
        <v>0</v>
      </c>
      <c r="DE30" s="55">
        <v>0</v>
      </c>
      <c r="DF30" s="55">
        <v>0</v>
      </c>
      <c r="DG30" s="55">
        <v>0</v>
      </c>
      <c r="DH30" s="55">
        <v>0</v>
      </c>
      <c r="DI30" s="55">
        <v>0</v>
      </c>
      <c r="DJ30" s="55">
        <v>0</v>
      </c>
      <c r="DK30" s="55">
        <v>0</v>
      </c>
      <c r="DL30" s="55">
        <v>0</v>
      </c>
      <c r="DM30" s="55">
        <v>0</v>
      </c>
      <c r="DN30" s="55">
        <v>0</v>
      </c>
      <c r="DO30" s="55">
        <v>0</v>
      </c>
      <c r="DP30" s="55">
        <v>0</v>
      </c>
      <c r="DQ30" s="55">
        <v>2</v>
      </c>
      <c r="DR30" s="55">
        <v>0</v>
      </c>
      <c r="DS30" s="55">
        <v>0</v>
      </c>
      <c r="DT30" s="55">
        <v>0</v>
      </c>
      <c r="DU30" s="55">
        <v>0</v>
      </c>
      <c r="DV30" s="55">
        <v>0</v>
      </c>
      <c r="DW30" s="55">
        <v>0</v>
      </c>
      <c r="DX30" s="55">
        <v>0</v>
      </c>
      <c r="DY30" s="55">
        <v>0</v>
      </c>
      <c r="DZ30" s="55">
        <v>0</v>
      </c>
      <c r="EA30" s="55">
        <v>0</v>
      </c>
      <c r="EB30" s="55">
        <v>0</v>
      </c>
      <c r="EC30" s="55">
        <v>0</v>
      </c>
      <c r="ED30" s="55">
        <v>0</v>
      </c>
      <c r="EE30" s="55">
        <v>0</v>
      </c>
      <c r="EF30" s="55">
        <v>0</v>
      </c>
      <c r="EG30" s="55">
        <v>0</v>
      </c>
      <c r="EH30" s="55">
        <v>0</v>
      </c>
      <c r="EI30" s="55">
        <v>0</v>
      </c>
      <c r="EJ30" s="55">
        <v>0</v>
      </c>
      <c r="EK30" s="55">
        <v>0</v>
      </c>
      <c r="EL30" s="55">
        <v>0</v>
      </c>
      <c r="EM30" s="55">
        <v>0</v>
      </c>
      <c r="EN30" s="55">
        <v>0</v>
      </c>
      <c r="EO30" s="55">
        <v>0</v>
      </c>
      <c r="EP30" s="55">
        <v>0</v>
      </c>
      <c r="EQ30" s="55">
        <v>0</v>
      </c>
      <c r="ER30" s="55">
        <v>0</v>
      </c>
      <c r="ES30" s="55">
        <v>0</v>
      </c>
      <c r="ET30" s="55">
        <v>0</v>
      </c>
      <c r="EU30" s="55">
        <v>0</v>
      </c>
      <c r="EV30" s="55">
        <v>0</v>
      </c>
      <c r="EW30" s="55">
        <v>0</v>
      </c>
      <c r="EX30" s="55">
        <v>0</v>
      </c>
      <c r="EY30" s="55">
        <v>1</v>
      </c>
    </row>
    <row r="31" spans="2:155" x14ac:dyDescent="0.5">
      <c r="B31" s="9" t="s">
        <v>471</v>
      </c>
      <c r="C31" s="55">
        <v>0</v>
      </c>
      <c r="D31" s="55">
        <v>0</v>
      </c>
      <c r="E31" s="55">
        <v>0</v>
      </c>
      <c r="F31" s="55">
        <v>0</v>
      </c>
      <c r="G31" s="55">
        <v>0</v>
      </c>
      <c r="H31" s="55">
        <v>0</v>
      </c>
      <c r="I31" s="55">
        <v>0</v>
      </c>
      <c r="J31" s="55">
        <v>0</v>
      </c>
      <c r="K31" s="55">
        <v>0</v>
      </c>
      <c r="L31" s="55">
        <v>0</v>
      </c>
      <c r="M31" s="55">
        <v>0</v>
      </c>
      <c r="N31" s="55">
        <v>0</v>
      </c>
      <c r="O31" s="55">
        <v>0</v>
      </c>
      <c r="P31" s="55">
        <v>1</v>
      </c>
      <c r="Q31" s="55">
        <v>0</v>
      </c>
      <c r="R31" s="55">
        <v>0</v>
      </c>
      <c r="S31" s="55">
        <v>0</v>
      </c>
      <c r="T31" s="55">
        <v>0</v>
      </c>
      <c r="U31" s="55">
        <v>0</v>
      </c>
      <c r="V31" s="55">
        <v>0</v>
      </c>
      <c r="W31" s="55">
        <v>0</v>
      </c>
      <c r="X31" s="55">
        <v>0</v>
      </c>
      <c r="Y31" s="55">
        <v>0</v>
      </c>
      <c r="Z31" s="55">
        <v>0</v>
      </c>
      <c r="AA31" s="55">
        <v>0</v>
      </c>
      <c r="AB31" s="55">
        <v>0</v>
      </c>
      <c r="AC31" s="55">
        <v>0</v>
      </c>
      <c r="AD31" s="55">
        <v>0</v>
      </c>
      <c r="AE31" s="55">
        <v>0</v>
      </c>
      <c r="AF31" s="55">
        <v>0</v>
      </c>
      <c r="AG31" s="55">
        <v>0</v>
      </c>
      <c r="AH31" s="55">
        <v>0</v>
      </c>
      <c r="AI31" s="55">
        <v>0</v>
      </c>
      <c r="AJ31" s="55">
        <v>0</v>
      </c>
      <c r="AK31" s="55">
        <v>0</v>
      </c>
      <c r="AL31" s="55">
        <v>0</v>
      </c>
      <c r="AM31" s="55">
        <v>0</v>
      </c>
      <c r="AN31" s="55">
        <v>0</v>
      </c>
      <c r="AO31" s="55">
        <v>0</v>
      </c>
      <c r="AP31" s="55">
        <v>0</v>
      </c>
      <c r="AQ31" s="55">
        <v>0</v>
      </c>
      <c r="AR31" s="55">
        <v>0</v>
      </c>
      <c r="AS31" s="55">
        <v>0</v>
      </c>
      <c r="AT31" s="55">
        <v>0</v>
      </c>
      <c r="AU31" s="55">
        <v>0</v>
      </c>
      <c r="AV31" s="55">
        <v>0</v>
      </c>
      <c r="AW31" s="55">
        <v>0</v>
      </c>
      <c r="AX31" s="55">
        <v>0</v>
      </c>
      <c r="AY31" s="55">
        <v>0</v>
      </c>
      <c r="AZ31" s="55">
        <v>0</v>
      </c>
      <c r="BA31" s="55">
        <v>0</v>
      </c>
      <c r="BB31" s="55">
        <v>0</v>
      </c>
      <c r="BC31" s="55">
        <v>0</v>
      </c>
      <c r="BD31" s="55">
        <v>0</v>
      </c>
      <c r="BE31" s="55">
        <v>0</v>
      </c>
      <c r="BF31" s="55">
        <v>0</v>
      </c>
      <c r="BG31" s="55">
        <v>0</v>
      </c>
      <c r="BH31" s="55">
        <v>0</v>
      </c>
      <c r="BI31" s="55">
        <v>0</v>
      </c>
      <c r="BJ31" s="55">
        <v>0</v>
      </c>
      <c r="BK31" s="55">
        <v>0</v>
      </c>
      <c r="BL31" s="55">
        <v>0</v>
      </c>
      <c r="BM31" s="55">
        <v>0</v>
      </c>
      <c r="BN31" s="55">
        <v>0</v>
      </c>
      <c r="BO31" s="55">
        <v>0</v>
      </c>
      <c r="BP31" s="55">
        <v>0</v>
      </c>
      <c r="BQ31" s="55">
        <v>0</v>
      </c>
      <c r="BR31" s="55">
        <v>0</v>
      </c>
      <c r="BS31" s="55">
        <v>0</v>
      </c>
      <c r="BT31" s="55">
        <v>0</v>
      </c>
      <c r="BU31" s="55">
        <v>0</v>
      </c>
      <c r="BV31" s="55">
        <v>0</v>
      </c>
      <c r="BW31" s="55">
        <v>0</v>
      </c>
      <c r="BX31" s="55">
        <v>0</v>
      </c>
      <c r="BY31" s="55">
        <v>0</v>
      </c>
      <c r="BZ31" s="55">
        <v>0</v>
      </c>
      <c r="CA31" s="55">
        <v>0</v>
      </c>
      <c r="CB31" s="55">
        <v>0</v>
      </c>
      <c r="CC31" s="55">
        <v>0</v>
      </c>
      <c r="CD31" s="55">
        <v>0</v>
      </c>
      <c r="CE31" s="55">
        <v>0</v>
      </c>
      <c r="CF31" s="55">
        <v>0</v>
      </c>
      <c r="CG31" s="55">
        <v>0</v>
      </c>
      <c r="CH31" s="55">
        <v>0</v>
      </c>
      <c r="CI31" s="55">
        <v>0</v>
      </c>
      <c r="CJ31" s="55">
        <v>0</v>
      </c>
      <c r="CK31" s="55">
        <v>0</v>
      </c>
      <c r="CL31" s="55">
        <v>0</v>
      </c>
      <c r="CM31" s="55">
        <v>0</v>
      </c>
      <c r="CN31" s="55">
        <v>0</v>
      </c>
      <c r="CO31" s="55">
        <v>0</v>
      </c>
      <c r="CP31" s="55">
        <v>0</v>
      </c>
      <c r="CQ31" s="55">
        <v>0</v>
      </c>
      <c r="CR31" s="55">
        <v>0</v>
      </c>
      <c r="CS31" s="55">
        <v>0</v>
      </c>
      <c r="CT31" s="55">
        <v>0</v>
      </c>
      <c r="CU31" s="55">
        <v>0</v>
      </c>
      <c r="CV31" s="55">
        <v>0</v>
      </c>
      <c r="CW31" s="55">
        <v>0</v>
      </c>
      <c r="CX31" s="55">
        <v>0</v>
      </c>
      <c r="CY31" s="55">
        <v>0</v>
      </c>
      <c r="CZ31" s="55">
        <v>0</v>
      </c>
      <c r="DA31" s="55">
        <v>0</v>
      </c>
      <c r="DB31" s="55">
        <v>0</v>
      </c>
      <c r="DC31" s="55">
        <v>0</v>
      </c>
      <c r="DD31" s="55">
        <v>0</v>
      </c>
      <c r="DE31" s="55">
        <v>0</v>
      </c>
      <c r="DF31" s="55">
        <v>0</v>
      </c>
      <c r="DG31" s="55">
        <v>0</v>
      </c>
      <c r="DH31" s="55">
        <v>0</v>
      </c>
      <c r="DI31" s="55">
        <v>0</v>
      </c>
      <c r="DJ31" s="55">
        <v>0</v>
      </c>
      <c r="DK31" s="55">
        <v>0</v>
      </c>
      <c r="DL31" s="55">
        <v>0</v>
      </c>
      <c r="DM31" s="55">
        <v>0</v>
      </c>
      <c r="DN31" s="55">
        <v>0</v>
      </c>
      <c r="DO31" s="55">
        <v>0</v>
      </c>
      <c r="DP31" s="55">
        <v>0</v>
      </c>
      <c r="DQ31" s="55">
        <v>2</v>
      </c>
      <c r="DR31" s="55">
        <v>0</v>
      </c>
      <c r="DS31" s="55">
        <v>0</v>
      </c>
      <c r="DT31" s="55">
        <v>0</v>
      </c>
      <c r="DU31" s="55">
        <v>0</v>
      </c>
      <c r="DV31" s="55">
        <v>0</v>
      </c>
      <c r="DW31" s="55">
        <v>0</v>
      </c>
      <c r="DX31" s="55">
        <v>0</v>
      </c>
      <c r="DY31" s="55">
        <v>0</v>
      </c>
      <c r="DZ31" s="55">
        <v>0</v>
      </c>
      <c r="EA31" s="55">
        <v>0</v>
      </c>
      <c r="EB31" s="55">
        <v>0</v>
      </c>
      <c r="EC31" s="55">
        <v>0</v>
      </c>
      <c r="ED31" s="55">
        <v>0</v>
      </c>
      <c r="EE31" s="55">
        <v>0</v>
      </c>
      <c r="EF31" s="55">
        <v>0</v>
      </c>
      <c r="EG31" s="55">
        <v>0</v>
      </c>
      <c r="EH31" s="55">
        <v>0</v>
      </c>
      <c r="EI31" s="55">
        <v>0</v>
      </c>
      <c r="EJ31" s="55">
        <v>0</v>
      </c>
      <c r="EK31" s="55">
        <v>0</v>
      </c>
      <c r="EL31" s="55">
        <v>0</v>
      </c>
      <c r="EM31" s="55">
        <v>0</v>
      </c>
      <c r="EN31" s="55">
        <v>0</v>
      </c>
      <c r="EO31" s="55">
        <v>0</v>
      </c>
      <c r="EP31" s="55">
        <v>0</v>
      </c>
      <c r="EQ31" s="55">
        <v>0</v>
      </c>
      <c r="ER31" s="55">
        <v>0</v>
      </c>
      <c r="ES31" s="55">
        <v>0</v>
      </c>
      <c r="ET31" s="55">
        <v>0</v>
      </c>
      <c r="EU31" s="55">
        <v>0</v>
      </c>
      <c r="EV31" s="55">
        <v>0</v>
      </c>
      <c r="EW31" s="55">
        <v>0</v>
      </c>
      <c r="EX31" s="55">
        <v>0</v>
      </c>
      <c r="EY31" s="55">
        <v>1</v>
      </c>
    </row>
    <row r="32" spans="2:155" x14ac:dyDescent="0.5">
      <c r="B32" s="9" t="s">
        <v>136</v>
      </c>
      <c r="C32" s="55">
        <v>0</v>
      </c>
      <c r="D32" s="55">
        <v>0</v>
      </c>
      <c r="E32" s="55">
        <v>0</v>
      </c>
      <c r="F32" s="55">
        <v>0</v>
      </c>
      <c r="G32" s="55">
        <v>0</v>
      </c>
      <c r="H32" s="55">
        <v>0</v>
      </c>
      <c r="I32" s="55">
        <v>0</v>
      </c>
      <c r="J32" s="55">
        <v>0</v>
      </c>
      <c r="K32" s="55">
        <v>0</v>
      </c>
      <c r="L32" s="55">
        <v>0</v>
      </c>
      <c r="M32" s="55">
        <v>0</v>
      </c>
      <c r="N32" s="55">
        <v>0</v>
      </c>
      <c r="O32" s="55">
        <v>0</v>
      </c>
      <c r="P32" s="55">
        <v>1</v>
      </c>
      <c r="Q32" s="55">
        <v>0</v>
      </c>
      <c r="R32" s="55">
        <v>0</v>
      </c>
      <c r="S32" s="55">
        <v>0</v>
      </c>
      <c r="T32" s="55">
        <v>0</v>
      </c>
      <c r="U32" s="55">
        <v>0</v>
      </c>
      <c r="V32" s="55">
        <v>0</v>
      </c>
      <c r="W32" s="55">
        <v>0</v>
      </c>
      <c r="X32" s="55">
        <v>0</v>
      </c>
      <c r="Y32" s="55">
        <v>0</v>
      </c>
      <c r="Z32" s="55">
        <v>0</v>
      </c>
      <c r="AA32" s="55">
        <v>0</v>
      </c>
      <c r="AB32" s="55">
        <v>0</v>
      </c>
      <c r="AC32" s="55">
        <v>0</v>
      </c>
      <c r="AD32" s="55">
        <v>0</v>
      </c>
      <c r="AE32" s="55">
        <v>0</v>
      </c>
      <c r="AF32" s="55">
        <v>0</v>
      </c>
      <c r="AG32" s="55">
        <v>0</v>
      </c>
      <c r="AH32" s="55">
        <v>0</v>
      </c>
      <c r="AI32" s="55">
        <v>0</v>
      </c>
      <c r="AJ32" s="55">
        <v>0</v>
      </c>
      <c r="AK32" s="55">
        <v>0</v>
      </c>
      <c r="AL32" s="55">
        <v>0</v>
      </c>
      <c r="AM32" s="55">
        <v>0</v>
      </c>
      <c r="AN32" s="55">
        <v>0</v>
      </c>
      <c r="AO32" s="55">
        <v>0</v>
      </c>
      <c r="AP32" s="55">
        <v>0</v>
      </c>
      <c r="AQ32" s="55">
        <v>0</v>
      </c>
      <c r="AR32" s="55">
        <v>0</v>
      </c>
      <c r="AS32" s="55">
        <v>0</v>
      </c>
      <c r="AT32" s="55">
        <v>0</v>
      </c>
      <c r="AU32" s="55">
        <v>0</v>
      </c>
      <c r="AV32" s="55">
        <v>0</v>
      </c>
      <c r="AW32" s="55">
        <v>0</v>
      </c>
      <c r="AX32" s="55">
        <v>0</v>
      </c>
      <c r="AY32" s="55">
        <v>0</v>
      </c>
      <c r="AZ32" s="55">
        <v>0</v>
      </c>
      <c r="BA32" s="55">
        <v>0</v>
      </c>
      <c r="BB32" s="55">
        <v>0</v>
      </c>
      <c r="BC32" s="55">
        <v>0</v>
      </c>
      <c r="BD32" s="55">
        <v>0</v>
      </c>
      <c r="BE32" s="55">
        <v>0</v>
      </c>
      <c r="BF32" s="55">
        <v>0</v>
      </c>
      <c r="BG32" s="55">
        <v>0</v>
      </c>
      <c r="BH32" s="55">
        <v>0</v>
      </c>
      <c r="BI32" s="55">
        <v>0</v>
      </c>
      <c r="BJ32" s="55">
        <v>0</v>
      </c>
      <c r="BK32" s="55">
        <v>0</v>
      </c>
      <c r="BL32" s="55">
        <v>0</v>
      </c>
      <c r="BM32" s="55">
        <v>0</v>
      </c>
      <c r="BN32" s="55">
        <v>0</v>
      </c>
      <c r="BO32" s="55">
        <v>0</v>
      </c>
      <c r="BP32" s="55">
        <v>0</v>
      </c>
      <c r="BQ32" s="55">
        <v>0</v>
      </c>
      <c r="BR32" s="55">
        <v>0</v>
      </c>
      <c r="BS32" s="55">
        <v>0</v>
      </c>
      <c r="BT32" s="55">
        <v>0</v>
      </c>
      <c r="BU32" s="55">
        <v>0</v>
      </c>
      <c r="BV32" s="55">
        <v>0</v>
      </c>
      <c r="BW32" s="55">
        <v>0</v>
      </c>
      <c r="BX32" s="55">
        <v>0</v>
      </c>
      <c r="BY32" s="55">
        <v>0</v>
      </c>
      <c r="BZ32" s="55">
        <v>0</v>
      </c>
      <c r="CA32" s="55">
        <v>0</v>
      </c>
      <c r="CB32" s="55">
        <v>0</v>
      </c>
      <c r="CC32" s="55">
        <v>0</v>
      </c>
      <c r="CD32" s="55">
        <v>0</v>
      </c>
      <c r="CE32" s="55">
        <v>0</v>
      </c>
      <c r="CF32" s="55">
        <v>0</v>
      </c>
      <c r="CG32" s="55">
        <v>0</v>
      </c>
      <c r="CH32" s="55">
        <v>0</v>
      </c>
      <c r="CI32" s="55">
        <v>0</v>
      </c>
      <c r="CJ32" s="55">
        <v>0</v>
      </c>
      <c r="CK32" s="55">
        <v>0</v>
      </c>
      <c r="CL32" s="55">
        <v>0</v>
      </c>
      <c r="CM32" s="55">
        <v>0</v>
      </c>
      <c r="CN32" s="55">
        <v>0</v>
      </c>
      <c r="CO32" s="55">
        <v>0</v>
      </c>
      <c r="CP32" s="55">
        <v>0</v>
      </c>
      <c r="CQ32" s="55">
        <v>0</v>
      </c>
      <c r="CR32" s="55">
        <v>0</v>
      </c>
      <c r="CS32" s="55">
        <v>0</v>
      </c>
      <c r="CT32" s="55">
        <v>0</v>
      </c>
      <c r="CU32" s="55">
        <v>0</v>
      </c>
      <c r="CV32" s="55">
        <v>0</v>
      </c>
      <c r="CW32" s="55">
        <v>0</v>
      </c>
      <c r="CX32" s="55">
        <v>0</v>
      </c>
      <c r="CY32" s="55">
        <v>0</v>
      </c>
      <c r="CZ32" s="55">
        <v>0</v>
      </c>
      <c r="DA32" s="55">
        <v>0</v>
      </c>
      <c r="DB32" s="55">
        <v>0</v>
      </c>
      <c r="DC32" s="55">
        <v>0</v>
      </c>
      <c r="DD32" s="55">
        <v>0</v>
      </c>
      <c r="DE32" s="55">
        <v>0</v>
      </c>
      <c r="DF32" s="55">
        <v>0</v>
      </c>
      <c r="DG32" s="55">
        <v>0</v>
      </c>
      <c r="DH32" s="55">
        <v>0</v>
      </c>
      <c r="DI32" s="55">
        <v>0</v>
      </c>
      <c r="DJ32" s="55">
        <v>0</v>
      </c>
      <c r="DK32" s="55">
        <v>0</v>
      </c>
      <c r="DL32" s="55">
        <v>0</v>
      </c>
      <c r="DM32" s="55">
        <v>0</v>
      </c>
      <c r="DN32" s="55">
        <v>0</v>
      </c>
      <c r="DO32" s="55">
        <v>0</v>
      </c>
      <c r="DP32" s="55">
        <v>0</v>
      </c>
      <c r="DQ32" s="55">
        <v>2</v>
      </c>
      <c r="DR32" s="55">
        <v>0</v>
      </c>
      <c r="DS32" s="55">
        <v>0</v>
      </c>
      <c r="DT32" s="55">
        <v>0</v>
      </c>
      <c r="DU32" s="55">
        <v>0</v>
      </c>
      <c r="DV32" s="55">
        <v>0</v>
      </c>
      <c r="DW32" s="55">
        <v>0</v>
      </c>
      <c r="DX32" s="55">
        <v>0</v>
      </c>
      <c r="DY32" s="55">
        <v>0</v>
      </c>
      <c r="DZ32" s="55">
        <v>0</v>
      </c>
      <c r="EA32" s="55">
        <v>0</v>
      </c>
      <c r="EB32" s="55">
        <v>0</v>
      </c>
      <c r="EC32" s="55">
        <v>0</v>
      </c>
      <c r="ED32" s="55">
        <v>0</v>
      </c>
      <c r="EE32" s="55">
        <v>0</v>
      </c>
      <c r="EF32" s="55">
        <v>0</v>
      </c>
      <c r="EG32" s="55">
        <v>0</v>
      </c>
      <c r="EH32" s="55">
        <v>0</v>
      </c>
      <c r="EI32" s="55">
        <v>0</v>
      </c>
      <c r="EJ32" s="55">
        <v>0</v>
      </c>
      <c r="EK32" s="55">
        <v>0</v>
      </c>
      <c r="EL32" s="55">
        <v>0</v>
      </c>
      <c r="EM32" s="55">
        <v>0</v>
      </c>
      <c r="EN32" s="55">
        <v>0</v>
      </c>
      <c r="EO32" s="55">
        <v>0</v>
      </c>
      <c r="EP32" s="55">
        <v>0</v>
      </c>
      <c r="EQ32" s="55">
        <v>0</v>
      </c>
      <c r="ER32" s="55">
        <v>0</v>
      </c>
      <c r="ES32" s="55">
        <v>0</v>
      </c>
      <c r="ET32" s="55">
        <v>0</v>
      </c>
      <c r="EU32" s="55">
        <v>0</v>
      </c>
      <c r="EV32" s="55">
        <v>0</v>
      </c>
      <c r="EW32" s="55">
        <v>0</v>
      </c>
      <c r="EX32" s="55">
        <v>0</v>
      </c>
      <c r="EY32" s="55">
        <v>1</v>
      </c>
    </row>
    <row r="33" spans="2:155" x14ac:dyDescent="0.5">
      <c r="B33" s="9" t="s">
        <v>474</v>
      </c>
      <c r="C33" s="55">
        <v>0</v>
      </c>
      <c r="D33" s="55">
        <v>0</v>
      </c>
      <c r="E33" s="55">
        <v>0</v>
      </c>
      <c r="F33" s="55">
        <v>0</v>
      </c>
      <c r="G33" s="55">
        <v>0</v>
      </c>
      <c r="H33" s="55">
        <v>0</v>
      </c>
      <c r="I33" s="55">
        <v>0</v>
      </c>
      <c r="J33" s="55">
        <v>0</v>
      </c>
      <c r="K33" s="55">
        <v>0</v>
      </c>
      <c r="L33" s="55">
        <v>0</v>
      </c>
      <c r="M33" s="55">
        <v>0</v>
      </c>
      <c r="N33" s="55">
        <v>0</v>
      </c>
      <c r="O33" s="55">
        <v>0</v>
      </c>
      <c r="P33" s="55">
        <v>1</v>
      </c>
      <c r="Q33" s="55">
        <v>0</v>
      </c>
      <c r="R33" s="55">
        <v>0</v>
      </c>
      <c r="S33" s="55">
        <v>0</v>
      </c>
      <c r="T33" s="55">
        <v>0</v>
      </c>
      <c r="U33" s="55">
        <v>0</v>
      </c>
      <c r="V33" s="55">
        <v>0</v>
      </c>
      <c r="W33" s="55">
        <v>0</v>
      </c>
      <c r="X33" s="55">
        <v>0</v>
      </c>
      <c r="Y33" s="55">
        <v>0</v>
      </c>
      <c r="Z33" s="55">
        <v>0</v>
      </c>
      <c r="AA33" s="55">
        <v>0</v>
      </c>
      <c r="AB33" s="55">
        <v>0</v>
      </c>
      <c r="AC33" s="55">
        <v>0</v>
      </c>
      <c r="AD33" s="55">
        <v>0</v>
      </c>
      <c r="AE33" s="55">
        <v>0</v>
      </c>
      <c r="AF33" s="55">
        <v>0</v>
      </c>
      <c r="AG33" s="55">
        <v>0</v>
      </c>
      <c r="AH33" s="55">
        <v>0</v>
      </c>
      <c r="AI33" s="55">
        <v>0</v>
      </c>
      <c r="AJ33" s="55">
        <v>0</v>
      </c>
      <c r="AK33" s="55">
        <v>0</v>
      </c>
      <c r="AL33" s="55">
        <v>0</v>
      </c>
      <c r="AM33" s="55">
        <v>0</v>
      </c>
      <c r="AN33" s="55">
        <v>0</v>
      </c>
      <c r="AO33" s="55">
        <v>0</v>
      </c>
      <c r="AP33" s="55">
        <v>0</v>
      </c>
      <c r="AQ33" s="55">
        <v>0</v>
      </c>
      <c r="AR33" s="55">
        <v>0</v>
      </c>
      <c r="AS33" s="55">
        <v>0</v>
      </c>
      <c r="AT33" s="55">
        <v>0</v>
      </c>
      <c r="AU33" s="55">
        <v>0</v>
      </c>
      <c r="AV33" s="55">
        <v>0</v>
      </c>
      <c r="AW33" s="55">
        <v>0</v>
      </c>
      <c r="AX33" s="55">
        <v>0</v>
      </c>
      <c r="AY33" s="55">
        <v>0</v>
      </c>
      <c r="AZ33" s="55">
        <v>0</v>
      </c>
      <c r="BA33" s="55">
        <v>0</v>
      </c>
      <c r="BB33" s="55">
        <v>0</v>
      </c>
      <c r="BC33" s="55">
        <v>0</v>
      </c>
      <c r="BD33" s="55">
        <v>0</v>
      </c>
      <c r="BE33" s="55">
        <v>0</v>
      </c>
      <c r="BF33" s="55">
        <v>0</v>
      </c>
      <c r="BG33" s="55">
        <v>0</v>
      </c>
      <c r="BH33" s="55">
        <v>0</v>
      </c>
      <c r="BI33" s="55">
        <v>0</v>
      </c>
      <c r="BJ33" s="55">
        <v>0</v>
      </c>
      <c r="BK33" s="55">
        <v>0</v>
      </c>
      <c r="BL33" s="55">
        <v>0</v>
      </c>
      <c r="BM33" s="55">
        <v>0</v>
      </c>
      <c r="BN33" s="55">
        <v>0</v>
      </c>
      <c r="BO33" s="55">
        <v>0</v>
      </c>
      <c r="BP33" s="55">
        <v>0</v>
      </c>
      <c r="BQ33" s="55">
        <v>0</v>
      </c>
      <c r="BR33" s="55">
        <v>0</v>
      </c>
      <c r="BS33" s="55">
        <v>0</v>
      </c>
      <c r="BT33" s="55">
        <v>0</v>
      </c>
      <c r="BU33" s="55">
        <v>0</v>
      </c>
      <c r="BV33" s="55">
        <v>0</v>
      </c>
      <c r="BW33" s="55">
        <v>0</v>
      </c>
      <c r="BX33" s="55">
        <v>0</v>
      </c>
      <c r="BY33" s="55">
        <v>0</v>
      </c>
      <c r="BZ33" s="55">
        <v>0</v>
      </c>
      <c r="CA33" s="55">
        <v>0</v>
      </c>
      <c r="CB33" s="55">
        <v>0</v>
      </c>
      <c r="CC33" s="55">
        <v>0</v>
      </c>
      <c r="CD33" s="55">
        <v>0</v>
      </c>
      <c r="CE33" s="55">
        <v>0</v>
      </c>
      <c r="CF33" s="55">
        <v>0</v>
      </c>
      <c r="CG33" s="55">
        <v>0</v>
      </c>
      <c r="CH33" s="55">
        <v>0</v>
      </c>
      <c r="CI33" s="55">
        <v>0</v>
      </c>
      <c r="CJ33" s="55">
        <v>0</v>
      </c>
      <c r="CK33" s="55">
        <v>0</v>
      </c>
      <c r="CL33" s="55">
        <v>0</v>
      </c>
      <c r="CM33" s="55">
        <v>0</v>
      </c>
      <c r="CN33" s="55">
        <v>0</v>
      </c>
      <c r="CO33" s="55">
        <v>0</v>
      </c>
      <c r="CP33" s="55">
        <v>0</v>
      </c>
      <c r="CQ33" s="55">
        <v>0</v>
      </c>
      <c r="CR33" s="55">
        <v>0</v>
      </c>
      <c r="CS33" s="55">
        <v>0</v>
      </c>
      <c r="CT33" s="55">
        <v>0</v>
      </c>
      <c r="CU33" s="55">
        <v>0</v>
      </c>
      <c r="CV33" s="55">
        <v>0</v>
      </c>
      <c r="CW33" s="55">
        <v>0</v>
      </c>
      <c r="CX33" s="55">
        <v>0</v>
      </c>
      <c r="CY33" s="55">
        <v>0</v>
      </c>
      <c r="CZ33" s="55">
        <v>0</v>
      </c>
      <c r="DA33" s="55">
        <v>0</v>
      </c>
      <c r="DB33" s="55">
        <v>0</v>
      </c>
      <c r="DC33" s="55">
        <v>0</v>
      </c>
      <c r="DD33" s="55">
        <v>0</v>
      </c>
      <c r="DE33" s="55">
        <v>0</v>
      </c>
      <c r="DF33" s="55">
        <v>0</v>
      </c>
      <c r="DG33" s="55">
        <v>0</v>
      </c>
      <c r="DH33" s="55">
        <v>0</v>
      </c>
      <c r="DI33" s="55">
        <v>0</v>
      </c>
      <c r="DJ33" s="55">
        <v>0</v>
      </c>
      <c r="DK33" s="55">
        <v>0</v>
      </c>
      <c r="DL33" s="55">
        <v>0</v>
      </c>
      <c r="DM33" s="55">
        <v>0</v>
      </c>
      <c r="DN33" s="55">
        <v>0</v>
      </c>
      <c r="DO33" s="55">
        <v>0</v>
      </c>
      <c r="DP33" s="55">
        <v>0</v>
      </c>
      <c r="DQ33" s="55">
        <v>2</v>
      </c>
      <c r="DR33" s="55">
        <v>0</v>
      </c>
      <c r="DS33" s="55">
        <v>0</v>
      </c>
      <c r="DT33" s="55">
        <v>0</v>
      </c>
      <c r="DU33" s="55">
        <v>0</v>
      </c>
      <c r="DV33" s="55">
        <v>0</v>
      </c>
      <c r="DW33" s="55">
        <v>0</v>
      </c>
      <c r="DX33" s="55">
        <v>0</v>
      </c>
      <c r="DY33" s="55">
        <v>0</v>
      </c>
      <c r="DZ33" s="55">
        <v>0</v>
      </c>
      <c r="EA33" s="55">
        <v>0</v>
      </c>
      <c r="EB33" s="55">
        <v>0</v>
      </c>
      <c r="EC33" s="55">
        <v>0</v>
      </c>
      <c r="ED33" s="55">
        <v>0</v>
      </c>
      <c r="EE33" s="55">
        <v>0</v>
      </c>
      <c r="EF33" s="55">
        <v>0</v>
      </c>
      <c r="EG33" s="55">
        <v>0</v>
      </c>
      <c r="EH33" s="55">
        <v>0</v>
      </c>
      <c r="EI33" s="55">
        <v>0</v>
      </c>
      <c r="EJ33" s="55">
        <v>0</v>
      </c>
      <c r="EK33" s="55">
        <v>0</v>
      </c>
      <c r="EL33" s="55">
        <v>0</v>
      </c>
      <c r="EM33" s="55">
        <v>0</v>
      </c>
      <c r="EN33" s="55">
        <v>0</v>
      </c>
      <c r="EO33" s="55">
        <v>0</v>
      </c>
      <c r="EP33" s="55">
        <v>0</v>
      </c>
      <c r="EQ33" s="55">
        <v>0</v>
      </c>
      <c r="ER33" s="55">
        <v>0</v>
      </c>
      <c r="ES33" s="55">
        <v>0</v>
      </c>
      <c r="ET33" s="55">
        <v>0</v>
      </c>
      <c r="EU33" s="55">
        <v>0</v>
      </c>
      <c r="EV33" s="55">
        <v>0</v>
      </c>
      <c r="EW33" s="55">
        <v>0</v>
      </c>
      <c r="EX33" s="55">
        <v>0</v>
      </c>
      <c r="EY33" s="55">
        <v>1</v>
      </c>
    </row>
    <row r="34" spans="2:155" x14ac:dyDescent="0.5">
      <c r="B34" s="9" t="s">
        <v>131</v>
      </c>
      <c r="C34" s="55">
        <v>0</v>
      </c>
      <c r="D34" s="55">
        <v>0</v>
      </c>
      <c r="E34" s="55">
        <v>0</v>
      </c>
      <c r="F34" s="55">
        <v>0</v>
      </c>
      <c r="G34" s="55">
        <v>0</v>
      </c>
      <c r="H34" s="55">
        <v>0</v>
      </c>
      <c r="I34" s="55">
        <v>0</v>
      </c>
      <c r="J34" s="55">
        <v>0</v>
      </c>
      <c r="K34" s="55">
        <v>0</v>
      </c>
      <c r="L34" s="55">
        <v>0</v>
      </c>
      <c r="M34" s="55">
        <v>0</v>
      </c>
      <c r="N34" s="55">
        <v>0</v>
      </c>
      <c r="O34" s="55">
        <v>0</v>
      </c>
      <c r="P34" s="55">
        <v>1</v>
      </c>
      <c r="Q34" s="55">
        <v>0</v>
      </c>
      <c r="R34" s="55">
        <v>0</v>
      </c>
      <c r="S34" s="55">
        <v>0</v>
      </c>
      <c r="T34" s="55">
        <v>0</v>
      </c>
      <c r="U34" s="55">
        <v>0</v>
      </c>
      <c r="V34" s="55">
        <v>0</v>
      </c>
      <c r="W34" s="55">
        <v>0</v>
      </c>
      <c r="X34" s="55">
        <v>0</v>
      </c>
      <c r="Y34" s="55">
        <v>0</v>
      </c>
      <c r="Z34" s="55">
        <v>0</v>
      </c>
      <c r="AA34" s="55">
        <v>0</v>
      </c>
      <c r="AB34" s="55">
        <v>0</v>
      </c>
      <c r="AC34" s="55">
        <v>0</v>
      </c>
      <c r="AD34" s="55">
        <v>0</v>
      </c>
      <c r="AE34" s="55">
        <v>0</v>
      </c>
      <c r="AF34" s="55">
        <v>0</v>
      </c>
      <c r="AG34" s="55">
        <v>0</v>
      </c>
      <c r="AH34" s="55">
        <v>0</v>
      </c>
      <c r="AI34" s="55">
        <v>0</v>
      </c>
      <c r="AJ34" s="55">
        <v>0</v>
      </c>
      <c r="AK34" s="55">
        <v>0</v>
      </c>
      <c r="AL34" s="55">
        <v>0</v>
      </c>
      <c r="AM34" s="55">
        <v>0</v>
      </c>
      <c r="AN34" s="55">
        <v>0</v>
      </c>
      <c r="AO34" s="55">
        <v>0</v>
      </c>
      <c r="AP34" s="55">
        <v>0</v>
      </c>
      <c r="AQ34" s="55">
        <v>0</v>
      </c>
      <c r="AR34" s="55">
        <v>0</v>
      </c>
      <c r="AS34" s="55">
        <v>0</v>
      </c>
      <c r="AT34" s="55">
        <v>0</v>
      </c>
      <c r="AU34" s="55">
        <v>0</v>
      </c>
      <c r="AV34" s="55">
        <v>0</v>
      </c>
      <c r="AW34" s="55">
        <v>0</v>
      </c>
      <c r="AX34" s="55">
        <v>0</v>
      </c>
      <c r="AY34" s="55">
        <v>0</v>
      </c>
      <c r="AZ34" s="55">
        <v>0</v>
      </c>
      <c r="BA34" s="55">
        <v>0</v>
      </c>
      <c r="BB34" s="55">
        <v>0</v>
      </c>
      <c r="BC34" s="55">
        <v>0</v>
      </c>
      <c r="BD34" s="55">
        <v>0</v>
      </c>
      <c r="BE34" s="55">
        <v>0</v>
      </c>
      <c r="BF34" s="55">
        <v>0</v>
      </c>
      <c r="BG34" s="55">
        <v>0</v>
      </c>
      <c r="BH34" s="55">
        <v>0</v>
      </c>
      <c r="BI34" s="55">
        <v>0</v>
      </c>
      <c r="BJ34" s="55">
        <v>0</v>
      </c>
      <c r="BK34" s="55">
        <v>0</v>
      </c>
      <c r="BL34" s="55">
        <v>0</v>
      </c>
      <c r="BM34" s="55">
        <v>0</v>
      </c>
      <c r="BN34" s="55">
        <v>0</v>
      </c>
      <c r="BO34" s="55">
        <v>0</v>
      </c>
      <c r="BP34" s="55">
        <v>0</v>
      </c>
      <c r="BQ34" s="55">
        <v>0</v>
      </c>
      <c r="BR34" s="55">
        <v>0</v>
      </c>
      <c r="BS34" s="55">
        <v>0</v>
      </c>
      <c r="BT34" s="55">
        <v>0</v>
      </c>
      <c r="BU34" s="55">
        <v>0</v>
      </c>
      <c r="BV34" s="55">
        <v>0</v>
      </c>
      <c r="BW34" s="55">
        <v>0</v>
      </c>
      <c r="BX34" s="55">
        <v>0</v>
      </c>
      <c r="BY34" s="55">
        <v>0</v>
      </c>
      <c r="BZ34" s="55">
        <v>0</v>
      </c>
      <c r="CA34" s="55">
        <v>0</v>
      </c>
      <c r="CB34" s="55">
        <v>0</v>
      </c>
      <c r="CC34" s="55">
        <v>0</v>
      </c>
      <c r="CD34" s="55">
        <v>0</v>
      </c>
      <c r="CE34" s="55">
        <v>0</v>
      </c>
      <c r="CF34" s="55">
        <v>0</v>
      </c>
      <c r="CG34" s="55">
        <v>0</v>
      </c>
      <c r="CH34" s="55">
        <v>0</v>
      </c>
      <c r="CI34" s="55">
        <v>0</v>
      </c>
      <c r="CJ34" s="55">
        <v>0</v>
      </c>
      <c r="CK34" s="55">
        <v>0</v>
      </c>
      <c r="CL34" s="55">
        <v>0</v>
      </c>
      <c r="CM34" s="55">
        <v>0</v>
      </c>
      <c r="CN34" s="55">
        <v>0</v>
      </c>
      <c r="CO34" s="55">
        <v>0</v>
      </c>
      <c r="CP34" s="55">
        <v>0</v>
      </c>
      <c r="CQ34" s="55">
        <v>0</v>
      </c>
      <c r="CR34" s="55">
        <v>0</v>
      </c>
      <c r="CS34" s="55">
        <v>0</v>
      </c>
      <c r="CT34" s="55">
        <v>0</v>
      </c>
      <c r="CU34" s="55">
        <v>0</v>
      </c>
      <c r="CV34" s="55">
        <v>0</v>
      </c>
      <c r="CW34" s="55">
        <v>0</v>
      </c>
      <c r="CX34" s="55">
        <v>0</v>
      </c>
      <c r="CY34" s="55">
        <v>0</v>
      </c>
      <c r="CZ34" s="55">
        <v>0</v>
      </c>
      <c r="DA34" s="55">
        <v>0</v>
      </c>
      <c r="DB34" s="55">
        <v>0</v>
      </c>
      <c r="DC34" s="55">
        <v>0</v>
      </c>
      <c r="DD34" s="55">
        <v>0</v>
      </c>
      <c r="DE34" s="55">
        <v>0</v>
      </c>
      <c r="DF34" s="55">
        <v>0</v>
      </c>
      <c r="DG34" s="55">
        <v>0</v>
      </c>
      <c r="DH34" s="55">
        <v>0</v>
      </c>
      <c r="DI34" s="55">
        <v>0</v>
      </c>
      <c r="DJ34" s="55">
        <v>0</v>
      </c>
      <c r="DK34" s="55">
        <v>0</v>
      </c>
      <c r="DL34" s="55">
        <v>0</v>
      </c>
      <c r="DM34" s="55">
        <v>0</v>
      </c>
      <c r="DN34" s="55">
        <v>0</v>
      </c>
      <c r="DO34" s="55">
        <v>0</v>
      </c>
      <c r="DP34" s="55">
        <v>0</v>
      </c>
      <c r="DQ34" s="55">
        <v>2</v>
      </c>
      <c r="DR34" s="55">
        <v>0</v>
      </c>
      <c r="DS34" s="55">
        <v>0</v>
      </c>
      <c r="DT34" s="55">
        <v>0</v>
      </c>
      <c r="DU34" s="55">
        <v>0</v>
      </c>
      <c r="DV34" s="55">
        <v>0</v>
      </c>
      <c r="DW34" s="55">
        <v>0</v>
      </c>
      <c r="DX34" s="55">
        <v>0</v>
      </c>
      <c r="DY34" s="55">
        <v>0</v>
      </c>
      <c r="DZ34" s="55">
        <v>0</v>
      </c>
      <c r="EA34" s="55">
        <v>0</v>
      </c>
      <c r="EB34" s="55">
        <v>0</v>
      </c>
      <c r="EC34" s="55">
        <v>0</v>
      </c>
      <c r="ED34" s="55">
        <v>0</v>
      </c>
      <c r="EE34" s="55">
        <v>0</v>
      </c>
      <c r="EF34" s="55">
        <v>0</v>
      </c>
      <c r="EG34" s="55">
        <v>0</v>
      </c>
      <c r="EH34" s="55">
        <v>0</v>
      </c>
      <c r="EI34" s="55">
        <v>0</v>
      </c>
      <c r="EJ34" s="55">
        <v>0</v>
      </c>
      <c r="EK34" s="55">
        <v>0</v>
      </c>
      <c r="EL34" s="55">
        <v>0</v>
      </c>
      <c r="EM34" s="55">
        <v>0</v>
      </c>
      <c r="EN34" s="55">
        <v>0</v>
      </c>
      <c r="EO34" s="55">
        <v>0</v>
      </c>
      <c r="EP34" s="55">
        <v>0</v>
      </c>
      <c r="EQ34" s="55">
        <v>0</v>
      </c>
      <c r="ER34" s="55">
        <v>0</v>
      </c>
      <c r="ES34" s="55">
        <v>0</v>
      </c>
      <c r="ET34" s="55">
        <v>0</v>
      </c>
      <c r="EU34" s="55">
        <v>0</v>
      </c>
      <c r="EV34" s="55">
        <v>0</v>
      </c>
      <c r="EW34" s="55">
        <v>0</v>
      </c>
      <c r="EX34" s="55">
        <v>0</v>
      </c>
      <c r="EY34" s="55">
        <v>1</v>
      </c>
    </row>
    <row r="35" spans="2:155" x14ac:dyDescent="0.5">
      <c r="B35" s="9" t="s">
        <v>477</v>
      </c>
      <c r="C35" s="55">
        <v>0</v>
      </c>
      <c r="D35" s="55">
        <v>0</v>
      </c>
      <c r="E35" s="55">
        <v>0</v>
      </c>
      <c r="F35" s="55">
        <v>0</v>
      </c>
      <c r="G35" s="55">
        <v>0</v>
      </c>
      <c r="H35" s="55">
        <v>0</v>
      </c>
      <c r="I35" s="55">
        <v>0</v>
      </c>
      <c r="J35" s="55">
        <v>0</v>
      </c>
      <c r="K35" s="55">
        <v>0</v>
      </c>
      <c r="L35" s="55">
        <v>0</v>
      </c>
      <c r="M35" s="55">
        <v>0</v>
      </c>
      <c r="N35" s="55">
        <v>0</v>
      </c>
      <c r="O35" s="55">
        <v>0</v>
      </c>
      <c r="P35" s="55">
        <v>1</v>
      </c>
      <c r="Q35" s="55">
        <v>0</v>
      </c>
      <c r="R35" s="55">
        <v>0</v>
      </c>
      <c r="S35" s="55">
        <v>0</v>
      </c>
      <c r="T35" s="55">
        <v>0</v>
      </c>
      <c r="U35" s="55">
        <v>0</v>
      </c>
      <c r="V35" s="55">
        <v>0</v>
      </c>
      <c r="W35" s="55">
        <v>0</v>
      </c>
      <c r="X35" s="55">
        <v>0</v>
      </c>
      <c r="Y35" s="55">
        <v>0</v>
      </c>
      <c r="Z35" s="55">
        <v>0</v>
      </c>
      <c r="AA35" s="55">
        <v>0</v>
      </c>
      <c r="AB35" s="55">
        <v>0</v>
      </c>
      <c r="AC35" s="55">
        <v>0</v>
      </c>
      <c r="AD35" s="55">
        <v>0</v>
      </c>
      <c r="AE35" s="55">
        <v>0</v>
      </c>
      <c r="AF35" s="55">
        <v>0</v>
      </c>
      <c r="AG35" s="55">
        <v>0</v>
      </c>
      <c r="AH35" s="55">
        <v>0</v>
      </c>
      <c r="AI35" s="55">
        <v>0</v>
      </c>
      <c r="AJ35" s="55">
        <v>0</v>
      </c>
      <c r="AK35" s="55">
        <v>0</v>
      </c>
      <c r="AL35" s="55">
        <v>0</v>
      </c>
      <c r="AM35" s="55">
        <v>0</v>
      </c>
      <c r="AN35" s="55">
        <v>0</v>
      </c>
      <c r="AO35" s="55">
        <v>0</v>
      </c>
      <c r="AP35" s="55">
        <v>0</v>
      </c>
      <c r="AQ35" s="55">
        <v>0</v>
      </c>
      <c r="AR35" s="55">
        <v>0</v>
      </c>
      <c r="AS35" s="55">
        <v>0</v>
      </c>
      <c r="AT35" s="55">
        <v>0</v>
      </c>
      <c r="AU35" s="55">
        <v>0</v>
      </c>
      <c r="AV35" s="55">
        <v>0</v>
      </c>
      <c r="AW35" s="55">
        <v>0</v>
      </c>
      <c r="AX35" s="55">
        <v>0</v>
      </c>
      <c r="AY35" s="55">
        <v>0</v>
      </c>
      <c r="AZ35" s="55">
        <v>0</v>
      </c>
      <c r="BA35" s="55">
        <v>0</v>
      </c>
      <c r="BB35" s="55">
        <v>0</v>
      </c>
      <c r="BC35" s="55">
        <v>0</v>
      </c>
      <c r="BD35" s="55">
        <v>0</v>
      </c>
      <c r="BE35" s="55">
        <v>0</v>
      </c>
      <c r="BF35" s="55">
        <v>0</v>
      </c>
      <c r="BG35" s="55">
        <v>0</v>
      </c>
      <c r="BH35" s="55">
        <v>0</v>
      </c>
      <c r="BI35" s="55">
        <v>0</v>
      </c>
      <c r="BJ35" s="55">
        <v>0</v>
      </c>
      <c r="BK35" s="55">
        <v>0</v>
      </c>
      <c r="BL35" s="55">
        <v>0</v>
      </c>
      <c r="BM35" s="55">
        <v>0</v>
      </c>
      <c r="BN35" s="55">
        <v>0</v>
      </c>
      <c r="BO35" s="55">
        <v>0</v>
      </c>
      <c r="BP35" s="55">
        <v>0</v>
      </c>
      <c r="BQ35" s="55">
        <v>0</v>
      </c>
      <c r="BR35" s="55">
        <v>0</v>
      </c>
      <c r="BS35" s="55">
        <v>0</v>
      </c>
      <c r="BT35" s="55">
        <v>0</v>
      </c>
      <c r="BU35" s="55">
        <v>0</v>
      </c>
      <c r="BV35" s="55">
        <v>0</v>
      </c>
      <c r="BW35" s="55">
        <v>0</v>
      </c>
      <c r="BX35" s="55">
        <v>0</v>
      </c>
      <c r="BY35" s="55">
        <v>0</v>
      </c>
      <c r="BZ35" s="55">
        <v>0</v>
      </c>
      <c r="CA35" s="55">
        <v>0</v>
      </c>
      <c r="CB35" s="55">
        <v>0</v>
      </c>
      <c r="CC35" s="55">
        <v>0</v>
      </c>
      <c r="CD35" s="55">
        <v>0</v>
      </c>
      <c r="CE35" s="55">
        <v>0</v>
      </c>
      <c r="CF35" s="55">
        <v>0</v>
      </c>
      <c r="CG35" s="55">
        <v>0</v>
      </c>
      <c r="CH35" s="55">
        <v>0</v>
      </c>
      <c r="CI35" s="55">
        <v>0</v>
      </c>
      <c r="CJ35" s="55">
        <v>0</v>
      </c>
      <c r="CK35" s="55">
        <v>0</v>
      </c>
      <c r="CL35" s="55">
        <v>0</v>
      </c>
      <c r="CM35" s="55">
        <v>0</v>
      </c>
      <c r="CN35" s="55">
        <v>0</v>
      </c>
      <c r="CO35" s="55">
        <v>0</v>
      </c>
      <c r="CP35" s="55">
        <v>0</v>
      </c>
      <c r="CQ35" s="55">
        <v>0</v>
      </c>
      <c r="CR35" s="55">
        <v>0</v>
      </c>
      <c r="CS35" s="55">
        <v>0</v>
      </c>
      <c r="CT35" s="55">
        <v>0</v>
      </c>
      <c r="CU35" s="55">
        <v>0</v>
      </c>
      <c r="CV35" s="55">
        <v>0</v>
      </c>
      <c r="CW35" s="55">
        <v>0</v>
      </c>
      <c r="CX35" s="55">
        <v>0</v>
      </c>
      <c r="CY35" s="55">
        <v>0</v>
      </c>
      <c r="CZ35" s="55">
        <v>0</v>
      </c>
      <c r="DA35" s="55">
        <v>0</v>
      </c>
      <c r="DB35" s="55">
        <v>0</v>
      </c>
      <c r="DC35" s="55">
        <v>0</v>
      </c>
      <c r="DD35" s="55">
        <v>0</v>
      </c>
      <c r="DE35" s="55">
        <v>0</v>
      </c>
      <c r="DF35" s="55">
        <v>0</v>
      </c>
      <c r="DG35" s="55">
        <v>0</v>
      </c>
      <c r="DH35" s="55">
        <v>0</v>
      </c>
      <c r="DI35" s="55">
        <v>0</v>
      </c>
      <c r="DJ35" s="55">
        <v>0</v>
      </c>
      <c r="DK35" s="55">
        <v>0</v>
      </c>
      <c r="DL35" s="55">
        <v>0</v>
      </c>
      <c r="DM35" s="55">
        <v>0</v>
      </c>
      <c r="DN35" s="55">
        <v>0</v>
      </c>
      <c r="DO35" s="55">
        <v>0</v>
      </c>
      <c r="DP35" s="55">
        <v>0</v>
      </c>
      <c r="DQ35" s="55">
        <v>2</v>
      </c>
      <c r="DR35" s="55">
        <v>0</v>
      </c>
      <c r="DS35" s="55">
        <v>0</v>
      </c>
      <c r="DT35" s="55">
        <v>0</v>
      </c>
      <c r="DU35" s="55">
        <v>0</v>
      </c>
      <c r="DV35" s="55">
        <v>0</v>
      </c>
      <c r="DW35" s="55">
        <v>0</v>
      </c>
      <c r="DX35" s="55">
        <v>0</v>
      </c>
      <c r="DY35" s="55">
        <v>0</v>
      </c>
      <c r="DZ35" s="55">
        <v>0</v>
      </c>
      <c r="EA35" s="55">
        <v>0</v>
      </c>
      <c r="EB35" s="55">
        <v>0</v>
      </c>
      <c r="EC35" s="55">
        <v>0</v>
      </c>
      <c r="ED35" s="55">
        <v>0</v>
      </c>
      <c r="EE35" s="55">
        <v>0</v>
      </c>
      <c r="EF35" s="55">
        <v>0</v>
      </c>
      <c r="EG35" s="55">
        <v>0</v>
      </c>
      <c r="EH35" s="55">
        <v>0</v>
      </c>
      <c r="EI35" s="55">
        <v>0</v>
      </c>
      <c r="EJ35" s="55">
        <v>0</v>
      </c>
      <c r="EK35" s="55">
        <v>0</v>
      </c>
      <c r="EL35" s="55">
        <v>0</v>
      </c>
      <c r="EM35" s="55">
        <v>0</v>
      </c>
      <c r="EN35" s="55">
        <v>0</v>
      </c>
      <c r="EO35" s="55">
        <v>0</v>
      </c>
      <c r="EP35" s="55">
        <v>0</v>
      </c>
      <c r="EQ35" s="55">
        <v>0</v>
      </c>
      <c r="ER35" s="55">
        <v>0</v>
      </c>
      <c r="ES35" s="55">
        <v>0</v>
      </c>
      <c r="ET35" s="55">
        <v>0</v>
      </c>
      <c r="EU35" s="55">
        <v>0</v>
      </c>
      <c r="EV35" s="55">
        <v>0</v>
      </c>
      <c r="EW35" s="55">
        <v>0</v>
      </c>
      <c r="EX35" s="55">
        <v>0</v>
      </c>
      <c r="EY35" s="55">
        <v>1</v>
      </c>
    </row>
    <row r="36" spans="2:155" x14ac:dyDescent="0.5">
      <c r="B36" s="9" t="s">
        <v>479</v>
      </c>
      <c r="C36" s="55">
        <v>0</v>
      </c>
      <c r="D36" s="55">
        <v>0</v>
      </c>
      <c r="E36" s="55">
        <v>0</v>
      </c>
      <c r="F36" s="55">
        <v>0</v>
      </c>
      <c r="G36" s="55">
        <v>0</v>
      </c>
      <c r="H36" s="55">
        <v>0</v>
      </c>
      <c r="I36" s="55">
        <v>0</v>
      </c>
      <c r="J36" s="55">
        <v>0</v>
      </c>
      <c r="K36" s="55">
        <v>0</v>
      </c>
      <c r="L36" s="55">
        <v>0</v>
      </c>
      <c r="M36" s="55">
        <v>0</v>
      </c>
      <c r="N36" s="55">
        <v>0</v>
      </c>
      <c r="O36" s="55">
        <v>0</v>
      </c>
      <c r="P36" s="55">
        <v>1</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v>0</v>
      </c>
      <c r="AK36" s="55">
        <v>0</v>
      </c>
      <c r="AL36" s="55">
        <v>0</v>
      </c>
      <c r="AM36" s="55">
        <v>0</v>
      </c>
      <c r="AN36" s="55">
        <v>0</v>
      </c>
      <c r="AO36" s="55">
        <v>0</v>
      </c>
      <c r="AP36" s="55">
        <v>0</v>
      </c>
      <c r="AQ36" s="55">
        <v>0</v>
      </c>
      <c r="AR36" s="55">
        <v>0</v>
      </c>
      <c r="AS36" s="55">
        <v>0</v>
      </c>
      <c r="AT36" s="55">
        <v>0</v>
      </c>
      <c r="AU36" s="55">
        <v>0</v>
      </c>
      <c r="AV36" s="55">
        <v>0</v>
      </c>
      <c r="AW36" s="55">
        <v>0</v>
      </c>
      <c r="AX36" s="55">
        <v>0</v>
      </c>
      <c r="AY36" s="55">
        <v>0</v>
      </c>
      <c r="AZ36" s="55">
        <v>0</v>
      </c>
      <c r="BA36" s="55">
        <v>0</v>
      </c>
      <c r="BB36" s="55">
        <v>0</v>
      </c>
      <c r="BC36" s="55">
        <v>0</v>
      </c>
      <c r="BD36" s="55">
        <v>0</v>
      </c>
      <c r="BE36" s="55">
        <v>0</v>
      </c>
      <c r="BF36" s="55">
        <v>0</v>
      </c>
      <c r="BG36" s="55">
        <v>0</v>
      </c>
      <c r="BH36" s="55">
        <v>0</v>
      </c>
      <c r="BI36" s="55">
        <v>0</v>
      </c>
      <c r="BJ36" s="55">
        <v>0</v>
      </c>
      <c r="BK36" s="55">
        <v>0</v>
      </c>
      <c r="BL36" s="55">
        <v>0</v>
      </c>
      <c r="BM36" s="55">
        <v>0</v>
      </c>
      <c r="BN36" s="55">
        <v>0</v>
      </c>
      <c r="BO36" s="55">
        <v>0</v>
      </c>
      <c r="BP36" s="55">
        <v>0</v>
      </c>
      <c r="BQ36" s="55">
        <v>0</v>
      </c>
      <c r="BR36" s="55">
        <v>0</v>
      </c>
      <c r="BS36" s="55">
        <v>0</v>
      </c>
      <c r="BT36" s="55">
        <v>0</v>
      </c>
      <c r="BU36" s="55">
        <v>0</v>
      </c>
      <c r="BV36" s="55">
        <v>0</v>
      </c>
      <c r="BW36" s="55">
        <v>0</v>
      </c>
      <c r="BX36" s="55">
        <v>0</v>
      </c>
      <c r="BY36" s="55">
        <v>0</v>
      </c>
      <c r="BZ36" s="55">
        <v>0</v>
      </c>
      <c r="CA36" s="55">
        <v>0</v>
      </c>
      <c r="CB36" s="55">
        <v>0</v>
      </c>
      <c r="CC36" s="55">
        <v>0</v>
      </c>
      <c r="CD36" s="55">
        <v>0</v>
      </c>
      <c r="CE36" s="55">
        <v>0</v>
      </c>
      <c r="CF36" s="55">
        <v>0</v>
      </c>
      <c r="CG36" s="55">
        <v>0</v>
      </c>
      <c r="CH36" s="55">
        <v>0</v>
      </c>
      <c r="CI36" s="55">
        <v>0</v>
      </c>
      <c r="CJ36" s="55">
        <v>0</v>
      </c>
      <c r="CK36" s="55">
        <v>0</v>
      </c>
      <c r="CL36" s="55">
        <v>0</v>
      </c>
      <c r="CM36" s="55">
        <v>0</v>
      </c>
      <c r="CN36" s="55">
        <v>0</v>
      </c>
      <c r="CO36" s="55">
        <v>0</v>
      </c>
      <c r="CP36" s="55">
        <v>0</v>
      </c>
      <c r="CQ36" s="55">
        <v>0</v>
      </c>
      <c r="CR36" s="55">
        <v>0</v>
      </c>
      <c r="CS36" s="55">
        <v>0</v>
      </c>
      <c r="CT36" s="55">
        <v>0</v>
      </c>
      <c r="CU36" s="55">
        <v>0</v>
      </c>
      <c r="CV36" s="55">
        <v>0</v>
      </c>
      <c r="CW36" s="55">
        <v>0</v>
      </c>
      <c r="CX36" s="55">
        <v>0</v>
      </c>
      <c r="CY36" s="55">
        <v>0</v>
      </c>
      <c r="CZ36" s="55">
        <v>0</v>
      </c>
      <c r="DA36" s="55">
        <v>0</v>
      </c>
      <c r="DB36" s="55">
        <v>0</v>
      </c>
      <c r="DC36" s="55">
        <v>0</v>
      </c>
      <c r="DD36" s="55">
        <v>0</v>
      </c>
      <c r="DE36" s="55">
        <v>0</v>
      </c>
      <c r="DF36" s="55">
        <v>0</v>
      </c>
      <c r="DG36" s="55">
        <v>0</v>
      </c>
      <c r="DH36" s="55">
        <v>0</v>
      </c>
      <c r="DI36" s="55">
        <v>0</v>
      </c>
      <c r="DJ36" s="55">
        <v>0</v>
      </c>
      <c r="DK36" s="55">
        <v>0</v>
      </c>
      <c r="DL36" s="55">
        <v>0</v>
      </c>
      <c r="DM36" s="55">
        <v>0</v>
      </c>
      <c r="DN36" s="55">
        <v>0</v>
      </c>
      <c r="DO36" s="55">
        <v>0</v>
      </c>
      <c r="DP36" s="55">
        <v>0</v>
      </c>
      <c r="DQ36" s="55">
        <v>2</v>
      </c>
      <c r="DR36" s="55">
        <v>0</v>
      </c>
      <c r="DS36" s="55">
        <v>0</v>
      </c>
      <c r="DT36" s="55">
        <v>0</v>
      </c>
      <c r="DU36" s="55">
        <v>0</v>
      </c>
      <c r="DV36" s="55">
        <v>0</v>
      </c>
      <c r="DW36" s="55">
        <v>0</v>
      </c>
      <c r="DX36" s="55">
        <v>0</v>
      </c>
      <c r="DY36" s="55">
        <v>0</v>
      </c>
      <c r="DZ36" s="55">
        <v>0</v>
      </c>
      <c r="EA36" s="55">
        <v>0</v>
      </c>
      <c r="EB36" s="55">
        <v>0</v>
      </c>
      <c r="EC36" s="55">
        <v>0</v>
      </c>
      <c r="ED36" s="55">
        <v>0</v>
      </c>
      <c r="EE36" s="55">
        <v>0</v>
      </c>
      <c r="EF36" s="55">
        <v>0</v>
      </c>
      <c r="EG36" s="55">
        <v>0</v>
      </c>
      <c r="EH36" s="55">
        <v>0</v>
      </c>
      <c r="EI36" s="55">
        <v>0</v>
      </c>
      <c r="EJ36" s="55">
        <v>0</v>
      </c>
      <c r="EK36" s="55">
        <v>0</v>
      </c>
      <c r="EL36" s="55">
        <v>0</v>
      </c>
      <c r="EM36" s="55">
        <v>0</v>
      </c>
      <c r="EN36" s="55">
        <v>0</v>
      </c>
      <c r="EO36" s="55">
        <v>0</v>
      </c>
      <c r="EP36" s="55">
        <v>0</v>
      </c>
      <c r="EQ36" s="55">
        <v>0</v>
      </c>
      <c r="ER36" s="55">
        <v>0</v>
      </c>
      <c r="ES36" s="55">
        <v>0</v>
      </c>
      <c r="ET36" s="55">
        <v>0</v>
      </c>
      <c r="EU36" s="55">
        <v>0</v>
      </c>
      <c r="EV36" s="55">
        <v>0</v>
      </c>
      <c r="EW36" s="55">
        <v>0</v>
      </c>
      <c r="EX36" s="55">
        <v>0</v>
      </c>
      <c r="EY36" s="55">
        <v>1</v>
      </c>
    </row>
    <row r="37" spans="2:155" x14ac:dyDescent="0.5">
      <c r="B37" s="9" t="s">
        <v>481</v>
      </c>
      <c r="C37" s="55">
        <v>0</v>
      </c>
      <c r="D37" s="55">
        <v>0</v>
      </c>
      <c r="E37" s="55">
        <v>0</v>
      </c>
      <c r="F37" s="55">
        <v>0</v>
      </c>
      <c r="G37" s="55">
        <v>0</v>
      </c>
      <c r="H37" s="55">
        <v>0</v>
      </c>
      <c r="I37" s="55">
        <v>0</v>
      </c>
      <c r="J37" s="55">
        <v>0</v>
      </c>
      <c r="K37" s="55">
        <v>0</v>
      </c>
      <c r="L37" s="55">
        <v>0</v>
      </c>
      <c r="M37" s="55">
        <v>0</v>
      </c>
      <c r="N37" s="55">
        <v>0</v>
      </c>
      <c r="O37" s="55">
        <v>0</v>
      </c>
      <c r="P37" s="55">
        <v>1</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v>0</v>
      </c>
      <c r="AK37" s="55">
        <v>0</v>
      </c>
      <c r="AL37" s="55">
        <v>0</v>
      </c>
      <c r="AM37" s="55">
        <v>0</v>
      </c>
      <c r="AN37" s="55">
        <v>0</v>
      </c>
      <c r="AO37" s="55">
        <v>0</v>
      </c>
      <c r="AP37" s="55">
        <v>0</v>
      </c>
      <c r="AQ37" s="55">
        <v>0</v>
      </c>
      <c r="AR37" s="55">
        <v>0</v>
      </c>
      <c r="AS37" s="55">
        <v>0</v>
      </c>
      <c r="AT37" s="55">
        <v>0</v>
      </c>
      <c r="AU37" s="55">
        <v>0</v>
      </c>
      <c r="AV37" s="55">
        <v>0</v>
      </c>
      <c r="AW37" s="55">
        <v>0</v>
      </c>
      <c r="AX37" s="55">
        <v>0</v>
      </c>
      <c r="AY37" s="55">
        <v>0</v>
      </c>
      <c r="AZ37" s="55">
        <v>0</v>
      </c>
      <c r="BA37" s="55">
        <v>0</v>
      </c>
      <c r="BB37" s="55">
        <v>0</v>
      </c>
      <c r="BC37" s="55">
        <v>0</v>
      </c>
      <c r="BD37" s="55">
        <v>0</v>
      </c>
      <c r="BE37" s="55">
        <v>0</v>
      </c>
      <c r="BF37" s="55">
        <v>0</v>
      </c>
      <c r="BG37" s="55">
        <v>0</v>
      </c>
      <c r="BH37" s="55">
        <v>0</v>
      </c>
      <c r="BI37" s="55">
        <v>0</v>
      </c>
      <c r="BJ37" s="55">
        <v>0</v>
      </c>
      <c r="BK37" s="55">
        <v>0</v>
      </c>
      <c r="BL37" s="55">
        <v>0</v>
      </c>
      <c r="BM37" s="55">
        <v>0</v>
      </c>
      <c r="BN37" s="55">
        <v>0</v>
      </c>
      <c r="BO37" s="55">
        <v>0</v>
      </c>
      <c r="BP37" s="55">
        <v>0</v>
      </c>
      <c r="BQ37" s="55">
        <v>0</v>
      </c>
      <c r="BR37" s="55">
        <v>0</v>
      </c>
      <c r="BS37" s="55">
        <v>0</v>
      </c>
      <c r="BT37" s="55">
        <v>0</v>
      </c>
      <c r="BU37" s="55">
        <v>0</v>
      </c>
      <c r="BV37" s="55">
        <v>0</v>
      </c>
      <c r="BW37" s="55">
        <v>0</v>
      </c>
      <c r="BX37" s="55">
        <v>0</v>
      </c>
      <c r="BY37" s="55">
        <v>0</v>
      </c>
      <c r="BZ37" s="55">
        <v>0</v>
      </c>
      <c r="CA37" s="55">
        <v>0</v>
      </c>
      <c r="CB37" s="55">
        <v>0</v>
      </c>
      <c r="CC37" s="55">
        <v>0</v>
      </c>
      <c r="CD37" s="55">
        <v>0</v>
      </c>
      <c r="CE37" s="55">
        <v>0</v>
      </c>
      <c r="CF37" s="55">
        <v>0</v>
      </c>
      <c r="CG37" s="55">
        <v>0</v>
      </c>
      <c r="CH37" s="55">
        <v>0</v>
      </c>
      <c r="CI37" s="55">
        <v>0</v>
      </c>
      <c r="CJ37" s="55">
        <v>0</v>
      </c>
      <c r="CK37" s="55">
        <v>0</v>
      </c>
      <c r="CL37" s="55">
        <v>0</v>
      </c>
      <c r="CM37" s="55">
        <v>0</v>
      </c>
      <c r="CN37" s="55">
        <v>0</v>
      </c>
      <c r="CO37" s="55">
        <v>0</v>
      </c>
      <c r="CP37" s="55">
        <v>0</v>
      </c>
      <c r="CQ37" s="55">
        <v>0</v>
      </c>
      <c r="CR37" s="55">
        <v>0</v>
      </c>
      <c r="CS37" s="55">
        <v>0</v>
      </c>
      <c r="CT37" s="55">
        <v>0</v>
      </c>
      <c r="CU37" s="55">
        <v>0</v>
      </c>
      <c r="CV37" s="55">
        <v>0</v>
      </c>
      <c r="CW37" s="55">
        <v>0</v>
      </c>
      <c r="CX37" s="55">
        <v>0</v>
      </c>
      <c r="CY37" s="55">
        <v>0</v>
      </c>
      <c r="CZ37" s="55">
        <v>0</v>
      </c>
      <c r="DA37" s="55">
        <v>0</v>
      </c>
      <c r="DB37" s="55">
        <v>0</v>
      </c>
      <c r="DC37" s="55">
        <v>0</v>
      </c>
      <c r="DD37" s="55">
        <v>0</v>
      </c>
      <c r="DE37" s="55">
        <v>0</v>
      </c>
      <c r="DF37" s="55">
        <v>0</v>
      </c>
      <c r="DG37" s="55">
        <v>0</v>
      </c>
      <c r="DH37" s="55">
        <v>0</v>
      </c>
      <c r="DI37" s="55">
        <v>0</v>
      </c>
      <c r="DJ37" s="55">
        <v>0</v>
      </c>
      <c r="DK37" s="55">
        <v>0</v>
      </c>
      <c r="DL37" s="55">
        <v>0</v>
      </c>
      <c r="DM37" s="55">
        <v>0</v>
      </c>
      <c r="DN37" s="55">
        <v>0</v>
      </c>
      <c r="DO37" s="55">
        <v>0</v>
      </c>
      <c r="DP37" s="55">
        <v>0</v>
      </c>
      <c r="DQ37" s="55">
        <v>2</v>
      </c>
      <c r="DR37" s="55">
        <v>0</v>
      </c>
      <c r="DS37" s="55">
        <v>0</v>
      </c>
      <c r="DT37" s="55">
        <v>0</v>
      </c>
      <c r="DU37" s="55">
        <v>0</v>
      </c>
      <c r="DV37" s="55">
        <v>0</v>
      </c>
      <c r="DW37" s="55">
        <v>0</v>
      </c>
      <c r="DX37" s="55">
        <v>0</v>
      </c>
      <c r="DY37" s="55">
        <v>0</v>
      </c>
      <c r="DZ37" s="55">
        <v>0</v>
      </c>
      <c r="EA37" s="55">
        <v>0</v>
      </c>
      <c r="EB37" s="55">
        <v>0</v>
      </c>
      <c r="EC37" s="55">
        <v>0</v>
      </c>
      <c r="ED37" s="55">
        <v>0</v>
      </c>
      <c r="EE37" s="55">
        <v>0</v>
      </c>
      <c r="EF37" s="55">
        <v>0</v>
      </c>
      <c r="EG37" s="55">
        <v>0</v>
      </c>
      <c r="EH37" s="55">
        <v>0</v>
      </c>
      <c r="EI37" s="55">
        <v>0</v>
      </c>
      <c r="EJ37" s="55">
        <v>0</v>
      </c>
      <c r="EK37" s="55">
        <v>0</v>
      </c>
      <c r="EL37" s="55">
        <v>0</v>
      </c>
      <c r="EM37" s="55">
        <v>0</v>
      </c>
      <c r="EN37" s="55">
        <v>0</v>
      </c>
      <c r="EO37" s="55">
        <v>0</v>
      </c>
      <c r="EP37" s="55">
        <v>0</v>
      </c>
      <c r="EQ37" s="55">
        <v>0</v>
      </c>
      <c r="ER37" s="55">
        <v>0</v>
      </c>
      <c r="ES37" s="55">
        <v>0</v>
      </c>
      <c r="ET37" s="55">
        <v>0</v>
      </c>
      <c r="EU37" s="55">
        <v>0</v>
      </c>
      <c r="EV37" s="55">
        <v>0</v>
      </c>
      <c r="EW37" s="55">
        <v>0</v>
      </c>
      <c r="EX37" s="55">
        <v>0</v>
      </c>
      <c r="EY37" s="55">
        <v>1</v>
      </c>
    </row>
    <row r="38" spans="2:155" x14ac:dyDescent="0.5">
      <c r="B38" s="9" t="s">
        <v>483</v>
      </c>
      <c r="C38" s="55">
        <v>0</v>
      </c>
      <c r="D38" s="55">
        <v>0</v>
      </c>
      <c r="E38" s="55">
        <v>0</v>
      </c>
      <c r="F38" s="55">
        <v>0</v>
      </c>
      <c r="G38" s="55">
        <v>0</v>
      </c>
      <c r="H38" s="55">
        <v>0</v>
      </c>
      <c r="I38" s="55">
        <v>0</v>
      </c>
      <c r="J38" s="55">
        <v>0</v>
      </c>
      <c r="K38" s="55">
        <v>0</v>
      </c>
      <c r="L38" s="55">
        <v>0</v>
      </c>
      <c r="M38" s="55">
        <v>0</v>
      </c>
      <c r="N38" s="55">
        <v>0</v>
      </c>
      <c r="O38" s="55">
        <v>0</v>
      </c>
      <c r="P38" s="55">
        <v>1</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v>0</v>
      </c>
      <c r="AK38" s="55">
        <v>0</v>
      </c>
      <c r="AL38" s="55">
        <v>0</v>
      </c>
      <c r="AM38" s="55">
        <v>0</v>
      </c>
      <c r="AN38" s="55">
        <v>0</v>
      </c>
      <c r="AO38" s="55">
        <v>0</v>
      </c>
      <c r="AP38" s="55">
        <v>0</v>
      </c>
      <c r="AQ38" s="55">
        <v>0</v>
      </c>
      <c r="AR38" s="55">
        <v>0</v>
      </c>
      <c r="AS38" s="55">
        <v>0</v>
      </c>
      <c r="AT38" s="55">
        <v>0</v>
      </c>
      <c r="AU38" s="55">
        <v>0</v>
      </c>
      <c r="AV38" s="55">
        <v>0</v>
      </c>
      <c r="AW38" s="55">
        <v>0</v>
      </c>
      <c r="AX38" s="55">
        <v>0</v>
      </c>
      <c r="AY38" s="55">
        <v>0</v>
      </c>
      <c r="AZ38" s="55">
        <v>0</v>
      </c>
      <c r="BA38" s="55">
        <v>0</v>
      </c>
      <c r="BB38" s="55">
        <v>0</v>
      </c>
      <c r="BC38" s="55">
        <v>0</v>
      </c>
      <c r="BD38" s="55">
        <v>0</v>
      </c>
      <c r="BE38" s="55">
        <v>0</v>
      </c>
      <c r="BF38" s="55">
        <v>0</v>
      </c>
      <c r="BG38" s="55">
        <v>0</v>
      </c>
      <c r="BH38" s="55">
        <v>0</v>
      </c>
      <c r="BI38" s="55">
        <v>0</v>
      </c>
      <c r="BJ38" s="55">
        <v>0</v>
      </c>
      <c r="BK38" s="55">
        <v>0</v>
      </c>
      <c r="BL38" s="55">
        <v>0</v>
      </c>
      <c r="BM38" s="55">
        <v>0</v>
      </c>
      <c r="BN38" s="55">
        <v>0</v>
      </c>
      <c r="BO38" s="55">
        <v>0</v>
      </c>
      <c r="BP38" s="55">
        <v>0</v>
      </c>
      <c r="BQ38" s="55">
        <v>0</v>
      </c>
      <c r="BR38" s="55">
        <v>0</v>
      </c>
      <c r="BS38" s="55">
        <v>0</v>
      </c>
      <c r="BT38" s="55">
        <v>0</v>
      </c>
      <c r="BU38" s="55">
        <v>0</v>
      </c>
      <c r="BV38" s="55">
        <v>0</v>
      </c>
      <c r="BW38" s="55">
        <v>0</v>
      </c>
      <c r="BX38" s="55">
        <v>0</v>
      </c>
      <c r="BY38" s="55">
        <v>0</v>
      </c>
      <c r="BZ38" s="55">
        <v>0</v>
      </c>
      <c r="CA38" s="55">
        <v>0</v>
      </c>
      <c r="CB38" s="55">
        <v>0</v>
      </c>
      <c r="CC38" s="55">
        <v>0</v>
      </c>
      <c r="CD38" s="55">
        <v>0</v>
      </c>
      <c r="CE38" s="55">
        <v>0</v>
      </c>
      <c r="CF38" s="55">
        <v>0</v>
      </c>
      <c r="CG38" s="55">
        <v>0</v>
      </c>
      <c r="CH38" s="55">
        <v>0</v>
      </c>
      <c r="CI38" s="55">
        <v>0</v>
      </c>
      <c r="CJ38" s="55">
        <v>0</v>
      </c>
      <c r="CK38" s="55">
        <v>0</v>
      </c>
      <c r="CL38" s="55">
        <v>0</v>
      </c>
      <c r="CM38" s="55">
        <v>0</v>
      </c>
      <c r="CN38" s="55">
        <v>0</v>
      </c>
      <c r="CO38" s="55">
        <v>0</v>
      </c>
      <c r="CP38" s="55">
        <v>0</v>
      </c>
      <c r="CQ38" s="55">
        <v>0</v>
      </c>
      <c r="CR38" s="55">
        <v>0</v>
      </c>
      <c r="CS38" s="55">
        <v>0</v>
      </c>
      <c r="CT38" s="55">
        <v>0</v>
      </c>
      <c r="CU38" s="55">
        <v>0</v>
      </c>
      <c r="CV38" s="55">
        <v>0</v>
      </c>
      <c r="CW38" s="55">
        <v>0</v>
      </c>
      <c r="CX38" s="55">
        <v>0</v>
      </c>
      <c r="CY38" s="55">
        <v>0</v>
      </c>
      <c r="CZ38" s="55">
        <v>0</v>
      </c>
      <c r="DA38" s="55">
        <v>0</v>
      </c>
      <c r="DB38" s="55">
        <v>0</v>
      </c>
      <c r="DC38" s="55">
        <v>0</v>
      </c>
      <c r="DD38" s="55">
        <v>0</v>
      </c>
      <c r="DE38" s="55">
        <v>0</v>
      </c>
      <c r="DF38" s="55">
        <v>0</v>
      </c>
      <c r="DG38" s="55">
        <v>0</v>
      </c>
      <c r="DH38" s="55">
        <v>0</v>
      </c>
      <c r="DI38" s="55">
        <v>0</v>
      </c>
      <c r="DJ38" s="55">
        <v>0</v>
      </c>
      <c r="DK38" s="55">
        <v>0</v>
      </c>
      <c r="DL38" s="55">
        <v>0</v>
      </c>
      <c r="DM38" s="55">
        <v>0</v>
      </c>
      <c r="DN38" s="55">
        <v>0</v>
      </c>
      <c r="DO38" s="55">
        <v>0</v>
      </c>
      <c r="DP38" s="55">
        <v>0</v>
      </c>
      <c r="DQ38" s="55">
        <v>2</v>
      </c>
      <c r="DR38" s="55">
        <v>0</v>
      </c>
      <c r="DS38" s="55">
        <v>0</v>
      </c>
      <c r="DT38" s="55">
        <v>0</v>
      </c>
      <c r="DU38" s="55">
        <v>0</v>
      </c>
      <c r="DV38" s="55">
        <v>0</v>
      </c>
      <c r="DW38" s="55">
        <v>0</v>
      </c>
      <c r="DX38" s="55">
        <v>0</v>
      </c>
      <c r="DY38" s="55">
        <v>0</v>
      </c>
      <c r="DZ38" s="55">
        <v>0</v>
      </c>
      <c r="EA38" s="55">
        <v>0</v>
      </c>
      <c r="EB38" s="55">
        <v>0</v>
      </c>
      <c r="EC38" s="55">
        <v>0</v>
      </c>
      <c r="ED38" s="55">
        <v>0</v>
      </c>
      <c r="EE38" s="55">
        <v>0</v>
      </c>
      <c r="EF38" s="55">
        <v>0</v>
      </c>
      <c r="EG38" s="55">
        <v>0</v>
      </c>
      <c r="EH38" s="55">
        <v>0</v>
      </c>
      <c r="EI38" s="55">
        <v>0</v>
      </c>
      <c r="EJ38" s="55">
        <v>0</v>
      </c>
      <c r="EK38" s="55">
        <v>0</v>
      </c>
      <c r="EL38" s="55">
        <v>0</v>
      </c>
      <c r="EM38" s="55">
        <v>0</v>
      </c>
      <c r="EN38" s="55">
        <v>0</v>
      </c>
      <c r="EO38" s="55">
        <v>0</v>
      </c>
      <c r="EP38" s="55">
        <v>0</v>
      </c>
      <c r="EQ38" s="55">
        <v>0</v>
      </c>
      <c r="ER38" s="55">
        <v>0</v>
      </c>
      <c r="ES38" s="55">
        <v>0</v>
      </c>
      <c r="ET38" s="55">
        <v>0</v>
      </c>
      <c r="EU38" s="55">
        <v>0</v>
      </c>
      <c r="EV38" s="55">
        <v>0</v>
      </c>
      <c r="EW38" s="55">
        <v>0</v>
      </c>
      <c r="EX38" s="55">
        <v>0</v>
      </c>
      <c r="EY38" s="55">
        <v>1</v>
      </c>
    </row>
    <row r="39" spans="2:155" x14ac:dyDescent="0.5">
      <c r="B39" s="9" t="s">
        <v>486</v>
      </c>
      <c r="C39" s="55">
        <v>0</v>
      </c>
      <c r="D39" s="55">
        <v>0</v>
      </c>
      <c r="E39" s="55">
        <v>0</v>
      </c>
      <c r="F39" s="55">
        <v>0</v>
      </c>
      <c r="G39" s="55">
        <v>0</v>
      </c>
      <c r="H39" s="55">
        <v>0</v>
      </c>
      <c r="I39" s="55">
        <v>0</v>
      </c>
      <c r="J39" s="55">
        <v>0</v>
      </c>
      <c r="K39" s="55">
        <v>0</v>
      </c>
      <c r="L39" s="55">
        <v>0</v>
      </c>
      <c r="M39" s="55">
        <v>0</v>
      </c>
      <c r="N39" s="55">
        <v>0</v>
      </c>
      <c r="O39" s="55">
        <v>0</v>
      </c>
      <c r="P39" s="55">
        <v>1</v>
      </c>
      <c r="Q39" s="55">
        <v>0</v>
      </c>
      <c r="R39" s="55">
        <v>0</v>
      </c>
      <c r="S39" s="55">
        <v>0</v>
      </c>
      <c r="T39" s="55">
        <v>0</v>
      </c>
      <c r="U39" s="55">
        <v>0</v>
      </c>
      <c r="V39" s="55">
        <v>0</v>
      </c>
      <c r="W39" s="55">
        <v>0</v>
      </c>
      <c r="X39" s="55">
        <v>0</v>
      </c>
      <c r="Y39" s="55">
        <v>0</v>
      </c>
      <c r="Z39" s="55">
        <v>0</v>
      </c>
      <c r="AA39" s="55">
        <v>0</v>
      </c>
      <c r="AB39" s="55">
        <v>0</v>
      </c>
      <c r="AC39" s="55">
        <v>0</v>
      </c>
      <c r="AD39" s="55">
        <v>0</v>
      </c>
      <c r="AE39" s="55">
        <v>0</v>
      </c>
      <c r="AF39" s="55">
        <v>0</v>
      </c>
      <c r="AG39" s="55">
        <v>0</v>
      </c>
      <c r="AH39" s="55">
        <v>0</v>
      </c>
      <c r="AI39" s="55">
        <v>0</v>
      </c>
      <c r="AJ39" s="55">
        <v>0</v>
      </c>
      <c r="AK39" s="55">
        <v>0</v>
      </c>
      <c r="AL39" s="55">
        <v>0</v>
      </c>
      <c r="AM39" s="55">
        <v>0</v>
      </c>
      <c r="AN39" s="55">
        <v>0</v>
      </c>
      <c r="AO39" s="55">
        <v>0</v>
      </c>
      <c r="AP39" s="55">
        <v>0</v>
      </c>
      <c r="AQ39" s="55">
        <v>0</v>
      </c>
      <c r="AR39" s="55">
        <v>0</v>
      </c>
      <c r="AS39" s="55">
        <v>0</v>
      </c>
      <c r="AT39" s="55">
        <v>0</v>
      </c>
      <c r="AU39" s="55">
        <v>0</v>
      </c>
      <c r="AV39" s="55">
        <v>0</v>
      </c>
      <c r="AW39" s="55">
        <v>0</v>
      </c>
      <c r="AX39" s="55">
        <v>0</v>
      </c>
      <c r="AY39" s="55">
        <v>0</v>
      </c>
      <c r="AZ39" s="55">
        <v>0</v>
      </c>
      <c r="BA39" s="55">
        <v>0</v>
      </c>
      <c r="BB39" s="55">
        <v>0</v>
      </c>
      <c r="BC39" s="55">
        <v>0</v>
      </c>
      <c r="BD39" s="55">
        <v>0</v>
      </c>
      <c r="BE39" s="55">
        <v>0</v>
      </c>
      <c r="BF39" s="55">
        <v>0</v>
      </c>
      <c r="BG39" s="55">
        <v>0</v>
      </c>
      <c r="BH39" s="55">
        <v>0</v>
      </c>
      <c r="BI39" s="55">
        <v>0</v>
      </c>
      <c r="BJ39" s="55">
        <v>0</v>
      </c>
      <c r="BK39" s="55">
        <v>0</v>
      </c>
      <c r="BL39" s="55">
        <v>0</v>
      </c>
      <c r="BM39" s="55">
        <v>0</v>
      </c>
      <c r="BN39" s="55">
        <v>0</v>
      </c>
      <c r="BO39" s="55">
        <v>0</v>
      </c>
      <c r="BP39" s="55">
        <v>0</v>
      </c>
      <c r="BQ39" s="55">
        <v>0</v>
      </c>
      <c r="BR39" s="55">
        <v>0</v>
      </c>
      <c r="BS39" s="55">
        <v>0</v>
      </c>
      <c r="BT39" s="55">
        <v>0</v>
      </c>
      <c r="BU39" s="55">
        <v>0</v>
      </c>
      <c r="BV39" s="55">
        <v>0</v>
      </c>
      <c r="BW39" s="55">
        <v>0</v>
      </c>
      <c r="BX39" s="55">
        <v>0</v>
      </c>
      <c r="BY39" s="55">
        <v>0</v>
      </c>
      <c r="BZ39" s="55">
        <v>0</v>
      </c>
      <c r="CA39" s="55">
        <v>0</v>
      </c>
      <c r="CB39" s="55">
        <v>0</v>
      </c>
      <c r="CC39" s="55">
        <v>0</v>
      </c>
      <c r="CD39" s="55">
        <v>0</v>
      </c>
      <c r="CE39" s="55">
        <v>0</v>
      </c>
      <c r="CF39" s="55">
        <v>0</v>
      </c>
      <c r="CG39" s="55">
        <v>0</v>
      </c>
      <c r="CH39" s="55">
        <v>0</v>
      </c>
      <c r="CI39" s="55">
        <v>0</v>
      </c>
      <c r="CJ39" s="55">
        <v>0</v>
      </c>
      <c r="CK39" s="55">
        <v>0</v>
      </c>
      <c r="CL39" s="55">
        <v>0</v>
      </c>
      <c r="CM39" s="55">
        <v>0</v>
      </c>
      <c r="CN39" s="55">
        <v>0</v>
      </c>
      <c r="CO39" s="55">
        <v>0</v>
      </c>
      <c r="CP39" s="55">
        <v>0</v>
      </c>
      <c r="CQ39" s="55">
        <v>0</v>
      </c>
      <c r="CR39" s="55">
        <v>0</v>
      </c>
      <c r="CS39" s="55">
        <v>0</v>
      </c>
      <c r="CT39" s="55">
        <v>0</v>
      </c>
      <c r="CU39" s="55">
        <v>0</v>
      </c>
      <c r="CV39" s="55">
        <v>0</v>
      </c>
      <c r="CW39" s="55">
        <v>0</v>
      </c>
      <c r="CX39" s="55">
        <v>0</v>
      </c>
      <c r="CY39" s="55">
        <v>0</v>
      </c>
      <c r="CZ39" s="55">
        <v>0</v>
      </c>
      <c r="DA39" s="55">
        <v>0</v>
      </c>
      <c r="DB39" s="55">
        <v>0</v>
      </c>
      <c r="DC39" s="55">
        <v>0</v>
      </c>
      <c r="DD39" s="55">
        <v>0</v>
      </c>
      <c r="DE39" s="55">
        <v>0</v>
      </c>
      <c r="DF39" s="55">
        <v>0</v>
      </c>
      <c r="DG39" s="55">
        <v>0</v>
      </c>
      <c r="DH39" s="55">
        <v>0</v>
      </c>
      <c r="DI39" s="55">
        <v>0</v>
      </c>
      <c r="DJ39" s="55">
        <v>0</v>
      </c>
      <c r="DK39" s="55">
        <v>0</v>
      </c>
      <c r="DL39" s="55">
        <v>0</v>
      </c>
      <c r="DM39" s="55">
        <v>0</v>
      </c>
      <c r="DN39" s="55">
        <v>0</v>
      </c>
      <c r="DO39" s="55">
        <v>0</v>
      </c>
      <c r="DP39" s="55">
        <v>0</v>
      </c>
      <c r="DQ39" s="55">
        <v>2</v>
      </c>
      <c r="DR39" s="55">
        <v>0</v>
      </c>
      <c r="DS39" s="55">
        <v>0</v>
      </c>
      <c r="DT39" s="55">
        <v>0</v>
      </c>
      <c r="DU39" s="55">
        <v>0</v>
      </c>
      <c r="DV39" s="55">
        <v>0</v>
      </c>
      <c r="DW39" s="55">
        <v>0</v>
      </c>
      <c r="DX39" s="55">
        <v>0</v>
      </c>
      <c r="DY39" s="55">
        <v>0</v>
      </c>
      <c r="DZ39" s="55">
        <v>0</v>
      </c>
      <c r="EA39" s="55">
        <v>0</v>
      </c>
      <c r="EB39" s="55">
        <v>0</v>
      </c>
      <c r="EC39" s="55">
        <v>0</v>
      </c>
      <c r="ED39" s="55">
        <v>0</v>
      </c>
      <c r="EE39" s="55">
        <v>0</v>
      </c>
      <c r="EF39" s="55">
        <v>0</v>
      </c>
      <c r="EG39" s="55">
        <v>0</v>
      </c>
      <c r="EH39" s="55">
        <v>0</v>
      </c>
      <c r="EI39" s="55">
        <v>0</v>
      </c>
      <c r="EJ39" s="55">
        <v>0</v>
      </c>
      <c r="EK39" s="55">
        <v>0</v>
      </c>
      <c r="EL39" s="55">
        <v>0</v>
      </c>
      <c r="EM39" s="55">
        <v>0</v>
      </c>
      <c r="EN39" s="55">
        <v>0</v>
      </c>
      <c r="EO39" s="55">
        <v>0</v>
      </c>
      <c r="EP39" s="55">
        <v>0</v>
      </c>
      <c r="EQ39" s="55">
        <v>0</v>
      </c>
      <c r="ER39" s="55">
        <v>0</v>
      </c>
      <c r="ES39" s="55">
        <v>0</v>
      </c>
      <c r="ET39" s="55">
        <v>0</v>
      </c>
      <c r="EU39" s="55">
        <v>0</v>
      </c>
      <c r="EV39" s="55">
        <v>0</v>
      </c>
      <c r="EW39" s="55">
        <v>0</v>
      </c>
      <c r="EX39" s="55">
        <v>0</v>
      </c>
      <c r="EY39" s="55">
        <v>1</v>
      </c>
    </row>
    <row r="40" spans="2:155" x14ac:dyDescent="0.5">
      <c r="B40" s="9" t="s">
        <v>488</v>
      </c>
      <c r="C40" s="55">
        <v>0</v>
      </c>
      <c r="D40" s="55">
        <v>0</v>
      </c>
      <c r="E40" s="55">
        <v>0</v>
      </c>
      <c r="F40" s="55">
        <v>0</v>
      </c>
      <c r="G40" s="55">
        <v>0</v>
      </c>
      <c r="H40" s="55">
        <v>0</v>
      </c>
      <c r="I40" s="55">
        <v>0</v>
      </c>
      <c r="J40" s="55">
        <v>0</v>
      </c>
      <c r="K40" s="55">
        <v>0</v>
      </c>
      <c r="L40" s="55">
        <v>0</v>
      </c>
      <c r="M40" s="55">
        <v>0</v>
      </c>
      <c r="N40" s="55">
        <v>0</v>
      </c>
      <c r="O40" s="55">
        <v>0</v>
      </c>
      <c r="P40" s="55">
        <v>1</v>
      </c>
      <c r="Q40" s="55">
        <v>0</v>
      </c>
      <c r="R40" s="55">
        <v>0</v>
      </c>
      <c r="S40" s="55">
        <v>0</v>
      </c>
      <c r="T40" s="55">
        <v>0</v>
      </c>
      <c r="U40" s="55">
        <v>0</v>
      </c>
      <c r="V40" s="55">
        <v>0</v>
      </c>
      <c r="W40" s="55">
        <v>0</v>
      </c>
      <c r="X40" s="55">
        <v>0</v>
      </c>
      <c r="Y40" s="55">
        <v>0</v>
      </c>
      <c r="Z40" s="55">
        <v>0</v>
      </c>
      <c r="AA40" s="55">
        <v>0</v>
      </c>
      <c r="AB40" s="55">
        <v>0</v>
      </c>
      <c r="AC40" s="55">
        <v>0</v>
      </c>
      <c r="AD40" s="55">
        <v>0</v>
      </c>
      <c r="AE40" s="55">
        <v>0</v>
      </c>
      <c r="AF40" s="55">
        <v>0</v>
      </c>
      <c r="AG40" s="55">
        <v>0</v>
      </c>
      <c r="AH40" s="55">
        <v>0</v>
      </c>
      <c r="AI40" s="55">
        <v>0</v>
      </c>
      <c r="AJ40" s="55">
        <v>0</v>
      </c>
      <c r="AK40" s="55">
        <v>0</v>
      </c>
      <c r="AL40" s="55">
        <v>0</v>
      </c>
      <c r="AM40" s="55">
        <v>0</v>
      </c>
      <c r="AN40" s="55">
        <v>0</v>
      </c>
      <c r="AO40" s="55">
        <v>0</v>
      </c>
      <c r="AP40" s="55">
        <v>0</v>
      </c>
      <c r="AQ40" s="55">
        <v>0</v>
      </c>
      <c r="AR40" s="55">
        <v>0</v>
      </c>
      <c r="AS40" s="55">
        <v>0</v>
      </c>
      <c r="AT40" s="55">
        <v>0</v>
      </c>
      <c r="AU40" s="55">
        <v>0</v>
      </c>
      <c r="AV40" s="55">
        <v>0</v>
      </c>
      <c r="AW40" s="55">
        <v>0</v>
      </c>
      <c r="AX40" s="55">
        <v>0</v>
      </c>
      <c r="AY40" s="55">
        <v>0</v>
      </c>
      <c r="AZ40" s="55">
        <v>0</v>
      </c>
      <c r="BA40" s="55">
        <v>0</v>
      </c>
      <c r="BB40" s="55">
        <v>0</v>
      </c>
      <c r="BC40" s="55">
        <v>0</v>
      </c>
      <c r="BD40" s="55">
        <v>0</v>
      </c>
      <c r="BE40" s="55">
        <v>0</v>
      </c>
      <c r="BF40" s="55">
        <v>0</v>
      </c>
      <c r="BG40" s="55">
        <v>0</v>
      </c>
      <c r="BH40" s="55">
        <v>0</v>
      </c>
      <c r="BI40" s="55">
        <v>0</v>
      </c>
      <c r="BJ40" s="55">
        <v>0</v>
      </c>
      <c r="BK40" s="55">
        <v>0</v>
      </c>
      <c r="BL40" s="55">
        <v>0</v>
      </c>
      <c r="BM40" s="55">
        <v>0</v>
      </c>
      <c r="BN40" s="55">
        <v>0</v>
      </c>
      <c r="BO40" s="55">
        <v>0</v>
      </c>
      <c r="BP40" s="55">
        <v>0</v>
      </c>
      <c r="BQ40" s="55">
        <v>0</v>
      </c>
      <c r="BR40" s="55">
        <v>0</v>
      </c>
      <c r="BS40" s="55">
        <v>0</v>
      </c>
      <c r="BT40" s="55">
        <v>0</v>
      </c>
      <c r="BU40" s="55">
        <v>0</v>
      </c>
      <c r="BV40" s="55">
        <v>0</v>
      </c>
      <c r="BW40" s="55">
        <v>0</v>
      </c>
      <c r="BX40" s="55">
        <v>0</v>
      </c>
      <c r="BY40" s="55">
        <v>0</v>
      </c>
      <c r="BZ40" s="55">
        <v>0</v>
      </c>
      <c r="CA40" s="55">
        <v>0</v>
      </c>
      <c r="CB40" s="55">
        <v>0</v>
      </c>
      <c r="CC40" s="55">
        <v>0</v>
      </c>
      <c r="CD40" s="55">
        <v>0</v>
      </c>
      <c r="CE40" s="55">
        <v>0</v>
      </c>
      <c r="CF40" s="55">
        <v>0</v>
      </c>
      <c r="CG40" s="55">
        <v>0</v>
      </c>
      <c r="CH40" s="55">
        <v>0</v>
      </c>
      <c r="CI40" s="55">
        <v>0</v>
      </c>
      <c r="CJ40" s="55">
        <v>0</v>
      </c>
      <c r="CK40" s="55">
        <v>0</v>
      </c>
      <c r="CL40" s="55">
        <v>0</v>
      </c>
      <c r="CM40" s="55">
        <v>0</v>
      </c>
      <c r="CN40" s="55">
        <v>0</v>
      </c>
      <c r="CO40" s="55">
        <v>0</v>
      </c>
      <c r="CP40" s="55">
        <v>0</v>
      </c>
      <c r="CQ40" s="55">
        <v>0</v>
      </c>
      <c r="CR40" s="55">
        <v>0</v>
      </c>
      <c r="CS40" s="55">
        <v>0</v>
      </c>
      <c r="CT40" s="55">
        <v>0</v>
      </c>
      <c r="CU40" s="55">
        <v>0</v>
      </c>
      <c r="CV40" s="55">
        <v>0</v>
      </c>
      <c r="CW40" s="55">
        <v>0</v>
      </c>
      <c r="CX40" s="55">
        <v>0</v>
      </c>
      <c r="CY40" s="55">
        <v>0</v>
      </c>
      <c r="CZ40" s="55">
        <v>0</v>
      </c>
      <c r="DA40" s="55">
        <v>0</v>
      </c>
      <c r="DB40" s="55">
        <v>0</v>
      </c>
      <c r="DC40" s="55">
        <v>0</v>
      </c>
      <c r="DD40" s="55">
        <v>0</v>
      </c>
      <c r="DE40" s="55">
        <v>0</v>
      </c>
      <c r="DF40" s="55">
        <v>0</v>
      </c>
      <c r="DG40" s="55">
        <v>0</v>
      </c>
      <c r="DH40" s="55">
        <v>0</v>
      </c>
      <c r="DI40" s="55">
        <v>0</v>
      </c>
      <c r="DJ40" s="55">
        <v>0</v>
      </c>
      <c r="DK40" s="55">
        <v>0</v>
      </c>
      <c r="DL40" s="55">
        <v>0</v>
      </c>
      <c r="DM40" s="55">
        <v>0</v>
      </c>
      <c r="DN40" s="55">
        <v>0</v>
      </c>
      <c r="DO40" s="55">
        <v>0</v>
      </c>
      <c r="DP40" s="55">
        <v>0</v>
      </c>
      <c r="DQ40" s="55">
        <v>2</v>
      </c>
      <c r="DR40" s="55">
        <v>0</v>
      </c>
      <c r="DS40" s="55">
        <v>0</v>
      </c>
      <c r="DT40" s="55">
        <v>0</v>
      </c>
      <c r="DU40" s="55">
        <v>0</v>
      </c>
      <c r="DV40" s="55">
        <v>0</v>
      </c>
      <c r="DW40" s="55">
        <v>0</v>
      </c>
      <c r="DX40" s="55">
        <v>0</v>
      </c>
      <c r="DY40" s="55">
        <v>0</v>
      </c>
      <c r="DZ40" s="55">
        <v>0</v>
      </c>
      <c r="EA40" s="55">
        <v>0</v>
      </c>
      <c r="EB40" s="55">
        <v>0</v>
      </c>
      <c r="EC40" s="55">
        <v>0</v>
      </c>
      <c r="ED40" s="55">
        <v>0</v>
      </c>
      <c r="EE40" s="55">
        <v>0</v>
      </c>
      <c r="EF40" s="55">
        <v>0</v>
      </c>
      <c r="EG40" s="55">
        <v>0</v>
      </c>
      <c r="EH40" s="55">
        <v>0</v>
      </c>
      <c r="EI40" s="55">
        <v>0</v>
      </c>
      <c r="EJ40" s="55">
        <v>0</v>
      </c>
      <c r="EK40" s="55">
        <v>0</v>
      </c>
      <c r="EL40" s="55">
        <v>0</v>
      </c>
      <c r="EM40" s="55">
        <v>0</v>
      </c>
      <c r="EN40" s="55">
        <v>0</v>
      </c>
      <c r="EO40" s="55">
        <v>0</v>
      </c>
      <c r="EP40" s="55">
        <v>0</v>
      </c>
      <c r="EQ40" s="55">
        <v>0</v>
      </c>
      <c r="ER40" s="55">
        <v>0</v>
      </c>
      <c r="ES40" s="55">
        <v>0</v>
      </c>
      <c r="ET40" s="55">
        <v>0</v>
      </c>
      <c r="EU40" s="55">
        <v>0</v>
      </c>
      <c r="EV40" s="55">
        <v>0</v>
      </c>
      <c r="EW40" s="55">
        <v>0</v>
      </c>
      <c r="EX40" s="55">
        <v>0</v>
      </c>
      <c r="EY40" s="55">
        <v>1</v>
      </c>
    </row>
    <row r="41" spans="2:155" x14ac:dyDescent="0.5">
      <c r="B41" s="9" t="s">
        <v>121</v>
      </c>
      <c r="C41" s="55">
        <v>0</v>
      </c>
      <c r="D41" s="55">
        <v>0</v>
      </c>
      <c r="E41" s="55">
        <v>0</v>
      </c>
      <c r="F41" s="55">
        <v>0</v>
      </c>
      <c r="G41" s="55">
        <v>0</v>
      </c>
      <c r="H41" s="55">
        <v>0</v>
      </c>
      <c r="I41" s="55">
        <v>0</v>
      </c>
      <c r="J41" s="55">
        <v>0</v>
      </c>
      <c r="K41" s="55">
        <v>0</v>
      </c>
      <c r="L41" s="55">
        <v>0</v>
      </c>
      <c r="M41" s="55">
        <v>0</v>
      </c>
      <c r="N41" s="55">
        <v>0</v>
      </c>
      <c r="O41" s="55">
        <v>0</v>
      </c>
      <c r="P41" s="55">
        <v>1</v>
      </c>
      <c r="Q41" s="55">
        <v>0</v>
      </c>
      <c r="R41" s="55">
        <v>0</v>
      </c>
      <c r="S41" s="55">
        <v>0</v>
      </c>
      <c r="T41" s="55">
        <v>0</v>
      </c>
      <c r="U41" s="55">
        <v>0</v>
      </c>
      <c r="V41" s="55">
        <v>0</v>
      </c>
      <c r="W41" s="55">
        <v>0</v>
      </c>
      <c r="X41" s="55">
        <v>0</v>
      </c>
      <c r="Y41" s="55">
        <v>0</v>
      </c>
      <c r="Z41" s="55">
        <v>0</v>
      </c>
      <c r="AA41" s="55">
        <v>0</v>
      </c>
      <c r="AB41" s="55">
        <v>0</v>
      </c>
      <c r="AC41" s="55">
        <v>0</v>
      </c>
      <c r="AD41" s="55">
        <v>0</v>
      </c>
      <c r="AE41" s="55">
        <v>0</v>
      </c>
      <c r="AF41" s="55">
        <v>0</v>
      </c>
      <c r="AG41" s="55">
        <v>0</v>
      </c>
      <c r="AH41" s="55">
        <v>0</v>
      </c>
      <c r="AI41" s="55">
        <v>0</v>
      </c>
      <c r="AJ41" s="55">
        <v>0</v>
      </c>
      <c r="AK41" s="55">
        <v>0</v>
      </c>
      <c r="AL41" s="55">
        <v>0</v>
      </c>
      <c r="AM41" s="55">
        <v>0</v>
      </c>
      <c r="AN41" s="55">
        <v>0</v>
      </c>
      <c r="AO41" s="55">
        <v>0</v>
      </c>
      <c r="AP41" s="55">
        <v>0</v>
      </c>
      <c r="AQ41" s="55">
        <v>0</v>
      </c>
      <c r="AR41" s="55">
        <v>0</v>
      </c>
      <c r="AS41" s="55">
        <v>0</v>
      </c>
      <c r="AT41" s="55">
        <v>0</v>
      </c>
      <c r="AU41" s="55">
        <v>0</v>
      </c>
      <c r="AV41" s="55">
        <v>0</v>
      </c>
      <c r="AW41" s="55">
        <v>0</v>
      </c>
      <c r="AX41" s="55">
        <v>0</v>
      </c>
      <c r="AY41" s="55">
        <v>0</v>
      </c>
      <c r="AZ41" s="55">
        <v>0</v>
      </c>
      <c r="BA41" s="55">
        <v>0</v>
      </c>
      <c r="BB41" s="55">
        <v>0</v>
      </c>
      <c r="BC41" s="55">
        <v>0</v>
      </c>
      <c r="BD41" s="55">
        <v>0</v>
      </c>
      <c r="BE41" s="55">
        <v>0</v>
      </c>
      <c r="BF41" s="55">
        <v>0</v>
      </c>
      <c r="BG41" s="55">
        <v>0</v>
      </c>
      <c r="BH41" s="55">
        <v>0</v>
      </c>
      <c r="BI41" s="55">
        <v>0</v>
      </c>
      <c r="BJ41" s="55">
        <v>0</v>
      </c>
      <c r="BK41" s="55">
        <v>0</v>
      </c>
      <c r="BL41" s="55">
        <v>0</v>
      </c>
      <c r="BM41" s="55">
        <v>0</v>
      </c>
      <c r="BN41" s="55">
        <v>0</v>
      </c>
      <c r="BO41" s="55">
        <v>0</v>
      </c>
      <c r="BP41" s="55">
        <v>0</v>
      </c>
      <c r="BQ41" s="55">
        <v>0</v>
      </c>
      <c r="BR41" s="55">
        <v>0</v>
      </c>
      <c r="BS41" s="55">
        <v>0</v>
      </c>
      <c r="BT41" s="55">
        <v>0</v>
      </c>
      <c r="BU41" s="55">
        <v>0</v>
      </c>
      <c r="BV41" s="55">
        <v>0</v>
      </c>
      <c r="BW41" s="55">
        <v>0</v>
      </c>
      <c r="BX41" s="55">
        <v>0</v>
      </c>
      <c r="BY41" s="55">
        <v>0</v>
      </c>
      <c r="BZ41" s="55">
        <v>0</v>
      </c>
      <c r="CA41" s="55">
        <v>0</v>
      </c>
      <c r="CB41" s="55">
        <v>0</v>
      </c>
      <c r="CC41" s="55">
        <v>0</v>
      </c>
      <c r="CD41" s="55">
        <v>0</v>
      </c>
      <c r="CE41" s="55">
        <v>0</v>
      </c>
      <c r="CF41" s="55">
        <v>0</v>
      </c>
      <c r="CG41" s="55">
        <v>0</v>
      </c>
      <c r="CH41" s="55">
        <v>0</v>
      </c>
      <c r="CI41" s="55">
        <v>0</v>
      </c>
      <c r="CJ41" s="55">
        <v>0</v>
      </c>
      <c r="CK41" s="55">
        <v>0</v>
      </c>
      <c r="CL41" s="55">
        <v>0</v>
      </c>
      <c r="CM41" s="55">
        <v>0</v>
      </c>
      <c r="CN41" s="55">
        <v>0</v>
      </c>
      <c r="CO41" s="55">
        <v>0</v>
      </c>
      <c r="CP41" s="55">
        <v>0</v>
      </c>
      <c r="CQ41" s="55">
        <v>0</v>
      </c>
      <c r="CR41" s="55">
        <v>0</v>
      </c>
      <c r="CS41" s="55">
        <v>0</v>
      </c>
      <c r="CT41" s="55">
        <v>0</v>
      </c>
      <c r="CU41" s="55">
        <v>0</v>
      </c>
      <c r="CV41" s="55">
        <v>0</v>
      </c>
      <c r="CW41" s="55">
        <v>0</v>
      </c>
      <c r="CX41" s="55">
        <v>0</v>
      </c>
      <c r="CY41" s="55">
        <v>0</v>
      </c>
      <c r="CZ41" s="55">
        <v>0</v>
      </c>
      <c r="DA41" s="55">
        <v>0</v>
      </c>
      <c r="DB41" s="55">
        <v>0</v>
      </c>
      <c r="DC41" s="55">
        <v>0</v>
      </c>
      <c r="DD41" s="55">
        <v>0</v>
      </c>
      <c r="DE41" s="55">
        <v>0</v>
      </c>
      <c r="DF41" s="55">
        <v>0</v>
      </c>
      <c r="DG41" s="55">
        <v>0</v>
      </c>
      <c r="DH41" s="55">
        <v>0</v>
      </c>
      <c r="DI41" s="55">
        <v>0</v>
      </c>
      <c r="DJ41" s="55">
        <v>0</v>
      </c>
      <c r="DK41" s="55">
        <v>0</v>
      </c>
      <c r="DL41" s="55">
        <v>0</v>
      </c>
      <c r="DM41" s="55">
        <v>0</v>
      </c>
      <c r="DN41" s="55">
        <v>0</v>
      </c>
      <c r="DO41" s="55">
        <v>0</v>
      </c>
      <c r="DP41" s="55">
        <v>0</v>
      </c>
      <c r="DQ41" s="55">
        <v>2</v>
      </c>
      <c r="DR41" s="55">
        <v>0</v>
      </c>
      <c r="DS41" s="55">
        <v>0</v>
      </c>
      <c r="DT41" s="55">
        <v>0</v>
      </c>
      <c r="DU41" s="55">
        <v>0</v>
      </c>
      <c r="DV41" s="55">
        <v>0</v>
      </c>
      <c r="DW41" s="55">
        <v>0</v>
      </c>
      <c r="DX41" s="55">
        <v>0</v>
      </c>
      <c r="DY41" s="55">
        <v>0</v>
      </c>
      <c r="DZ41" s="55">
        <v>0</v>
      </c>
      <c r="EA41" s="55">
        <v>0</v>
      </c>
      <c r="EB41" s="55">
        <v>0</v>
      </c>
      <c r="EC41" s="55">
        <v>0</v>
      </c>
      <c r="ED41" s="55">
        <v>0</v>
      </c>
      <c r="EE41" s="55">
        <v>0</v>
      </c>
      <c r="EF41" s="55">
        <v>0</v>
      </c>
      <c r="EG41" s="55">
        <v>0</v>
      </c>
      <c r="EH41" s="55">
        <v>0</v>
      </c>
      <c r="EI41" s="55">
        <v>0</v>
      </c>
      <c r="EJ41" s="55">
        <v>0</v>
      </c>
      <c r="EK41" s="55">
        <v>0</v>
      </c>
      <c r="EL41" s="55">
        <v>0</v>
      </c>
      <c r="EM41" s="55">
        <v>0</v>
      </c>
      <c r="EN41" s="55">
        <v>0</v>
      </c>
      <c r="EO41" s="55">
        <v>0</v>
      </c>
      <c r="EP41" s="55">
        <v>0</v>
      </c>
      <c r="EQ41" s="55">
        <v>0</v>
      </c>
      <c r="ER41" s="55">
        <v>0</v>
      </c>
      <c r="ES41" s="55">
        <v>0</v>
      </c>
      <c r="ET41" s="55">
        <v>0</v>
      </c>
      <c r="EU41" s="55">
        <v>0</v>
      </c>
      <c r="EV41" s="55">
        <v>0</v>
      </c>
      <c r="EW41" s="55">
        <v>0</v>
      </c>
      <c r="EX41" s="55">
        <v>0</v>
      </c>
      <c r="EY41" s="55">
        <v>1</v>
      </c>
    </row>
    <row r="42" spans="2:155" x14ac:dyDescent="0.5">
      <c r="B42" s="9" t="s">
        <v>128</v>
      </c>
      <c r="C42" s="55">
        <v>0</v>
      </c>
      <c r="D42" s="55">
        <v>0</v>
      </c>
      <c r="E42" s="55">
        <v>0</v>
      </c>
      <c r="F42" s="55">
        <v>0</v>
      </c>
      <c r="G42" s="55">
        <v>0</v>
      </c>
      <c r="H42" s="55">
        <v>0</v>
      </c>
      <c r="I42" s="55">
        <v>0</v>
      </c>
      <c r="J42" s="55">
        <v>0</v>
      </c>
      <c r="K42" s="55">
        <v>0</v>
      </c>
      <c r="L42" s="55">
        <v>0</v>
      </c>
      <c r="M42" s="55">
        <v>0</v>
      </c>
      <c r="N42" s="55">
        <v>0</v>
      </c>
      <c r="O42" s="55">
        <v>0</v>
      </c>
      <c r="P42" s="55">
        <v>1</v>
      </c>
      <c r="Q42" s="55">
        <v>0</v>
      </c>
      <c r="R42" s="55">
        <v>0</v>
      </c>
      <c r="S42" s="55">
        <v>0</v>
      </c>
      <c r="T42" s="55">
        <v>0</v>
      </c>
      <c r="U42" s="55">
        <v>0</v>
      </c>
      <c r="V42" s="55">
        <v>0</v>
      </c>
      <c r="W42" s="55">
        <v>0</v>
      </c>
      <c r="X42" s="55">
        <v>0</v>
      </c>
      <c r="Y42" s="55">
        <v>0</v>
      </c>
      <c r="Z42" s="55">
        <v>0</v>
      </c>
      <c r="AA42" s="55">
        <v>0</v>
      </c>
      <c r="AB42" s="55">
        <v>0</v>
      </c>
      <c r="AC42" s="55">
        <v>0</v>
      </c>
      <c r="AD42" s="55">
        <v>0</v>
      </c>
      <c r="AE42" s="55">
        <v>0</v>
      </c>
      <c r="AF42" s="55">
        <v>0</v>
      </c>
      <c r="AG42" s="55">
        <v>0</v>
      </c>
      <c r="AH42" s="55">
        <v>0</v>
      </c>
      <c r="AI42" s="55">
        <v>0</v>
      </c>
      <c r="AJ42" s="55">
        <v>0</v>
      </c>
      <c r="AK42" s="55">
        <v>0</v>
      </c>
      <c r="AL42" s="55">
        <v>0</v>
      </c>
      <c r="AM42" s="55">
        <v>0</v>
      </c>
      <c r="AN42" s="55">
        <v>0</v>
      </c>
      <c r="AO42" s="55">
        <v>0</v>
      </c>
      <c r="AP42" s="55">
        <v>0</v>
      </c>
      <c r="AQ42" s="55">
        <v>0</v>
      </c>
      <c r="AR42" s="55">
        <v>0</v>
      </c>
      <c r="AS42" s="55">
        <v>0</v>
      </c>
      <c r="AT42" s="55">
        <v>0</v>
      </c>
      <c r="AU42" s="55">
        <v>0</v>
      </c>
      <c r="AV42" s="55">
        <v>0</v>
      </c>
      <c r="AW42" s="55">
        <v>0</v>
      </c>
      <c r="AX42" s="55">
        <v>0</v>
      </c>
      <c r="AY42" s="55">
        <v>0</v>
      </c>
      <c r="AZ42" s="55">
        <v>0</v>
      </c>
      <c r="BA42" s="55">
        <v>0</v>
      </c>
      <c r="BB42" s="55">
        <v>0</v>
      </c>
      <c r="BC42" s="55">
        <v>0</v>
      </c>
      <c r="BD42" s="55">
        <v>0</v>
      </c>
      <c r="BE42" s="55">
        <v>0</v>
      </c>
      <c r="BF42" s="55">
        <v>0</v>
      </c>
      <c r="BG42" s="55">
        <v>0</v>
      </c>
      <c r="BH42" s="55">
        <v>0</v>
      </c>
      <c r="BI42" s="55">
        <v>0</v>
      </c>
      <c r="BJ42" s="55">
        <v>0</v>
      </c>
      <c r="BK42" s="55">
        <v>0</v>
      </c>
      <c r="BL42" s="55">
        <v>0</v>
      </c>
      <c r="BM42" s="55">
        <v>0</v>
      </c>
      <c r="BN42" s="55">
        <v>0</v>
      </c>
      <c r="BO42" s="55">
        <v>0</v>
      </c>
      <c r="BP42" s="55">
        <v>0</v>
      </c>
      <c r="BQ42" s="55">
        <v>0</v>
      </c>
      <c r="BR42" s="55">
        <v>0</v>
      </c>
      <c r="BS42" s="55">
        <v>0</v>
      </c>
      <c r="BT42" s="55">
        <v>0</v>
      </c>
      <c r="BU42" s="55">
        <v>0</v>
      </c>
      <c r="BV42" s="55">
        <v>0</v>
      </c>
      <c r="BW42" s="55">
        <v>0</v>
      </c>
      <c r="BX42" s="55">
        <v>0</v>
      </c>
      <c r="BY42" s="55">
        <v>0</v>
      </c>
      <c r="BZ42" s="55">
        <v>0</v>
      </c>
      <c r="CA42" s="55">
        <v>0</v>
      </c>
      <c r="CB42" s="55">
        <v>0</v>
      </c>
      <c r="CC42" s="55">
        <v>0</v>
      </c>
      <c r="CD42" s="55">
        <v>0</v>
      </c>
      <c r="CE42" s="55">
        <v>0</v>
      </c>
      <c r="CF42" s="55">
        <v>0</v>
      </c>
      <c r="CG42" s="55">
        <v>0</v>
      </c>
      <c r="CH42" s="55">
        <v>0</v>
      </c>
      <c r="CI42" s="55">
        <v>0</v>
      </c>
      <c r="CJ42" s="55">
        <v>0</v>
      </c>
      <c r="CK42" s="55">
        <v>0</v>
      </c>
      <c r="CL42" s="55">
        <v>0</v>
      </c>
      <c r="CM42" s="55">
        <v>0</v>
      </c>
      <c r="CN42" s="55">
        <v>0</v>
      </c>
      <c r="CO42" s="55">
        <v>0</v>
      </c>
      <c r="CP42" s="55">
        <v>0</v>
      </c>
      <c r="CQ42" s="55">
        <v>0</v>
      </c>
      <c r="CR42" s="55">
        <v>0</v>
      </c>
      <c r="CS42" s="55">
        <v>0</v>
      </c>
      <c r="CT42" s="55">
        <v>0</v>
      </c>
      <c r="CU42" s="55">
        <v>0</v>
      </c>
      <c r="CV42" s="55">
        <v>0</v>
      </c>
      <c r="CW42" s="55">
        <v>0</v>
      </c>
      <c r="CX42" s="55">
        <v>0</v>
      </c>
      <c r="CY42" s="55">
        <v>0</v>
      </c>
      <c r="CZ42" s="55">
        <v>0</v>
      </c>
      <c r="DA42" s="55">
        <v>0</v>
      </c>
      <c r="DB42" s="55">
        <v>0</v>
      </c>
      <c r="DC42" s="55">
        <v>0</v>
      </c>
      <c r="DD42" s="55">
        <v>0</v>
      </c>
      <c r="DE42" s="55">
        <v>0</v>
      </c>
      <c r="DF42" s="55">
        <v>0</v>
      </c>
      <c r="DG42" s="55">
        <v>0</v>
      </c>
      <c r="DH42" s="55">
        <v>0</v>
      </c>
      <c r="DI42" s="55">
        <v>0</v>
      </c>
      <c r="DJ42" s="55">
        <v>0</v>
      </c>
      <c r="DK42" s="55">
        <v>0</v>
      </c>
      <c r="DL42" s="55">
        <v>0</v>
      </c>
      <c r="DM42" s="55">
        <v>0</v>
      </c>
      <c r="DN42" s="55">
        <v>0</v>
      </c>
      <c r="DO42" s="55">
        <v>0</v>
      </c>
      <c r="DP42" s="55">
        <v>0</v>
      </c>
      <c r="DQ42" s="55">
        <v>2</v>
      </c>
      <c r="DR42" s="55">
        <v>0</v>
      </c>
      <c r="DS42" s="55">
        <v>0</v>
      </c>
      <c r="DT42" s="55">
        <v>0</v>
      </c>
      <c r="DU42" s="55">
        <v>0</v>
      </c>
      <c r="DV42" s="55">
        <v>0</v>
      </c>
      <c r="DW42" s="55">
        <v>0</v>
      </c>
      <c r="DX42" s="55">
        <v>0</v>
      </c>
      <c r="DY42" s="55">
        <v>0</v>
      </c>
      <c r="DZ42" s="55">
        <v>0</v>
      </c>
      <c r="EA42" s="55">
        <v>0</v>
      </c>
      <c r="EB42" s="55">
        <v>0</v>
      </c>
      <c r="EC42" s="55">
        <v>0</v>
      </c>
      <c r="ED42" s="55">
        <v>0</v>
      </c>
      <c r="EE42" s="55">
        <v>0</v>
      </c>
      <c r="EF42" s="55">
        <v>0</v>
      </c>
      <c r="EG42" s="55">
        <v>0</v>
      </c>
      <c r="EH42" s="55">
        <v>0</v>
      </c>
      <c r="EI42" s="55">
        <v>0</v>
      </c>
      <c r="EJ42" s="55">
        <v>0</v>
      </c>
      <c r="EK42" s="55">
        <v>0</v>
      </c>
      <c r="EL42" s="55">
        <v>0</v>
      </c>
      <c r="EM42" s="55">
        <v>0</v>
      </c>
      <c r="EN42" s="55">
        <v>0</v>
      </c>
      <c r="EO42" s="55">
        <v>0</v>
      </c>
      <c r="EP42" s="55">
        <v>0</v>
      </c>
      <c r="EQ42" s="55">
        <v>0</v>
      </c>
      <c r="ER42" s="55">
        <v>0</v>
      </c>
      <c r="ES42" s="55">
        <v>0</v>
      </c>
      <c r="ET42" s="55">
        <v>0</v>
      </c>
      <c r="EU42" s="55">
        <v>0</v>
      </c>
      <c r="EV42" s="55">
        <v>0</v>
      </c>
      <c r="EW42" s="55">
        <v>0</v>
      </c>
      <c r="EX42" s="55">
        <v>0</v>
      </c>
      <c r="EY42" s="55">
        <v>1</v>
      </c>
    </row>
    <row r="43" spans="2:155" x14ac:dyDescent="0.5">
      <c r="B43" s="9" t="s">
        <v>493</v>
      </c>
      <c r="C43" s="55">
        <v>0</v>
      </c>
      <c r="D43" s="55">
        <v>0</v>
      </c>
      <c r="E43" s="55">
        <v>0</v>
      </c>
      <c r="F43" s="55">
        <v>0</v>
      </c>
      <c r="G43" s="55">
        <v>0</v>
      </c>
      <c r="H43" s="55">
        <v>0</v>
      </c>
      <c r="I43" s="55">
        <v>0</v>
      </c>
      <c r="J43" s="55">
        <v>0</v>
      </c>
      <c r="K43" s="55">
        <v>0</v>
      </c>
      <c r="L43" s="55">
        <v>0</v>
      </c>
      <c r="M43" s="55">
        <v>0</v>
      </c>
      <c r="N43" s="55">
        <v>0</v>
      </c>
      <c r="O43" s="55">
        <v>0</v>
      </c>
      <c r="P43" s="55">
        <v>1</v>
      </c>
      <c r="Q43" s="55">
        <v>0</v>
      </c>
      <c r="R43" s="55">
        <v>0</v>
      </c>
      <c r="S43" s="55">
        <v>0</v>
      </c>
      <c r="T43" s="55">
        <v>0</v>
      </c>
      <c r="U43" s="55">
        <v>0</v>
      </c>
      <c r="V43" s="55">
        <v>0</v>
      </c>
      <c r="W43" s="55">
        <v>0</v>
      </c>
      <c r="X43" s="55">
        <v>0</v>
      </c>
      <c r="Y43" s="55">
        <v>0</v>
      </c>
      <c r="Z43" s="55">
        <v>0</v>
      </c>
      <c r="AA43" s="55">
        <v>0</v>
      </c>
      <c r="AB43" s="55">
        <v>0</v>
      </c>
      <c r="AC43" s="55">
        <v>0</v>
      </c>
      <c r="AD43" s="55">
        <v>0</v>
      </c>
      <c r="AE43" s="55">
        <v>0</v>
      </c>
      <c r="AF43" s="55">
        <v>0</v>
      </c>
      <c r="AG43" s="55">
        <v>0</v>
      </c>
      <c r="AH43" s="55">
        <v>0</v>
      </c>
      <c r="AI43" s="55">
        <v>0</v>
      </c>
      <c r="AJ43" s="55">
        <v>0</v>
      </c>
      <c r="AK43" s="55">
        <v>0</v>
      </c>
      <c r="AL43" s="55">
        <v>0</v>
      </c>
      <c r="AM43" s="55">
        <v>0</v>
      </c>
      <c r="AN43" s="55">
        <v>0</v>
      </c>
      <c r="AO43" s="55">
        <v>0</v>
      </c>
      <c r="AP43" s="55">
        <v>0</v>
      </c>
      <c r="AQ43" s="55">
        <v>0</v>
      </c>
      <c r="AR43" s="55">
        <v>0</v>
      </c>
      <c r="AS43" s="55">
        <v>0</v>
      </c>
      <c r="AT43" s="55">
        <v>0</v>
      </c>
      <c r="AU43" s="55">
        <v>0</v>
      </c>
      <c r="AV43" s="55">
        <v>0</v>
      </c>
      <c r="AW43" s="55">
        <v>0</v>
      </c>
      <c r="AX43" s="55">
        <v>0</v>
      </c>
      <c r="AY43" s="55">
        <v>0</v>
      </c>
      <c r="AZ43" s="55">
        <v>0</v>
      </c>
      <c r="BA43" s="55">
        <v>0</v>
      </c>
      <c r="BB43" s="55">
        <v>0</v>
      </c>
      <c r="BC43" s="55">
        <v>0</v>
      </c>
      <c r="BD43" s="55">
        <v>0</v>
      </c>
      <c r="BE43" s="55">
        <v>0</v>
      </c>
      <c r="BF43" s="55">
        <v>0</v>
      </c>
      <c r="BG43" s="55">
        <v>0</v>
      </c>
      <c r="BH43" s="55">
        <v>0</v>
      </c>
      <c r="BI43" s="55">
        <v>0</v>
      </c>
      <c r="BJ43" s="55">
        <v>0</v>
      </c>
      <c r="BK43" s="55">
        <v>0</v>
      </c>
      <c r="BL43" s="55">
        <v>0</v>
      </c>
      <c r="BM43" s="55">
        <v>0</v>
      </c>
      <c r="BN43" s="55">
        <v>0</v>
      </c>
      <c r="BO43" s="55">
        <v>0</v>
      </c>
      <c r="BP43" s="55">
        <v>0</v>
      </c>
      <c r="BQ43" s="55">
        <v>0</v>
      </c>
      <c r="BR43" s="55">
        <v>0</v>
      </c>
      <c r="BS43" s="55">
        <v>0</v>
      </c>
      <c r="BT43" s="55">
        <v>0</v>
      </c>
      <c r="BU43" s="55">
        <v>0</v>
      </c>
      <c r="BV43" s="55">
        <v>0</v>
      </c>
      <c r="BW43" s="55">
        <v>0</v>
      </c>
      <c r="BX43" s="55">
        <v>0</v>
      </c>
      <c r="BY43" s="55">
        <v>0</v>
      </c>
      <c r="BZ43" s="55">
        <v>0</v>
      </c>
      <c r="CA43" s="55">
        <v>0</v>
      </c>
      <c r="CB43" s="55">
        <v>0</v>
      </c>
      <c r="CC43" s="55">
        <v>0</v>
      </c>
      <c r="CD43" s="55">
        <v>0</v>
      </c>
      <c r="CE43" s="55">
        <v>0</v>
      </c>
      <c r="CF43" s="55">
        <v>0</v>
      </c>
      <c r="CG43" s="55">
        <v>0</v>
      </c>
      <c r="CH43" s="55">
        <v>0</v>
      </c>
      <c r="CI43" s="55">
        <v>0</v>
      </c>
      <c r="CJ43" s="55">
        <v>0</v>
      </c>
      <c r="CK43" s="55">
        <v>0</v>
      </c>
      <c r="CL43" s="55">
        <v>0</v>
      </c>
      <c r="CM43" s="55">
        <v>0</v>
      </c>
      <c r="CN43" s="55">
        <v>0</v>
      </c>
      <c r="CO43" s="55">
        <v>0</v>
      </c>
      <c r="CP43" s="55">
        <v>0</v>
      </c>
      <c r="CQ43" s="55">
        <v>0</v>
      </c>
      <c r="CR43" s="55">
        <v>0</v>
      </c>
      <c r="CS43" s="55">
        <v>0</v>
      </c>
      <c r="CT43" s="55">
        <v>0</v>
      </c>
      <c r="CU43" s="55">
        <v>0</v>
      </c>
      <c r="CV43" s="55">
        <v>0</v>
      </c>
      <c r="CW43" s="55">
        <v>0</v>
      </c>
      <c r="CX43" s="55">
        <v>0</v>
      </c>
      <c r="CY43" s="55">
        <v>0</v>
      </c>
      <c r="CZ43" s="55">
        <v>0</v>
      </c>
      <c r="DA43" s="55">
        <v>0</v>
      </c>
      <c r="DB43" s="55">
        <v>0</v>
      </c>
      <c r="DC43" s="55">
        <v>0</v>
      </c>
      <c r="DD43" s="55">
        <v>0</v>
      </c>
      <c r="DE43" s="55">
        <v>0</v>
      </c>
      <c r="DF43" s="55">
        <v>0</v>
      </c>
      <c r="DG43" s="55">
        <v>0</v>
      </c>
      <c r="DH43" s="55">
        <v>0</v>
      </c>
      <c r="DI43" s="55">
        <v>0</v>
      </c>
      <c r="DJ43" s="55">
        <v>0</v>
      </c>
      <c r="DK43" s="55">
        <v>0</v>
      </c>
      <c r="DL43" s="55">
        <v>0</v>
      </c>
      <c r="DM43" s="55">
        <v>0</v>
      </c>
      <c r="DN43" s="55">
        <v>0</v>
      </c>
      <c r="DO43" s="55">
        <v>0</v>
      </c>
      <c r="DP43" s="55">
        <v>0</v>
      </c>
      <c r="DQ43" s="55">
        <v>2</v>
      </c>
      <c r="DR43" s="55">
        <v>0</v>
      </c>
      <c r="DS43" s="55">
        <v>0</v>
      </c>
      <c r="DT43" s="55">
        <v>0</v>
      </c>
      <c r="DU43" s="55">
        <v>0</v>
      </c>
      <c r="DV43" s="55">
        <v>0</v>
      </c>
      <c r="DW43" s="55">
        <v>0</v>
      </c>
      <c r="DX43" s="55">
        <v>0</v>
      </c>
      <c r="DY43" s="55">
        <v>0</v>
      </c>
      <c r="DZ43" s="55">
        <v>0</v>
      </c>
      <c r="EA43" s="55">
        <v>0</v>
      </c>
      <c r="EB43" s="55">
        <v>0</v>
      </c>
      <c r="EC43" s="55">
        <v>0</v>
      </c>
      <c r="ED43" s="55">
        <v>0</v>
      </c>
      <c r="EE43" s="55">
        <v>0</v>
      </c>
      <c r="EF43" s="55">
        <v>0</v>
      </c>
      <c r="EG43" s="55">
        <v>0</v>
      </c>
      <c r="EH43" s="55">
        <v>0</v>
      </c>
      <c r="EI43" s="55">
        <v>0</v>
      </c>
      <c r="EJ43" s="55">
        <v>0</v>
      </c>
      <c r="EK43" s="55">
        <v>0</v>
      </c>
      <c r="EL43" s="55">
        <v>0</v>
      </c>
      <c r="EM43" s="55">
        <v>0</v>
      </c>
      <c r="EN43" s="55">
        <v>0</v>
      </c>
      <c r="EO43" s="55">
        <v>0</v>
      </c>
      <c r="EP43" s="55">
        <v>0</v>
      </c>
      <c r="EQ43" s="55">
        <v>0</v>
      </c>
      <c r="ER43" s="55">
        <v>0</v>
      </c>
      <c r="ES43" s="55">
        <v>0</v>
      </c>
      <c r="ET43" s="55">
        <v>0</v>
      </c>
      <c r="EU43" s="55">
        <v>0</v>
      </c>
      <c r="EV43" s="55">
        <v>0</v>
      </c>
      <c r="EW43" s="55">
        <v>0</v>
      </c>
      <c r="EX43" s="55">
        <v>0</v>
      </c>
      <c r="EY43" s="55">
        <v>1</v>
      </c>
    </row>
    <row r="44" spans="2:155" x14ac:dyDescent="0.5">
      <c r="B44" s="9" t="s">
        <v>495</v>
      </c>
      <c r="C44" s="55">
        <v>0</v>
      </c>
      <c r="D44" s="55">
        <v>0</v>
      </c>
      <c r="E44" s="55">
        <v>0</v>
      </c>
      <c r="F44" s="55">
        <v>0</v>
      </c>
      <c r="G44" s="55">
        <v>0</v>
      </c>
      <c r="H44" s="55">
        <v>0</v>
      </c>
      <c r="I44" s="55">
        <v>0</v>
      </c>
      <c r="J44" s="55">
        <v>0</v>
      </c>
      <c r="K44" s="55">
        <v>0</v>
      </c>
      <c r="L44" s="55">
        <v>0</v>
      </c>
      <c r="M44" s="55">
        <v>0</v>
      </c>
      <c r="N44" s="55">
        <v>0</v>
      </c>
      <c r="O44" s="55">
        <v>0</v>
      </c>
      <c r="P44" s="55">
        <v>1</v>
      </c>
      <c r="Q44" s="55">
        <v>0</v>
      </c>
      <c r="R44" s="55">
        <v>0</v>
      </c>
      <c r="S44" s="55">
        <v>0</v>
      </c>
      <c r="T44" s="55">
        <v>0</v>
      </c>
      <c r="U44" s="55">
        <v>0</v>
      </c>
      <c r="V44" s="55">
        <v>0</v>
      </c>
      <c r="W44" s="55">
        <v>0</v>
      </c>
      <c r="X44" s="55">
        <v>0</v>
      </c>
      <c r="Y44" s="55">
        <v>0</v>
      </c>
      <c r="Z44" s="55">
        <v>0</v>
      </c>
      <c r="AA44" s="55">
        <v>0</v>
      </c>
      <c r="AB44" s="55">
        <v>0</v>
      </c>
      <c r="AC44" s="55">
        <v>0</v>
      </c>
      <c r="AD44" s="55">
        <v>0</v>
      </c>
      <c r="AE44" s="55">
        <v>0</v>
      </c>
      <c r="AF44" s="55">
        <v>0</v>
      </c>
      <c r="AG44" s="55">
        <v>0</v>
      </c>
      <c r="AH44" s="55">
        <v>0</v>
      </c>
      <c r="AI44" s="55">
        <v>0</v>
      </c>
      <c r="AJ44" s="55">
        <v>0</v>
      </c>
      <c r="AK44" s="55">
        <v>0</v>
      </c>
      <c r="AL44" s="55">
        <v>0</v>
      </c>
      <c r="AM44" s="55">
        <v>0</v>
      </c>
      <c r="AN44" s="55">
        <v>0</v>
      </c>
      <c r="AO44" s="55">
        <v>0</v>
      </c>
      <c r="AP44" s="55">
        <v>0</v>
      </c>
      <c r="AQ44" s="55">
        <v>0</v>
      </c>
      <c r="AR44" s="55">
        <v>0</v>
      </c>
      <c r="AS44" s="55">
        <v>0</v>
      </c>
      <c r="AT44" s="55">
        <v>0</v>
      </c>
      <c r="AU44" s="55">
        <v>0</v>
      </c>
      <c r="AV44" s="55">
        <v>0</v>
      </c>
      <c r="AW44" s="55">
        <v>0</v>
      </c>
      <c r="AX44" s="55">
        <v>0</v>
      </c>
      <c r="AY44" s="55">
        <v>0</v>
      </c>
      <c r="AZ44" s="55">
        <v>0</v>
      </c>
      <c r="BA44" s="55">
        <v>0</v>
      </c>
      <c r="BB44" s="55">
        <v>0</v>
      </c>
      <c r="BC44" s="55">
        <v>0</v>
      </c>
      <c r="BD44" s="55">
        <v>0</v>
      </c>
      <c r="BE44" s="55">
        <v>0</v>
      </c>
      <c r="BF44" s="55">
        <v>0</v>
      </c>
      <c r="BG44" s="55">
        <v>0</v>
      </c>
      <c r="BH44" s="55">
        <v>0</v>
      </c>
      <c r="BI44" s="55">
        <v>0</v>
      </c>
      <c r="BJ44" s="55">
        <v>0</v>
      </c>
      <c r="BK44" s="55">
        <v>0</v>
      </c>
      <c r="BL44" s="55">
        <v>0</v>
      </c>
      <c r="BM44" s="55">
        <v>0</v>
      </c>
      <c r="BN44" s="55">
        <v>0</v>
      </c>
      <c r="BO44" s="55">
        <v>0</v>
      </c>
      <c r="BP44" s="55">
        <v>0</v>
      </c>
      <c r="BQ44" s="55">
        <v>0</v>
      </c>
      <c r="BR44" s="55">
        <v>0</v>
      </c>
      <c r="BS44" s="55">
        <v>0</v>
      </c>
      <c r="BT44" s="55">
        <v>0</v>
      </c>
      <c r="BU44" s="55">
        <v>0</v>
      </c>
      <c r="BV44" s="55">
        <v>0</v>
      </c>
      <c r="BW44" s="55">
        <v>0</v>
      </c>
      <c r="BX44" s="55">
        <v>0</v>
      </c>
      <c r="BY44" s="55">
        <v>0</v>
      </c>
      <c r="BZ44" s="55">
        <v>0</v>
      </c>
      <c r="CA44" s="55">
        <v>0</v>
      </c>
      <c r="CB44" s="55">
        <v>0</v>
      </c>
      <c r="CC44" s="55">
        <v>0</v>
      </c>
      <c r="CD44" s="55">
        <v>0</v>
      </c>
      <c r="CE44" s="55">
        <v>0</v>
      </c>
      <c r="CF44" s="55">
        <v>0</v>
      </c>
      <c r="CG44" s="55">
        <v>0</v>
      </c>
      <c r="CH44" s="55">
        <v>0</v>
      </c>
      <c r="CI44" s="55">
        <v>0</v>
      </c>
      <c r="CJ44" s="55">
        <v>0</v>
      </c>
      <c r="CK44" s="55">
        <v>0</v>
      </c>
      <c r="CL44" s="55">
        <v>0</v>
      </c>
      <c r="CM44" s="55">
        <v>0</v>
      </c>
      <c r="CN44" s="55">
        <v>0</v>
      </c>
      <c r="CO44" s="55">
        <v>0</v>
      </c>
      <c r="CP44" s="55">
        <v>0</v>
      </c>
      <c r="CQ44" s="55">
        <v>0</v>
      </c>
      <c r="CR44" s="55">
        <v>0</v>
      </c>
      <c r="CS44" s="55">
        <v>0</v>
      </c>
      <c r="CT44" s="55">
        <v>0</v>
      </c>
      <c r="CU44" s="55">
        <v>0</v>
      </c>
      <c r="CV44" s="55">
        <v>0</v>
      </c>
      <c r="CW44" s="55">
        <v>0</v>
      </c>
      <c r="CX44" s="55">
        <v>0</v>
      </c>
      <c r="CY44" s="55">
        <v>0</v>
      </c>
      <c r="CZ44" s="55">
        <v>0</v>
      </c>
      <c r="DA44" s="55">
        <v>0</v>
      </c>
      <c r="DB44" s="55">
        <v>0</v>
      </c>
      <c r="DC44" s="55">
        <v>0</v>
      </c>
      <c r="DD44" s="55">
        <v>0</v>
      </c>
      <c r="DE44" s="55">
        <v>0</v>
      </c>
      <c r="DF44" s="55">
        <v>0</v>
      </c>
      <c r="DG44" s="55">
        <v>0</v>
      </c>
      <c r="DH44" s="55">
        <v>0</v>
      </c>
      <c r="DI44" s="55">
        <v>0</v>
      </c>
      <c r="DJ44" s="55">
        <v>0</v>
      </c>
      <c r="DK44" s="55">
        <v>0</v>
      </c>
      <c r="DL44" s="55">
        <v>0</v>
      </c>
      <c r="DM44" s="55">
        <v>0</v>
      </c>
      <c r="DN44" s="55">
        <v>0</v>
      </c>
      <c r="DO44" s="55">
        <v>0</v>
      </c>
      <c r="DP44" s="55">
        <v>0</v>
      </c>
      <c r="DQ44" s="55">
        <v>2</v>
      </c>
      <c r="DR44" s="55">
        <v>0</v>
      </c>
      <c r="DS44" s="55">
        <v>0</v>
      </c>
      <c r="DT44" s="55">
        <v>0</v>
      </c>
      <c r="DU44" s="55">
        <v>0</v>
      </c>
      <c r="DV44" s="55">
        <v>0</v>
      </c>
      <c r="DW44" s="55">
        <v>0</v>
      </c>
      <c r="DX44" s="55">
        <v>0</v>
      </c>
      <c r="DY44" s="55">
        <v>0</v>
      </c>
      <c r="DZ44" s="55">
        <v>0</v>
      </c>
      <c r="EA44" s="55">
        <v>0</v>
      </c>
      <c r="EB44" s="55">
        <v>0</v>
      </c>
      <c r="EC44" s="55">
        <v>0</v>
      </c>
      <c r="ED44" s="55">
        <v>0</v>
      </c>
      <c r="EE44" s="55">
        <v>0</v>
      </c>
      <c r="EF44" s="55">
        <v>0</v>
      </c>
      <c r="EG44" s="55">
        <v>0</v>
      </c>
      <c r="EH44" s="55">
        <v>0</v>
      </c>
      <c r="EI44" s="55">
        <v>0</v>
      </c>
      <c r="EJ44" s="55">
        <v>0</v>
      </c>
      <c r="EK44" s="55">
        <v>0</v>
      </c>
      <c r="EL44" s="55">
        <v>0</v>
      </c>
      <c r="EM44" s="55">
        <v>0</v>
      </c>
      <c r="EN44" s="55">
        <v>0</v>
      </c>
      <c r="EO44" s="55">
        <v>0</v>
      </c>
      <c r="EP44" s="55">
        <v>0</v>
      </c>
      <c r="EQ44" s="55">
        <v>0</v>
      </c>
      <c r="ER44" s="55">
        <v>0</v>
      </c>
      <c r="ES44" s="55">
        <v>0</v>
      </c>
      <c r="ET44" s="55">
        <v>0</v>
      </c>
      <c r="EU44" s="55">
        <v>0</v>
      </c>
      <c r="EV44" s="55">
        <v>0</v>
      </c>
      <c r="EW44" s="55">
        <v>0</v>
      </c>
      <c r="EX44" s="55">
        <v>0</v>
      </c>
      <c r="EY44" s="55">
        <v>1</v>
      </c>
    </row>
    <row r="45" spans="2:155" x14ac:dyDescent="0.5">
      <c r="B45" s="9" t="s">
        <v>497</v>
      </c>
      <c r="C45" s="55">
        <v>0</v>
      </c>
      <c r="D45" s="55">
        <v>0</v>
      </c>
      <c r="E45" s="55">
        <v>0</v>
      </c>
      <c r="F45" s="55">
        <v>0</v>
      </c>
      <c r="G45" s="55">
        <v>0</v>
      </c>
      <c r="H45" s="55">
        <v>0</v>
      </c>
      <c r="I45" s="55">
        <v>0</v>
      </c>
      <c r="J45" s="55">
        <v>0</v>
      </c>
      <c r="K45" s="55">
        <v>0</v>
      </c>
      <c r="L45" s="55">
        <v>0</v>
      </c>
      <c r="M45" s="55">
        <v>0</v>
      </c>
      <c r="N45" s="55">
        <v>0</v>
      </c>
      <c r="O45" s="55">
        <v>0</v>
      </c>
      <c r="P45" s="55">
        <v>1</v>
      </c>
      <c r="Q45" s="55">
        <v>0</v>
      </c>
      <c r="R45" s="55">
        <v>0</v>
      </c>
      <c r="S45" s="55">
        <v>0</v>
      </c>
      <c r="T45" s="55">
        <v>0</v>
      </c>
      <c r="U45" s="55">
        <v>0</v>
      </c>
      <c r="V45" s="55">
        <v>0</v>
      </c>
      <c r="W45" s="55">
        <v>0</v>
      </c>
      <c r="X45" s="55">
        <v>0</v>
      </c>
      <c r="Y45" s="55">
        <v>0</v>
      </c>
      <c r="Z45" s="55">
        <v>0</v>
      </c>
      <c r="AA45" s="55">
        <v>0</v>
      </c>
      <c r="AB45" s="55">
        <v>0</v>
      </c>
      <c r="AC45" s="55">
        <v>0</v>
      </c>
      <c r="AD45" s="55">
        <v>0</v>
      </c>
      <c r="AE45" s="55">
        <v>0</v>
      </c>
      <c r="AF45" s="55">
        <v>0</v>
      </c>
      <c r="AG45" s="55">
        <v>0</v>
      </c>
      <c r="AH45" s="55">
        <v>0</v>
      </c>
      <c r="AI45" s="55">
        <v>0</v>
      </c>
      <c r="AJ45" s="55">
        <v>0</v>
      </c>
      <c r="AK45" s="55">
        <v>0</v>
      </c>
      <c r="AL45" s="55">
        <v>0</v>
      </c>
      <c r="AM45" s="55">
        <v>0</v>
      </c>
      <c r="AN45" s="55">
        <v>0</v>
      </c>
      <c r="AO45" s="55">
        <v>0</v>
      </c>
      <c r="AP45" s="55">
        <v>0</v>
      </c>
      <c r="AQ45" s="55">
        <v>0</v>
      </c>
      <c r="AR45" s="55">
        <v>0</v>
      </c>
      <c r="AS45" s="55">
        <v>0</v>
      </c>
      <c r="AT45" s="55">
        <v>0</v>
      </c>
      <c r="AU45" s="55">
        <v>0</v>
      </c>
      <c r="AV45" s="55">
        <v>0</v>
      </c>
      <c r="AW45" s="55">
        <v>0</v>
      </c>
      <c r="AX45" s="55">
        <v>0</v>
      </c>
      <c r="AY45" s="55">
        <v>0</v>
      </c>
      <c r="AZ45" s="55">
        <v>0</v>
      </c>
      <c r="BA45" s="55">
        <v>0</v>
      </c>
      <c r="BB45" s="55">
        <v>0</v>
      </c>
      <c r="BC45" s="55">
        <v>0</v>
      </c>
      <c r="BD45" s="55">
        <v>0</v>
      </c>
      <c r="BE45" s="55">
        <v>0</v>
      </c>
      <c r="BF45" s="55">
        <v>0</v>
      </c>
      <c r="BG45" s="55">
        <v>0</v>
      </c>
      <c r="BH45" s="55">
        <v>0</v>
      </c>
      <c r="BI45" s="55">
        <v>0</v>
      </c>
      <c r="BJ45" s="55">
        <v>0</v>
      </c>
      <c r="BK45" s="55">
        <v>0</v>
      </c>
      <c r="BL45" s="55">
        <v>0</v>
      </c>
      <c r="BM45" s="55">
        <v>0</v>
      </c>
      <c r="BN45" s="55">
        <v>0</v>
      </c>
      <c r="BO45" s="55">
        <v>0</v>
      </c>
      <c r="BP45" s="55">
        <v>0</v>
      </c>
      <c r="BQ45" s="55">
        <v>0</v>
      </c>
      <c r="BR45" s="55">
        <v>0</v>
      </c>
      <c r="BS45" s="55">
        <v>0</v>
      </c>
      <c r="BT45" s="55">
        <v>0</v>
      </c>
      <c r="BU45" s="55">
        <v>0</v>
      </c>
      <c r="BV45" s="55">
        <v>0</v>
      </c>
      <c r="BW45" s="55">
        <v>0</v>
      </c>
      <c r="BX45" s="55">
        <v>0</v>
      </c>
      <c r="BY45" s="55">
        <v>0</v>
      </c>
      <c r="BZ45" s="55">
        <v>0</v>
      </c>
      <c r="CA45" s="55">
        <v>0</v>
      </c>
      <c r="CB45" s="55">
        <v>0</v>
      </c>
      <c r="CC45" s="55">
        <v>0</v>
      </c>
      <c r="CD45" s="55">
        <v>0</v>
      </c>
      <c r="CE45" s="55">
        <v>0</v>
      </c>
      <c r="CF45" s="55">
        <v>0</v>
      </c>
      <c r="CG45" s="55">
        <v>0</v>
      </c>
      <c r="CH45" s="55">
        <v>0</v>
      </c>
      <c r="CI45" s="55">
        <v>0</v>
      </c>
      <c r="CJ45" s="55">
        <v>0</v>
      </c>
      <c r="CK45" s="55">
        <v>0</v>
      </c>
      <c r="CL45" s="55">
        <v>0</v>
      </c>
      <c r="CM45" s="55">
        <v>0</v>
      </c>
      <c r="CN45" s="55">
        <v>0</v>
      </c>
      <c r="CO45" s="55">
        <v>0</v>
      </c>
      <c r="CP45" s="55">
        <v>0</v>
      </c>
      <c r="CQ45" s="55">
        <v>0</v>
      </c>
      <c r="CR45" s="55">
        <v>0</v>
      </c>
      <c r="CS45" s="55">
        <v>0</v>
      </c>
      <c r="CT45" s="55">
        <v>0</v>
      </c>
      <c r="CU45" s="55">
        <v>0</v>
      </c>
      <c r="CV45" s="55">
        <v>0</v>
      </c>
      <c r="CW45" s="55">
        <v>0</v>
      </c>
      <c r="CX45" s="55">
        <v>0</v>
      </c>
      <c r="CY45" s="55">
        <v>0</v>
      </c>
      <c r="CZ45" s="55">
        <v>0</v>
      </c>
      <c r="DA45" s="55">
        <v>0</v>
      </c>
      <c r="DB45" s="55">
        <v>0</v>
      </c>
      <c r="DC45" s="55">
        <v>0</v>
      </c>
      <c r="DD45" s="55">
        <v>0</v>
      </c>
      <c r="DE45" s="55">
        <v>0</v>
      </c>
      <c r="DF45" s="55">
        <v>0</v>
      </c>
      <c r="DG45" s="55">
        <v>0</v>
      </c>
      <c r="DH45" s="55">
        <v>0</v>
      </c>
      <c r="DI45" s="55">
        <v>0</v>
      </c>
      <c r="DJ45" s="55">
        <v>0</v>
      </c>
      <c r="DK45" s="55">
        <v>0</v>
      </c>
      <c r="DL45" s="55">
        <v>0</v>
      </c>
      <c r="DM45" s="55">
        <v>0</v>
      </c>
      <c r="DN45" s="55">
        <v>0</v>
      </c>
      <c r="DO45" s="55">
        <v>0</v>
      </c>
      <c r="DP45" s="55">
        <v>0</v>
      </c>
      <c r="DQ45" s="55">
        <v>2</v>
      </c>
      <c r="DR45" s="55">
        <v>0</v>
      </c>
      <c r="DS45" s="55">
        <v>0</v>
      </c>
      <c r="DT45" s="55">
        <v>0</v>
      </c>
      <c r="DU45" s="55">
        <v>0</v>
      </c>
      <c r="DV45" s="55">
        <v>0</v>
      </c>
      <c r="DW45" s="55">
        <v>0</v>
      </c>
      <c r="DX45" s="55">
        <v>0</v>
      </c>
      <c r="DY45" s="55">
        <v>0</v>
      </c>
      <c r="DZ45" s="55">
        <v>0</v>
      </c>
      <c r="EA45" s="55">
        <v>0</v>
      </c>
      <c r="EB45" s="55">
        <v>0</v>
      </c>
      <c r="EC45" s="55">
        <v>0</v>
      </c>
      <c r="ED45" s="55">
        <v>0</v>
      </c>
      <c r="EE45" s="55">
        <v>0</v>
      </c>
      <c r="EF45" s="55">
        <v>0</v>
      </c>
      <c r="EG45" s="55">
        <v>0</v>
      </c>
      <c r="EH45" s="55">
        <v>0</v>
      </c>
      <c r="EI45" s="55">
        <v>0</v>
      </c>
      <c r="EJ45" s="55">
        <v>0</v>
      </c>
      <c r="EK45" s="55">
        <v>0</v>
      </c>
      <c r="EL45" s="55">
        <v>0</v>
      </c>
      <c r="EM45" s="55">
        <v>0</v>
      </c>
      <c r="EN45" s="55">
        <v>0</v>
      </c>
      <c r="EO45" s="55">
        <v>0</v>
      </c>
      <c r="EP45" s="55">
        <v>0</v>
      </c>
      <c r="EQ45" s="55">
        <v>0</v>
      </c>
      <c r="ER45" s="55">
        <v>0</v>
      </c>
      <c r="ES45" s="55">
        <v>0</v>
      </c>
      <c r="ET45" s="55">
        <v>0</v>
      </c>
      <c r="EU45" s="55">
        <v>0</v>
      </c>
      <c r="EV45" s="55">
        <v>0</v>
      </c>
      <c r="EW45" s="55">
        <v>0</v>
      </c>
      <c r="EX45" s="55">
        <v>0</v>
      </c>
      <c r="EY45" s="55">
        <v>1</v>
      </c>
    </row>
    <row r="46" spans="2:155" x14ac:dyDescent="0.5">
      <c r="B46" s="9" t="s">
        <v>499</v>
      </c>
      <c r="C46" s="55">
        <v>0</v>
      </c>
      <c r="D46" s="55">
        <v>0</v>
      </c>
      <c r="E46" s="55">
        <v>0</v>
      </c>
      <c r="F46" s="55">
        <v>0</v>
      </c>
      <c r="G46" s="55">
        <v>0</v>
      </c>
      <c r="H46" s="55">
        <v>0</v>
      </c>
      <c r="I46" s="55">
        <v>0</v>
      </c>
      <c r="J46" s="55">
        <v>0</v>
      </c>
      <c r="K46" s="55">
        <v>0</v>
      </c>
      <c r="L46" s="55">
        <v>0</v>
      </c>
      <c r="M46" s="55">
        <v>0</v>
      </c>
      <c r="N46" s="55">
        <v>0</v>
      </c>
      <c r="O46" s="55">
        <v>0</v>
      </c>
      <c r="P46" s="55">
        <v>1</v>
      </c>
      <c r="Q46" s="55">
        <v>0</v>
      </c>
      <c r="R46" s="55">
        <v>0</v>
      </c>
      <c r="S46" s="55">
        <v>0</v>
      </c>
      <c r="T46" s="55">
        <v>0</v>
      </c>
      <c r="U46" s="55">
        <v>0</v>
      </c>
      <c r="V46" s="55">
        <v>0</v>
      </c>
      <c r="W46" s="55">
        <v>0</v>
      </c>
      <c r="X46" s="55">
        <v>0</v>
      </c>
      <c r="Y46" s="55">
        <v>0</v>
      </c>
      <c r="Z46" s="55">
        <v>0</v>
      </c>
      <c r="AA46" s="55">
        <v>0</v>
      </c>
      <c r="AB46" s="55">
        <v>0</v>
      </c>
      <c r="AC46" s="55">
        <v>0</v>
      </c>
      <c r="AD46" s="55">
        <v>0</v>
      </c>
      <c r="AE46" s="55">
        <v>0</v>
      </c>
      <c r="AF46" s="55">
        <v>0</v>
      </c>
      <c r="AG46" s="55">
        <v>0</v>
      </c>
      <c r="AH46" s="55">
        <v>0</v>
      </c>
      <c r="AI46" s="55">
        <v>0</v>
      </c>
      <c r="AJ46" s="55">
        <v>0</v>
      </c>
      <c r="AK46" s="55">
        <v>0</v>
      </c>
      <c r="AL46" s="55">
        <v>0</v>
      </c>
      <c r="AM46" s="55">
        <v>0</v>
      </c>
      <c r="AN46" s="55">
        <v>0</v>
      </c>
      <c r="AO46" s="55">
        <v>0</v>
      </c>
      <c r="AP46" s="55">
        <v>0</v>
      </c>
      <c r="AQ46" s="55">
        <v>0</v>
      </c>
      <c r="AR46" s="55">
        <v>0</v>
      </c>
      <c r="AS46" s="55">
        <v>0</v>
      </c>
      <c r="AT46" s="55">
        <v>0</v>
      </c>
      <c r="AU46" s="55">
        <v>0</v>
      </c>
      <c r="AV46" s="55">
        <v>0</v>
      </c>
      <c r="AW46" s="55">
        <v>0</v>
      </c>
      <c r="AX46" s="55">
        <v>0</v>
      </c>
      <c r="AY46" s="55">
        <v>0</v>
      </c>
      <c r="AZ46" s="55">
        <v>0</v>
      </c>
      <c r="BA46" s="55">
        <v>0</v>
      </c>
      <c r="BB46" s="55">
        <v>0</v>
      </c>
      <c r="BC46" s="55">
        <v>0</v>
      </c>
      <c r="BD46" s="55">
        <v>0</v>
      </c>
      <c r="BE46" s="55">
        <v>0</v>
      </c>
      <c r="BF46" s="55">
        <v>0</v>
      </c>
      <c r="BG46" s="55">
        <v>0</v>
      </c>
      <c r="BH46" s="55">
        <v>0</v>
      </c>
      <c r="BI46" s="55">
        <v>0</v>
      </c>
      <c r="BJ46" s="55">
        <v>0</v>
      </c>
      <c r="BK46" s="55">
        <v>0</v>
      </c>
      <c r="BL46" s="55">
        <v>0</v>
      </c>
      <c r="BM46" s="55">
        <v>0</v>
      </c>
      <c r="BN46" s="55">
        <v>0</v>
      </c>
      <c r="BO46" s="55">
        <v>0</v>
      </c>
      <c r="BP46" s="55">
        <v>0</v>
      </c>
      <c r="BQ46" s="55">
        <v>0</v>
      </c>
      <c r="BR46" s="55">
        <v>0</v>
      </c>
      <c r="BS46" s="55">
        <v>0</v>
      </c>
      <c r="BT46" s="55">
        <v>0</v>
      </c>
      <c r="BU46" s="55">
        <v>0</v>
      </c>
      <c r="BV46" s="55">
        <v>0</v>
      </c>
      <c r="BW46" s="55">
        <v>0</v>
      </c>
      <c r="BX46" s="55">
        <v>0</v>
      </c>
      <c r="BY46" s="55">
        <v>0</v>
      </c>
      <c r="BZ46" s="55">
        <v>0</v>
      </c>
      <c r="CA46" s="55">
        <v>0</v>
      </c>
      <c r="CB46" s="55">
        <v>0</v>
      </c>
      <c r="CC46" s="55">
        <v>0</v>
      </c>
      <c r="CD46" s="55">
        <v>0</v>
      </c>
      <c r="CE46" s="55">
        <v>0</v>
      </c>
      <c r="CF46" s="55">
        <v>0</v>
      </c>
      <c r="CG46" s="55">
        <v>0</v>
      </c>
      <c r="CH46" s="55">
        <v>0</v>
      </c>
      <c r="CI46" s="55">
        <v>0</v>
      </c>
      <c r="CJ46" s="55">
        <v>0</v>
      </c>
      <c r="CK46" s="55">
        <v>0</v>
      </c>
      <c r="CL46" s="55">
        <v>0</v>
      </c>
      <c r="CM46" s="55">
        <v>0</v>
      </c>
      <c r="CN46" s="55">
        <v>0</v>
      </c>
      <c r="CO46" s="55">
        <v>0</v>
      </c>
      <c r="CP46" s="55">
        <v>0</v>
      </c>
      <c r="CQ46" s="55">
        <v>0</v>
      </c>
      <c r="CR46" s="55">
        <v>0</v>
      </c>
      <c r="CS46" s="55">
        <v>0</v>
      </c>
      <c r="CT46" s="55">
        <v>0</v>
      </c>
      <c r="CU46" s="55">
        <v>0</v>
      </c>
      <c r="CV46" s="55">
        <v>0</v>
      </c>
      <c r="CW46" s="55">
        <v>0</v>
      </c>
      <c r="CX46" s="55">
        <v>0</v>
      </c>
      <c r="CY46" s="55">
        <v>0</v>
      </c>
      <c r="CZ46" s="55">
        <v>0</v>
      </c>
      <c r="DA46" s="55">
        <v>0</v>
      </c>
      <c r="DB46" s="55">
        <v>0</v>
      </c>
      <c r="DC46" s="55">
        <v>0</v>
      </c>
      <c r="DD46" s="55">
        <v>0</v>
      </c>
      <c r="DE46" s="55">
        <v>0</v>
      </c>
      <c r="DF46" s="55">
        <v>0</v>
      </c>
      <c r="DG46" s="55">
        <v>0</v>
      </c>
      <c r="DH46" s="55">
        <v>0</v>
      </c>
      <c r="DI46" s="55">
        <v>0</v>
      </c>
      <c r="DJ46" s="55">
        <v>0</v>
      </c>
      <c r="DK46" s="55">
        <v>0</v>
      </c>
      <c r="DL46" s="55">
        <v>0</v>
      </c>
      <c r="DM46" s="55">
        <v>0</v>
      </c>
      <c r="DN46" s="55">
        <v>0</v>
      </c>
      <c r="DO46" s="55">
        <v>0</v>
      </c>
      <c r="DP46" s="55">
        <v>0</v>
      </c>
      <c r="DQ46" s="55">
        <v>2</v>
      </c>
      <c r="DR46" s="55">
        <v>0</v>
      </c>
      <c r="DS46" s="55">
        <v>0</v>
      </c>
      <c r="DT46" s="55">
        <v>0</v>
      </c>
      <c r="DU46" s="55">
        <v>0</v>
      </c>
      <c r="DV46" s="55">
        <v>0</v>
      </c>
      <c r="DW46" s="55">
        <v>0</v>
      </c>
      <c r="DX46" s="55">
        <v>0</v>
      </c>
      <c r="DY46" s="55">
        <v>0</v>
      </c>
      <c r="DZ46" s="55">
        <v>0</v>
      </c>
      <c r="EA46" s="55">
        <v>0</v>
      </c>
      <c r="EB46" s="55">
        <v>0</v>
      </c>
      <c r="EC46" s="55">
        <v>0</v>
      </c>
      <c r="ED46" s="55">
        <v>0</v>
      </c>
      <c r="EE46" s="55">
        <v>0</v>
      </c>
      <c r="EF46" s="55">
        <v>0</v>
      </c>
      <c r="EG46" s="55">
        <v>0</v>
      </c>
      <c r="EH46" s="55">
        <v>0</v>
      </c>
      <c r="EI46" s="55">
        <v>0</v>
      </c>
      <c r="EJ46" s="55">
        <v>0</v>
      </c>
      <c r="EK46" s="55">
        <v>0</v>
      </c>
      <c r="EL46" s="55">
        <v>0</v>
      </c>
      <c r="EM46" s="55">
        <v>0</v>
      </c>
      <c r="EN46" s="55">
        <v>0</v>
      </c>
      <c r="EO46" s="55">
        <v>0</v>
      </c>
      <c r="EP46" s="55">
        <v>0</v>
      </c>
      <c r="EQ46" s="55">
        <v>0</v>
      </c>
      <c r="ER46" s="55">
        <v>0</v>
      </c>
      <c r="ES46" s="55">
        <v>0</v>
      </c>
      <c r="ET46" s="55">
        <v>0</v>
      </c>
      <c r="EU46" s="55">
        <v>0</v>
      </c>
      <c r="EV46" s="55">
        <v>0</v>
      </c>
      <c r="EW46" s="55">
        <v>0</v>
      </c>
      <c r="EX46" s="55">
        <v>0</v>
      </c>
      <c r="EY46" s="55">
        <v>1</v>
      </c>
    </row>
    <row r="47" spans="2:155" x14ac:dyDescent="0.5">
      <c r="B47" s="9" t="s">
        <v>501</v>
      </c>
      <c r="C47" s="55">
        <v>0</v>
      </c>
      <c r="D47" s="55">
        <v>0</v>
      </c>
      <c r="E47" s="55">
        <v>0</v>
      </c>
      <c r="F47" s="55">
        <v>0</v>
      </c>
      <c r="G47" s="55">
        <v>0</v>
      </c>
      <c r="H47" s="55">
        <v>0</v>
      </c>
      <c r="I47" s="55">
        <v>0</v>
      </c>
      <c r="J47" s="55">
        <v>0</v>
      </c>
      <c r="K47" s="55">
        <v>0</v>
      </c>
      <c r="L47" s="55">
        <v>0</v>
      </c>
      <c r="M47" s="55">
        <v>0</v>
      </c>
      <c r="N47" s="55">
        <v>0</v>
      </c>
      <c r="O47" s="55">
        <v>0</v>
      </c>
      <c r="P47" s="55">
        <v>1</v>
      </c>
      <c r="Q47" s="55">
        <v>0</v>
      </c>
      <c r="R47" s="55">
        <v>0</v>
      </c>
      <c r="S47" s="55">
        <v>0</v>
      </c>
      <c r="T47" s="55">
        <v>0</v>
      </c>
      <c r="U47" s="55">
        <v>0</v>
      </c>
      <c r="V47" s="55">
        <v>0</v>
      </c>
      <c r="W47" s="55">
        <v>0</v>
      </c>
      <c r="X47" s="55">
        <v>0</v>
      </c>
      <c r="Y47" s="55">
        <v>0</v>
      </c>
      <c r="Z47" s="55">
        <v>0</v>
      </c>
      <c r="AA47" s="55">
        <v>0</v>
      </c>
      <c r="AB47" s="55">
        <v>0</v>
      </c>
      <c r="AC47" s="55">
        <v>0</v>
      </c>
      <c r="AD47" s="55">
        <v>0</v>
      </c>
      <c r="AE47" s="55">
        <v>0</v>
      </c>
      <c r="AF47" s="55">
        <v>0</v>
      </c>
      <c r="AG47" s="55">
        <v>0</v>
      </c>
      <c r="AH47" s="55">
        <v>0</v>
      </c>
      <c r="AI47" s="55">
        <v>0</v>
      </c>
      <c r="AJ47" s="55">
        <v>0</v>
      </c>
      <c r="AK47" s="55">
        <v>0</v>
      </c>
      <c r="AL47" s="55">
        <v>0</v>
      </c>
      <c r="AM47" s="55">
        <v>0</v>
      </c>
      <c r="AN47" s="55">
        <v>0</v>
      </c>
      <c r="AO47" s="55">
        <v>0</v>
      </c>
      <c r="AP47" s="55">
        <v>0</v>
      </c>
      <c r="AQ47" s="55">
        <v>0</v>
      </c>
      <c r="AR47" s="55">
        <v>0</v>
      </c>
      <c r="AS47" s="55">
        <v>0</v>
      </c>
      <c r="AT47" s="55">
        <v>0</v>
      </c>
      <c r="AU47" s="55">
        <v>0</v>
      </c>
      <c r="AV47" s="55">
        <v>0</v>
      </c>
      <c r="AW47" s="55">
        <v>0</v>
      </c>
      <c r="AX47" s="55">
        <v>0</v>
      </c>
      <c r="AY47" s="55">
        <v>0</v>
      </c>
      <c r="AZ47" s="55">
        <v>0</v>
      </c>
      <c r="BA47" s="55">
        <v>0</v>
      </c>
      <c r="BB47" s="55">
        <v>0</v>
      </c>
      <c r="BC47" s="55">
        <v>0</v>
      </c>
      <c r="BD47" s="55">
        <v>0</v>
      </c>
      <c r="BE47" s="55">
        <v>0</v>
      </c>
      <c r="BF47" s="55">
        <v>0</v>
      </c>
      <c r="BG47" s="55">
        <v>0</v>
      </c>
      <c r="BH47" s="55">
        <v>0</v>
      </c>
      <c r="BI47" s="55">
        <v>0</v>
      </c>
      <c r="BJ47" s="55">
        <v>0</v>
      </c>
      <c r="BK47" s="55">
        <v>0</v>
      </c>
      <c r="BL47" s="55">
        <v>0</v>
      </c>
      <c r="BM47" s="55">
        <v>0</v>
      </c>
      <c r="BN47" s="55">
        <v>0</v>
      </c>
      <c r="BO47" s="55">
        <v>0</v>
      </c>
      <c r="BP47" s="55">
        <v>0</v>
      </c>
      <c r="BQ47" s="55">
        <v>0</v>
      </c>
      <c r="BR47" s="55">
        <v>0</v>
      </c>
      <c r="BS47" s="55">
        <v>0</v>
      </c>
      <c r="BT47" s="55">
        <v>0</v>
      </c>
      <c r="BU47" s="55">
        <v>0</v>
      </c>
      <c r="BV47" s="55">
        <v>0</v>
      </c>
      <c r="BW47" s="55">
        <v>0</v>
      </c>
      <c r="BX47" s="55">
        <v>0</v>
      </c>
      <c r="BY47" s="55">
        <v>0</v>
      </c>
      <c r="BZ47" s="55">
        <v>0</v>
      </c>
      <c r="CA47" s="55">
        <v>0</v>
      </c>
      <c r="CB47" s="55">
        <v>0</v>
      </c>
      <c r="CC47" s="55">
        <v>0</v>
      </c>
      <c r="CD47" s="55">
        <v>0</v>
      </c>
      <c r="CE47" s="55">
        <v>0</v>
      </c>
      <c r="CF47" s="55">
        <v>0</v>
      </c>
      <c r="CG47" s="55">
        <v>0</v>
      </c>
      <c r="CH47" s="55">
        <v>0</v>
      </c>
      <c r="CI47" s="55">
        <v>0</v>
      </c>
      <c r="CJ47" s="55">
        <v>0</v>
      </c>
      <c r="CK47" s="55">
        <v>0</v>
      </c>
      <c r="CL47" s="55">
        <v>0</v>
      </c>
      <c r="CM47" s="55">
        <v>0</v>
      </c>
      <c r="CN47" s="55">
        <v>0</v>
      </c>
      <c r="CO47" s="55">
        <v>0</v>
      </c>
      <c r="CP47" s="55">
        <v>0</v>
      </c>
      <c r="CQ47" s="55">
        <v>0</v>
      </c>
      <c r="CR47" s="55">
        <v>0</v>
      </c>
      <c r="CS47" s="55">
        <v>0</v>
      </c>
      <c r="CT47" s="55">
        <v>0</v>
      </c>
      <c r="CU47" s="55">
        <v>0</v>
      </c>
      <c r="CV47" s="55">
        <v>0</v>
      </c>
      <c r="CW47" s="55">
        <v>0</v>
      </c>
      <c r="CX47" s="55">
        <v>0</v>
      </c>
      <c r="CY47" s="55">
        <v>0</v>
      </c>
      <c r="CZ47" s="55">
        <v>0</v>
      </c>
      <c r="DA47" s="55">
        <v>0</v>
      </c>
      <c r="DB47" s="55">
        <v>0</v>
      </c>
      <c r="DC47" s="55">
        <v>0</v>
      </c>
      <c r="DD47" s="55">
        <v>0</v>
      </c>
      <c r="DE47" s="55">
        <v>0</v>
      </c>
      <c r="DF47" s="55">
        <v>0</v>
      </c>
      <c r="DG47" s="55">
        <v>0</v>
      </c>
      <c r="DH47" s="55">
        <v>0</v>
      </c>
      <c r="DI47" s="55">
        <v>0</v>
      </c>
      <c r="DJ47" s="55">
        <v>0</v>
      </c>
      <c r="DK47" s="55">
        <v>0</v>
      </c>
      <c r="DL47" s="55">
        <v>0</v>
      </c>
      <c r="DM47" s="55">
        <v>0</v>
      </c>
      <c r="DN47" s="55">
        <v>0</v>
      </c>
      <c r="DO47" s="55">
        <v>0</v>
      </c>
      <c r="DP47" s="55">
        <v>0</v>
      </c>
      <c r="DQ47" s="55">
        <v>2</v>
      </c>
      <c r="DR47" s="55">
        <v>0</v>
      </c>
      <c r="DS47" s="55">
        <v>0</v>
      </c>
      <c r="DT47" s="55">
        <v>0</v>
      </c>
      <c r="DU47" s="55">
        <v>0</v>
      </c>
      <c r="DV47" s="55">
        <v>0</v>
      </c>
      <c r="DW47" s="55">
        <v>0</v>
      </c>
      <c r="DX47" s="55">
        <v>0</v>
      </c>
      <c r="DY47" s="55">
        <v>0</v>
      </c>
      <c r="DZ47" s="55">
        <v>0</v>
      </c>
      <c r="EA47" s="55">
        <v>0</v>
      </c>
      <c r="EB47" s="55">
        <v>0</v>
      </c>
      <c r="EC47" s="55">
        <v>0</v>
      </c>
      <c r="ED47" s="55">
        <v>0</v>
      </c>
      <c r="EE47" s="55">
        <v>0</v>
      </c>
      <c r="EF47" s="55">
        <v>0</v>
      </c>
      <c r="EG47" s="55">
        <v>0</v>
      </c>
      <c r="EH47" s="55">
        <v>0</v>
      </c>
      <c r="EI47" s="55">
        <v>0</v>
      </c>
      <c r="EJ47" s="55">
        <v>0</v>
      </c>
      <c r="EK47" s="55">
        <v>0</v>
      </c>
      <c r="EL47" s="55">
        <v>0</v>
      </c>
      <c r="EM47" s="55">
        <v>0</v>
      </c>
      <c r="EN47" s="55">
        <v>0</v>
      </c>
      <c r="EO47" s="55">
        <v>0</v>
      </c>
      <c r="EP47" s="55">
        <v>0</v>
      </c>
      <c r="EQ47" s="55">
        <v>0</v>
      </c>
      <c r="ER47" s="55">
        <v>0</v>
      </c>
      <c r="ES47" s="55">
        <v>0</v>
      </c>
      <c r="ET47" s="55">
        <v>0</v>
      </c>
      <c r="EU47" s="55">
        <v>0</v>
      </c>
      <c r="EV47" s="55">
        <v>0</v>
      </c>
      <c r="EW47" s="55">
        <v>0</v>
      </c>
      <c r="EX47" s="55">
        <v>0</v>
      </c>
      <c r="EY47" s="55">
        <v>1</v>
      </c>
    </row>
    <row r="48" spans="2:155" x14ac:dyDescent="0.5">
      <c r="B48" s="9" t="s">
        <v>138</v>
      </c>
      <c r="C48" s="55">
        <v>0</v>
      </c>
      <c r="D48" s="55">
        <v>0</v>
      </c>
      <c r="E48" s="55">
        <v>0</v>
      </c>
      <c r="F48" s="55">
        <v>0</v>
      </c>
      <c r="G48" s="55">
        <v>0</v>
      </c>
      <c r="H48" s="55">
        <v>0</v>
      </c>
      <c r="I48" s="55">
        <v>0</v>
      </c>
      <c r="J48" s="55">
        <v>0</v>
      </c>
      <c r="K48" s="55">
        <v>0</v>
      </c>
      <c r="L48" s="55">
        <v>0</v>
      </c>
      <c r="M48" s="55">
        <v>0</v>
      </c>
      <c r="N48" s="55">
        <v>0</v>
      </c>
      <c r="O48" s="55">
        <v>0</v>
      </c>
      <c r="P48" s="55">
        <v>1</v>
      </c>
      <c r="Q48" s="55">
        <v>0</v>
      </c>
      <c r="R48" s="55">
        <v>0</v>
      </c>
      <c r="S48" s="55">
        <v>0</v>
      </c>
      <c r="T48" s="55">
        <v>0</v>
      </c>
      <c r="U48" s="55">
        <v>0</v>
      </c>
      <c r="V48" s="55">
        <v>0</v>
      </c>
      <c r="W48" s="55">
        <v>0</v>
      </c>
      <c r="X48" s="55">
        <v>0</v>
      </c>
      <c r="Y48" s="55">
        <v>0</v>
      </c>
      <c r="Z48" s="55">
        <v>0</v>
      </c>
      <c r="AA48" s="55">
        <v>0</v>
      </c>
      <c r="AB48" s="55">
        <v>0</v>
      </c>
      <c r="AC48" s="55">
        <v>0</v>
      </c>
      <c r="AD48" s="55">
        <v>0</v>
      </c>
      <c r="AE48" s="55">
        <v>0</v>
      </c>
      <c r="AF48" s="55">
        <v>0</v>
      </c>
      <c r="AG48" s="55">
        <v>0</v>
      </c>
      <c r="AH48" s="55">
        <v>0</v>
      </c>
      <c r="AI48" s="55">
        <v>0</v>
      </c>
      <c r="AJ48" s="55">
        <v>0</v>
      </c>
      <c r="AK48" s="55">
        <v>0</v>
      </c>
      <c r="AL48" s="55">
        <v>0</v>
      </c>
      <c r="AM48" s="55">
        <v>0</v>
      </c>
      <c r="AN48" s="55">
        <v>0</v>
      </c>
      <c r="AO48" s="55">
        <v>0</v>
      </c>
      <c r="AP48" s="55">
        <v>0</v>
      </c>
      <c r="AQ48" s="55">
        <v>0</v>
      </c>
      <c r="AR48" s="55">
        <v>0</v>
      </c>
      <c r="AS48" s="55">
        <v>0</v>
      </c>
      <c r="AT48" s="55">
        <v>0</v>
      </c>
      <c r="AU48" s="55">
        <v>0</v>
      </c>
      <c r="AV48" s="55">
        <v>0</v>
      </c>
      <c r="AW48" s="55">
        <v>0</v>
      </c>
      <c r="AX48" s="55">
        <v>0</v>
      </c>
      <c r="AY48" s="55">
        <v>0</v>
      </c>
      <c r="AZ48" s="55">
        <v>0</v>
      </c>
      <c r="BA48" s="55">
        <v>0</v>
      </c>
      <c r="BB48" s="55">
        <v>0</v>
      </c>
      <c r="BC48" s="55">
        <v>0</v>
      </c>
      <c r="BD48" s="55">
        <v>0</v>
      </c>
      <c r="BE48" s="55">
        <v>0</v>
      </c>
      <c r="BF48" s="55">
        <v>0</v>
      </c>
      <c r="BG48" s="55">
        <v>0</v>
      </c>
      <c r="BH48" s="55">
        <v>0</v>
      </c>
      <c r="BI48" s="55">
        <v>0</v>
      </c>
      <c r="BJ48" s="55">
        <v>0</v>
      </c>
      <c r="BK48" s="55">
        <v>0</v>
      </c>
      <c r="BL48" s="55">
        <v>0</v>
      </c>
      <c r="BM48" s="55">
        <v>0</v>
      </c>
      <c r="BN48" s="55">
        <v>0</v>
      </c>
      <c r="BO48" s="55">
        <v>0</v>
      </c>
      <c r="BP48" s="55">
        <v>0</v>
      </c>
      <c r="BQ48" s="55">
        <v>0</v>
      </c>
      <c r="BR48" s="55">
        <v>0</v>
      </c>
      <c r="BS48" s="55">
        <v>0</v>
      </c>
      <c r="BT48" s="55">
        <v>0</v>
      </c>
      <c r="BU48" s="55">
        <v>0</v>
      </c>
      <c r="BV48" s="55">
        <v>0</v>
      </c>
      <c r="BW48" s="55">
        <v>0</v>
      </c>
      <c r="BX48" s="55">
        <v>0</v>
      </c>
      <c r="BY48" s="55">
        <v>0</v>
      </c>
      <c r="BZ48" s="55">
        <v>0</v>
      </c>
      <c r="CA48" s="55">
        <v>0</v>
      </c>
      <c r="CB48" s="55">
        <v>0</v>
      </c>
      <c r="CC48" s="55">
        <v>0</v>
      </c>
      <c r="CD48" s="55">
        <v>0</v>
      </c>
      <c r="CE48" s="55">
        <v>0</v>
      </c>
      <c r="CF48" s="55">
        <v>0</v>
      </c>
      <c r="CG48" s="55">
        <v>0</v>
      </c>
      <c r="CH48" s="55">
        <v>0</v>
      </c>
      <c r="CI48" s="55">
        <v>0</v>
      </c>
      <c r="CJ48" s="55">
        <v>0</v>
      </c>
      <c r="CK48" s="55">
        <v>0</v>
      </c>
      <c r="CL48" s="55">
        <v>0</v>
      </c>
      <c r="CM48" s="55">
        <v>0</v>
      </c>
      <c r="CN48" s="55">
        <v>0</v>
      </c>
      <c r="CO48" s="55">
        <v>0</v>
      </c>
      <c r="CP48" s="55">
        <v>0</v>
      </c>
      <c r="CQ48" s="55">
        <v>0</v>
      </c>
      <c r="CR48" s="55">
        <v>0</v>
      </c>
      <c r="CS48" s="55">
        <v>0</v>
      </c>
      <c r="CT48" s="55">
        <v>0</v>
      </c>
      <c r="CU48" s="55">
        <v>0</v>
      </c>
      <c r="CV48" s="55">
        <v>0</v>
      </c>
      <c r="CW48" s="55">
        <v>0</v>
      </c>
      <c r="CX48" s="55">
        <v>0</v>
      </c>
      <c r="CY48" s="55">
        <v>0</v>
      </c>
      <c r="CZ48" s="55">
        <v>0</v>
      </c>
      <c r="DA48" s="55">
        <v>0</v>
      </c>
      <c r="DB48" s="55">
        <v>0</v>
      </c>
      <c r="DC48" s="55">
        <v>0</v>
      </c>
      <c r="DD48" s="55">
        <v>0</v>
      </c>
      <c r="DE48" s="55">
        <v>0</v>
      </c>
      <c r="DF48" s="55">
        <v>0</v>
      </c>
      <c r="DG48" s="55">
        <v>0</v>
      </c>
      <c r="DH48" s="55">
        <v>0</v>
      </c>
      <c r="DI48" s="55">
        <v>0</v>
      </c>
      <c r="DJ48" s="55">
        <v>0</v>
      </c>
      <c r="DK48" s="55">
        <v>0</v>
      </c>
      <c r="DL48" s="55">
        <v>0</v>
      </c>
      <c r="DM48" s="55">
        <v>0</v>
      </c>
      <c r="DN48" s="55">
        <v>0</v>
      </c>
      <c r="DO48" s="55">
        <v>0</v>
      </c>
      <c r="DP48" s="55">
        <v>0</v>
      </c>
      <c r="DQ48" s="55">
        <v>2</v>
      </c>
      <c r="DR48" s="55">
        <v>0</v>
      </c>
      <c r="DS48" s="55">
        <v>0</v>
      </c>
      <c r="DT48" s="55">
        <v>0</v>
      </c>
      <c r="DU48" s="55">
        <v>0</v>
      </c>
      <c r="DV48" s="55">
        <v>0</v>
      </c>
      <c r="DW48" s="55">
        <v>0</v>
      </c>
      <c r="DX48" s="55">
        <v>0</v>
      </c>
      <c r="DY48" s="55">
        <v>0</v>
      </c>
      <c r="DZ48" s="55">
        <v>0</v>
      </c>
      <c r="EA48" s="55">
        <v>0</v>
      </c>
      <c r="EB48" s="55">
        <v>0</v>
      </c>
      <c r="EC48" s="55">
        <v>0</v>
      </c>
      <c r="ED48" s="55">
        <v>0</v>
      </c>
      <c r="EE48" s="55">
        <v>0</v>
      </c>
      <c r="EF48" s="55">
        <v>0</v>
      </c>
      <c r="EG48" s="55">
        <v>0</v>
      </c>
      <c r="EH48" s="55">
        <v>0</v>
      </c>
      <c r="EI48" s="55">
        <v>0</v>
      </c>
      <c r="EJ48" s="55">
        <v>0</v>
      </c>
      <c r="EK48" s="55">
        <v>0</v>
      </c>
      <c r="EL48" s="55">
        <v>0</v>
      </c>
      <c r="EM48" s="55">
        <v>0</v>
      </c>
      <c r="EN48" s="55">
        <v>0</v>
      </c>
      <c r="EO48" s="55">
        <v>0</v>
      </c>
      <c r="EP48" s="55">
        <v>0</v>
      </c>
      <c r="EQ48" s="55">
        <v>0</v>
      </c>
      <c r="ER48" s="55">
        <v>0</v>
      </c>
      <c r="ES48" s="55">
        <v>0</v>
      </c>
      <c r="ET48" s="55">
        <v>0</v>
      </c>
      <c r="EU48" s="55">
        <v>0</v>
      </c>
      <c r="EV48" s="55">
        <v>0</v>
      </c>
      <c r="EW48" s="55">
        <v>0</v>
      </c>
      <c r="EX48" s="55">
        <v>0</v>
      </c>
      <c r="EY48" s="55">
        <v>1</v>
      </c>
    </row>
    <row r="49" spans="2:155" x14ac:dyDescent="0.5">
      <c r="B49" s="9" t="s">
        <v>503</v>
      </c>
      <c r="C49" s="55">
        <v>0</v>
      </c>
      <c r="D49" s="55">
        <v>0</v>
      </c>
      <c r="E49" s="55">
        <v>0</v>
      </c>
      <c r="F49" s="55">
        <v>0</v>
      </c>
      <c r="G49" s="55">
        <v>0</v>
      </c>
      <c r="H49" s="55">
        <v>0</v>
      </c>
      <c r="I49" s="55">
        <v>0</v>
      </c>
      <c r="J49" s="55">
        <v>0</v>
      </c>
      <c r="K49" s="55">
        <v>0</v>
      </c>
      <c r="L49" s="55">
        <v>0</v>
      </c>
      <c r="M49" s="55">
        <v>0</v>
      </c>
      <c r="N49" s="55">
        <v>0</v>
      </c>
      <c r="O49" s="55">
        <v>0</v>
      </c>
      <c r="P49" s="55">
        <v>1</v>
      </c>
      <c r="Q49" s="55">
        <v>0</v>
      </c>
      <c r="R49" s="55">
        <v>0</v>
      </c>
      <c r="S49" s="55">
        <v>0</v>
      </c>
      <c r="T49" s="55">
        <v>0</v>
      </c>
      <c r="U49" s="55">
        <v>0</v>
      </c>
      <c r="V49" s="55">
        <v>0</v>
      </c>
      <c r="W49" s="55">
        <v>0</v>
      </c>
      <c r="X49" s="55">
        <v>0</v>
      </c>
      <c r="Y49" s="55">
        <v>0</v>
      </c>
      <c r="Z49" s="55">
        <v>0</v>
      </c>
      <c r="AA49" s="55">
        <v>0</v>
      </c>
      <c r="AB49" s="55">
        <v>0</v>
      </c>
      <c r="AC49" s="55">
        <v>0</v>
      </c>
      <c r="AD49" s="55">
        <v>0</v>
      </c>
      <c r="AE49" s="55">
        <v>0</v>
      </c>
      <c r="AF49" s="55">
        <v>0</v>
      </c>
      <c r="AG49" s="55">
        <v>0</v>
      </c>
      <c r="AH49" s="55">
        <v>0</v>
      </c>
      <c r="AI49" s="55">
        <v>0</v>
      </c>
      <c r="AJ49" s="55">
        <v>0</v>
      </c>
      <c r="AK49" s="55">
        <v>0</v>
      </c>
      <c r="AL49" s="55">
        <v>0</v>
      </c>
      <c r="AM49" s="55">
        <v>0</v>
      </c>
      <c r="AN49" s="55">
        <v>0</v>
      </c>
      <c r="AO49" s="55">
        <v>0</v>
      </c>
      <c r="AP49" s="55">
        <v>0</v>
      </c>
      <c r="AQ49" s="55">
        <v>0</v>
      </c>
      <c r="AR49" s="55">
        <v>0</v>
      </c>
      <c r="AS49" s="55">
        <v>0</v>
      </c>
      <c r="AT49" s="55">
        <v>0</v>
      </c>
      <c r="AU49" s="55">
        <v>0</v>
      </c>
      <c r="AV49" s="55">
        <v>0</v>
      </c>
      <c r="AW49" s="55">
        <v>0</v>
      </c>
      <c r="AX49" s="55">
        <v>0</v>
      </c>
      <c r="AY49" s="55">
        <v>0</v>
      </c>
      <c r="AZ49" s="55">
        <v>0</v>
      </c>
      <c r="BA49" s="55">
        <v>0</v>
      </c>
      <c r="BB49" s="55">
        <v>0</v>
      </c>
      <c r="BC49" s="55">
        <v>0</v>
      </c>
      <c r="BD49" s="55">
        <v>0</v>
      </c>
      <c r="BE49" s="55">
        <v>0</v>
      </c>
      <c r="BF49" s="55">
        <v>0</v>
      </c>
      <c r="BG49" s="55">
        <v>0</v>
      </c>
      <c r="BH49" s="55">
        <v>0</v>
      </c>
      <c r="BI49" s="55">
        <v>0</v>
      </c>
      <c r="BJ49" s="55">
        <v>0</v>
      </c>
      <c r="BK49" s="55">
        <v>0</v>
      </c>
      <c r="BL49" s="55">
        <v>0</v>
      </c>
      <c r="BM49" s="55">
        <v>0</v>
      </c>
      <c r="BN49" s="55">
        <v>0</v>
      </c>
      <c r="BO49" s="55">
        <v>0</v>
      </c>
      <c r="BP49" s="55">
        <v>0</v>
      </c>
      <c r="BQ49" s="55">
        <v>0</v>
      </c>
      <c r="BR49" s="55">
        <v>0</v>
      </c>
      <c r="BS49" s="55">
        <v>0</v>
      </c>
      <c r="BT49" s="55">
        <v>0</v>
      </c>
      <c r="BU49" s="55">
        <v>0</v>
      </c>
      <c r="BV49" s="55">
        <v>0</v>
      </c>
      <c r="BW49" s="55">
        <v>0</v>
      </c>
      <c r="BX49" s="55">
        <v>0</v>
      </c>
      <c r="BY49" s="55">
        <v>0</v>
      </c>
      <c r="BZ49" s="55">
        <v>0</v>
      </c>
      <c r="CA49" s="55">
        <v>0</v>
      </c>
      <c r="CB49" s="55">
        <v>0</v>
      </c>
      <c r="CC49" s="55">
        <v>0</v>
      </c>
      <c r="CD49" s="55">
        <v>0</v>
      </c>
      <c r="CE49" s="55">
        <v>0</v>
      </c>
      <c r="CF49" s="55">
        <v>0</v>
      </c>
      <c r="CG49" s="55">
        <v>0</v>
      </c>
      <c r="CH49" s="55">
        <v>0</v>
      </c>
      <c r="CI49" s="55">
        <v>0</v>
      </c>
      <c r="CJ49" s="55">
        <v>0</v>
      </c>
      <c r="CK49" s="55">
        <v>0</v>
      </c>
      <c r="CL49" s="55">
        <v>0</v>
      </c>
      <c r="CM49" s="55">
        <v>0</v>
      </c>
      <c r="CN49" s="55">
        <v>0</v>
      </c>
      <c r="CO49" s="55">
        <v>0</v>
      </c>
      <c r="CP49" s="55">
        <v>0</v>
      </c>
      <c r="CQ49" s="55">
        <v>0</v>
      </c>
      <c r="CR49" s="55">
        <v>0</v>
      </c>
      <c r="CS49" s="55">
        <v>0</v>
      </c>
      <c r="CT49" s="55">
        <v>0</v>
      </c>
      <c r="CU49" s="55">
        <v>0</v>
      </c>
      <c r="CV49" s="55">
        <v>0</v>
      </c>
      <c r="CW49" s="55">
        <v>0</v>
      </c>
      <c r="CX49" s="55">
        <v>0</v>
      </c>
      <c r="CY49" s="55">
        <v>0</v>
      </c>
      <c r="CZ49" s="55">
        <v>0</v>
      </c>
      <c r="DA49" s="55">
        <v>0</v>
      </c>
      <c r="DB49" s="55">
        <v>0</v>
      </c>
      <c r="DC49" s="55">
        <v>0</v>
      </c>
      <c r="DD49" s="55">
        <v>0</v>
      </c>
      <c r="DE49" s="55">
        <v>0</v>
      </c>
      <c r="DF49" s="55">
        <v>0</v>
      </c>
      <c r="DG49" s="55">
        <v>0</v>
      </c>
      <c r="DH49" s="55">
        <v>0</v>
      </c>
      <c r="DI49" s="55">
        <v>0</v>
      </c>
      <c r="DJ49" s="55">
        <v>0</v>
      </c>
      <c r="DK49" s="55">
        <v>0</v>
      </c>
      <c r="DL49" s="55">
        <v>0</v>
      </c>
      <c r="DM49" s="55">
        <v>0</v>
      </c>
      <c r="DN49" s="55">
        <v>0</v>
      </c>
      <c r="DO49" s="55">
        <v>0</v>
      </c>
      <c r="DP49" s="55">
        <v>0</v>
      </c>
      <c r="DQ49" s="55">
        <v>2</v>
      </c>
      <c r="DR49" s="55">
        <v>0</v>
      </c>
      <c r="DS49" s="55">
        <v>0</v>
      </c>
      <c r="DT49" s="55">
        <v>0</v>
      </c>
      <c r="DU49" s="55">
        <v>0</v>
      </c>
      <c r="DV49" s="55">
        <v>0</v>
      </c>
      <c r="DW49" s="55">
        <v>0</v>
      </c>
      <c r="DX49" s="55">
        <v>0</v>
      </c>
      <c r="DY49" s="55">
        <v>0</v>
      </c>
      <c r="DZ49" s="55">
        <v>0</v>
      </c>
      <c r="EA49" s="55">
        <v>0</v>
      </c>
      <c r="EB49" s="55">
        <v>0</v>
      </c>
      <c r="EC49" s="55">
        <v>0</v>
      </c>
      <c r="ED49" s="55">
        <v>0</v>
      </c>
      <c r="EE49" s="55">
        <v>0</v>
      </c>
      <c r="EF49" s="55">
        <v>0</v>
      </c>
      <c r="EG49" s="55">
        <v>0</v>
      </c>
      <c r="EH49" s="55">
        <v>0</v>
      </c>
      <c r="EI49" s="55">
        <v>0</v>
      </c>
      <c r="EJ49" s="55">
        <v>0</v>
      </c>
      <c r="EK49" s="55">
        <v>0</v>
      </c>
      <c r="EL49" s="55">
        <v>0</v>
      </c>
      <c r="EM49" s="55">
        <v>0</v>
      </c>
      <c r="EN49" s="55">
        <v>0</v>
      </c>
      <c r="EO49" s="55">
        <v>0</v>
      </c>
      <c r="EP49" s="55">
        <v>0</v>
      </c>
      <c r="EQ49" s="55">
        <v>0</v>
      </c>
      <c r="ER49" s="55">
        <v>0</v>
      </c>
      <c r="ES49" s="55">
        <v>0</v>
      </c>
      <c r="ET49" s="55">
        <v>0</v>
      </c>
      <c r="EU49" s="55">
        <v>0</v>
      </c>
      <c r="EV49" s="55">
        <v>0</v>
      </c>
      <c r="EW49" s="55">
        <v>0</v>
      </c>
      <c r="EX49" s="55">
        <v>0</v>
      </c>
      <c r="EY49" s="55">
        <v>1</v>
      </c>
    </row>
    <row r="50" spans="2:155" x14ac:dyDescent="0.5">
      <c r="B50" s="9" t="s">
        <v>505</v>
      </c>
      <c r="C50" s="55">
        <v>0</v>
      </c>
      <c r="D50" s="55">
        <v>0</v>
      </c>
      <c r="E50" s="55">
        <v>0</v>
      </c>
      <c r="F50" s="55">
        <v>0</v>
      </c>
      <c r="G50" s="55">
        <v>0</v>
      </c>
      <c r="H50" s="55">
        <v>0</v>
      </c>
      <c r="I50" s="55">
        <v>0</v>
      </c>
      <c r="J50" s="55">
        <v>0</v>
      </c>
      <c r="K50" s="55">
        <v>0</v>
      </c>
      <c r="L50" s="55">
        <v>0</v>
      </c>
      <c r="M50" s="55">
        <v>0</v>
      </c>
      <c r="N50" s="55">
        <v>0</v>
      </c>
      <c r="O50" s="55">
        <v>0</v>
      </c>
      <c r="P50" s="55">
        <v>1</v>
      </c>
      <c r="Q50" s="55">
        <v>0</v>
      </c>
      <c r="R50" s="55">
        <v>0</v>
      </c>
      <c r="S50" s="55">
        <v>0</v>
      </c>
      <c r="T50" s="55">
        <v>0</v>
      </c>
      <c r="U50" s="55">
        <v>0</v>
      </c>
      <c r="V50" s="55">
        <v>0</v>
      </c>
      <c r="W50" s="55">
        <v>0</v>
      </c>
      <c r="X50" s="55">
        <v>0</v>
      </c>
      <c r="Y50" s="55">
        <v>0</v>
      </c>
      <c r="Z50" s="55">
        <v>0</v>
      </c>
      <c r="AA50" s="55">
        <v>0</v>
      </c>
      <c r="AB50" s="55">
        <v>0</v>
      </c>
      <c r="AC50" s="55">
        <v>0</v>
      </c>
      <c r="AD50" s="55">
        <v>0</v>
      </c>
      <c r="AE50" s="55">
        <v>0</v>
      </c>
      <c r="AF50" s="55">
        <v>0</v>
      </c>
      <c r="AG50" s="55">
        <v>0</v>
      </c>
      <c r="AH50" s="55">
        <v>0</v>
      </c>
      <c r="AI50" s="55">
        <v>0</v>
      </c>
      <c r="AJ50" s="55">
        <v>0</v>
      </c>
      <c r="AK50" s="55">
        <v>0</v>
      </c>
      <c r="AL50" s="55">
        <v>0</v>
      </c>
      <c r="AM50" s="55">
        <v>0</v>
      </c>
      <c r="AN50" s="55">
        <v>0</v>
      </c>
      <c r="AO50" s="55">
        <v>0</v>
      </c>
      <c r="AP50" s="55">
        <v>0</v>
      </c>
      <c r="AQ50" s="55">
        <v>0</v>
      </c>
      <c r="AR50" s="55">
        <v>0</v>
      </c>
      <c r="AS50" s="55">
        <v>0</v>
      </c>
      <c r="AT50" s="55">
        <v>0</v>
      </c>
      <c r="AU50" s="55">
        <v>0</v>
      </c>
      <c r="AV50" s="55">
        <v>0</v>
      </c>
      <c r="AW50" s="55">
        <v>0</v>
      </c>
      <c r="AX50" s="55">
        <v>0</v>
      </c>
      <c r="AY50" s="55">
        <v>0</v>
      </c>
      <c r="AZ50" s="55">
        <v>0</v>
      </c>
      <c r="BA50" s="55">
        <v>0</v>
      </c>
      <c r="BB50" s="55">
        <v>0</v>
      </c>
      <c r="BC50" s="55">
        <v>0</v>
      </c>
      <c r="BD50" s="55">
        <v>0</v>
      </c>
      <c r="BE50" s="55">
        <v>0</v>
      </c>
      <c r="BF50" s="55">
        <v>0</v>
      </c>
      <c r="BG50" s="55">
        <v>0</v>
      </c>
      <c r="BH50" s="55">
        <v>0</v>
      </c>
      <c r="BI50" s="55">
        <v>0</v>
      </c>
      <c r="BJ50" s="55">
        <v>0</v>
      </c>
      <c r="BK50" s="55">
        <v>0</v>
      </c>
      <c r="BL50" s="55">
        <v>0</v>
      </c>
      <c r="BM50" s="55">
        <v>0</v>
      </c>
      <c r="BN50" s="55">
        <v>0</v>
      </c>
      <c r="BO50" s="55">
        <v>0</v>
      </c>
      <c r="BP50" s="55">
        <v>0</v>
      </c>
      <c r="BQ50" s="55">
        <v>0</v>
      </c>
      <c r="BR50" s="55">
        <v>0</v>
      </c>
      <c r="BS50" s="55">
        <v>0</v>
      </c>
      <c r="BT50" s="55">
        <v>0</v>
      </c>
      <c r="BU50" s="55">
        <v>0</v>
      </c>
      <c r="BV50" s="55">
        <v>0</v>
      </c>
      <c r="BW50" s="55">
        <v>0</v>
      </c>
      <c r="BX50" s="55">
        <v>0</v>
      </c>
      <c r="BY50" s="55">
        <v>0</v>
      </c>
      <c r="BZ50" s="55">
        <v>0</v>
      </c>
      <c r="CA50" s="55">
        <v>0</v>
      </c>
      <c r="CB50" s="55">
        <v>0</v>
      </c>
      <c r="CC50" s="55">
        <v>0</v>
      </c>
      <c r="CD50" s="55">
        <v>0</v>
      </c>
      <c r="CE50" s="55">
        <v>0</v>
      </c>
      <c r="CF50" s="55">
        <v>0</v>
      </c>
      <c r="CG50" s="55">
        <v>0</v>
      </c>
      <c r="CH50" s="55">
        <v>0</v>
      </c>
      <c r="CI50" s="55">
        <v>0</v>
      </c>
      <c r="CJ50" s="55">
        <v>0</v>
      </c>
      <c r="CK50" s="55">
        <v>0</v>
      </c>
      <c r="CL50" s="55">
        <v>0</v>
      </c>
      <c r="CM50" s="55">
        <v>0</v>
      </c>
      <c r="CN50" s="55">
        <v>0</v>
      </c>
      <c r="CO50" s="55">
        <v>0</v>
      </c>
      <c r="CP50" s="55">
        <v>0</v>
      </c>
      <c r="CQ50" s="55">
        <v>0</v>
      </c>
      <c r="CR50" s="55">
        <v>0</v>
      </c>
      <c r="CS50" s="55">
        <v>0</v>
      </c>
      <c r="CT50" s="55">
        <v>0</v>
      </c>
      <c r="CU50" s="55">
        <v>0</v>
      </c>
      <c r="CV50" s="55">
        <v>0</v>
      </c>
      <c r="CW50" s="55">
        <v>0</v>
      </c>
      <c r="CX50" s="55">
        <v>0</v>
      </c>
      <c r="CY50" s="55">
        <v>0</v>
      </c>
      <c r="CZ50" s="55">
        <v>0</v>
      </c>
      <c r="DA50" s="55">
        <v>0</v>
      </c>
      <c r="DB50" s="55">
        <v>0</v>
      </c>
      <c r="DC50" s="55">
        <v>0</v>
      </c>
      <c r="DD50" s="55">
        <v>0</v>
      </c>
      <c r="DE50" s="55">
        <v>0</v>
      </c>
      <c r="DF50" s="55">
        <v>0</v>
      </c>
      <c r="DG50" s="55">
        <v>0</v>
      </c>
      <c r="DH50" s="55">
        <v>0</v>
      </c>
      <c r="DI50" s="55">
        <v>0</v>
      </c>
      <c r="DJ50" s="55">
        <v>0</v>
      </c>
      <c r="DK50" s="55">
        <v>0</v>
      </c>
      <c r="DL50" s="55">
        <v>0</v>
      </c>
      <c r="DM50" s="55">
        <v>0</v>
      </c>
      <c r="DN50" s="55">
        <v>0</v>
      </c>
      <c r="DO50" s="55">
        <v>0</v>
      </c>
      <c r="DP50" s="55">
        <v>0</v>
      </c>
      <c r="DQ50" s="55">
        <v>2</v>
      </c>
      <c r="DR50" s="55">
        <v>0</v>
      </c>
      <c r="DS50" s="55">
        <v>0</v>
      </c>
      <c r="DT50" s="55">
        <v>0</v>
      </c>
      <c r="DU50" s="55">
        <v>0</v>
      </c>
      <c r="DV50" s="55">
        <v>0</v>
      </c>
      <c r="DW50" s="55">
        <v>0</v>
      </c>
      <c r="DX50" s="55">
        <v>0</v>
      </c>
      <c r="DY50" s="55">
        <v>0</v>
      </c>
      <c r="DZ50" s="55">
        <v>0</v>
      </c>
      <c r="EA50" s="55">
        <v>0</v>
      </c>
      <c r="EB50" s="55">
        <v>0</v>
      </c>
      <c r="EC50" s="55">
        <v>0</v>
      </c>
      <c r="ED50" s="55">
        <v>0</v>
      </c>
      <c r="EE50" s="55">
        <v>0</v>
      </c>
      <c r="EF50" s="55">
        <v>0</v>
      </c>
      <c r="EG50" s="55">
        <v>0</v>
      </c>
      <c r="EH50" s="55">
        <v>0</v>
      </c>
      <c r="EI50" s="55">
        <v>0</v>
      </c>
      <c r="EJ50" s="55">
        <v>0</v>
      </c>
      <c r="EK50" s="55">
        <v>0</v>
      </c>
      <c r="EL50" s="55">
        <v>0</v>
      </c>
      <c r="EM50" s="55">
        <v>0</v>
      </c>
      <c r="EN50" s="55">
        <v>0</v>
      </c>
      <c r="EO50" s="55">
        <v>0</v>
      </c>
      <c r="EP50" s="55">
        <v>0</v>
      </c>
      <c r="EQ50" s="55">
        <v>0</v>
      </c>
      <c r="ER50" s="55">
        <v>0</v>
      </c>
      <c r="ES50" s="55">
        <v>0</v>
      </c>
      <c r="ET50" s="55">
        <v>0</v>
      </c>
      <c r="EU50" s="55">
        <v>0</v>
      </c>
      <c r="EV50" s="55">
        <v>0</v>
      </c>
      <c r="EW50" s="55">
        <v>0</v>
      </c>
      <c r="EX50" s="55">
        <v>0</v>
      </c>
      <c r="EY50" s="55">
        <v>1</v>
      </c>
    </row>
    <row r="51" spans="2:155" x14ac:dyDescent="0.5">
      <c r="B51" s="9" t="s">
        <v>508</v>
      </c>
      <c r="C51" s="55">
        <v>0</v>
      </c>
      <c r="D51" s="55">
        <v>0</v>
      </c>
      <c r="E51" s="55">
        <v>0</v>
      </c>
      <c r="F51" s="55">
        <v>0</v>
      </c>
      <c r="G51" s="55">
        <v>0</v>
      </c>
      <c r="H51" s="55">
        <v>0</v>
      </c>
      <c r="I51" s="55">
        <v>0</v>
      </c>
      <c r="J51" s="55">
        <v>0</v>
      </c>
      <c r="K51" s="55">
        <v>0</v>
      </c>
      <c r="L51" s="55">
        <v>0</v>
      </c>
      <c r="M51" s="55">
        <v>0</v>
      </c>
      <c r="N51" s="55">
        <v>0</v>
      </c>
      <c r="O51" s="55">
        <v>0</v>
      </c>
      <c r="P51" s="55">
        <v>1</v>
      </c>
      <c r="Q51" s="55">
        <v>0</v>
      </c>
      <c r="R51" s="55">
        <v>0</v>
      </c>
      <c r="S51" s="55">
        <v>0</v>
      </c>
      <c r="T51" s="55">
        <v>0</v>
      </c>
      <c r="U51" s="55">
        <v>0</v>
      </c>
      <c r="V51" s="55">
        <v>0</v>
      </c>
      <c r="W51" s="55">
        <v>0</v>
      </c>
      <c r="X51" s="55">
        <v>0</v>
      </c>
      <c r="Y51" s="55">
        <v>0</v>
      </c>
      <c r="Z51" s="55">
        <v>0</v>
      </c>
      <c r="AA51" s="55">
        <v>0</v>
      </c>
      <c r="AB51" s="55">
        <v>0</v>
      </c>
      <c r="AC51" s="55">
        <v>0</v>
      </c>
      <c r="AD51" s="55">
        <v>0</v>
      </c>
      <c r="AE51" s="55">
        <v>0</v>
      </c>
      <c r="AF51" s="55">
        <v>0</v>
      </c>
      <c r="AG51" s="55">
        <v>0</v>
      </c>
      <c r="AH51" s="55">
        <v>0</v>
      </c>
      <c r="AI51" s="55">
        <v>0</v>
      </c>
      <c r="AJ51" s="55">
        <v>0</v>
      </c>
      <c r="AK51" s="55">
        <v>0</v>
      </c>
      <c r="AL51" s="55">
        <v>0</v>
      </c>
      <c r="AM51" s="55">
        <v>0</v>
      </c>
      <c r="AN51" s="55">
        <v>0</v>
      </c>
      <c r="AO51" s="55">
        <v>0</v>
      </c>
      <c r="AP51" s="55">
        <v>0</v>
      </c>
      <c r="AQ51" s="55">
        <v>0</v>
      </c>
      <c r="AR51" s="55">
        <v>0</v>
      </c>
      <c r="AS51" s="55">
        <v>0</v>
      </c>
      <c r="AT51" s="55">
        <v>0</v>
      </c>
      <c r="AU51" s="55">
        <v>0</v>
      </c>
      <c r="AV51" s="55">
        <v>0</v>
      </c>
      <c r="AW51" s="55">
        <v>0</v>
      </c>
      <c r="AX51" s="55">
        <v>0</v>
      </c>
      <c r="AY51" s="55">
        <v>0</v>
      </c>
      <c r="AZ51" s="55">
        <v>0</v>
      </c>
      <c r="BA51" s="55">
        <v>0</v>
      </c>
      <c r="BB51" s="55">
        <v>0</v>
      </c>
      <c r="BC51" s="55">
        <v>0</v>
      </c>
      <c r="BD51" s="55">
        <v>0</v>
      </c>
      <c r="BE51" s="55">
        <v>0</v>
      </c>
      <c r="BF51" s="55">
        <v>0</v>
      </c>
      <c r="BG51" s="55">
        <v>0</v>
      </c>
      <c r="BH51" s="55">
        <v>0</v>
      </c>
      <c r="BI51" s="55">
        <v>0</v>
      </c>
      <c r="BJ51" s="55">
        <v>0</v>
      </c>
      <c r="BK51" s="55">
        <v>0</v>
      </c>
      <c r="BL51" s="55">
        <v>0</v>
      </c>
      <c r="BM51" s="55">
        <v>0</v>
      </c>
      <c r="BN51" s="55">
        <v>0</v>
      </c>
      <c r="BO51" s="55">
        <v>0</v>
      </c>
      <c r="BP51" s="55">
        <v>0</v>
      </c>
      <c r="BQ51" s="55">
        <v>0</v>
      </c>
      <c r="BR51" s="55">
        <v>0</v>
      </c>
      <c r="BS51" s="55">
        <v>0</v>
      </c>
      <c r="BT51" s="55">
        <v>0</v>
      </c>
      <c r="BU51" s="55">
        <v>0</v>
      </c>
      <c r="BV51" s="55">
        <v>0</v>
      </c>
      <c r="BW51" s="55">
        <v>0</v>
      </c>
      <c r="BX51" s="55">
        <v>0</v>
      </c>
      <c r="BY51" s="55">
        <v>0</v>
      </c>
      <c r="BZ51" s="55">
        <v>0</v>
      </c>
      <c r="CA51" s="55">
        <v>0</v>
      </c>
      <c r="CB51" s="55">
        <v>0</v>
      </c>
      <c r="CC51" s="55">
        <v>0</v>
      </c>
      <c r="CD51" s="55">
        <v>0</v>
      </c>
      <c r="CE51" s="55">
        <v>0</v>
      </c>
      <c r="CF51" s="55">
        <v>0</v>
      </c>
      <c r="CG51" s="55">
        <v>0</v>
      </c>
      <c r="CH51" s="55">
        <v>0</v>
      </c>
      <c r="CI51" s="55">
        <v>0</v>
      </c>
      <c r="CJ51" s="55">
        <v>0</v>
      </c>
      <c r="CK51" s="55">
        <v>0</v>
      </c>
      <c r="CL51" s="55">
        <v>0</v>
      </c>
      <c r="CM51" s="55">
        <v>0</v>
      </c>
      <c r="CN51" s="55">
        <v>0</v>
      </c>
      <c r="CO51" s="55">
        <v>0</v>
      </c>
      <c r="CP51" s="55">
        <v>0</v>
      </c>
      <c r="CQ51" s="55">
        <v>0</v>
      </c>
      <c r="CR51" s="55">
        <v>0</v>
      </c>
      <c r="CS51" s="55">
        <v>0</v>
      </c>
      <c r="CT51" s="55">
        <v>0</v>
      </c>
      <c r="CU51" s="55">
        <v>0</v>
      </c>
      <c r="CV51" s="55">
        <v>0</v>
      </c>
      <c r="CW51" s="55">
        <v>0</v>
      </c>
      <c r="CX51" s="55">
        <v>0</v>
      </c>
      <c r="CY51" s="55">
        <v>0</v>
      </c>
      <c r="CZ51" s="55">
        <v>0</v>
      </c>
      <c r="DA51" s="55">
        <v>0</v>
      </c>
      <c r="DB51" s="55">
        <v>0</v>
      </c>
      <c r="DC51" s="55">
        <v>0</v>
      </c>
      <c r="DD51" s="55">
        <v>0</v>
      </c>
      <c r="DE51" s="55">
        <v>0</v>
      </c>
      <c r="DF51" s="55">
        <v>0</v>
      </c>
      <c r="DG51" s="55">
        <v>0</v>
      </c>
      <c r="DH51" s="55">
        <v>0</v>
      </c>
      <c r="DI51" s="55">
        <v>0</v>
      </c>
      <c r="DJ51" s="55">
        <v>0</v>
      </c>
      <c r="DK51" s="55">
        <v>0</v>
      </c>
      <c r="DL51" s="55">
        <v>0</v>
      </c>
      <c r="DM51" s="55">
        <v>0</v>
      </c>
      <c r="DN51" s="55">
        <v>0</v>
      </c>
      <c r="DO51" s="55">
        <v>0</v>
      </c>
      <c r="DP51" s="55">
        <v>0</v>
      </c>
      <c r="DQ51" s="55">
        <v>2</v>
      </c>
      <c r="DR51" s="55">
        <v>0</v>
      </c>
      <c r="DS51" s="55">
        <v>0</v>
      </c>
      <c r="DT51" s="55">
        <v>0</v>
      </c>
      <c r="DU51" s="55">
        <v>0</v>
      </c>
      <c r="DV51" s="55">
        <v>0</v>
      </c>
      <c r="DW51" s="55">
        <v>0</v>
      </c>
      <c r="DX51" s="55">
        <v>0</v>
      </c>
      <c r="DY51" s="55">
        <v>0</v>
      </c>
      <c r="DZ51" s="55">
        <v>0</v>
      </c>
      <c r="EA51" s="55">
        <v>0</v>
      </c>
      <c r="EB51" s="55">
        <v>0</v>
      </c>
      <c r="EC51" s="55">
        <v>0</v>
      </c>
      <c r="ED51" s="55">
        <v>0</v>
      </c>
      <c r="EE51" s="55">
        <v>0</v>
      </c>
      <c r="EF51" s="55">
        <v>0</v>
      </c>
      <c r="EG51" s="55">
        <v>0</v>
      </c>
      <c r="EH51" s="55">
        <v>0</v>
      </c>
      <c r="EI51" s="55">
        <v>0</v>
      </c>
      <c r="EJ51" s="55">
        <v>0</v>
      </c>
      <c r="EK51" s="55">
        <v>0</v>
      </c>
      <c r="EL51" s="55">
        <v>0</v>
      </c>
      <c r="EM51" s="55">
        <v>0</v>
      </c>
      <c r="EN51" s="55">
        <v>0</v>
      </c>
      <c r="EO51" s="55">
        <v>0</v>
      </c>
      <c r="EP51" s="55">
        <v>0</v>
      </c>
      <c r="EQ51" s="55">
        <v>0</v>
      </c>
      <c r="ER51" s="55">
        <v>0</v>
      </c>
      <c r="ES51" s="55">
        <v>0</v>
      </c>
      <c r="ET51" s="55">
        <v>0</v>
      </c>
      <c r="EU51" s="55">
        <v>0</v>
      </c>
      <c r="EV51" s="55">
        <v>0</v>
      </c>
      <c r="EW51" s="55">
        <v>0</v>
      </c>
      <c r="EX51" s="55">
        <v>0</v>
      </c>
      <c r="EY51" s="55">
        <v>1</v>
      </c>
    </row>
    <row r="52" spans="2:155" x14ac:dyDescent="0.5">
      <c r="B52" s="9" t="s">
        <v>512</v>
      </c>
      <c r="C52" s="55">
        <v>0</v>
      </c>
      <c r="D52" s="55">
        <v>0</v>
      </c>
      <c r="E52" s="55">
        <v>0</v>
      </c>
      <c r="F52" s="55">
        <v>0</v>
      </c>
      <c r="G52" s="55">
        <v>0</v>
      </c>
      <c r="H52" s="55">
        <v>0</v>
      </c>
      <c r="I52" s="55">
        <v>0</v>
      </c>
      <c r="J52" s="55">
        <v>0</v>
      </c>
      <c r="K52" s="55">
        <v>0</v>
      </c>
      <c r="L52" s="55">
        <v>0</v>
      </c>
      <c r="M52" s="55">
        <v>0</v>
      </c>
      <c r="N52" s="55">
        <v>0</v>
      </c>
      <c r="O52" s="55">
        <v>0</v>
      </c>
      <c r="P52" s="55">
        <v>1</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v>0</v>
      </c>
      <c r="AK52" s="55">
        <v>0</v>
      </c>
      <c r="AL52" s="55">
        <v>0</v>
      </c>
      <c r="AM52" s="55">
        <v>0</v>
      </c>
      <c r="AN52" s="55">
        <v>0</v>
      </c>
      <c r="AO52" s="55">
        <v>0</v>
      </c>
      <c r="AP52" s="55">
        <v>0</v>
      </c>
      <c r="AQ52" s="55">
        <v>0</v>
      </c>
      <c r="AR52" s="55">
        <v>0</v>
      </c>
      <c r="AS52" s="55">
        <v>0</v>
      </c>
      <c r="AT52" s="55">
        <v>0</v>
      </c>
      <c r="AU52" s="55">
        <v>0</v>
      </c>
      <c r="AV52" s="55">
        <v>0</v>
      </c>
      <c r="AW52" s="55">
        <v>0</v>
      </c>
      <c r="AX52" s="55">
        <v>0</v>
      </c>
      <c r="AY52" s="55">
        <v>0</v>
      </c>
      <c r="AZ52" s="55">
        <v>0</v>
      </c>
      <c r="BA52" s="55">
        <v>0</v>
      </c>
      <c r="BB52" s="55">
        <v>0</v>
      </c>
      <c r="BC52" s="55">
        <v>0</v>
      </c>
      <c r="BD52" s="55">
        <v>0</v>
      </c>
      <c r="BE52" s="55">
        <v>0</v>
      </c>
      <c r="BF52" s="55">
        <v>0</v>
      </c>
      <c r="BG52" s="55">
        <v>0</v>
      </c>
      <c r="BH52" s="55">
        <v>0</v>
      </c>
      <c r="BI52" s="55">
        <v>0</v>
      </c>
      <c r="BJ52" s="55">
        <v>0</v>
      </c>
      <c r="BK52" s="55">
        <v>0</v>
      </c>
      <c r="BL52" s="55">
        <v>0</v>
      </c>
      <c r="BM52" s="55">
        <v>0</v>
      </c>
      <c r="BN52" s="55">
        <v>0</v>
      </c>
      <c r="BO52" s="55">
        <v>0</v>
      </c>
      <c r="BP52" s="55">
        <v>0</v>
      </c>
      <c r="BQ52" s="55">
        <v>0</v>
      </c>
      <c r="BR52" s="55">
        <v>0</v>
      </c>
      <c r="BS52" s="55">
        <v>0</v>
      </c>
      <c r="BT52" s="55">
        <v>0</v>
      </c>
      <c r="BU52" s="55">
        <v>0</v>
      </c>
      <c r="BV52" s="55">
        <v>0</v>
      </c>
      <c r="BW52" s="55">
        <v>0</v>
      </c>
      <c r="BX52" s="55">
        <v>0</v>
      </c>
      <c r="BY52" s="55">
        <v>0</v>
      </c>
      <c r="BZ52" s="55">
        <v>0</v>
      </c>
      <c r="CA52" s="55">
        <v>0</v>
      </c>
      <c r="CB52" s="55">
        <v>0</v>
      </c>
      <c r="CC52" s="55">
        <v>0</v>
      </c>
      <c r="CD52" s="55">
        <v>0</v>
      </c>
      <c r="CE52" s="55">
        <v>0</v>
      </c>
      <c r="CF52" s="55">
        <v>0</v>
      </c>
      <c r="CG52" s="55">
        <v>0</v>
      </c>
      <c r="CH52" s="55">
        <v>0</v>
      </c>
      <c r="CI52" s="55">
        <v>0</v>
      </c>
      <c r="CJ52" s="55">
        <v>0</v>
      </c>
      <c r="CK52" s="55">
        <v>0</v>
      </c>
      <c r="CL52" s="55">
        <v>0</v>
      </c>
      <c r="CM52" s="55">
        <v>0</v>
      </c>
      <c r="CN52" s="55">
        <v>0</v>
      </c>
      <c r="CO52" s="55">
        <v>0</v>
      </c>
      <c r="CP52" s="55">
        <v>0</v>
      </c>
      <c r="CQ52" s="55">
        <v>0</v>
      </c>
      <c r="CR52" s="55">
        <v>0</v>
      </c>
      <c r="CS52" s="55">
        <v>0</v>
      </c>
      <c r="CT52" s="55">
        <v>0</v>
      </c>
      <c r="CU52" s="55">
        <v>0</v>
      </c>
      <c r="CV52" s="55">
        <v>0</v>
      </c>
      <c r="CW52" s="55">
        <v>0</v>
      </c>
      <c r="CX52" s="55">
        <v>0</v>
      </c>
      <c r="CY52" s="55">
        <v>0</v>
      </c>
      <c r="CZ52" s="55">
        <v>0</v>
      </c>
      <c r="DA52" s="55">
        <v>0</v>
      </c>
      <c r="DB52" s="55">
        <v>0</v>
      </c>
      <c r="DC52" s="55">
        <v>0</v>
      </c>
      <c r="DD52" s="55">
        <v>0</v>
      </c>
      <c r="DE52" s="55">
        <v>0</v>
      </c>
      <c r="DF52" s="55">
        <v>0</v>
      </c>
      <c r="DG52" s="55">
        <v>0</v>
      </c>
      <c r="DH52" s="55">
        <v>0</v>
      </c>
      <c r="DI52" s="55">
        <v>0</v>
      </c>
      <c r="DJ52" s="55">
        <v>0</v>
      </c>
      <c r="DK52" s="55">
        <v>0</v>
      </c>
      <c r="DL52" s="55">
        <v>0</v>
      </c>
      <c r="DM52" s="55">
        <v>0</v>
      </c>
      <c r="DN52" s="55">
        <v>0</v>
      </c>
      <c r="DO52" s="55">
        <v>0</v>
      </c>
      <c r="DP52" s="55">
        <v>0</v>
      </c>
      <c r="DQ52" s="55">
        <v>2</v>
      </c>
      <c r="DR52" s="55">
        <v>0</v>
      </c>
      <c r="DS52" s="55">
        <v>0</v>
      </c>
      <c r="DT52" s="55">
        <v>0</v>
      </c>
      <c r="DU52" s="55">
        <v>0</v>
      </c>
      <c r="DV52" s="55">
        <v>0</v>
      </c>
      <c r="DW52" s="55">
        <v>0</v>
      </c>
      <c r="DX52" s="55">
        <v>0</v>
      </c>
      <c r="DY52" s="55">
        <v>0</v>
      </c>
      <c r="DZ52" s="55">
        <v>0</v>
      </c>
      <c r="EA52" s="55">
        <v>0</v>
      </c>
      <c r="EB52" s="55">
        <v>0</v>
      </c>
      <c r="EC52" s="55">
        <v>0</v>
      </c>
      <c r="ED52" s="55">
        <v>0</v>
      </c>
      <c r="EE52" s="55">
        <v>0</v>
      </c>
      <c r="EF52" s="55">
        <v>0</v>
      </c>
      <c r="EG52" s="55">
        <v>0</v>
      </c>
      <c r="EH52" s="55">
        <v>0</v>
      </c>
      <c r="EI52" s="55">
        <v>0</v>
      </c>
      <c r="EJ52" s="55">
        <v>0</v>
      </c>
      <c r="EK52" s="55">
        <v>0</v>
      </c>
      <c r="EL52" s="55">
        <v>0</v>
      </c>
      <c r="EM52" s="55">
        <v>0</v>
      </c>
      <c r="EN52" s="55">
        <v>0</v>
      </c>
      <c r="EO52" s="55">
        <v>0</v>
      </c>
      <c r="EP52" s="55">
        <v>0</v>
      </c>
      <c r="EQ52" s="55">
        <v>0</v>
      </c>
      <c r="ER52" s="55">
        <v>0</v>
      </c>
      <c r="ES52" s="55">
        <v>0</v>
      </c>
      <c r="ET52" s="55">
        <v>0</v>
      </c>
      <c r="EU52" s="55">
        <v>0</v>
      </c>
      <c r="EV52" s="55">
        <v>0</v>
      </c>
      <c r="EW52" s="55">
        <v>0</v>
      </c>
      <c r="EX52" s="55">
        <v>0</v>
      </c>
      <c r="EY52" s="55">
        <v>1</v>
      </c>
    </row>
    <row r="53" spans="2:155" x14ac:dyDescent="0.5">
      <c r="B53" s="9" t="s">
        <v>514</v>
      </c>
      <c r="C53" s="55">
        <v>0</v>
      </c>
      <c r="D53" s="55">
        <v>0</v>
      </c>
      <c r="E53" s="55">
        <v>0</v>
      </c>
      <c r="F53" s="55">
        <v>0</v>
      </c>
      <c r="G53" s="55">
        <v>0</v>
      </c>
      <c r="H53" s="55">
        <v>0</v>
      </c>
      <c r="I53" s="55">
        <v>0</v>
      </c>
      <c r="J53" s="55">
        <v>0</v>
      </c>
      <c r="K53" s="55">
        <v>0</v>
      </c>
      <c r="L53" s="55">
        <v>0</v>
      </c>
      <c r="M53" s="55">
        <v>0</v>
      </c>
      <c r="N53" s="55">
        <v>0</v>
      </c>
      <c r="O53" s="55">
        <v>0</v>
      </c>
      <c r="P53" s="55">
        <v>1</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v>0</v>
      </c>
      <c r="AK53" s="55">
        <v>0</v>
      </c>
      <c r="AL53" s="55">
        <v>0</v>
      </c>
      <c r="AM53" s="55">
        <v>0</v>
      </c>
      <c r="AN53" s="55">
        <v>0</v>
      </c>
      <c r="AO53" s="55">
        <v>0</v>
      </c>
      <c r="AP53" s="55">
        <v>0</v>
      </c>
      <c r="AQ53" s="55">
        <v>0</v>
      </c>
      <c r="AR53" s="55">
        <v>0</v>
      </c>
      <c r="AS53" s="55">
        <v>0</v>
      </c>
      <c r="AT53" s="55">
        <v>0</v>
      </c>
      <c r="AU53" s="55">
        <v>0</v>
      </c>
      <c r="AV53" s="55">
        <v>0</v>
      </c>
      <c r="AW53" s="55">
        <v>0</v>
      </c>
      <c r="AX53" s="55">
        <v>0</v>
      </c>
      <c r="AY53" s="55">
        <v>0</v>
      </c>
      <c r="AZ53" s="55">
        <v>0</v>
      </c>
      <c r="BA53" s="55">
        <v>0</v>
      </c>
      <c r="BB53" s="55">
        <v>0</v>
      </c>
      <c r="BC53" s="55">
        <v>0</v>
      </c>
      <c r="BD53" s="55">
        <v>0</v>
      </c>
      <c r="BE53" s="55">
        <v>0</v>
      </c>
      <c r="BF53" s="55">
        <v>0</v>
      </c>
      <c r="BG53" s="55">
        <v>0</v>
      </c>
      <c r="BH53" s="55">
        <v>0</v>
      </c>
      <c r="BI53" s="55">
        <v>0</v>
      </c>
      <c r="BJ53" s="55">
        <v>0</v>
      </c>
      <c r="BK53" s="55">
        <v>0</v>
      </c>
      <c r="BL53" s="55">
        <v>0</v>
      </c>
      <c r="BM53" s="55">
        <v>0</v>
      </c>
      <c r="BN53" s="55">
        <v>0</v>
      </c>
      <c r="BO53" s="55">
        <v>0</v>
      </c>
      <c r="BP53" s="55">
        <v>0</v>
      </c>
      <c r="BQ53" s="55">
        <v>0</v>
      </c>
      <c r="BR53" s="55">
        <v>0</v>
      </c>
      <c r="BS53" s="55">
        <v>0</v>
      </c>
      <c r="BT53" s="55">
        <v>0</v>
      </c>
      <c r="BU53" s="55">
        <v>0</v>
      </c>
      <c r="BV53" s="55">
        <v>0</v>
      </c>
      <c r="BW53" s="55">
        <v>0</v>
      </c>
      <c r="BX53" s="55">
        <v>0</v>
      </c>
      <c r="BY53" s="55">
        <v>0</v>
      </c>
      <c r="BZ53" s="55">
        <v>0</v>
      </c>
      <c r="CA53" s="55">
        <v>0</v>
      </c>
      <c r="CB53" s="55">
        <v>0</v>
      </c>
      <c r="CC53" s="55">
        <v>0</v>
      </c>
      <c r="CD53" s="55">
        <v>0</v>
      </c>
      <c r="CE53" s="55">
        <v>0</v>
      </c>
      <c r="CF53" s="55">
        <v>0</v>
      </c>
      <c r="CG53" s="55">
        <v>0</v>
      </c>
      <c r="CH53" s="55">
        <v>0</v>
      </c>
      <c r="CI53" s="55">
        <v>0</v>
      </c>
      <c r="CJ53" s="55">
        <v>0</v>
      </c>
      <c r="CK53" s="55">
        <v>0</v>
      </c>
      <c r="CL53" s="55">
        <v>0</v>
      </c>
      <c r="CM53" s="55">
        <v>0</v>
      </c>
      <c r="CN53" s="55">
        <v>0</v>
      </c>
      <c r="CO53" s="55">
        <v>0</v>
      </c>
      <c r="CP53" s="55">
        <v>0</v>
      </c>
      <c r="CQ53" s="55">
        <v>0</v>
      </c>
      <c r="CR53" s="55">
        <v>0</v>
      </c>
      <c r="CS53" s="55">
        <v>0</v>
      </c>
      <c r="CT53" s="55">
        <v>0</v>
      </c>
      <c r="CU53" s="55">
        <v>0</v>
      </c>
      <c r="CV53" s="55">
        <v>0</v>
      </c>
      <c r="CW53" s="55">
        <v>0</v>
      </c>
      <c r="CX53" s="55">
        <v>0</v>
      </c>
      <c r="CY53" s="55">
        <v>0</v>
      </c>
      <c r="CZ53" s="55">
        <v>0</v>
      </c>
      <c r="DA53" s="55">
        <v>0</v>
      </c>
      <c r="DB53" s="55">
        <v>0</v>
      </c>
      <c r="DC53" s="55">
        <v>0</v>
      </c>
      <c r="DD53" s="55">
        <v>0</v>
      </c>
      <c r="DE53" s="55">
        <v>0</v>
      </c>
      <c r="DF53" s="55">
        <v>0</v>
      </c>
      <c r="DG53" s="55">
        <v>0</v>
      </c>
      <c r="DH53" s="55">
        <v>0</v>
      </c>
      <c r="DI53" s="55">
        <v>0</v>
      </c>
      <c r="DJ53" s="55">
        <v>0</v>
      </c>
      <c r="DK53" s="55">
        <v>0</v>
      </c>
      <c r="DL53" s="55">
        <v>0</v>
      </c>
      <c r="DM53" s="55">
        <v>0</v>
      </c>
      <c r="DN53" s="55">
        <v>0</v>
      </c>
      <c r="DO53" s="55">
        <v>0</v>
      </c>
      <c r="DP53" s="55">
        <v>0</v>
      </c>
      <c r="DQ53" s="55">
        <v>2</v>
      </c>
      <c r="DR53" s="55">
        <v>0</v>
      </c>
      <c r="DS53" s="55">
        <v>0</v>
      </c>
      <c r="DT53" s="55">
        <v>0</v>
      </c>
      <c r="DU53" s="55">
        <v>0</v>
      </c>
      <c r="DV53" s="55">
        <v>0</v>
      </c>
      <c r="DW53" s="55">
        <v>0</v>
      </c>
      <c r="DX53" s="55">
        <v>0</v>
      </c>
      <c r="DY53" s="55">
        <v>0</v>
      </c>
      <c r="DZ53" s="55">
        <v>0</v>
      </c>
      <c r="EA53" s="55">
        <v>0</v>
      </c>
      <c r="EB53" s="55">
        <v>0</v>
      </c>
      <c r="EC53" s="55">
        <v>0</v>
      </c>
      <c r="ED53" s="55">
        <v>0</v>
      </c>
      <c r="EE53" s="55">
        <v>0</v>
      </c>
      <c r="EF53" s="55">
        <v>0</v>
      </c>
      <c r="EG53" s="55">
        <v>0</v>
      </c>
      <c r="EH53" s="55">
        <v>0</v>
      </c>
      <c r="EI53" s="55">
        <v>0</v>
      </c>
      <c r="EJ53" s="55">
        <v>0</v>
      </c>
      <c r="EK53" s="55">
        <v>0</v>
      </c>
      <c r="EL53" s="55">
        <v>0</v>
      </c>
      <c r="EM53" s="55">
        <v>0</v>
      </c>
      <c r="EN53" s="55">
        <v>0</v>
      </c>
      <c r="EO53" s="55">
        <v>0</v>
      </c>
      <c r="EP53" s="55">
        <v>0</v>
      </c>
      <c r="EQ53" s="55">
        <v>0</v>
      </c>
      <c r="ER53" s="55">
        <v>0</v>
      </c>
      <c r="ES53" s="55">
        <v>0</v>
      </c>
      <c r="ET53" s="55">
        <v>0</v>
      </c>
      <c r="EU53" s="55">
        <v>0</v>
      </c>
      <c r="EV53" s="55">
        <v>0</v>
      </c>
      <c r="EW53" s="55">
        <v>0</v>
      </c>
      <c r="EX53" s="55">
        <v>0</v>
      </c>
      <c r="EY53" s="55">
        <v>1</v>
      </c>
    </row>
    <row r="54" spans="2:155" x14ac:dyDescent="0.5">
      <c r="B54" s="9" t="s">
        <v>517</v>
      </c>
      <c r="C54" s="55">
        <v>0</v>
      </c>
      <c r="D54" s="55">
        <v>0</v>
      </c>
      <c r="E54" s="55">
        <v>0</v>
      </c>
      <c r="F54" s="55">
        <v>0</v>
      </c>
      <c r="G54" s="55">
        <v>0</v>
      </c>
      <c r="H54" s="55">
        <v>0</v>
      </c>
      <c r="I54" s="55">
        <v>0</v>
      </c>
      <c r="J54" s="55">
        <v>0</v>
      </c>
      <c r="K54" s="55">
        <v>0</v>
      </c>
      <c r="L54" s="55">
        <v>0</v>
      </c>
      <c r="M54" s="55">
        <v>0</v>
      </c>
      <c r="N54" s="55">
        <v>0</v>
      </c>
      <c r="O54" s="55">
        <v>0</v>
      </c>
      <c r="P54" s="55">
        <v>1</v>
      </c>
      <c r="Q54" s="55">
        <v>0</v>
      </c>
      <c r="R54" s="55">
        <v>0</v>
      </c>
      <c r="S54" s="55">
        <v>0</v>
      </c>
      <c r="T54" s="55">
        <v>0</v>
      </c>
      <c r="U54" s="55">
        <v>0</v>
      </c>
      <c r="V54" s="55">
        <v>0</v>
      </c>
      <c r="W54" s="55">
        <v>0</v>
      </c>
      <c r="X54" s="55">
        <v>0</v>
      </c>
      <c r="Y54" s="55">
        <v>0</v>
      </c>
      <c r="Z54" s="55">
        <v>0</v>
      </c>
      <c r="AA54" s="55">
        <v>0</v>
      </c>
      <c r="AB54" s="55">
        <v>0</v>
      </c>
      <c r="AC54" s="55">
        <v>0</v>
      </c>
      <c r="AD54" s="55">
        <v>0</v>
      </c>
      <c r="AE54" s="55">
        <v>0</v>
      </c>
      <c r="AF54" s="55">
        <v>0</v>
      </c>
      <c r="AG54" s="55">
        <v>0</v>
      </c>
      <c r="AH54" s="55">
        <v>0</v>
      </c>
      <c r="AI54" s="55">
        <v>0</v>
      </c>
      <c r="AJ54" s="55">
        <v>0</v>
      </c>
      <c r="AK54" s="55">
        <v>0</v>
      </c>
      <c r="AL54" s="55">
        <v>0</v>
      </c>
      <c r="AM54" s="55">
        <v>0</v>
      </c>
      <c r="AN54" s="55">
        <v>0</v>
      </c>
      <c r="AO54" s="55">
        <v>0</v>
      </c>
      <c r="AP54" s="55">
        <v>0</v>
      </c>
      <c r="AQ54" s="55">
        <v>0</v>
      </c>
      <c r="AR54" s="55">
        <v>0</v>
      </c>
      <c r="AS54" s="55">
        <v>0</v>
      </c>
      <c r="AT54" s="55">
        <v>0</v>
      </c>
      <c r="AU54" s="55">
        <v>0</v>
      </c>
      <c r="AV54" s="55">
        <v>0</v>
      </c>
      <c r="AW54" s="55">
        <v>0</v>
      </c>
      <c r="AX54" s="55">
        <v>0</v>
      </c>
      <c r="AY54" s="55">
        <v>0</v>
      </c>
      <c r="AZ54" s="55">
        <v>0</v>
      </c>
      <c r="BA54" s="55">
        <v>0</v>
      </c>
      <c r="BB54" s="55">
        <v>0</v>
      </c>
      <c r="BC54" s="55">
        <v>0</v>
      </c>
      <c r="BD54" s="55">
        <v>0</v>
      </c>
      <c r="BE54" s="55">
        <v>0</v>
      </c>
      <c r="BF54" s="55">
        <v>0</v>
      </c>
      <c r="BG54" s="55">
        <v>0</v>
      </c>
      <c r="BH54" s="55">
        <v>0</v>
      </c>
      <c r="BI54" s="55">
        <v>0</v>
      </c>
      <c r="BJ54" s="55">
        <v>0</v>
      </c>
      <c r="BK54" s="55">
        <v>0</v>
      </c>
      <c r="BL54" s="55">
        <v>0</v>
      </c>
      <c r="BM54" s="55">
        <v>0</v>
      </c>
      <c r="BN54" s="55">
        <v>0</v>
      </c>
      <c r="BO54" s="55">
        <v>0</v>
      </c>
      <c r="BP54" s="55">
        <v>0</v>
      </c>
      <c r="BQ54" s="55">
        <v>0</v>
      </c>
      <c r="BR54" s="55">
        <v>0</v>
      </c>
      <c r="BS54" s="55">
        <v>0</v>
      </c>
      <c r="BT54" s="55">
        <v>0</v>
      </c>
      <c r="BU54" s="55">
        <v>0</v>
      </c>
      <c r="BV54" s="55">
        <v>0</v>
      </c>
      <c r="BW54" s="55">
        <v>0</v>
      </c>
      <c r="BX54" s="55">
        <v>0</v>
      </c>
      <c r="BY54" s="55">
        <v>0</v>
      </c>
      <c r="BZ54" s="55">
        <v>0</v>
      </c>
      <c r="CA54" s="55">
        <v>0</v>
      </c>
      <c r="CB54" s="55">
        <v>0</v>
      </c>
      <c r="CC54" s="55">
        <v>0</v>
      </c>
      <c r="CD54" s="55">
        <v>0</v>
      </c>
      <c r="CE54" s="55">
        <v>0</v>
      </c>
      <c r="CF54" s="55">
        <v>0</v>
      </c>
      <c r="CG54" s="55">
        <v>0</v>
      </c>
      <c r="CH54" s="55">
        <v>0</v>
      </c>
      <c r="CI54" s="55">
        <v>0</v>
      </c>
      <c r="CJ54" s="55">
        <v>0</v>
      </c>
      <c r="CK54" s="55">
        <v>0</v>
      </c>
      <c r="CL54" s="55">
        <v>0</v>
      </c>
      <c r="CM54" s="55">
        <v>0</v>
      </c>
      <c r="CN54" s="55">
        <v>0</v>
      </c>
      <c r="CO54" s="55">
        <v>0</v>
      </c>
      <c r="CP54" s="55">
        <v>0</v>
      </c>
      <c r="CQ54" s="55">
        <v>0</v>
      </c>
      <c r="CR54" s="55">
        <v>0</v>
      </c>
      <c r="CS54" s="55">
        <v>0</v>
      </c>
      <c r="CT54" s="55">
        <v>0</v>
      </c>
      <c r="CU54" s="55">
        <v>0</v>
      </c>
      <c r="CV54" s="55">
        <v>0</v>
      </c>
      <c r="CW54" s="55">
        <v>0</v>
      </c>
      <c r="CX54" s="55">
        <v>0</v>
      </c>
      <c r="CY54" s="55">
        <v>0</v>
      </c>
      <c r="CZ54" s="55">
        <v>0</v>
      </c>
      <c r="DA54" s="55">
        <v>0</v>
      </c>
      <c r="DB54" s="55">
        <v>0</v>
      </c>
      <c r="DC54" s="55">
        <v>0</v>
      </c>
      <c r="DD54" s="55">
        <v>0</v>
      </c>
      <c r="DE54" s="55">
        <v>0</v>
      </c>
      <c r="DF54" s="55">
        <v>0</v>
      </c>
      <c r="DG54" s="55">
        <v>0</v>
      </c>
      <c r="DH54" s="55">
        <v>0</v>
      </c>
      <c r="DI54" s="55">
        <v>0</v>
      </c>
      <c r="DJ54" s="55">
        <v>0</v>
      </c>
      <c r="DK54" s="55">
        <v>0</v>
      </c>
      <c r="DL54" s="55">
        <v>0</v>
      </c>
      <c r="DM54" s="55">
        <v>0</v>
      </c>
      <c r="DN54" s="55">
        <v>0</v>
      </c>
      <c r="DO54" s="55">
        <v>0</v>
      </c>
      <c r="DP54" s="55">
        <v>0</v>
      </c>
      <c r="DQ54" s="55">
        <v>2</v>
      </c>
      <c r="DR54" s="55">
        <v>0</v>
      </c>
      <c r="DS54" s="55">
        <v>0</v>
      </c>
      <c r="DT54" s="55">
        <v>0</v>
      </c>
      <c r="DU54" s="55">
        <v>0</v>
      </c>
      <c r="DV54" s="55">
        <v>0</v>
      </c>
      <c r="DW54" s="55">
        <v>0</v>
      </c>
      <c r="DX54" s="55">
        <v>0</v>
      </c>
      <c r="DY54" s="55">
        <v>0</v>
      </c>
      <c r="DZ54" s="55">
        <v>0</v>
      </c>
      <c r="EA54" s="55">
        <v>0</v>
      </c>
      <c r="EB54" s="55">
        <v>0</v>
      </c>
      <c r="EC54" s="55">
        <v>0</v>
      </c>
      <c r="ED54" s="55">
        <v>0</v>
      </c>
      <c r="EE54" s="55">
        <v>0</v>
      </c>
      <c r="EF54" s="55">
        <v>0</v>
      </c>
      <c r="EG54" s="55">
        <v>0</v>
      </c>
      <c r="EH54" s="55">
        <v>0</v>
      </c>
      <c r="EI54" s="55">
        <v>0</v>
      </c>
      <c r="EJ54" s="55">
        <v>0</v>
      </c>
      <c r="EK54" s="55">
        <v>0</v>
      </c>
      <c r="EL54" s="55">
        <v>0</v>
      </c>
      <c r="EM54" s="55">
        <v>0</v>
      </c>
      <c r="EN54" s="55">
        <v>0</v>
      </c>
      <c r="EO54" s="55">
        <v>0</v>
      </c>
      <c r="EP54" s="55">
        <v>0</v>
      </c>
      <c r="EQ54" s="55">
        <v>0</v>
      </c>
      <c r="ER54" s="55">
        <v>0</v>
      </c>
      <c r="ES54" s="55">
        <v>0</v>
      </c>
      <c r="ET54" s="55">
        <v>0</v>
      </c>
      <c r="EU54" s="55">
        <v>0</v>
      </c>
      <c r="EV54" s="55">
        <v>0</v>
      </c>
      <c r="EW54" s="55">
        <v>0</v>
      </c>
      <c r="EX54" s="55">
        <v>0</v>
      </c>
      <c r="EY54" s="55">
        <v>1</v>
      </c>
    </row>
    <row r="55" spans="2:155" x14ac:dyDescent="0.5">
      <c r="B55" s="9" t="s">
        <v>521</v>
      </c>
      <c r="C55" s="55">
        <v>0</v>
      </c>
      <c r="D55" s="55">
        <v>0</v>
      </c>
      <c r="E55" s="55">
        <v>0</v>
      </c>
      <c r="F55" s="55">
        <v>0</v>
      </c>
      <c r="G55" s="55">
        <v>0</v>
      </c>
      <c r="H55" s="55">
        <v>0</v>
      </c>
      <c r="I55" s="55">
        <v>0</v>
      </c>
      <c r="J55" s="55">
        <v>0</v>
      </c>
      <c r="K55" s="55">
        <v>0</v>
      </c>
      <c r="L55" s="55">
        <v>0</v>
      </c>
      <c r="M55" s="55">
        <v>0</v>
      </c>
      <c r="N55" s="55">
        <v>0</v>
      </c>
      <c r="O55" s="55">
        <v>0</v>
      </c>
      <c r="P55" s="55">
        <v>1</v>
      </c>
      <c r="Q55" s="55">
        <v>0</v>
      </c>
      <c r="R55" s="55">
        <v>0</v>
      </c>
      <c r="S55" s="55">
        <v>0</v>
      </c>
      <c r="T55" s="55">
        <v>0</v>
      </c>
      <c r="U55" s="55">
        <v>0</v>
      </c>
      <c r="V55" s="55">
        <v>0</v>
      </c>
      <c r="W55" s="55">
        <v>0</v>
      </c>
      <c r="X55" s="55">
        <v>0</v>
      </c>
      <c r="Y55" s="55">
        <v>0</v>
      </c>
      <c r="Z55" s="55">
        <v>0</v>
      </c>
      <c r="AA55" s="55">
        <v>0</v>
      </c>
      <c r="AB55" s="55">
        <v>0</v>
      </c>
      <c r="AC55" s="55">
        <v>0</v>
      </c>
      <c r="AD55" s="55">
        <v>0</v>
      </c>
      <c r="AE55" s="55">
        <v>0</v>
      </c>
      <c r="AF55" s="55">
        <v>0</v>
      </c>
      <c r="AG55" s="55">
        <v>0</v>
      </c>
      <c r="AH55" s="55">
        <v>0</v>
      </c>
      <c r="AI55" s="55">
        <v>0</v>
      </c>
      <c r="AJ55" s="55">
        <v>0</v>
      </c>
      <c r="AK55" s="55">
        <v>0</v>
      </c>
      <c r="AL55" s="55">
        <v>0</v>
      </c>
      <c r="AM55" s="55">
        <v>0</v>
      </c>
      <c r="AN55" s="55">
        <v>0</v>
      </c>
      <c r="AO55" s="55">
        <v>0</v>
      </c>
      <c r="AP55" s="55">
        <v>0</v>
      </c>
      <c r="AQ55" s="55">
        <v>0</v>
      </c>
      <c r="AR55" s="55">
        <v>0</v>
      </c>
      <c r="AS55" s="55">
        <v>0</v>
      </c>
      <c r="AT55" s="55">
        <v>0</v>
      </c>
      <c r="AU55" s="55">
        <v>0</v>
      </c>
      <c r="AV55" s="55">
        <v>0</v>
      </c>
      <c r="AW55" s="55">
        <v>0</v>
      </c>
      <c r="AX55" s="55">
        <v>0</v>
      </c>
      <c r="AY55" s="55">
        <v>0</v>
      </c>
      <c r="AZ55" s="55">
        <v>0</v>
      </c>
      <c r="BA55" s="55">
        <v>0</v>
      </c>
      <c r="BB55" s="55">
        <v>0</v>
      </c>
      <c r="BC55" s="55">
        <v>0</v>
      </c>
      <c r="BD55" s="55">
        <v>0</v>
      </c>
      <c r="BE55" s="55">
        <v>0</v>
      </c>
      <c r="BF55" s="55">
        <v>0</v>
      </c>
      <c r="BG55" s="55">
        <v>0</v>
      </c>
      <c r="BH55" s="55">
        <v>0</v>
      </c>
      <c r="BI55" s="55">
        <v>0</v>
      </c>
      <c r="BJ55" s="55">
        <v>0</v>
      </c>
      <c r="BK55" s="55">
        <v>0</v>
      </c>
      <c r="BL55" s="55">
        <v>0</v>
      </c>
      <c r="BM55" s="55">
        <v>0</v>
      </c>
      <c r="BN55" s="55">
        <v>0</v>
      </c>
      <c r="BO55" s="55">
        <v>0</v>
      </c>
      <c r="BP55" s="55">
        <v>0</v>
      </c>
      <c r="BQ55" s="55">
        <v>0</v>
      </c>
      <c r="BR55" s="55">
        <v>0</v>
      </c>
      <c r="BS55" s="55">
        <v>0</v>
      </c>
      <c r="BT55" s="55">
        <v>0</v>
      </c>
      <c r="BU55" s="55">
        <v>0</v>
      </c>
      <c r="BV55" s="55">
        <v>0</v>
      </c>
      <c r="BW55" s="55">
        <v>0</v>
      </c>
      <c r="BX55" s="55">
        <v>0</v>
      </c>
      <c r="BY55" s="55">
        <v>0</v>
      </c>
      <c r="BZ55" s="55">
        <v>0</v>
      </c>
      <c r="CA55" s="55">
        <v>0</v>
      </c>
      <c r="CB55" s="55">
        <v>0</v>
      </c>
      <c r="CC55" s="55">
        <v>0</v>
      </c>
      <c r="CD55" s="55">
        <v>0</v>
      </c>
      <c r="CE55" s="55">
        <v>0</v>
      </c>
      <c r="CF55" s="55">
        <v>0</v>
      </c>
      <c r="CG55" s="55">
        <v>0</v>
      </c>
      <c r="CH55" s="55">
        <v>0</v>
      </c>
      <c r="CI55" s="55">
        <v>0</v>
      </c>
      <c r="CJ55" s="55">
        <v>0</v>
      </c>
      <c r="CK55" s="55">
        <v>0</v>
      </c>
      <c r="CL55" s="55">
        <v>0</v>
      </c>
      <c r="CM55" s="55">
        <v>0</v>
      </c>
      <c r="CN55" s="55">
        <v>0</v>
      </c>
      <c r="CO55" s="55">
        <v>0</v>
      </c>
      <c r="CP55" s="55">
        <v>0</v>
      </c>
      <c r="CQ55" s="55">
        <v>0</v>
      </c>
      <c r="CR55" s="55">
        <v>0</v>
      </c>
      <c r="CS55" s="55">
        <v>0</v>
      </c>
      <c r="CT55" s="55">
        <v>0</v>
      </c>
      <c r="CU55" s="55">
        <v>0</v>
      </c>
      <c r="CV55" s="55">
        <v>0</v>
      </c>
      <c r="CW55" s="55">
        <v>0</v>
      </c>
      <c r="CX55" s="55">
        <v>0</v>
      </c>
      <c r="CY55" s="55">
        <v>0</v>
      </c>
      <c r="CZ55" s="55">
        <v>0</v>
      </c>
      <c r="DA55" s="55">
        <v>0</v>
      </c>
      <c r="DB55" s="55">
        <v>0</v>
      </c>
      <c r="DC55" s="55">
        <v>0</v>
      </c>
      <c r="DD55" s="55">
        <v>0</v>
      </c>
      <c r="DE55" s="55">
        <v>0</v>
      </c>
      <c r="DF55" s="55">
        <v>0</v>
      </c>
      <c r="DG55" s="55">
        <v>0</v>
      </c>
      <c r="DH55" s="55">
        <v>0</v>
      </c>
      <c r="DI55" s="55">
        <v>0</v>
      </c>
      <c r="DJ55" s="55">
        <v>0</v>
      </c>
      <c r="DK55" s="55">
        <v>0</v>
      </c>
      <c r="DL55" s="55">
        <v>0</v>
      </c>
      <c r="DM55" s="55">
        <v>0</v>
      </c>
      <c r="DN55" s="55">
        <v>0</v>
      </c>
      <c r="DO55" s="55">
        <v>0</v>
      </c>
      <c r="DP55" s="55">
        <v>0</v>
      </c>
      <c r="DQ55" s="55">
        <v>2</v>
      </c>
      <c r="DR55" s="55">
        <v>0</v>
      </c>
      <c r="DS55" s="55">
        <v>0</v>
      </c>
      <c r="DT55" s="55">
        <v>0</v>
      </c>
      <c r="DU55" s="55">
        <v>0</v>
      </c>
      <c r="DV55" s="55">
        <v>0</v>
      </c>
      <c r="DW55" s="55">
        <v>0</v>
      </c>
      <c r="DX55" s="55">
        <v>0</v>
      </c>
      <c r="DY55" s="55">
        <v>0</v>
      </c>
      <c r="DZ55" s="55">
        <v>0</v>
      </c>
      <c r="EA55" s="55">
        <v>0</v>
      </c>
      <c r="EB55" s="55">
        <v>0</v>
      </c>
      <c r="EC55" s="55">
        <v>0</v>
      </c>
      <c r="ED55" s="55">
        <v>0</v>
      </c>
      <c r="EE55" s="55">
        <v>0</v>
      </c>
      <c r="EF55" s="55">
        <v>0</v>
      </c>
      <c r="EG55" s="55">
        <v>0</v>
      </c>
      <c r="EH55" s="55">
        <v>0</v>
      </c>
      <c r="EI55" s="55">
        <v>0</v>
      </c>
      <c r="EJ55" s="55">
        <v>0</v>
      </c>
      <c r="EK55" s="55">
        <v>0</v>
      </c>
      <c r="EL55" s="55">
        <v>0</v>
      </c>
      <c r="EM55" s="55">
        <v>0</v>
      </c>
      <c r="EN55" s="55">
        <v>0</v>
      </c>
      <c r="EO55" s="55">
        <v>0</v>
      </c>
      <c r="EP55" s="55">
        <v>0</v>
      </c>
      <c r="EQ55" s="55">
        <v>0</v>
      </c>
      <c r="ER55" s="55">
        <v>0</v>
      </c>
      <c r="ES55" s="55">
        <v>0</v>
      </c>
      <c r="ET55" s="55">
        <v>0</v>
      </c>
      <c r="EU55" s="55">
        <v>0</v>
      </c>
      <c r="EV55" s="55">
        <v>0</v>
      </c>
      <c r="EW55" s="55">
        <v>0</v>
      </c>
      <c r="EX55" s="55">
        <v>0</v>
      </c>
      <c r="EY55" s="55">
        <v>1</v>
      </c>
    </row>
    <row r="56" spans="2:155" x14ac:dyDescent="0.5">
      <c r="B56" s="9" t="s">
        <v>524</v>
      </c>
      <c r="C56" s="55">
        <v>0</v>
      </c>
      <c r="D56" s="55">
        <v>0</v>
      </c>
      <c r="E56" s="55">
        <v>0</v>
      </c>
      <c r="F56" s="55">
        <v>0</v>
      </c>
      <c r="G56" s="55">
        <v>0</v>
      </c>
      <c r="H56" s="55">
        <v>0</v>
      </c>
      <c r="I56" s="55">
        <v>0</v>
      </c>
      <c r="J56" s="55">
        <v>0</v>
      </c>
      <c r="K56" s="55">
        <v>0</v>
      </c>
      <c r="L56" s="55">
        <v>0</v>
      </c>
      <c r="M56" s="55">
        <v>0</v>
      </c>
      <c r="N56" s="55">
        <v>0</v>
      </c>
      <c r="O56" s="55">
        <v>0</v>
      </c>
      <c r="P56" s="55">
        <v>1</v>
      </c>
      <c r="Q56" s="55">
        <v>0</v>
      </c>
      <c r="R56" s="55">
        <v>0</v>
      </c>
      <c r="S56" s="55">
        <v>0</v>
      </c>
      <c r="T56" s="55">
        <v>0</v>
      </c>
      <c r="U56" s="55">
        <v>0</v>
      </c>
      <c r="V56" s="55">
        <v>0</v>
      </c>
      <c r="W56" s="55">
        <v>0</v>
      </c>
      <c r="X56" s="55">
        <v>0</v>
      </c>
      <c r="Y56" s="55">
        <v>0</v>
      </c>
      <c r="Z56" s="55">
        <v>0</v>
      </c>
      <c r="AA56" s="55">
        <v>0</v>
      </c>
      <c r="AB56" s="55">
        <v>0</v>
      </c>
      <c r="AC56" s="55">
        <v>0</v>
      </c>
      <c r="AD56" s="55">
        <v>0</v>
      </c>
      <c r="AE56" s="55">
        <v>0</v>
      </c>
      <c r="AF56" s="55">
        <v>0</v>
      </c>
      <c r="AG56" s="55">
        <v>0</v>
      </c>
      <c r="AH56" s="55">
        <v>0</v>
      </c>
      <c r="AI56" s="55">
        <v>0</v>
      </c>
      <c r="AJ56" s="55">
        <v>0</v>
      </c>
      <c r="AK56" s="55">
        <v>0</v>
      </c>
      <c r="AL56" s="55">
        <v>0</v>
      </c>
      <c r="AM56" s="55">
        <v>0</v>
      </c>
      <c r="AN56" s="55">
        <v>0</v>
      </c>
      <c r="AO56" s="55">
        <v>0</v>
      </c>
      <c r="AP56" s="55">
        <v>0</v>
      </c>
      <c r="AQ56" s="55">
        <v>0</v>
      </c>
      <c r="AR56" s="55">
        <v>0</v>
      </c>
      <c r="AS56" s="55">
        <v>0</v>
      </c>
      <c r="AT56" s="55">
        <v>0</v>
      </c>
      <c r="AU56" s="55">
        <v>0</v>
      </c>
      <c r="AV56" s="55">
        <v>0</v>
      </c>
      <c r="AW56" s="55">
        <v>0</v>
      </c>
      <c r="AX56" s="55">
        <v>0</v>
      </c>
      <c r="AY56" s="55">
        <v>0</v>
      </c>
      <c r="AZ56" s="55">
        <v>0</v>
      </c>
      <c r="BA56" s="55">
        <v>0</v>
      </c>
      <c r="BB56" s="55">
        <v>0</v>
      </c>
      <c r="BC56" s="55">
        <v>0</v>
      </c>
      <c r="BD56" s="55">
        <v>0</v>
      </c>
      <c r="BE56" s="55">
        <v>0</v>
      </c>
      <c r="BF56" s="55">
        <v>0</v>
      </c>
      <c r="BG56" s="55">
        <v>0</v>
      </c>
      <c r="BH56" s="55">
        <v>0</v>
      </c>
      <c r="BI56" s="55">
        <v>0</v>
      </c>
      <c r="BJ56" s="55">
        <v>0</v>
      </c>
      <c r="BK56" s="55">
        <v>0</v>
      </c>
      <c r="BL56" s="55">
        <v>0</v>
      </c>
      <c r="BM56" s="55">
        <v>0</v>
      </c>
      <c r="BN56" s="55">
        <v>0</v>
      </c>
      <c r="BO56" s="55">
        <v>0</v>
      </c>
      <c r="BP56" s="55">
        <v>0</v>
      </c>
      <c r="BQ56" s="55">
        <v>0</v>
      </c>
      <c r="BR56" s="55">
        <v>0</v>
      </c>
      <c r="BS56" s="55">
        <v>0</v>
      </c>
      <c r="BT56" s="55">
        <v>0</v>
      </c>
      <c r="BU56" s="55">
        <v>0</v>
      </c>
      <c r="BV56" s="55">
        <v>0</v>
      </c>
      <c r="BW56" s="55">
        <v>0</v>
      </c>
      <c r="BX56" s="55">
        <v>0</v>
      </c>
      <c r="BY56" s="55">
        <v>0</v>
      </c>
      <c r="BZ56" s="55">
        <v>0</v>
      </c>
      <c r="CA56" s="55">
        <v>0</v>
      </c>
      <c r="CB56" s="55">
        <v>0</v>
      </c>
      <c r="CC56" s="55">
        <v>0</v>
      </c>
      <c r="CD56" s="55">
        <v>0</v>
      </c>
      <c r="CE56" s="55">
        <v>0</v>
      </c>
      <c r="CF56" s="55">
        <v>0</v>
      </c>
      <c r="CG56" s="55">
        <v>0</v>
      </c>
      <c r="CH56" s="55">
        <v>0</v>
      </c>
      <c r="CI56" s="55">
        <v>0</v>
      </c>
      <c r="CJ56" s="55">
        <v>0</v>
      </c>
      <c r="CK56" s="55">
        <v>0</v>
      </c>
      <c r="CL56" s="55">
        <v>0</v>
      </c>
      <c r="CM56" s="55">
        <v>0</v>
      </c>
      <c r="CN56" s="55">
        <v>0</v>
      </c>
      <c r="CO56" s="55">
        <v>0</v>
      </c>
      <c r="CP56" s="55">
        <v>0</v>
      </c>
      <c r="CQ56" s="55">
        <v>0</v>
      </c>
      <c r="CR56" s="55">
        <v>0</v>
      </c>
      <c r="CS56" s="55">
        <v>0</v>
      </c>
      <c r="CT56" s="55">
        <v>0</v>
      </c>
      <c r="CU56" s="55">
        <v>0</v>
      </c>
      <c r="CV56" s="55">
        <v>0</v>
      </c>
      <c r="CW56" s="55">
        <v>0</v>
      </c>
      <c r="CX56" s="55">
        <v>0</v>
      </c>
      <c r="CY56" s="55">
        <v>0</v>
      </c>
      <c r="CZ56" s="55">
        <v>0</v>
      </c>
      <c r="DA56" s="55">
        <v>0</v>
      </c>
      <c r="DB56" s="55">
        <v>0</v>
      </c>
      <c r="DC56" s="55">
        <v>0</v>
      </c>
      <c r="DD56" s="55">
        <v>0</v>
      </c>
      <c r="DE56" s="55">
        <v>0</v>
      </c>
      <c r="DF56" s="55">
        <v>0</v>
      </c>
      <c r="DG56" s="55">
        <v>0</v>
      </c>
      <c r="DH56" s="55">
        <v>0</v>
      </c>
      <c r="DI56" s="55">
        <v>0</v>
      </c>
      <c r="DJ56" s="55">
        <v>0</v>
      </c>
      <c r="DK56" s="55">
        <v>0</v>
      </c>
      <c r="DL56" s="55">
        <v>0</v>
      </c>
      <c r="DM56" s="55">
        <v>0</v>
      </c>
      <c r="DN56" s="55">
        <v>0</v>
      </c>
      <c r="DO56" s="55">
        <v>0</v>
      </c>
      <c r="DP56" s="55">
        <v>0</v>
      </c>
      <c r="DQ56" s="55">
        <v>2</v>
      </c>
      <c r="DR56" s="55">
        <v>0</v>
      </c>
      <c r="DS56" s="55">
        <v>0</v>
      </c>
      <c r="DT56" s="55">
        <v>0</v>
      </c>
      <c r="DU56" s="55">
        <v>0</v>
      </c>
      <c r="DV56" s="55">
        <v>0</v>
      </c>
      <c r="DW56" s="55">
        <v>0</v>
      </c>
      <c r="DX56" s="55">
        <v>0</v>
      </c>
      <c r="DY56" s="55">
        <v>0</v>
      </c>
      <c r="DZ56" s="55">
        <v>0</v>
      </c>
      <c r="EA56" s="55">
        <v>0</v>
      </c>
      <c r="EB56" s="55">
        <v>0</v>
      </c>
      <c r="EC56" s="55">
        <v>0</v>
      </c>
      <c r="ED56" s="55">
        <v>0</v>
      </c>
      <c r="EE56" s="55">
        <v>0</v>
      </c>
      <c r="EF56" s="55">
        <v>0</v>
      </c>
      <c r="EG56" s="55">
        <v>0</v>
      </c>
      <c r="EH56" s="55">
        <v>0</v>
      </c>
      <c r="EI56" s="55">
        <v>0</v>
      </c>
      <c r="EJ56" s="55">
        <v>0</v>
      </c>
      <c r="EK56" s="55">
        <v>0</v>
      </c>
      <c r="EL56" s="55">
        <v>0</v>
      </c>
      <c r="EM56" s="55">
        <v>0</v>
      </c>
      <c r="EN56" s="55">
        <v>0</v>
      </c>
      <c r="EO56" s="55">
        <v>0</v>
      </c>
      <c r="EP56" s="55">
        <v>0</v>
      </c>
      <c r="EQ56" s="55">
        <v>0</v>
      </c>
      <c r="ER56" s="55">
        <v>0</v>
      </c>
      <c r="ES56" s="55">
        <v>0</v>
      </c>
      <c r="ET56" s="55">
        <v>0</v>
      </c>
      <c r="EU56" s="55">
        <v>0</v>
      </c>
      <c r="EV56" s="55">
        <v>0</v>
      </c>
      <c r="EW56" s="55">
        <v>0</v>
      </c>
      <c r="EX56" s="55">
        <v>0</v>
      </c>
      <c r="EY56" s="55">
        <v>1</v>
      </c>
    </row>
    <row r="57" spans="2:155" x14ac:dyDescent="0.5">
      <c r="B57" s="9" t="s">
        <v>120</v>
      </c>
      <c r="C57" s="55">
        <v>0</v>
      </c>
      <c r="D57" s="55">
        <v>0</v>
      </c>
      <c r="E57" s="55">
        <v>0</v>
      </c>
      <c r="F57" s="55">
        <v>0</v>
      </c>
      <c r="G57" s="55">
        <v>0</v>
      </c>
      <c r="H57" s="55">
        <v>0</v>
      </c>
      <c r="I57" s="55">
        <v>0</v>
      </c>
      <c r="J57" s="55">
        <v>0</v>
      </c>
      <c r="K57" s="55">
        <v>0</v>
      </c>
      <c r="L57" s="55">
        <v>0</v>
      </c>
      <c r="M57" s="55">
        <v>0</v>
      </c>
      <c r="N57" s="55">
        <v>0</v>
      </c>
      <c r="O57" s="55">
        <v>0</v>
      </c>
      <c r="P57" s="55">
        <v>1</v>
      </c>
      <c r="Q57" s="55">
        <v>0</v>
      </c>
      <c r="R57" s="55">
        <v>0</v>
      </c>
      <c r="S57" s="55">
        <v>0</v>
      </c>
      <c r="T57" s="55">
        <v>0</v>
      </c>
      <c r="U57" s="55">
        <v>0</v>
      </c>
      <c r="V57" s="55">
        <v>0</v>
      </c>
      <c r="W57" s="55">
        <v>0</v>
      </c>
      <c r="X57" s="55">
        <v>0</v>
      </c>
      <c r="Y57" s="55">
        <v>0</v>
      </c>
      <c r="Z57" s="55">
        <v>0</v>
      </c>
      <c r="AA57" s="55">
        <v>0</v>
      </c>
      <c r="AB57" s="55">
        <v>0</v>
      </c>
      <c r="AC57" s="55">
        <v>0</v>
      </c>
      <c r="AD57" s="55">
        <v>0</v>
      </c>
      <c r="AE57" s="55">
        <v>0</v>
      </c>
      <c r="AF57" s="55">
        <v>0</v>
      </c>
      <c r="AG57" s="55">
        <v>0</v>
      </c>
      <c r="AH57" s="55">
        <v>0</v>
      </c>
      <c r="AI57" s="55">
        <v>0</v>
      </c>
      <c r="AJ57" s="55">
        <v>0</v>
      </c>
      <c r="AK57" s="55">
        <v>0</v>
      </c>
      <c r="AL57" s="55">
        <v>0</v>
      </c>
      <c r="AM57" s="55">
        <v>0</v>
      </c>
      <c r="AN57" s="55">
        <v>0</v>
      </c>
      <c r="AO57" s="55">
        <v>0</v>
      </c>
      <c r="AP57" s="55">
        <v>0</v>
      </c>
      <c r="AQ57" s="55">
        <v>0</v>
      </c>
      <c r="AR57" s="55">
        <v>0</v>
      </c>
      <c r="AS57" s="55">
        <v>0</v>
      </c>
      <c r="AT57" s="55">
        <v>0</v>
      </c>
      <c r="AU57" s="55">
        <v>0</v>
      </c>
      <c r="AV57" s="55">
        <v>0</v>
      </c>
      <c r="AW57" s="55">
        <v>0</v>
      </c>
      <c r="AX57" s="55">
        <v>0</v>
      </c>
      <c r="AY57" s="55">
        <v>0</v>
      </c>
      <c r="AZ57" s="55">
        <v>0</v>
      </c>
      <c r="BA57" s="55">
        <v>0</v>
      </c>
      <c r="BB57" s="55">
        <v>0</v>
      </c>
      <c r="BC57" s="55">
        <v>0</v>
      </c>
      <c r="BD57" s="55">
        <v>0</v>
      </c>
      <c r="BE57" s="55">
        <v>0</v>
      </c>
      <c r="BF57" s="55">
        <v>0</v>
      </c>
      <c r="BG57" s="55">
        <v>0</v>
      </c>
      <c r="BH57" s="55">
        <v>0</v>
      </c>
      <c r="BI57" s="55">
        <v>0</v>
      </c>
      <c r="BJ57" s="55">
        <v>0</v>
      </c>
      <c r="BK57" s="55">
        <v>0</v>
      </c>
      <c r="BL57" s="55">
        <v>0</v>
      </c>
      <c r="BM57" s="55">
        <v>0</v>
      </c>
      <c r="BN57" s="55">
        <v>0</v>
      </c>
      <c r="BO57" s="55">
        <v>0</v>
      </c>
      <c r="BP57" s="55">
        <v>0</v>
      </c>
      <c r="BQ57" s="55">
        <v>0</v>
      </c>
      <c r="BR57" s="55">
        <v>0</v>
      </c>
      <c r="BS57" s="55">
        <v>0</v>
      </c>
      <c r="BT57" s="55">
        <v>0</v>
      </c>
      <c r="BU57" s="55">
        <v>0</v>
      </c>
      <c r="BV57" s="55">
        <v>0</v>
      </c>
      <c r="BW57" s="55">
        <v>0</v>
      </c>
      <c r="BX57" s="55">
        <v>0</v>
      </c>
      <c r="BY57" s="55">
        <v>0</v>
      </c>
      <c r="BZ57" s="55">
        <v>0</v>
      </c>
      <c r="CA57" s="55">
        <v>0</v>
      </c>
      <c r="CB57" s="55">
        <v>0</v>
      </c>
      <c r="CC57" s="55">
        <v>0</v>
      </c>
      <c r="CD57" s="55">
        <v>0</v>
      </c>
      <c r="CE57" s="55">
        <v>0</v>
      </c>
      <c r="CF57" s="55">
        <v>0</v>
      </c>
      <c r="CG57" s="55">
        <v>0</v>
      </c>
      <c r="CH57" s="55">
        <v>0</v>
      </c>
      <c r="CI57" s="55">
        <v>0</v>
      </c>
      <c r="CJ57" s="55">
        <v>0</v>
      </c>
      <c r="CK57" s="55">
        <v>0</v>
      </c>
      <c r="CL57" s="55">
        <v>0</v>
      </c>
      <c r="CM57" s="55">
        <v>0</v>
      </c>
      <c r="CN57" s="55">
        <v>0</v>
      </c>
      <c r="CO57" s="55">
        <v>0</v>
      </c>
      <c r="CP57" s="55">
        <v>0</v>
      </c>
      <c r="CQ57" s="55">
        <v>0</v>
      </c>
      <c r="CR57" s="55">
        <v>0</v>
      </c>
      <c r="CS57" s="55">
        <v>0</v>
      </c>
      <c r="CT57" s="55">
        <v>0</v>
      </c>
      <c r="CU57" s="55">
        <v>0</v>
      </c>
      <c r="CV57" s="55">
        <v>0</v>
      </c>
      <c r="CW57" s="55">
        <v>0</v>
      </c>
      <c r="CX57" s="55">
        <v>0</v>
      </c>
      <c r="CY57" s="55">
        <v>0</v>
      </c>
      <c r="CZ57" s="55">
        <v>0</v>
      </c>
      <c r="DA57" s="55">
        <v>0</v>
      </c>
      <c r="DB57" s="55">
        <v>0</v>
      </c>
      <c r="DC57" s="55">
        <v>0</v>
      </c>
      <c r="DD57" s="55">
        <v>0</v>
      </c>
      <c r="DE57" s="55">
        <v>0</v>
      </c>
      <c r="DF57" s="55">
        <v>0</v>
      </c>
      <c r="DG57" s="55">
        <v>0</v>
      </c>
      <c r="DH57" s="55">
        <v>0</v>
      </c>
      <c r="DI57" s="55">
        <v>0</v>
      </c>
      <c r="DJ57" s="55">
        <v>0</v>
      </c>
      <c r="DK57" s="55">
        <v>0</v>
      </c>
      <c r="DL57" s="55">
        <v>0</v>
      </c>
      <c r="DM57" s="55">
        <v>0</v>
      </c>
      <c r="DN57" s="55">
        <v>0</v>
      </c>
      <c r="DO57" s="55">
        <v>0</v>
      </c>
      <c r="DP57" s="55">
        <v>0</v>
      </c>
      <c r="DQ57" s="55">
        <v>2</v>
      </c>
      <c r="DR57" s="55">
        <v>0</v>
      </c>
      <c r="DS57" s="55">
        <v>0</v>
      </c>
      <c r="DT57" s="55">
        <v>0</v>
      </c>
      <c r="DU57" s="55">
        <v>0</v>
      </c>
      <c r="DV57" s="55">
        <v>0</v>
      </c>
      <c r="DW57" s="55">
        <v>0</v>
      </c>
      <c r="DX57" s="55">
        <v>0</v>
      </c>
      <c r="DY57" s="55">
        <v>0</v>
      </c>
      <c r="DZ57" s="55">
        <v>0</v>
      </c>
      <c r="EA57" s="55">
        <v>0</v>
      </c>
      <c r="EB57" s="55">
        <v>0</v>
      </c>
      <c r="EC57" s="55">
        <v>0</v>
      </c>
      <c r="ED57" s="55">
        <v>0</v>
      </c>
      <c r="EE57" s="55">
        <v>0</v>
      </c>
      <c r="EF57" s="55">
        <v>0</v>
      </c>
      <c r="EG57" s="55">
        <v>0</v>
      </c>
      <c r="EH57" s="55">
        <v>0</v>
      </c>
      <c r="EI57" s="55">
        <v>0</v>
      </c>
      <c r="EJ57" s="55">
        <v>0</v>
      </c>
      <c r="EK57" s="55">
        <v>0</v>
      </c>
      <c r="EL57" s="55">
        <v>0</v>
      </c>
      <c r="EM57" s="55">
        <v>0</v>
      </c>
      <c r="EN57" s="55">
        <v>0</v>
      </c>
      <c r="EO57" s="55">
        <v>0</v>
      </c>
      <c r="EP57" s="55">
        <v>0</v>
      </c>
      <c r="EQ57" s="55">
        <v>0</v>
      </c>
      <c r="ER57" s="55">
        <v>0</v>
      </c>
      <c r="ES57" s="55">
        <v>0</v>
      </c>
      <c r="ET57" s="55">
        <v>0</v>
      </c>
      <c r="EU57" s="55">
        <v>0</v>
      </c>
      <c r="EV57" s="55">
        <v>0</v>
      </c>
      <c r="EW57" s="55">
        <v>0</v>
      </c>
      <c r="EX57" s="55">
        <v>0</v>
      </c>
      <c r="EY57" s="55">
        <v>1</v>
      </c>
    </row>
    <row r="58" spans="2:155" x14ac:dyDescent="0.5">
      <c r="B58" s="9" t="s">
        <v>527</v>
      </c>
      <c r="C58" s="55">
        <v>0</v>
      </c>
      <c r="D58" s="55">
        <v>0</v>
      </c>
      <c r="E58" s="55">
        <v>0</v>
      </c>
      <c r="F58" s="55">
        <v>0</v>
      </c>
      <c r="G58" s="55">
        <v>0</v>
      </c>
      <c r="H58" s="55">
        <v>0</v>
      </c>
      <c r="I58" s="55">
        <v>0</v>
      </c>
      <c r="J58" s="55">
        <v>0</v>
      </c>
      <c r="K58" s="55">
        <v>0</v>
      </c>
      <c r="L58" s="55">
        <v>0</v>
      </c>
      <c r="M58" s="55">
        <v>0</v>
      </c>
      <c r="N58" s="55">
        <v>0</v>
      </c>
      <c r="O58" s="55">
        <v>0</v>
      </c>
      <c r="P58" s="55">
        <v>1</v>
      </c>
      <c r="Q58" s="55">
        <v>0</v>
      </c>
      <c r="R58" s="55">
        <v>0</v>
      </c>
      <c r="S58" s="55">
        <v>0</v>
      </c>
      <c r="T58" s="55">
        <v>0</v>
      </c>
      <c r="U58" s="55">
        <v>0</v>
      </c>
      <c r="V58" s="55">
        <v>0</v>
      </c>
      <c r="W58" s="55">
        <v>0</v>
      </c>
      <c r="X58" s="55">
        <v>0</v>
      </c>
      <c r="Y58" s="55">
        <v>0</v>
      </c>
      <c r="Z58" s="55">
        <v>0</v>
      </c>
      <c r="AA58" s="55">
        <v>0</v>
      </c>
      <c r="AB58" s="55">
        <v>0</v>
      </c>
      <c r="AC58" s="55">
        <v>0</v>
      </c>
      <c r="AD58" s="55">
        <v>0</v>
      </c>
      <c r="AE58" s="55">
        <v>0</v>
      </c>
      <c r="AF58" s="55">
        <v>0</v>
      </c>
      <c r="AG58" s="55">
        <v>0</v>
      </c>
      <c r="AH58" s="55">
        <v>0</v>
      </c>
      <c r="AI58" s="55">
        <v>0</v>
      </c>
      <c r="AJ58" s="55">
        <v>0</v>
      </c>
      <c r="AK58" s="55">
        <v>0</v>
      </c>
      <c r="AL58" s="55">
        <v>0</v>
      </c>
      <c r="AM58" s="55">
        <v>0</v>
      </c>
      <c r="AN58" s="55">
        <v>0</v>
      </c>
      <c r="AO58" s="55">
        <v>0</v>
      </c>
      <c r="AP58" s="55">
        <v>0</v>
      </c>
      <c r="AQ58" s="55">
        <v>0</v>
      </c>
      <c r="AR58" s="55">
        <v>0</v>
      </c>
      <c r="AS58" s="55">
        <v>0</v>
      </c>
      <c r="AT58" s="55">
        <v>0</v>
      </c>
      <c r="AU58" s="55">
        <v>0</v>
      </c>
      <c r="AV58" s="55">
        <v>0</v>
      </c>
      <c r="AW58" s="55">
        <v>0</v>
      </c>
      <c r="AX58" s="55">
        <v>0</v>
      </c>
      <c r="AY58" s="55">
        <v>0</v>
      </c>
      <c r="AZ58" s="55">
        <v>0</v>
      </c>
      <c r="BA58" s="55">
        <v>0</v>
      </c>
      <c r="BB58" s="55">
        <v>0</v>
      </c>
      <c r="BC58" s="55">
        <v>0</v>
      </c>
      <c r="BD58" s="55">
        <v>0</v>
      </c>
      <c r="BE58" s="55">
        <v>0</v>
      </c>
      <c r="BF58" s="55">
        <v>0</v>
      </c>
      <c r="BG58" s="55">
        <v>0</v>
      </c>
      <c r="BH58" s="55">
        <v>0</v>
      </c>
      <c r="BI58" s="55">
        <v>0</v>
      </c>
      <c r="BJ58" s="55">
        <v>0</v>
      </c>
      <c r="BK58" s="55">
        <v>0</v>
      </c>
      <c r="BL58" s="55">
        <v>0</v>
      </c>
      <c r="BM58" s="55">
        <v>0</v>
      </c>
      <c r="BN58" s="55">
        <v>0</v>
      </c>
      <c r="BO58" s="55">
        <v>0</v>
      </c>
      <c r="BP58" s="55">
        <v>0</v>
      </c>
      <c r="BQ58" s="55">
        <v>0</v>
      </c>
      <c r="BR58" s="55">
        <v>0</v>
      </c>
      <c r="BS58" s="55">
        <v>0</v>
      </c>
      <c r="BT58" s="55">
        <v>0</v>
      </c>
      <c r="BU58" s="55">
        <v>0</v>
      </c>
      <c r="BV58" s="55">
        <v>0</v>
      </c>
      <c r="BW58" s="55">
        <v>0</v>
      </c>
      <c r="BX58" s="55">
        <v>0</v>
      </c>
      <c r="BY58" s="55">
        <v>0</v>
      </c>
      <c r="BZ58" s="55">
        <v>0</v>
      </c>
      <c r="CA58" s="55">
        <v>0</v>
      </c>
      <c r="CB58" s="55">
        <v>0</v>
      </c>
      <c r="CC58" s="55">
        <v>0</v>
      </c>
      <c r="CD58" s="55">
        <v>0</v>
      </c>
      <c r="CE58" s="55">
        <v>0</v>
      </c>
      <c r="CF58" s="55">
        <v>0</v>
      </c>
      <c r="CG58" s="55">
        <v>0</v>
      </c>
      <c r="CH58" s="55">
        <v>0</v>
      </c>
      <c r="CI58" s="55">
        <v>0</v>
      </c>
      <c r="CJ58" s="55">
        <v>0</v>
      </c>
      <c r="CK58" s="55">
        <v>0</v>
      </c>
      <c r="CL58" s="55">
        <v>0</v>
      </c>
      <c r="CM58" s="55">
        <v>0</v>
      </c>
      <c r="CN58" s="55">
        <v>0</v>
      </c>
      <c r="CO58" s="55">
        <v>0</v>
      </c>
      <c r="CP58" s="55">
        <v>0</v>
      </c>
      <c r="CQ58" s="55">
        <v>0</v>
      </c>
      <c r="CR58" s="55">
        <v>0</v>
      </c>
      <c r="CS58" s="55">
        <v>0</v>
      </c>
      <c r="CT58" s="55">
        <v>0</v>
      </c>
      <c r="CU58" s="55">
        <v>0</v>
      </c>
      <c r="CV58" s="55">
        <v>0</v>
      </c>
      <c r="CW58" s="55">
        <v>0</v>
      </c>
      <c r="CX58" s="55">
        <v>0</v>
      </c>
      <c r="CY58" s="55">
        <v>0</v>
      </c>
      <c r="CZ58" s="55">
        <v>0</v>
      </c>
      <c r="DA58" s="55">
        <v>0</v>
      </c>
      <c r="DB58" s="55">
        <v>0</v>
      </c>
      <c r="DC58" s="55">
        <v>0</v>
      </c>
      <c r="DD58" s="55">
        <v>0</v>
      </c>
      <c r="DE58" s="55">
        <v>0</v>
      </c>
      <c r="DF58" s="55">
        <v>0</v>
      </c>
      <c r="DG58" s="55">
        <v>0</v>
      </c>
      <c r="DH58" s="55">
        <v>0</v>
      </c>
      <c r="DI58" s="55">
        <v>0</v>
      </c>
      <c r="DJ58" s="55">
        <v>0</v>
      </c>
      <c r="DK58" s="55">
        <v>0</v>
      </c>
      <c r="DL58" s="55">
        <v>0</v>
      </c>
      <c r="DM58" s="55">
        <v>0</v>
      </c>
      <c r="DN58" s="55">
        <v>0</v>
      </c>
      <c r="DO58" s="55">
        <v>0</v>
      </c>
      <c r="DP58" s="55">
        <v>0</v>
      </c>
      <c r="DQ58" s="55">
        <v>2</v>
      </c>
      <c r="DR58" s="55">
        <v>0</v>
      </c>
      <c r="DS58" s="55">
        <v>0</v>
      </c>
      <c r="DT58" s="55">
        <v>0</v>
      </c>
      <c r="DU58" s="55">
        <v>0</v>
      </c>
      <c r="DV58" s="55">
        <v>0</v>
      </c>
      <c r="DW58" s="55">
        <v>0</v>
      </c>
      <c r="DX58" s="55">
        <v>0</v>
      </c>
      <c r="DY58" s="55">
        <v>0</v>
      </c>
      <c r="DZ58" s="55">
        <v>0</v>
      </c>
      <c r="EA58" s="55">
        <v>0</v>
      </c>
      <c r="EB58" s="55">
        <v>0</v>
      </c>
      <c r="EC58" s="55">
        <v>0</v>
      </c>
      <c r="ED58" s="55">
        <v>0</v>
      </c>
      <c r="EE58" s="55">
        <v>0</v>
      </c>
      <c r="EF58" s="55">
        <v>0</v>
      </c>
      <c r="EG58" s="55">
        <v>0</v>
      </c>
      <c r="EH58" s="55">
        <v>0</v>
      </c>
      <c r="EI58" s="55">
        <v>0</v>
      </c>
      <c r="EJ58" s="55">
        <v>0</v>
      </c>
      <c r="EK58" s="55">
        <v>0</v>
      </c>
      <c r="EL58" s="55">
        <v>0</v>
      </c>
      <c r="EM58" s="55">
        <v>0</v>
      </c>
      <c r="EN58" s="55">
        <v>0</v>
      </c>
      <c r="EO58" s="55">
        <v>0</v>
      </c>
      <c r="EP58" s="55">
        <v>0</v>
      </c>
      <c r="EQ58" s="55">
        <v>0</v>
      </c>
      <c r="ER58" s="55">
        <v>0</v>
      </c>
      <c r="ES58" s="55">
        <v>0</v>
      </c>
      <c r="ET58" s="55">
        <v>0</v>
      </c>
      <c r="EU58" s="55">
        <v>0</v>
      </c>
      <c r="EV58" s="55">
        <v>0</v>
      </c>
      <c r="EW58" s="55">
        <v>0</v>
      </c>
      <c r="EX58" s="55">
        <v>0</v>
      </c>
      <c r="EY58" s="55">
        <v>1</v>
      </c>
    </row>
    <row r="59" spans="2:155" x14ac:dyDescent="0.5">
      <c r="B59" s="9" t="s">
        <v>530</v>
      </c>
      <c r="C59" s="55">
        <v>0</v>
      </c>
      <c r="D59" s="55">
        <v>0</v>
      </c>
      <c r="E59" s="55">
        <v>0</v>
      </c>
      <c r="F59" s="55">
        <v>0</v>
      </c>
      <c r="G59" s="55">
        <v>0</v>
      </c>
      <c r="H59" s="55">
        <v>0</v>
      </c>
      <c r="I59" s="55">
        <v>0</v>
      </c>
      <c r="J59" s="55">
        <v>0</v>
      </c>
      <c r="K59" s="55">
        <v>0</v>
      </c>
      <c r="L59" s="55">
        <v>0</v>
      </c>
      <c r="M59" s="55">
        <v>0</v>
      </c>
      <c r="N59" s="55">
        <v>0</v>
      </c>
      <c r="O59" s="55">
        <v>0</v>
      </c>
      <c r="P59" s="55">
        <v>1</v>
      </c>
      <c r="Q59" s="55">
        <v>0</v>
      </c>
      <c r="R59" s="55">
        <v>0</v>
      </c>
      <c r="S59" s="55">
        <v>0</v>
      </c>
      <c r="T59" s="55">
        <v>0</v>
      </c>
      <c r="U59" s="55">
        <v>0</v>
      </c>
      <c r="V59" s="55">
        <v>0</v>
      </c>
      <c r="W59" s="55">
        <v>0</v>
      </c>
      <c r="X59" s="55">
        <v>0</v>
      </c>
      <c r="Y59" s="55">
        <v>0</v>
      </c>
      <c r="Z59" s="55">
        <v>0</v>
      </c>
      <c r="AA59" s="55">
        <v>0</v>
      </c>
      <c r="AB59" s="55">
        <v>0</v>
      </c>
      <c r="AC59" s="55">
        <v>0</v>
      </c>
      <c r="AD59" s="55">
        <v>0</v>
      </c>
      <c r="AE59" s="55">
        <v>0</v>
      </c>
      <c r="AF59" s="55">
        <v>0</v>
      </c>
      <c r="AG59" s="55">
        <v>0</v>
      </c>
      <c r="AH59" s="55">
        <v>0</v>
      </c>
      <c r="AI59" s="55">
        <v>0</v>
      </c>
      <c r="AJ59" s="55">
        <v>0</v>
      </c>
      <c r="AK59" s="55">
        <v>0</v>
      </c>
      <c r="AL59" s="55">
        <v>0</v>
      </c>
      <c r="AM59" s="55">
        <v>0</v>
      </c>
      <c r="AN59" s="55">
        <v>0</v>
      </c>
      <c r="AO59" s="55">
        <v>0</v>
      </c>
      <c r="AP59" s="55">
        <v>0</v>
      </c>
      <c r="AQ59" s="55">
        <v>0</v>
      </c>
      <c r="AR59" s="55">
        <v>0</v>
      </c>
      <c r="AS59" s="55">
        <v>0</v>
      </c>
      <c r="AT59" s="55">
        <v>0</v>
      </c>
      <c r="AU59" s="55">
        <v>0</v>
      </c>
      <c r="AV59" s="55">
        <v>0</v>
      </c>
      <c r="AW59" s="55">
        <v>0</v>
      </c>
      <c r="AX59" s="55">
        <v>0</v>
      </c>
      <c r="AY59" s="55">
        <v>0</v>
      </c>
      <c r="AZ59" s="55">
        <v>0</v>
      </c>
      <c r="BA59" s="55">
        <v>0</v>
      </c>
      <c r="BB59" s="55">
        <v>0</v>
      </c>
      <c r="BC59" s="55">
        <v>0</v>
      </c>
      <c r="BD59" s="55">
        <v>0</v>
      </c>
      <c r="BE59" s="55">
        <v>0</v>
      </c>
      <c r="BF59" s="55">
        <v>0</v>
      </c>
      <c r="BG59" s="55">
        <v>0</v>
      </c>
      <c r="BH59" s="55">
        <v>0</v>
      </c>
      <c r="BI59" s="55">
        <v>0</v>
      </c>
      <c r="BJ59" s="55">
        <v>0</v>
      </c>
      <c r="BK59" s="55">
        <v>0</v>
      </c>
      <c r="BL59" s="55">
        <v>0</v>
      </c>
      <c r="BM59" s="55">
        <v>0</v>
      </c>
      <c r="BN59" s="55">
        <v>0</v>
      </c>
      <c r="BO59" s="55">
        <v>0</v>
      </c>
      <c r="BP59" s="55">
        <v>0</v>
      </c>
      <c r="BQ59" s="55">
        <v>0</v>
      </c>
      <c r="BR59" s="55">
        <v>0</v>
      </c>
      <c r="BS59" s="55">
        <v>0</v>
      </c>
      <c r="BT59" s="55">
        <v>0</v>
      </c>
      <c r="BU59" s="55">
        <v>0</v>
      </c>
      <c r="BV59" s="55">
        <v>0</v>
      </c>
      <c r="BW59" s="55">
        <v>0</v>
      </c>
      <c r="BX59" s="55">
        <v>0</v>
      </c>
      <c r="BY59" s="55">
        <v>0</v>
      </c>
      <c r="BZ59" s="55">
        <v>0</v>
      </c>
      <c r="CA59" s="55">
        <v>0</v>
      </c>
      <c r="CB59" s="55">
        <v>0</v>
      </c>
      <c r="CC59" s="55">
        <v>0</v>
      </c>
      <c r="CD59" s="55">
        <v>0</v>
      </c>
      <c r="CE59" s="55">
        <v>0</v>
      </c>
      <c r="CF59" s="55">
        <v>0</v>
      </c>
      <c r="CG59" s="55">
        <v>0</v>
      </c>
      <c r="CH59" s="55">
        <v>0</v>
      </c>
      <c r="CI59" s="55">
        <v>0</v>
      </c>
      <c r="CJ59" s="55">
        <v>0</v>
      </c>
      <c r="CK59" s="55">
        <v>0</v>
      </c>
      <c r="CL59" s="55">
        <v>0</v>
      </c>
      <c r="CM59" s="55">
        <v>0</v>
      </c>
      <c r="CN59" s="55">
        <v>0</v>
      </c>
      <c r="CO59" s="55">
        <v>0</v>
      </c>
      <c r="CP59" s="55">
        <v>0</v>
      </c>
      <c r="CQ59" s="55">
        <v>0</v>
      </c>
      <c r="CR59" s="55">
        <v>0</v>
      </c>
      <c r="CS59" s="55">
        <v>0</v>
      </c>
      <c r="CT59" s="55">
        <v>0</v>
      </c>
      <c r="CU59" s="55">
        <v>0</v>
      </c>
      <c r="CV59" s="55">
        <v>0</v>
      </c>
      <c r="CW59" s="55">
        <v>0</v>
      </c>
      <c r="CX59" s="55">
        <v>0</v>
      </c>
      <c r="CY59" s="55">
        <v>0</v>
      </c>
      <c r="CZ59" s="55">
        <v>0</v>
      </c>
      <c r="DA59" s="55">
        <v>0</v>
      </c>
      <c r="DB59" s="55">
        <v>0</v>
      </c>
      <c r="DC59" s="55">
        <v>0</v>
      </c>
      <c r="DD59" s="55">
        <v>0</v>
      </c>
      <c r="DE59" s="55">
        <v>0</v>
      </c>
      <c r="DF59" s="55">
        <v>0</v>
      </c>
      <c r="DG59" s="55">
        <v>0</v>
      </c>
      <c r="DH59" s="55">
        <v>0</v>
      </c>
      <c r="DI59" s="55">
        <v>0</v>
      </c>
      <c r="DJ59" s="55">
        <v>0</v>
      </c>
      <c r="DK59" s="55">
        <v>0</v>
      </c>
      <c r="DL59" s="55">
        <v>0</v>
      </c>
      <c r="DM59" s="55">
        <v>0</v>
      </c>
      <c r="DN59" s="55">
        <v>0</v>
      </c>
      <c r="DO59" s="55">
        <v>0</v>
      </c>
      <c r="DP59" s="55">
        <v>0</v>
      </c>
      <c r="DQ59" s="55">
        <v>2</v>
      </c>
      <c r="DR59" s="55">
        <v>0</v>
      </c>
      <c r="DS59" s="55">
        <v>0</v>
      </c>
      <c r="DT59" s="55">
        <v>0</v>
      </c>
      <c r="DU59" s="55">
        <v>0</v>
      </c>
      <c r="DV59" s="55">
        <v>0</v>
      </c>
      <c r="DW59" s="55">
        <v>0</v>
      </c>
      <c r="DX59" s="55">
        <v>0</v>
      </c>
      <c r="DY59" s="55">
        <v>0</v>
      </c>
      <c r="DZ59" s="55">
        <v>0</v>
      </c>
      <c r="EA59" s="55">
        <v>0</v>
      </c>
      <c r="EB59" s="55">
        <v>0</v>
      </c>
      <c r="EC59" s="55">
        <v>0</v>
      </c>
      <c r="ED59" s="55">
        <v>0</v>
      </c>
      <c r="EE59" s="55">
        <v>0</v>
      </c>
      <c r="EF59" s="55">
        <v>0</v>
      </c>
      <c r="EG59" s="55">
        <v>0</v>
      </c>
      <c r="EH59" s="55">
        <v>0</v>
      </c>
      <c r="EI59" s="55">
        <v>0</v>
      </c>
      <c r="EJ59" s="55">
        <v>0</v>
      </c>
      <c r="EK59" s="55">
        <v>0</v>
      </c>
      <c r="EL59" s="55">
        <v>0</v>
      </c>
      <c r="EM59" s="55">
        <v>0</v>
      </c>
      <c r="EN59" s="55">
        <v>0</v>
      </c>
      <c r="EO59" s="55">
        <v>0</v>
      </c>
      <c r="EP59" s="55">
        <v>0</v>
      </c>
      <c r="EQ59" s="55">
        <v>0</v>
      </c>
      <c r="ER59" s="55">
        <v>0</v>
      </c>
      <c r="ES59" s="55">
        <v>0</v>
      </c>
      <c r="ET59" s="55">
        <v>0</v>
      </c>
      <c r="EU59" s="55">
        <v>0</v>
      </c>
      <c r="EV59" s="55">
        <v>0</v>
      </c>
      <c r="EW59" s="55">
        <v>0</v>
      </c>
      <c r="EX59" s="55">
        <v>0</v>
      </c>
      <c r="EY59" s="55">
        <v>1</v>
      </c>
    </row>
    <row r="60" spans="2:155" x14ac:dyDescent="0.5">
      <c r="B60" s="9" t="s">
        <v>533</v>
      </c>
      <c r="C60" s="55">
        <v>0</v>
      </c>
      <c r="D60" s="55">
        <v>0</v>
      </c>
      <c r="E60" s="55">
        <v>0</v>
      </c>
      <c r="F60" s="55">
        <v>0</v>
      </c>
      <c r="G60" s="55">
        <v>0</v>
      </c>
      <c r="H60" s="55">
        <v>0</v>
      </c>
      <c r="I60" s="55">
        <v>0</v>
      </c>
      <c r="J60" s="55">
        <v>0</v>
      </c>
      <c r="K60" s="55">
        <v>0</v>
      </c>
      <c r="L60" s="55">
        <v>0</v>
      </c>
      <c r="M60" s="55">
        <v>0</v>
      </c>
      <c r="N60" s="55">
        <v>0</v>
      </c>
      <c r="O60" s="55">
        <v>0</v>
      </c>
      <c r="P60" s="55">
        <v>1</v>
      </c>
      <c r="Q60" s="55">
        <v>0</v>
      </c>
      <c r="R60" s="55">
        <v>0</v>
      </c>
      <c r="S60" s="55">
        <v>0</v>
      </c>
      <c r="T60" s="55">
        <v>0</v>
      </c>
      <c r="U60" s="55">
        <v>0</v>
      </c>
      <c r="V60" s="55">
        <v>0</v>
      </c>
      <c r="W60" s="55">
        <v>0</v>
      </c>
      <c r="X60" s="55">
        <v>0</v>
      </c>
      <c r="Y60" s="55">
        <v>0</v>
      </c>
      <c r="Z60" s="55">
        <v>0</v>
      </c>
      <c r="AA60" s="55">
        <v>0</v>
      </c>
      <c r="AB60" s="55">
        <v>0</v>
      </c>
      <c r="AC60" s="55">
        <v>0</v>
      </c>
      <c r="AD60" s="55">
        <v>0</v>
      </c>
      <c r="AE60" s="55">
        <v>0</v>
      </c>
      <c r="AF60" s="55">
        <v>0</v>
      </c>
      <c r="AG60" s="55">
        <v>0</v>
      </c>
      <c r="AH60" s="55">
        <v>0</v>
      </c>
      <c r="AI60" s="55">
        <v>0</v>
      </c>
      <c r="AJ60" s="55">
        <v>0</v>
      </c>
      <c r="AK60" s="55">
        <v>0</v>
      </c>
      <c r="AL60" s="55">
        <v>0</v>
      </c>
      <c r="AM60" s="55">
        <v>0</v>
      </c>
      <c r="AN60" s="55">
        <v>0</v>
      </c>
      <c r="AO60" s="55">
        <v>0</v>
      </c>
      <c r="AP60" s="55">
        <v>0</v>
      </c>
      <c r="AQ60" s="55">
        <v>0</v>
      </c>
      <c r="AR60" s="55">
        <v>0</v>
      </c>
      <c r="AS60" s="55">
        <v>0</v>
      </c>
      <c r="AT60" s="55">
        <v>0</v>
      </c>
      <c r="AU60" s="55">
        <v>0</v>
      </c>
      <c r="AV60" s="55">
        <v>0</v>
      </c>
      <c r="AW60" s="55">
        <v>0</v>
      </c>
      <c r="AX60" s="55">
        <v>0</v>
      </c>
      <c r="AY60" s="55">
        <v>0</v>
      </c>
      <c r="AZ60" s="55">
        <v>0</v>
      </c>
      <c r="BA60" s="55">
        <v>0</v>
      </c>
      <c r="BB60" s="55">
        <v>0</v>
      </c>
      <c r="BC60" s="55">
        <v>0</v>
      </c>
      <c r="BD60" s="55">
        <v>0</v>
      </c>
      <c r="BE60" s="55">
        <v>0</v>
      </c>
      <c r="BF60" s="55">
        <v>0</v>
      </c>
      <c r="BG60" s="55">
        <v>0</v>
      </c>
      <c r="BH60" s="55">
        <v>0</v>
      </c>
      <c r="BI60" s="55">
        <v>0</v>
      </c>
      <c r="BJ60" s="55">
        <v>0</v>
      </c>
      <c r="BK60" s="55">
        <v>0</v>
      </c>
      <c r="BL60" s="55">
        <v>0</v>
      </c>
      <c r="BM60" s="55">
        <v>0</v>
      </c>
      <c r="BN60" s="55">
        <v>0</v>
      </c>
      <c r="BO60" s="55">
        <v>0</v>
      </c>
      <c r="BP60" s="55">
        <v>0</v>
      </c>
      <c r="BQ60" s="55">
        <v>0</v>
      </c>
      <c r="BR60" s="55">
        <v>0</v>
      </c>
      <c r="BS60" s="55">
        <v>0</v>
      </c>
      <c r="BT60" s="55">
        <v>0</v>
      </c>
      <c r="BU60" s="55">
        <v>0</v>
      </c>
      <c r="BV60" s="55">
        <v>0</v>
      </c>
      <c r="BW60" s="55">
        <v>0</v>
      </c>
      <c r="BX60" s="55">
        <v>0</v>
      </c>
      <c r="BY60" s="55">
        <v>0</v>
      </c>
      <c r="BZ60" s="55">
        <v>0</v>
      </c>
      <c r="CA60" s="55">
        <v>0</v>
      </c>
      <c r="CB60" s="55">
        <v>0</v>
      </c>
      <c r="CC60" s="55">
        <v>0</v>
      </c>
      <c r="CD60" s="55">
        <v>0</v>
      </c>
      <c r="CE60" s="55">
        <v>0</v>
      </c>
      <c r="CF60" s="55">
        <v>0</v>
      </c>
      <c r="CG60" s="55">
        <v>0</v>
      </c>
      <c r="CH60" s="55">
        <v>0</v>
      </c>
      <c r="CI60" s="55">
        <v>0</v>
      </c>
      <c r="CJ60" s="55">
        <v>0</v>
      </c>
      <c r="CK60" s="55">
        <v>0</v>
      </c>
      <c r="CL60" s="55">
        <v>0</v>
      </c>
      <c r="CM60" s="55">
        <v>0</v>
      </c>
      <c r="CN60" s="55">
        <v>0</v>
      </c>
      <c r="CO60" s="55">
        <v>0</v>
      </c>
      <c r="CP60" s="55">
        <v>0</v>
      </c>
      <c r="CQ60" s="55">
        <v>0</v>
      </c>
      <c r="CR60" s="55">
        <v>0</v>
      </c>
      <c r="CS60" s="55">
        <v>0</v>
      </c>
      <c r="CT60" s="55">
        <v>0</v>
      </c>
      <c r="CU60" s="55">
        <v>0</v>
      </c>
      <c r="CV60" s="55">
        <v>0</v>
      </c>
      <c r="CW60" s="55">
        <v>0</v>
      </c>
      <c r="CX60" s="55">
        <v>0</v>
      </c>
      <c r="CY60" s="55">
        <v>0</v>
      </c>
      <c r="CZ60" s="55">
        <v>0</v>
      </c>
      <c r="DA60" s="55">
        <v>0</v>
      </c>
      <c r="DB60" s="55">
        <v>0</v>
      </c>
      <c r="DC60" s="55">
        <v>0</v>
      </c>
      <c r="DD60" s="55">
        <v>0</v>
      </c>
      <c r="DE60" s="55">
        <v>0</v>
      </c>
      <c r="DF60" s="55">
        <v>0</v>
      </c>
      <c r="DG60" s="55">
        <v>0</v>
      </c>
      <c r="DH60" s="55">
        <v>0</v>
      </c>
      <c r="DI60" s="55">
        <v>0</v>
      </c>
      <c r="DJ60" s="55">
        <v>0</v>
      </c>
      <c r="DK60" s="55">
        <v>0</v>
      </c>
      <c r="DL60" s="55">
        <v>0</v>
      </c>
      <c r="DM60" s="55">
        <v>0</v>
      </c>
      <c r="DN60" s="55">
        <v>0</v>
      </c>
      <c r="DO60" s="55">
        <v>0</v>
      </c>
      <c r="DP60" s="55">
        <v>0</v>
      </c>
      <c r="DQ60" s="55">
        <v>2</v>
      </c>
      <c r="DR60" s="55">
        <v>0</v>
      </c>
      <c r="DS60" s="55">
        <v>0</v>
      </c>
      <c r="DT60" s="55">
        <v>0</v>
      </c>
      <c r="DU60" s="55">
        <v>0</v>
      </c>
      <c r="DV60" s="55">
        <v>0</v>
      </c>
      <c r="DW60" s="55">
        <v>0</v>
      </c>
      <c r="DX60" s="55">
        <v>0</v>
      </c>
      <c r="DY60" s="55">
        <v>0</v>
      </c>
      <c r="DZ60" s="55">
        <v>0</v>
      </c>
      <c r="EA60" s="55">
        <v>0</v>
      </c>
      <c r="EB60" s="55">
        <v>0</v>
      </c>
      <c r="EC60" s="55">
        <v>0</v>
      </c>
      <c r="ED60" s="55">
        <v>0</v>
      </c>
      <c r="EE60" s="55">
        <v>0</v>
      </c>
      <c r="EF60" s="55">
        <v>0</v>
      </c>
      <c r="EG60" s="55">
        <v>0</v>
      </c>
      <c r="EH60" s="55">
        <v>0</v>
      </c>
      <c r="EI60" s="55">
        <v>0</v>
      </c>
      <c r="EJ60" s="55">
        <v>0</v>
      </c>
      <c r="EK60" s="55">
        <v>0</v>
      </c>
      <c r="EL60" s="55">
        <v>0</v>
      </c>
      <c r="EM60" s="55">
        <v>0</v>
      </c>
      <c r="EN60" s="55">
        <v>0</v>
      </c>
      <c r="EO60" s="55">
        <v>0</v>
      </c>
      <c r="EP60" s="55">
        <v>0</v>
      </c>
      <c r="EQ60" s="55">
        <v>0</v>
      </c>
      <c r="ER60" s="55">
        <v>0</v>
      </c>
      <c r="ES60" s="55">
        <v>0</v>
      </c>
      <c r="ET60" s="55">
        <v>0</v>
      </c>
      <c r="EU60" s="55">
        <v>0</v>
      </c>
      <c r="EV60" s="55">
        <v>0</v>
      </c>
      <c r="EW60" s="55">
        <v>0</v>
      </c>
      <c r="EX60" s="55">
        <v>0</v>
      </c>
      <c r="EY60" s="55">
        <v>1</v>
      </c>
    </row>
    <row r="61" spans="2:155" x14ac:dyDescent="0.5">
      <c r="B61" s="9" t="s">
        <v>125</v>
      </c>
      <c r="C61" s="55">
        <v>0</v>
      </c>
      <c r="D61" s="55">
        <v>0</v>
      </c>
      <c r="E61" s="55">
        <v>0</v>
      </c>
      <c r="F61" s="55">
        <v>0</v>
      </c>
      <c r="G61" s="55">
        <v>0</v>
      </c>
      <c r="H61" s="55">
        <v>0</v>
      </c>
      <c r="I61" s="55">
        <v>0</v>
      </c>
      <c r="J61" s="55">
        <v>0</v>
      </c>
      <c r="K61" s="55">
        <v>0</v>
      </c>
      <c r="L61" s="55">
        <v>0</v>
      </c>
      <c r="M61" s="55">
        <v>0</v>
      </c>
      <c r="N61" s="55">
        <v>0</v>
      </c>
      <c r="O61" s="55">
        <v>0</v>
      </c>
      <c r="P61" s="55">
        <v>1</v>
      </c>
      <c r="Q61" s="55">
        <v>0</v>
      </c>
      <c r="R61" s="55">
        <v>0</v>
      </c>
      <c r="S61" s="55">
        <v>0</v>
      </c>
      <c r="T61" s="55">
        <v>0</v>
      </c>
      <c r="U61" s="55">
        <v>0</v>
      </c>
      <c r="V61" s="55">
        <v>0</v>
      </c>
      <c r="W61" s="55">
        <v>0</v>
      </c>
      <c r="X61" s="55">
        <v>0</v>
      </c>
      <c r="Y61" s="55">
        <v>0</v>
      </c>
      <c r="Z61" s="55">
        <v>0</v>
      </c>
      <c r="AA61" s="55">
        <v>0</v>
      </c>
      <c r="AB61" s="55">
        <v>0</v>
      </c>
      <c r="AC61" s="55">
        <v>0</v>
      </c>
      <c r="AD61" s="55">
        <v>0</v>
      </c>
      <c r="AE61" s="55">
        <v>0</v>
      </c>
      <c r="AF61" s="55">
        <v>0</v>
      </c>
      <c r="AG61" s="55">
        <v>0</v>
      </c>
      <c r="AH61" s="55">
        <v>0</v>
      </c>
      <c r="AI61" s="55">
        <v>0</v>
      </c>
      <c r="AJ61" s="55">
        <v>0</v>
      </c>
      <c r="AK61" s="55">
        <v>0</v>
      </c>
      <c r="AL61" s="55">
        <v>0</v>
      </c>
      <c r="AM61" s="55">
        <v>0</v>
      </c>
      <c r="AN61" s="55">
        <v>0</v>
      </c>
      <c r="AO61" s="55">
        <v>0</v>
      </c>
      <c r="AP61" s="55">
        <v>0</v>
      </c>
      <c r="AQ61" s="55">
        <v>0</v>
      </c>
      <c r="AR61" s="55">
        <v>0</v>
      </c>
      <c r="AS61" s="55">
        <v>0</v>
      </c>
      <c r="AT61" s="55">
        <v>0</v>
      </c>
      <c r="AU61" s="55">
        <v>0</v>
      </c>
      <c r="AV61" s="55">
        <v>0</v>
      </c>
      <c r="AW61" s="55">
        <v>0</v>
      </c>
      <c r="AX61" s="55">
        <v>0</v>
      </c>
      <c r="AY61" s="55">
        <v>0</v>
      </c>
      <c r="AZ61" s="55">
        <v>0</v>
      </c>
      <c r="BA61" s="55">
        <v>0</v>
      </c>
      <c r="BB61" s="55">
        <v>0</v>
      </c>
      <c r="BC61" s="55">
        <v>0</v>
      </c>
      <c r="BD61" s="55">
        <v>0</v>
      </c>
      <c r="BE61" s="55">
        <v>0</v>
      </c>
      <c r="BF61" s="55">
        <v>0</v>
      </c>
      <c r="BG61" s="55">
        <v>0</v>
      </c>
      <c r="BH61" s="55">
        <v>0</v>
      </c>
      <c r="BI61" s="55">
        <v>0</v>
      </c>
      <c r="BJ61" s="55">
        <v>0</v>
      </c>
      <c r="BK61" s="55">
        <v>0</v>
      </c>
      <c r="BL61" s="55">
        <v>0</v>
      </c>
      <c r="BM61" s="55">
        <v>0</v>
      </c>
      <c r="BN61" s="55">
        <v>0</v>
      </c>
      <c r="BO61" s="55">
        <v>0</v>
      </c>
      <c r="BP61" s="55">
        <v>0</v>
      </c>
      <c r="BQ61" s="55">
        <v>0</v>
      </c>
      <c r="BR61" s="55">
        <v>0</v>
      </c>
      <c r="BS61" s="55">
        <v>0</v>
      </c>
      <c r="BT61" s="55">
        <v>0</v>
      </c>
      <c r="BU61" s="55">
        <v>0</v>
      </c>
      <c r="BV61" s="55">
        <v>0</v>
      </c>
      <c r="BW61" s="55">
        <v>0</v>
      </c>
      <c r="BX61" s="55">
        <v>0</v>
      </c>
      <c r="BY61" s="55">
        <v>0</v>
      </c>
      <c r="BZ61" s="55">
        <v>0</v>
      </c>
      <c r="CA61" s="55">
        <v>0</v>
      </c>
      <c r="CB61" s="55">
        <v>0</v>
      </c>
      <c r="CC61" s="55">
        <v>0</v>
      </c>
      <c r="CD61" s="55">
        <v>0</v>
      </c>
      <c r="CE61" s="55">
        <v>0</v>
      </c>
      <c r="CF61" s="55">
        <v>0</v>
      </c>
      <c r="CG61" s="55">
        <v>0</v>
      </c>
      <c r="CH61" s="55">
        <v>0</v>
      </c>
      <c r="CI61" s="55">
        <v>0</v>
      </c>
      <c r="CJ61" s="55">
        <v>0</v>
      </c>
      <c r="CK61" s="55">
        <v>0</v>
      </c>
      <c r="CL61" s="55">
        <v>0</v>
      </c>
      <c r="CM61" s="55">
        <v>0</v>
      </c>
      <c r="CN61" s="55">
        <v>0</v>
      </c>
      <c r="CO61" s="55">
        <v>0</v>
      </c>
      <c r="CP61" s="55">
        <v>0</v>
      </c>
      <c r="CQ61" s="55">
        <v>0</v>
      </c>
      <c r="CR61" s="55">
        <v>0</v>
      </c>
      <c r="CS61" s="55">
        <v>0</v>
      </c>
      <c r="CT61" s="55">
        <v>0</v>
      </c>
      <c r="CU61" s="55">
        <v>0</v>
      </c>
      <c r="CV61" s="55">
        <v>0</v>
      </c>
      <c r="CW61" s="55">
        <v>0</v>
      </c>
      <c r="CX61" s="55">
        <v>0</v>
      </c>
      <c r="CY61" s="55">
        <v>0</v>
      </c>
      <c r="CZ61" s="55">
        <v>0</v>
      </c>
      <c r="DA61" s="55">
        <v>0</v>
      </c>
      <c r="DB61" s="55">
        <v>0</v>
      </c>
      <c r="DC61" s="55">
        <v>0</v>
      </c>
      <c r="DD61" s="55">
        <v>0</v>
      </c>
      <c r="DE61" s="55">
        <v>0</v>
      </c>
      <c r="DF61" s="55">
        <v>0</v>
      </c>
      <c r="DG61" s="55">
        <v>0</v>
      </c>
      <c r="DH61" s="55">
        <v>0</v>
      </c>
      <c r="DI61" s="55">
        <v>0</v>
      </c>
      <c r="DJ61" s="55">
        <v>0</v>
      </c>
      <c r="DK61" s="55">
        <v>0</v>
      </c>
      <c r="DL61" s="55">
        <v>0</v>
      </c>
      <c r="DM61" s="55">
        <v>0</v>
      </c>
      <c r="DN61" s="55">
        <v>0</v>
      </c>
      <c r="DO61" s="55">
        <v>0</v>
      </c>
      <c r="DP61" s="55">
        <v>0</v>
      </c>
      <c r="DQ61" s="55">
        <v>2</v>
      </c>
      <c r="DR61" s="55">
        <v>0</v>
      </c>
      <c r="DS61" s="55">
        <v>0</v>
      </c>
      <c r="DT61" s="55">
        <v>0</v>
      </c>
      <c r="DU61" s="55">
        <v>0</v>
      </c>
      <c r="DV61" s="55">
        <v>0</v>
      </c>
      <c r="DW61" s="55">
        <v>0</v>
      </c>
      <c r="DX61" s="55">
        <v>0</v>
      </c>
      <c r="DY61" s="55">
        <v>0</v>
      </c>
      <c r="DZ61" s="55">
        <v>0</v>
      </c>
      <c r="EA61" s="55">
        <v>0</v>
      </c>
      <c r="EB61" s="55">
        <v>0</v>
      </c>
      <c r="EC61" s="55">
        <v>0</v>
      </c>
      <c r="ED61" s="55">
        <v>0</v>
      </c>
      <c r="EE61" s="55">
        <v>0</v>
      </c>
      <c r="EF61" s="55">
        <v>0</v>
      </c>
      <c r="EG61" s="55">
        <v>0</v>
      </c>
      <c r="EH61" s="55">
        <v>0</v>
      </c>
      <c r="EI61" s="55">
        <v>0</v>
      </c>
      <c r="EJ61" s="55">
        <v>0</v>
      </c>
      <c r="EK61" s="55">
        <v>0</v>
      </c>
      <c r="EL61" s="55">
        <v>0</v>
      </c>
      <c r="EM61" s="55">
        <v>0</v>
      </c>
      <c r="EN61" s="55">
        <v>0</v>
      </c>
      <c r="EO61" s="55">
        <v>0</v>
      </c>
      <c r="EP61" s="55">
        <v>0</v>
      </c>
      <c r="EQ61" s="55">
        <v>0</v>
      </c>
      <c r="ER61" s="55">
        <v>0</v>
      </c>
      <c r="ES61" s="55">
        <v>0</v>
      </c>
      <c r="ET61" s="55">
        <v>0</v>
      </c>
      <c r="EU61" s="55">
        <v>0</v>
      </c>
      <c r="EV61" s="55">
        <v>0</v>
      </c>
      <c r="EW61" s="55">
        <v>0</v>
      </c>
      <c r="EX61" s="55">
        <v>0</v>
      </c>
      <c r="EY61" s="55">
        <v>1</v>
      </c>
    </row>
    <row r="62" spans="2:155" x14ac:dyDescent="0.5">
      <c r="B62" s="9" t="s">
        <v>537</v>
      </c>
      <c r="C62" s="55">
        <v>0</v>
      </c>
      <c r="D62" s="55">
        <v>0</v>
      </c>
      <c r="E62" s="55">
        <v>0</v>
      </c>
      <c r="F62" s="55">
        <v>0</v>
      </c>
      <c r="G62" s="55">
        <v>0</v>
      </c>
      <c r="H62" s="55">
        <v>0</v>
      </c>
      <c r="I62" s="55">
        <v>0</v>
      </c>
      <c r="J62" s="55">
        <v>0</v>
      </c>
      <c r="K62" s="55">
        <v>0</v>
      </c>
      <c r="L62" s="55">
        <v>0</v>
      </c>
      <c r="M62" s="55">
        <v>0</v>
      </c>
      <c r="N62" s="55">
        <v>0</v>
      </c>
      <c r="O62" s="55">
        <v>0</v>
      </c>
      <c r="P62" s="55">
        <v>1</v>
      </c>
      <c r="Q62" s="55">
        <v>0</v>
      </c>
      <c r="R62" s="55">
        <v>0</v>
      </c>
      <c r="S62" s="55">
        <v>0</v>
      </c>
      <c r="T62" s="55">
        <v>0</v>
      </c>
      <c r="U62" s="55">
        <v>0</v>
      </c>
      <c r="V62" s="55">
        <v>0</v>
      </c>
      <c r="W62" s="55">
        <v>0</v>
      </c>
      <c r="X62" s="55">
        <v>0</v>
      </c>
      <c r="Y62" s="55">
        <v>0</v>
      </c>
      <c r="Z62" s="55">
        <v>0</v>
      </c>
      <c r="AA62" s="55">
        <v>0</v>
      </c>
      <c r="AB62" s="55">
        <v>0</v>
      </c>
      <c r="AC62" s="55">
        <v>0</v>
      </c>
      <c r="AD62" s="55">
        <v>0</v>
      </c>
      <c r="AE62" s="55">
        <v>0</v>
      </c>
      <c r="AF62" s="55">
        <v>0</v>
      </c>
      <c r="AG62" s="55">
        <v>0</v>
      </c>
      <c r="AH62" s="55">
        <v>0</v>
      </c>
      <c r="AI62" s="55">
        <v>0</v>
      </c>
      <c r="AJ62" s="55">
        <v>0</v>
      </c>
      <c r="AK62" s="55">
        <v>0</v>
      </c>
      <c r="AL62" s="55">
        <v>0</v>
      </c>
      <c r="AM62" s="55">
        <v>0</v>
      </c>
      <c r="AN62" s="55">
        <v>0</v>
      </c>
      <c r="AO62" s="55">
        <v>0</v>
      </c>
      <c r="AP62" s="55">
        <v>0</v>
      </c>
      <c r="AQ62" s="55">
        <v>0</v>
      </c>
      <c r="AR62" s="55">
        <v>0</v>
      </c>
      <c r="AS62" s="55">
        <v>0</v>
      </c>
      <c r="AT62" s="55">
        <v>0</v>
      </c>
      <c r="AU62" s="55">
        <v>0</v>
      </c>
      <c r="AV62" s="55">
        <v>0</v>
      </c>
      <c r="AW62" s="55">
        <v>0</v>
      </c>
      <c r="AX62" s="55">
        <v>0</v>
      </c>
      <c r="AY62" s="55">
        <v>0</v>
      </c>
      <c r="AZ62" s="55">
        <v>0</v>
      </c>
      <c r="BA62" s="55">
        <v>0</v>
      </c>
      <c r="BB62" s="55">
        <v>0</v>
      </c>
      <c r="BC62" s="55">
        <v>0</v>
      </c>
      <c r="BD62" s="55">
        <v>0</v>
      </c>
      <c r="BE62" s="55">
        <v>0</v>
      </c>
      <c r="BF62" s="55">
        <v>0</v>
      </c>
      <c r="BG62" s="55">
        <v>0</v>
      </c>
      <c r="BH62" s="55">
        <v>0</v>
      </c>
      <c r="BI62" s="55">
        <v>0</v>
      </c>
      <c r="BJ62" s="55">
        <v>0</v>
      </c>
      <c r="BK62" s="55">
        <v>0</v>
      </c>
      <c r="BL62" s="55">
        <v>0</v>
      </c>
      <c r="BM62" s="55">
        <v>0</v>
      </c>
      <c r="BN62" s="55">
        <v>0</v>
      </c>
      <c r="BO62" s="55">
        <v>0</v>
      </c>
      <c r="BP62" s="55">
        <v>0</v>
      </c>
      <c r="BQ62" s="55">
        <v>0</v>
      </c>
      <c r="BR62" s="55">
        <v>0</v>
      </c>
      <c r="BS62" s="55">
        <v>0</v>
      </c>
      <c r="BT62" s="55">
        <v>0</v>
      </c>
      <c r="BU62" s="55">
        <v>0</v>
      </c>
      <c r="BV62" s="55">
        <v>0</v>
      </c>
      <c r="BW62" s="55">
        <v>0</v>
      </c>
      <c r="BX62" s="55">
        <v>0</v>
      </c>
      <c r="BY62" s="55">
        <v>0</v>
      </c>
      <c r="BZ62" s="55">
        <v>0</v>
      </c>
      <c r="CA62" s="55">
        <v>0</v>
      </c>
      <c r="CB62" s="55">
        <v>0</v>
      </c>
      <c r="CC62" s="55">
        <v>0</v>
      </c>
      <c r="CD62" s="55">
        <v>0</v>
      </c>
      <c r="CE62" s="55">
        <v>0</v>
      </c>
      <c r="CF62" s="55">
        <v>0</v>
      </c>
      <c r="CG62" s="55">
        <v>0</v>
      </c>
      <c r="CH62" s="55">
        <v>0</v>
      </c>
      <c r="CI62" s="55">
        <v>0</v>
      </c>
      <c r="CJ62" s="55">
        <v>0</v>
      </c>
      <c r="CK62" s="55">
        <v>0</v>
      </c>
      <c r="CL62" s="55">
        <v>0</v>
      </c>
      <c r="CM62" s="55">
        <v>0</v>
      </c>
      <c r="CN62" s="55">
        <v>0</v>
      </c>
      <c r="CO62" s="55">
        <v>0</v>
      </c>
      <c r="CP62" s="55">
        <v>0</v>
      </c>
      <c r="CQ62" s="55">
        <v>0</v>
      </c>
      <c r="CR62" s="55">
        <v>0</v>
      </c>
      <c r="CS62" s="55">
        <v>0</v>
      </c>
      <c r="CT62" s="55">
        <v>0</v>
      </c>
      <c r="CU62" s="55">
        <v>0</v>
      </c>
      <c r="CV62" s="55">
        <v>0</v>
      </c>
      <c r="CW62" s="55">
        <v>0</v>
      </c>
      <c r="CX62" s="55">
        <v>0</v>
      </c>
      <c r="CY62" s="55">
        <v>0</v>
      </c>
      <c r="CZ62" s="55">
        <v>0</v>
      </c>
      <c r="DA62" s="55">
        <v>0</v>
      </c>
      <c r="DB62" s="55">
        <v>0</v>
      </c>
      <c r="DC62" s="55">
        <v>0</v>
      </c>
      <c r="DD62" s="55">
        <v>0</v>
      </c>
      <c r="DE62" s="55">
        <v>0</v>
      </c>
      <c r="DF62" s="55">
        <v>0</v>
      </c>
      <c r="DG62" s="55">
        <v>0</v>
      </c>
      <c r="DH62" s="55">
        <v>0</v>
      </c>
      <c r="DI62" s="55">
        <v>0</v>
      </c>
      <c r="DJ62" s="55">
        <v>0</v>
      </c>
      <c r="DK62" s="55">
        <v>0</v>
      </c>
      <c r="DL62" s="55">
        <v>0</v>
      </c>
      <c r="DM62" s="55">
        <v>0</v>
      </c>
      <c r="DN62" s="55">
        <v>0</v>
      </c>
      <c r="DO62" s="55">
        <v>0</v>
      </c>
      <c r="DP62" s="55">
        <v>0</v>
      </c>
      <c r="DQ62" s="55">
        <v>2</v>
      </c>
      <c r="DR62" s="55">
        <v>0</v>
      </c>
      <c r="DS62" s="55">
        <v>0</v>
      </c>
      <c r="DT62" s="55">
        <v>0</v>
      </c>
      <c r="DU62" s="55">
        <v>0</v>
      </c>
      <c r="DV62" s="55">
        <v>0</v>
      </c>
      <c r="DW62" s="55">
        <v>0</v>
      </c>
      <c r="DX62" s="55">
        <v>0</v>
      </c>
      <c r="DY62" s="55">
        <v>0</v>
      </c>
      <c r="DZ62" s="55">
        <v>0</v>
      </c>
      <c r="EA62" s="55">
        <v>0</v>
      </c>
      <c r="EB62" s="55">
        <v>0</v>
      </c>
      <c r="EC62" s="55">
        <v>0</v>
      </c>
      <c r="ED62" s="55">
        <v>0</v>
      </c>
      <c r="EE62" s="55">
        <v>0</v>
      </c>
      <c r="EF62" s="55">
        <v>0</v>
      </c>
      <c r="EG62" s="55">
        <v>0</v>
      </c>
      <c r="EH62" s="55">
        <v>0</v>
      </c>
      <c r="EI62" s="55">
        <v>0</v>
      </c>
      <c r="EJ62" s="55">
        <v>0</v>
      </c>
      <c r="EK62" s="55">
        <v>0</v>
      </c>
      <c r="EL62" s="55">
        <v>0</v>
      </c>
      <c r="EM62" s="55">
        <v>0</v>
      </c>
      <c r="EN62" s="55">
        <v>0</v>
      </c>
      <c r="EO62" s="55">
        <v>0</v>
      </c>
      <c r="EP62" s="55">
        <v>0</v>
      </c>
      <c r="EQ62" s="55">
        <v>0</v>
      </c>
      <c r="ER62" s="55">
        <v>0</v>
      </c>
      <c r="ES62" s="55">
        <v>0</v>
      </c>
      <c r="ET62" s="55">
        <v>0</v>
      </c>
      <c r="EU62" s="55">
        <v>0</v>
      </c>
      <c r="EV62" s="55">
        <v>0</v>
      </c>
      <c r="EW62" s="55">
        <v>0</v>
      </c>
      <c r="EX62" s="55">
        <v>0</v>
      </c>
      <c r="EY62" s="55">
        <v>1</v>
      </c>
    </row>
    <row r="63" spans="2:155" x14ac:dyDescent="0.5">
      <c r="B63" s="9" t="s">
        <v>539</v>
      </c>
      <c r="C63" s="55">
        <v>0</v>
      </c>
      <c r="D63" s="55">
        <v>0</v>
      </c>
      <c r="E63" s="55">
        <v>0</v>
      </c>
      <c r="F63" s="55">
        <v>0</v>
      </c>
      <c r="G63" s="55">
        <v>0</v>
      </c>
      <c r="H63" s="55">
        <v>0</v>
      </c>
      <c r="I63" s="55">
        <v>0</v>
      </c>
      <c r="J63" s="55">
        <v>0</v>
      </c>
      <c r="K63" s="55">
        <v>0</v>
      </c>
      <c r="L63" s="55">
        <v>0</v>
      </c>
      <c r="M63" s="55">
        <v>0</v>
      </c>
      <c r="N63" s="55">
        <v>0</v>
      </c>
      <c r="O63" s="55">
        <v>0</v>
      </c>
      <c r="P63" s="55">
        <v>1</v>
      </c>
      <c r="Q63" s="55">
        <v>0</v>
      </c>
      <c r="R63" s="55">
        <v>0</v>
      </c>
      <c r="S63" s="55">
        <v>0</v>
      </c>
      <c r="T63" s="55">
        <v>0</v>
      </c>
      <c r="U63" s="55">
        <v>0</v>
      </c>
      <c r="V63" s="55">
        <v>0</v>
      </c>
      <c r="W63" s="55">
        <v>0</v>
      </c>
      <c r="X63" s="55">
        <v>0</v>
      </c>
      <c r="Y63" s="55">
        <v>0</v>
      </c>
      <c r="Z63" s="55">
        <v>0</v>
      </c>
      <c r="AA63" s="55">
        <v>0</v>
      </c>
      <c r="AB63" s="55">
        <v>0</v>
      </c>
      <c r="AC63" s="55">
        <v>0</v>
      </c>
      <c r="AD63" s="55">
        <v>0</v>
      </c>
      <c r="AE63" s="55">
        <v>0</v>
      </c>
      <c r="AF63" s="55">
        <v>0</v>
      </c>
      <c r="AG63" s="55">
        <v>0</v>
      </c>
      <c r="AH63" s="55">
        <v>0</v>
      </c>
      <c r="AI63" s="55">
        <v>0</v>
      </c>
      <c r="AJ63" s="55">
        <v>0</v>
      </c>
      <c r="AK63" s="55">
        <v>0</v>
      </c>
      <c r="AL63" s="55">
        <v>0</v>
      </c>
      <c r="AM63" s="55">
        <v>0</v>
      </c>
      <c r="AN63" s="55">
        <v>0</v>
      </c>
      <c r="AO63" s="55">
        <v>0</v>
      </c>
      <c r="AP63" s="55">
        <v>0</v>
      </c>
      <c r="AQ63" s="55">
        <v>0</v>
      </c>
      <c r="AR63" s="55">
        <v>0</v>
      </c>
      <c r="AS63" s="55">
        <v>0</v>
      </c>
      <c r="AT63" s="55">
        <v>0</v>
      </c>
      <c r="AU63" s="55">
        <v>0</v>
      </c>
      <c r="AV63" s="55">
        <v>0</v>
      </c>
      <c r="AW63" s="55">
        <v>0</v>
      </c>
      <c r="AX63" s="55">
        <v>0</v>
      </c>
      <c r="AY63" s="55">
        <v>0</v>
      </c>
      <c r="AZ63" s="55">
        <v>0</v>
      </c>
      <c r="BA63" s="55">
        <v>0</v>
      </c>
      <c r="BB63" s="55">
        <v>0</v>
      </c>
      <c r="BC63" s="55">
        <v>0</v>
      </c>
      <c r="BD63" s="55">
        <v>0</v>
      </c>
      <c r="BE63" s="55">
        <v>0</v>
      </c>
      <c r="BF63" s="55">
        <v>0</v>
      </c>
      <c r="BG63" s="55">
        <v>0</v>
      </c>
      <c r="BH63" s="55">
        <v>0</v>
      </c>
      <c r="BI63" s="55">
        <v>0</v>
      </c>
      <c r="BJ63" s="55">
        <v>0</v>
      </c>
      <c r="BK63" s="55">
        <v>0</v>
      </c>
      <c r="BL63" s="55">
        <v>0</v>
      </c>
      <c r="BM63" s="55">
        <v>0</v>
      </c>
      <c r="BN63" s="55">
        <v>0</v>
      </c>
      <c r="BO63" s="55">
        <v>0</v>
      </c>
      <c r="BP63" s="55">
        <v>0</v>
      </c>
      <c r="BQ63" s="55">
        <v>0</v>
      </c>
      <c r="BR63" s="55">
        <v>0</v>
      </c>
      <c r="BS63" s="55">
        <v>0</v>
      </c>
      <c r="BT63" s="55">
        <v>0</v>
      </c>
      <c r="BU63" s="55">
        <v>0</v>
      </c>
      <c r="BV63" s="55">
        <v>0</v>
      </c>
      <c r="BW63" s="55">
        <v>0</v>
      </c>
      <c r="BX63" s="55">
        <v>0</v>
      </c>
      <c r="BY63" s="55">
        <v>0</v>
      </c>
      <c r="BZ63" s="55">
        <v>0</v>
      </c>
      <c r="CA63" s="55">
        <v>0</v>
      </c>
      <c r="CB63" s="55">
        <v>0</v>
      </c>
      <c r="CC63" s="55">
        <v>0</v>
      </c>
      <c r="CD63" s="55">
        <v>0</v>
      </c>
      <c r="CE63" s="55">
        <v>0</v>
      </c>
      <c r="CF63" s="55">
        <v>0</v>
      </c>
      <c r="CG63" s="55">
        <v>0</v>
      </c>
      <c r="CH63" s="55">
        <v>0</v>
      </c>
      <c r="CI63" s="55">
        <v>0</v>
      </c>
      <c r="CJ63" s="55">
        <v>0</v>
      </c>
      <c r="CK63" s="55">
        <v>0</v>
      </c>
      <c r="CL63" s="55">
        <v>0</v>
      </c>
      <c r="CM63" s="55">
        <v>0</v>
      </c>
      <c r="CN63" s="55">
        <v>0</v>
      </c>
      <c r="CO63" s="55">
        <v>0</v>
      </c>
      <c r="CP63" s="55">
        <v>0</v>
      </c>
      <c r="CQ63" s="55">
        <v>0</v>
      </c>
      <c r="CR63" s="55">
        <v>0</v>
      </c>
      <c r="CS63" s="55">
        <v>0</v>
      </c>
      <c r="CT63" s="55">
        <v>0</v>
      </c>
      <c r="CU63" s="55">
        <v>0</v>
      </c>
      <c r="CV63" s="55">
        <v>0</v>
      </c>
      <c r="CW63" s="55">
        <v>0</v>
      </c>
      <c r="CX63" s="55">
        <v>0</v>
      </c>
      <c r="CY63" s="55">
        <v>0</v>
      </c>
      <c r="CZ63" s="55">
        <v>0</v>
      </c>
      <c r="DA63" s="55">
        <v>0</v>
      </c>
      <c r="DB63" s="55">
        <v>0</v>
      </c>
      <c r="DC63" s="55">
        <v>0</v>
      </c>
      <c r="DD63" s="55">
        <v>0</v>
      </c>
      <c r="DE63" s="55">
        <v>0</v>
      </c>
      <c r="DF63" s="55">
        <v>0</v>
      </c>
      <c r="DG63" s="55">
        <v>0</v>
      </c>
      <c r="DH63" s="55">
        <v>0</v>
      </c>
      <c r="DI63" s="55">
        <v>0</v>
      </c>
      <c r="DJ63" s="55">
        <v>0</v>
      </c>
      <c r="DK63" s="55">
        <v>0</v>
      </c>
      <c r="DL63" s="55">
        <v>0</v>
      </c>
      <c r="DM63" s="55">
        <v>0</v>
      </c>
      <c r="DN63" s="55">
        <v>0</v>
      </c>
      <c r="DO63" s="55">
        <v>0</v>
      </c>
      <c r="DP63" s="55">
        <v>0</v>
      </c>
      <c r="DQ63" s="55">
        <v>2</v>
      </c>
      <c r="DR63" s="55">
        <v>0</v>
      </c>
      <c r="DS63" s="55">
        <v>0</v>
      </c>
      <c r="DT63" s="55">
        <v>0</v>
      </c>
      <c r="DU63" s="55">
        <v>0</v>
      </c>
      <c r="DV63" s="55">
        <v>0</v>
      </c>
      <c r="DW63" s="55">
        <v>0</v>
      </c>
      <c r="DX63" s="55">
        <v>0</v>
      </c>
      <c r="DY63" s="55">
        <v>0</v>
      </c>
      <c r="DZ63" s="55">
        <v>0</v>
      </c>
      <c r="EA63" s="55">
        <v>0</v>
      </c>
      <c r="EB63" s="55">
        <v>0</v>
      </c>
      <c r="EC63" s="55">
        <v>0</v>
      </c>
      <c r="ED63" s="55">
        <v>0</v>
      </c>
      <c r="EE63" s="55">
        <v>0</v>
      </c>
      <c r="EF63" s="55">
        <v>0</v>
      </c>
      <c r="EG63" s="55">
        <v>0</v>
      </c>
      <c r="EH63" s="55">
        <v>0</v>
      </c>
      <c r="EI63" s="55">
        <v>0</v>
      </c>
      <c r="EJ63" s="55">
        <v>0</v>
      </c>
      <c r="EK63" s="55">
        <v>0</v>
      </c>
      <c r="EL63" s="55">
        <v>0</v>
      </c>
      <c r="EM63" s="55">
        <v>0</v>
      </c>
      <c r="EN63" s="55">
        <v>0</v>
      </c>
      <c r="EO63" s="55">
        <v>0</v>
      </c>
      <c r="EP63" s="55">
        <v>0</v>
      </c>
      <c r="EQ63" s="55">
        <v>0</v>
      </c>
      <c r="ER63" s="55">
        <v>0</v>
      </c>
      <c r="ES63" s="55">
        <v>0</v>
      </c>
      <c r="ET63" s="55">
        <v>0</v>
      </c>
      <c r="EU63" s="55">
        <v>0</v>
      </c>
      <c r="EV63" s="55">
        <v>0</v>
      </c>
      <c r="EW63" s="55">
        <v>0</v>
      </c>
      <c r="EX63" s="55">
        <v>0</v>
      </c>
      <c r="EY63" s="55">
        <v>1</v>
      </c>
    </row>
    <row r="64" spans="2:155" x14ac:dyDescent="0.5">
      <c r="B64" s="9" t="s">
        <v>540</v>
      </c>
      <c r="C64" s="55">
        <v>0</v>
      </c>
      <c r="D64" s="55">
        <v>0</v>
      </c>
      <c r="E64" s="55">
        <v>0</v>
      </c>
      <c r="F64" s="55">
        <v>0</v>
      </c>
      <c r="G64" s="55">
        <v>0</v>
      </c>
      <c r="H64" s="55">
        <v>0</v>
      </c>
      <c r="I64" s="55">
        <v>0</v>
      </c>
      <c r="J64" s="55">
        <v>0</v>
      </c>
      <c r="K64" s="55">
        <v>0</v>
      </c>
      <c r="L64" s="55">
        <v>0</v>
      </c>
      <c r="M64" s="55">
        <v>0</v>
      </c>
      <c r="N64" s="55">
        <v>0</v>
      </c>
      <c r="O64" s="55">
        <v>0</v>
      </c>
      <c r="P64" s="55">
        <v>1</v>
      </c>
      <c r="Q64" s="55">
        <v>0</v>
      </c>
      <c r="R64" s="55">
        <v>0</v>
      </c>
      <c r="S64" s="55">
        <v>0</v>
      </c>
      <c r="T64" s="55">
        <v>0</v>
      </c>
      <c r="U64" s="55">
        <v>0</v>
      </c>
      <c r="V64" s="55">
        <v>0</v>
      </c>
      <c r="W64" s="55">
        <v>0</v>
      </c>
      <c r="X64" s="55">
        <v>0</v>
      </c>
      <c r="Y64" s="55">
        <v>0</v>
      </c>
      <c r="Z64" s="55">
        <v>0</v>
      </c>
      <c r="AA64" s="55">
        <v>0</v>
      </c>
      <c r="AB64" s="55">
        <v>0</v>
      </c>
      <c r="AC64" s="55">
        <v>0</v>
      </c>
      <c r="AD64" s="55">
        <v>0</v>
      </c>
      <c r="AE64" s="55">
        <v>0</v>
      </c>
      <c r="AF64" s="55">
        <v>0</v>
      </c>
      <c r="AG64" s="55">
        <v>0</v>
      </c>
      <c r="AH64" s="55">
        <v>0</v>
      </c>
      <c r="AI64" s="55">
        <v>0</v>
      </c>
      <c r="AJ64" s="55">
        <v>0</v>
      </c>
      <c r="AK64" s="55">
        <v>0</v>
      </c>
      <c r="AL64" s="55">
        <v>0</v>
      </c>
      <c r="AM64" s="55">
        <v>0</v>
      </c>
      <c r="AN64" s="55">
        <v>0</v>
      </c>
      <c r="AO64" s="55">
        <v>0</v>
      </c>
      <c r="AP64" s="55">
        <v>0</v>
      </c>
      <c r="AQ64" s="55">
        <v>0</v>
      </c>
      <c r="AR64" s="55">
        <v>0</v>
      </c>
      <c r="AS64" s="55">
        <v>0</v>
      </c>
      <c r="AT64" s="55">
        <v>0</v>
      </c>
      <c r="AU64" s="55">
        <v>0</v>
      </c>
      <c r="AV64" s="55">
        <v>0</v>
      </c>
      <c r="AW64" s="55">
        <v>0</v>
      </c>
      <c r="AX64" s="55">
        <v>0</v>
      </c>
      <c r="AY64" s="55">
        <v>0</v>
      </c>
      <c r="AZ64" s="55">
        <v>0</v>
      </c>
      <c r="BA64" s="55">
        <v>0</v>
      </c>
      <c r="BB64" s="55">
        <v>0</v>
      </c>
      <c r="BC64" s="55">
        <v>0</v>
      </c>
      <c r="BD64" s="55">
        <v>0</v>
      </c>
      <c r="BE64" s="55">
        <v>0</v>
      </c>
      <c r="BF64" s="55">
        <v>0</v>
      </c>
      <c r="BG64" s="55">
        <v>0</v>
      </c>
      <c r="BH64" s="55">
        <v>0</v>
      </c>
      <c r="BI64" s="55">
        <v>0</v>
      </c>
      <c r="BJ64" s="55">
        <v>0</v>
      </c>
      <c r="BK64" s="55">
        <v>0</v>
      </c>
      <c r="BL64" s="55">
        <v>0</v>
      </c>
      <c r="BM64" s="55">
        <v>0</v>
      </c>
      <c r="BN64" s="55">
        <v>0</v>
      </c>
      <c r="BO64" s="55">
        <v>0</v>
      </c>
      <c r="BP64" s="55">
        <v>0</v>
      </c>
      <c r="BQ64" s="55">
        <v>0</v>
      </c>
      <c r="BR64" s="55">
        <v>0</v>
      </c>
      <c r="BS64" s="55">
        <v>0</v>
      </c>
      <c r="BT64" s="55">
        <v>0</v>
      </c>
      <c r="BU64" s="55">
        <v>0</v>
      </c>
      <c r="BV64" s="55">
        <v>0</v>
      </c>
      <c r="BW64" s="55">
        <v>0</v>
      </c>
      <c r="BX64" s="55">
        <v>0</v>
      </c>
      <c r="BY64" s="55">
        <v>0</v>
      </c>
      <c r="BZ64" s="55">
        <v>0</v>
      </c>
      <c r="CA64" s="55">
        <v>0</v>
      </c>
      <c r="CB64" s="55">
        <v>0</v>
      </c>
      <c r="CC64" s="55">
        <v>0</v>
      </c>
      <c r="CD64" s="55">
        <v>0</v>
      </c>
      <c r="CE64" s="55">
        <v>0</v>
      </c>
      <c r="CF64" s="55">
        <v>0</v>
      </c>
      <c r="CG64" s="55">
        <v>0</v>
      </c>
      <c r="CH64" s="55">
        <v>0</v>
      </c>
      <c r="CI64" s="55">
        <v>0</v>
      </c>
      <c r="CJ64" s="55">
        <v>0</v>
      </c>
      <c r="CK64" s="55">
        <v>0</v>
      </c>
      <c r="CL64" s="55">
        <v>0</v>
      </c>
      <c r="CM64" s="55">
        <v>0</v>
      </c>
      <c r="CN64" s="55">
        <v>0</v>
      </c>
      <c r="CO64" s="55">
        <v>0</v>
      </c>
      <c r="CP64" s="55">
        <v>0</v>
      </c>
      <c r="CQ64" s="55">
        <v>0</v>
      </c>
      <c r="CR64" s="55">
        <v>0</v>
      </c>
      <c r="CS64" s="55">
        <v>0</v>
      </c>
      <c r="CT64" s="55">
        <v>0</v>
      </c>
      <c r="CU64" s="55">
        <v>0</v>
      </c>
      <c r="CV64" s="55">
        <v>0</v>
      </c>
      <c r="CW64" s="55">
        <v>0</v>
      </c>
      <c r="CX64" s="55">
        <v>0</v>
      </c>
      <c r="CY64" s="55">
        <v>0</v>
      </c>
      <c r="CZ64" s="55">
        <v>0</v>
      </c>
      <c r="DA64" s="55">
        <v>0</v>
      </c>
      <c r="DB64" s="55">
        <v>0</v>
      </c>
      <c r="DC64" s="55">
        <v>0</v>
      </c>
      <c r="DD64" s="55">
        <v>0</v>
      </c>
      <c r="DE64" s="55">
        <v>0</v>
      </c>
      <c r="DF64" s="55">
        <v>0</v>
      </c>
      <c r="DG64" s="55">
        <v>0</v>
      </c>
      <c r="DH64" s="55">
        <v>0</v>
      </c>
      <c r="DI64" s="55">
        <v>0</v>
      </c>
      <c r="DJ64" s="55">
        <v>0</v>
      </c>
      <c r="DK64" s="55">
        <v>0</v>
      </c>
      <c r="DL64" s="55">
        <v>0</v>
      </c>
      <c r="DM64" s="55">
        <v>0</v>
      </c>
      <c r="DN64" s="55">
        <v>0</v>
      </c>
      <c r="DO64" s="55">
        <v>0</v>
      </c>
      <c r="DP64" s="55">
        <v>0</v>
      </c>
      <c r="DQ64" s="55">
        <v>2</v>
      </c>
      <c r="DR64" s="55">
        <v>0</v>
      </c>
      <c r="DS64" s="55">
        <v>0</v>
      </c>
      <c r="DT64" s="55">
        <v>0</v>
      </c>
      <c r="DU64" s="55">
        <v>0</v>
      </c>
      <c r="DV64" s="55">
        <v>0</v>
      </c>
      <c r="DW64" s="55">
        <v>0</v>
      </c>
      <c r="DX64" s="55">
        <v>0</v>
      </c>
      <c r="DY64" s="55">
        <v>0</v>
      </c>
      <c r="DZ64" s="55">
        <v>0</v>
      </c>
      <c r="EA64" s="55">
        <v>0</v>
      </c>
      <c r="EB64" s="55">
        <v>0</v>
      </c>
      <c r="EC64" s="55">
        <v>0</v>
      </c>
      <c r="ED64" s="55">
        <v>0</v>
      </c>
      <c r="EE64" s="55">
        <v>0</v>
      </c>
      <c r="EF64" s="55">
        <v>0</v>
      </c>
      <c r="EG64" s="55">
        <v>0</v>
      </c>
      <c r="EH64" s="55">
        <v>0</v>
      </c>
      <c r="EI64" s="55">
        <v>0</v>
      </c>
      <c r="EJ64" s="55">
        <v>0</v>
      </c>
      <c r="EK64" s="55">
        <v>0</v>
      </c>
      <c r="EL64" s="55">
        <v>0</v>
      </c>
      <c r="EM64" s="55">
        <v>0</v>
      </c>
      <c r="EN64" s="55">
        <v>0</v>
      </c>
      <c r="EO64" s="55">
        <v>0</v>
      </c>
      <c r="EP64" s="55">
        <v>0</v>
      </c>
      <c r="EQ64" s="55">
        <v>0</v>
      </c>
      <c r="ER64" s="55">
        <v>0</v>
      </c>
      <c r="ES64" s="55">
        <v>0</v>
      </c>
      <c r="ET64" s="55">
        <v>0</v>
      </c>
      <c r="EU64" s="55">
        <v>0</v>
      </c>
      <c r="EV64" s="55">
        <v>0</v>
      </c>
      <c r="EW64" s="55">
        <v>0</v>
      </c>
      <c r="EX64" s="55">
        <v>0</v>
      </c>
      <c r="EY64" s="55">
        <v>1</v>
      </c>
    </row>
    <row r="65" spans="2:155" x14ac:dyDescent="0.5">
      <c r="B65" s="9" t="s">
        <v>543</v>
      </c>
      <c r="C65" s="55">
        <v>0</v>
      </c>
      <c r="D65" s="55">
        <v>0</v>
      </c>
      <c r="E65" s="55">
        <v>0</v>
      </c>
      <c r="F65" s="55">
        <v>0</v>
      </c>
      <c r="G65" s="55">
        <v>0</v>
      </c>
      <c r="H65" s="55">
        <v>0</v>
      </c>
      <c r="I65" s="55">
        <v>0</v>
      </c>
      <c r="J65" s="55">
        <v>0</v>
      </c>
      <c r="K65" s="55">
        <v>0</v>
      </c>
      <c r="L65" s="55">
        <v>0</v>
      </c>
      <c r="M65" s="55">
        <v>0</v>
      </c>
      <c r="N65" s="55">
        <v>0</v>
      </c>
      <c r="O65" s="55">
        <v>0</v>
      </c>
      <c r="P65" s="55">
        <v>1</v>
      </c>
      <c r="Q65" s="55">
        <v>0</v>
      </c>
      <c r="R65" s="55">
        <v>0</v>
      </c>
      <c r="S65" s="55">
        <v>0</v>
      </c>
      <c r="T65" s="55">
        <v>0</v>
      </c>
      <c r="U65" s="55">
        <v>0</v>
      </c>
      <c r="V65" s="55">
        <v>0</v>
      </c>
      <c r="W65" s="55">
        <v>0</v>
      </c>
      <c r="X65" s="55">
        <v>0</v>
      </c>
      <c r="Y65" s="55">
        <v>0</v>
      </c>
      <c r="Z65" s="55">
        <v>0</v>
      </c>
      <c r="AA65" s="55">
        <v>0</v>
      </c>
      <c r="AB65" s="55">
        <v>0</v>
      </c>
      <c r="AC65" s="55">
        <v>0</v>
      </c>
      <c r="AD65" s="55">
        <v>0</v>
      </c>
      <c r="AE65" s="55">
        <v>0</v>
      </c>
      <c r="AF65" s="55">
        <v>0</v>
      </c>
      <c r="AG65" s="55">
        <v>0</v>
      </c>
      <c r="AH65" s="55">
        <v>0</v>
      </c>
      <c r="AI65" s="55">
        <v>0</v>
      </c>
      <c r="AJ65" s="55">
        <v>0</v>
      </c>
      <c r="AK65" s="55">
        <v>0</v>
      </c>
      <c r="AL65" s="55">
        <v>0</v>
      </c>
      <c r="AM65" s="55">
        <v>0</v>
      </c>
      <c r="AN65" s="55">
        <v>0</v>
      </c>
      <c r="AO65" s="55">
        <v>0</v>
      </c>
      <c r="AP65" s="55">
        <v>0</v>
      </c>
      <c r="AQ65" s="55">
        <v>0</v>
      </c>
      <c r="AR65" s="55">
        <v>0</v>
      </c>
      <c r="AS65" s="55">
        <v>0</v>
      </c>
      <c r="AT65" s="55">
        <v>0</v>
      </c>
      <c r="AU65" s="55">
        <v>0</v>
      </c>
      <c r="AV65" s="55">
        <v>0</v>
      </c>
      <c r="AW65" s="55">
        <v>0</v>
      </c>
      <c r="AX65" s="55">
        <v>0</v>
      </c>
      <c r="AY65" s="55">
        <v>0</v>
      </c>
      <c r="AZ65" s="55">
        <v>0</v>
      </c>
      <c r="BA65" s="55">
        <v>0</v>
      </c>
      <c r="BB65" s="55">
        <v>0</v>
      </c>
      <c r="BC65" s="55">
        <v>0</v>
      </c>
      <c r="BD65" s="55">
        <v>0</v>
      </c>
      <c r="BE65" s="55">
        <v>0</v>
      </c>
      <c r="BF65" s="55">
        <v>0</v>
      </c>
      <c r="BG65" s="55">
        <v>0</v>
      </c>
      <c r="BH65" s="55">
        <v>0</v>
      </c>
      <c r="BI65" s="55">
        <v>0</v>
      </c>
      <c r="BJ65" s="55">
        <v>0</v>
      </c>
      <c r="BK65" s="55">
        <v>0</v>
      </c>
      <c r="BL65" s="55">
        <v>0</v>
      </c>
      <c r="BM65" s="55">
        <v>0</v>
      </c>
      <c r="BN65" s="55">
        <v>0</v>
      </c>
      <c r="BO65" s="55">
        <v>0</v>
      </c>
      <c r="BP65" s="55">
        <v>0</v>
      </c>
      <c r="BQ65" s="55">
        <v>0</v>
      </c>
      <c r="BR65" s="55">
        <v>0</v>
      </c>
      <c r="BS65" s="55">
        <v>0</v>
      </c>
      <c r="BT65" s="55">
        <v>0</v>
      </c>
      <c r="BU65" s="55">
        <v>0</v>
      </c>
      <c r="BV65" s="55">
        <v>0</v>
      </c>
      <c r="BW65" s="55">
        <v>0</v>
      </c>
      <c r="BX65" s="55">
        <v>0</v>
      </c>
      <c r="BY65" s="55">
        <v>0</v>
      </c>
      <c r="BZ65" s="55">
        <v>0</v>
      </c>
      <c r="CA65" s="55">
        <v>0</v>
      </c>
      <c r="CB65" s="55">
        <v>0</v>
      </c>
      <c r="CC65" s="55">
        <v>0</v>
      </c>
      <c r="CD65" s="55">
        <v>0</v>
      </c>
      <c r="CE65" s="55">
        <v>0</v>
      </c>
      <c r="CF65" s="55">
        <v>0</v>
      </c>
      <c r="CG65" s="55">
        <v>0</v>
      </c>
      <c r="CH65" s="55">
        <v>0</v>
      </c>
      <c r="CI65" s="55">
        <v>0</v>
      </c>
      <c r="CJ65" s="55">
        <v>0</v>
      </c>
      <c r="CK65" s="55">
        <v>0</v>
      </c>
      <c r="CL65" s="55">
        <v>0</v>
      </c>
      <c r="CM65" s="55">
        <v>0</v>
      </c>
      <c r="CN65" s="55">
        <v>0</v>
      </c>
      <c r="CO65" s="55">
        <v>0</v>
      </c>
      <c r="CP65" s="55">
        <v>0</v>
      </c>
      <c r="CQ65" s="55">
        <v>0</v>
      </c>
      <c r="CR65" s="55">
        <v>0</v>
      </c>
      <c r="CS65" s="55">
        <v>0</v>
      </c>
      <c r="CT65" s="55">
        <v>0</v>
      </c>
      <c r="CU65" s="55">
        <v>0</v>
      </c>
      <c r="CV65" s="55">
        <v>0</v>
      </c>
      <c r="CW65" s="55">
        <v>0</v>
      </c>
      <c r="CX65" s="55">
        <v>0</v>
      </c>
      <c r="CY65" s="55">
        <v>0</v>
      </c>
      <c r="CZ65" s="55">
        <v>0</v>
      </c>
      <c r="DA65" s="55">
        <v>0</v>
      </c>
      <c r="DB65" s="55">
        <v>0</v>
      </c>
      <c r="DC65" s="55">
        <v>0</v>
      </c>
      <c r="DD65" s="55">
        <v>0</v>
      </c>
      <c r="DE65" s="55">
        <v>0</v>
      </c>
      <c r="DF65" s="55">
        <v>0</v>
      </c>
      <c r="DG65" s="55">
        <v>0</v>
      </c>
      <c r="DH65" s="55">
        <v>0</v>
      </c>
      <c r="DI65" s="55">
        <v>0</v>
      </c>
      <c r="DJ65" s="55">
        <v>0</v>
      </c>
      <c r="DK65" s="55">
        <v>0</v>
      </c>
      <c r="DL65" s="55">
        <v>0</v>
      </c>
      <c r="DM65" s="55">
        <v>0</v>
      </c>
      <c r="DN65" s="55">
        <v>0</v>
      </c>
      <c r="DO65" s="55">
        <v>0</v>
      </c>
      <c r="DP65" s="55">
        <v>0</v>
      </c>
      <c r="DQ65" s="55">
        <v>2</v>
      </c>
      <c r="DR65" s="55">
        <v>0</v>
      </c>
      <c r="DS65" s="55">
        <v>0</v>
      </c>
      <c r="DT65" s="55">
        <v>0</v>
      </c>
      <c r="DU65" s="55">
        <v>0</v>
      </c>
      <c r="DV65" s="55">
        <v>0</v>
      </c>
      <c r="DW65" s="55">
        <v>0</v>
      </c>
      <c r="DX65" s="55">
        <v>0</v>
      </c>
      <c r="DY65" s="55">
        <v>0</v>
      </c>
      <c r="DZ65" s="55">
        <v>0</v>
      </c>
      <c r="EA65" s="55">
        <v>0</v>
      </c>
      <c r="EB65" s="55">
        <v>0</v>
      </c>
      <c r="EC65" s="55">
        <v>0</v>
      </c>
      <c r="ED65" s="55">
        <v>0</v>
      </c>
      <c r="EE65" s="55">
        <v>0</v>
      </c>
      <c r="EF65" s="55">
        <v>0</v>
      </c>
      <c r="EG65" s="55">
        <v>0</v>
      </c>
      <c r="EH65" s="55">
        <v>0</v>
      </c>
      <c r="EI65" s="55">
        <v>0</v>
      </c>
      <c r="EJ65" s="55">
        <v>0</v>
      </c>
      <c r="EK65" s="55">
        <v>0</v>
      </c>
      <c r="EL65" s="55">
        <v>0</v>
      </c>
      <c r="EM65" s="55">
        <v>0</v>
      </c>
      <c r="EN65" s="55">
        <v>0</v>
      </c>
      <c r="EO65" s="55">
        <v>0</v>
      </c>
      <c r="EP65" s="55">
        <v>0</v>
      </c>
      <c r="EQ65" s="55">
        <v>0</v>
      </c>
      <c r="ER65" s="55">
        <v>0</v>
      </c>
      <c r="ES65" s="55">
        <v>0</v>
      </c>
      <c r="ET65" s="55">
        <v>0</v>
      </c>
      <c r="EU65" s="55">
        <v>0</v>
      </c>
      <c r="EV65" s="55">
        <v>0</v>
      </c>
      <c r="EW65" s="55">
        <v>0</v>
      </c>
      <c r="EX65" s="55">
        <v>0</v>
      </c>
      <c r="EY65" s="55">
        <v>1</v>
      </c>
    </row>
    <row r="66" spans="2:155" x14ac:dyDescent="0.5">
      <c r="B66" s="9" t="s">
        <v>545</v>
      </c>
      <c r="C66" s="55">
        <v>0</v>
      </c>
      <c r="D66" s="55">
        <v>0</v>
      </c>
      <c r="E66" s="55">
        <v>0</v>
      </c>
      <c r="F66" s="55">
        <v>0</v>
      </c>
      <c r="G66" s="55">
        <v>0</v>
      </c>
      <c r="H66" s="55">
        <v>0</v>
      </c>
      <c r="I66" s="55">
        <v>0</v>
      </c>
      <c r="J66" s="55">
        <v>0</v>
      </c>
      <c r="K66" s="55">
        <v>0</v>
      </c>
      <c r="L66" s="55">
        <v>0</v>
      </c>
      <c r="M66" s="55">
        <v>0</v>
      </c>
      <c r="N66" s="55">
        <v>0</v>
      </c>
      <c r="O66" s="55">
        <v>0</v>
      </c>
      <c r="P66" s="55">
        <v>1</v>
      </c>
      <c r="Q66" s="55">
        <v>0</v>
      </c>
      <c r="R66" s="55">
        <v>0</v>
      </c>
      <c r="S66" s="55">
        <v>0</v>
      </c>
      <c r="T66" s="55">
        <v>0</v>
      </c>
      <c r="U66" s="55">
        <v>0</v>
      </c>
      <c r="V66" s="55">
        <v>0</v>
      </c>
      <c r="W66" s="55">
        <v>0</v>
      </c>
      <c r="X66" s="55">
        <v>0</v>
      </c>
      <c r="Y66" s="55">
        <v>0</v>
      </c>
      <c r="Z66" s="55">
        <v>0</v>
      </c>
      <c r="AA66" s="55">
        <v>0</v>
      </c>
      <c r="AB66" s="55">
        <v>0</v>
      </c>
      <c r="AC66" s="55">
        <v>0</v>
      </c>
      <c r="AD66" s="55">
        <v>0</v>
      </c>
      <c r="AE66" s="55">
        <v>0</v>
      </c>
      <c r="AF66" s="55">
        <v>0</v>
      </c>
      <c r="AG66" s="55">
        <v>0</v>
      </c>
      <c r="AH66" s="55">
        <v>0</v>
      </c>
      <c r="AI66" s="55">
        <v>0</v>
      </c>
      <c r="AJ66" s="55">
        <v>0</v>
      </c>
      <c r="AK66" s="55">
        <v>0</v>
      </c>
      <c r="AL66" s="55">
        <v>0</v>
      </c>
      <c r="AM66" s="55">
        <v>0</v>
      </c>
      <c r="AN66" s="55">
        <v>0</v>
      </c>
      <c r="AO66" s="55">
        <v>0</v>
      </c>
      <c r="AP66" s="55">
        <v>0</v>
      </c>
      <c r="AQ66" s="55">
        <v>0</v>
      </c>
      <c r="AR66" s="55">
        <v>0</v>
      </c>
      <c r="AS66" s="55">
        <v>0</v>
      </c>
      <c r="AT66" s="55">
        <v>0</v>
      </c>
      <c r="AU66" s="55">
        <v>0</v>
      </c>
      <c r="AV66" s="55">
        <v>0</v>
      </c>
      <c r="AW66" s="55">
        <v>0</v>
      </c>
      <c r="AX66" s="55">
        <v>0</v>
      </c>
      <c r="AY66" s="55">
        <v>0</v>
      </c>
      <c r="AZ66" s="55">
        <v>0</v>
      </c>
      <c r="BA66" s="55">
        <v>0</v>
      </c>
      <c r="BB66" s="55">
        <v>0</v>
      </c>
      <c r="BC66" s="55">
        <v>0</v>
      </c>
      <c r="BD66" s="55">
        <v>0</v>
      </c>
      <c r="BE66" s="55">
        <v>0</v>
      </c>
      <c r="BF66" s="55">
        <v>0</v>
      </c>
      <c r="BG66" s="55">
        <v>0</v>
      </c>
      <c r="BH66" s="55">
        <v>0</v>
      </c>
      <c r="BI66" s="55">
        <v>0</v>
      </c>
      <c r="BJ66" s="55">
        <v>0</v>
      </c>
      <c r="BK66" s="55">
        <v>0</v>
      </c>
      <c r="BL66" s="55">
        <v>0</v>
      </c>
      <c r="BM66" s="55">
        <v>0</v>
      </c>
      <c r="BN66" s="55">
        <v>0</v>
      </c>
      <c r="BO66" s="55">
        <v>0</v>
      </c>
      <c r="BP66" s="55">
        <v>0</v>
      </c>
      <c r="BQ66" s="55">
        <v>0</v>
      </c>
      <c r="BR66" s="55">
        <v>0</v>
      </c>
      <c r="BS66" s="55">
        <v>0</v>
      </c>
      <c r="BT66" s="55">
        <v>0</v>
      </c>
      <c r="BU66" s="55">
        <v>0</v>
      </c>
      <c r="BV66" s="55">
        <v>0</v>
      </c>
      <c r="BW66" s="55">
        <v>0</v>
      </c>
      <c r="BX66" s="55">
        <v>0</v>
      </c>
      <c r="BY66" s="55">
        <v>0</v>
      </c>
      <c r="BZ66" s="55">
        <v>0</v>
      </c>
      <c r="CA66" s="55">
        <v>0</v>
      </c>
      <c r="CB66" s="55">
        <v>0</v>
      </c>
      <c r="CC66" s="55">
        <v>0</v>
      </c>
      <c r="CD66" s="55">
        <v>0</v>
      </c>
      <c r="CE66" s="55">
        <v>0</v>
      </c>
      <c r="CF66" s="55">
        <v>0</v>
      </c>
      <c r="CG66" s="55">
        <v>0</v>
      </c>
      <c r="CH66" s="55">
        <v>0</v>
      </c>
      <c r="CI66" s="55">
        <v>0</v>
      </c>
      <c r="CJ66" s="55">
        <v>0</v>
      </c>
      <c r="CK66" s="55">
        <v>0</v>
      </c>
      <c r="CL66" s="55">
        <v>0</v>
      </c>
      <c r="CM66" s="55">
        <v>0</v>
      </c>
      <c r="CN66" s="55">
        <v>0</v>
      </c>
      <c r="CO66" s="55">
        <v>0</v>
      </c>
      <c r="CP66" s="55">
        <v>0</v>
      </c>
      <c r="CQ66" s="55">
        <v>0</v>
      </c>
      <c r="CR66" s="55">
        <v>0</v>
      </c>
      <c r="CS66" s="55">
        <v>0</v>
      </c>
      <c r="CT66" s="55">
        <v>0</v>
      </c>
      <c r="CU66" s="55">
        <v>0</v>
      </c>
      <c r="CV66" s="55">
        <v>0</v>
      </c>
      <c r="CW66" s="55">
        <v>0</v>
      </c>
      <c r="CX66" s="55">
        <v>0</v>
      </c>
      <c r="CY66" s="55">
        <v>0</v>
      </c>
      <c r="CZ66" s="55">
        <v>0</v>
      </c>
      <c r="DA66" s="55">
        <v>0</v>
      </c>
      <c r="DB66" s="55">
        <v>0</v>
      </c>
      <c r="DC66" s="55">
        <v>0</v>
      </c>
      <c r="DD66" s="55">
        <v>0</v>
      </c>
      <c r="DE66" s="55">
        <v>0</v>
      </c>
      <c r="DF66" s="55">
        <v>0</v>
      </c>
      <c r="DG66" s="55">
        <v>0</v>
      </c>
      <c r="DH66" s="55">
        <v>0</v>
      </c>
      <c r="DI66" s="55">
        <v>0</v>
      </c>
      <c r="DJ66" s="55">
        <v>0</v>
      </c>
      <c r="DK66" s="55">
        <v>0</v>
      </c>
      <c r="DL66" s="55">
        <v>0</v>
      </c>
      <c r="DM66" s="55">
        <v>0</v>
      </c>
      <c r="DN66" s="55">
        <v>0</v>
      </c>
      <c r="DO66" s="55">
        <v>0</v>
      </c>
      <c r="DP66" s="55">
        <v>0</v>
      </c>
      <c r="DQ66" s="55">
        <v>2</v>
      </c>
      <c r="DR66" s="55">
        <v>0</v>
      </c>
      <c r="DS66" s="55">
        <v>0</v>
      </c>
      <c r="DT66" s="55">
        <v>0</v>
      </c>
      <c r="DU66" s="55">
        <v>0</v>
      </c>
      <c r="DV66" s="55">
        <v>0</v>
      </c>
      <c r="DW66" s="55">
        <v>0</v>
      </c>
      <c r="DX66" s="55">
        <v>0</v>
      </c>
      <c r="DY66" s="55">
        <v>0</v>
      </c>
      <c r="DZ66" s="55">
        <v>0</v>
      </c>
      <c r="EA66" s="55">
        <v>0</v>
      </c>
      <c r="EB66" s="55">
        <v>0</v>
      </c>
      <c r="EC66" s="55">
        <v>0</v>
      </c>
      <c r="ED66" s="55">
        <v>0</v>
      </c>
      <c r="EE66" s="55">
        <v>0</v>
      </c>
      <c r="EF66" s="55">
        <v>0</v>
      </c>
      <c r="EG66" s="55">
        <v>0</v>
      </c>
      <c r="EH66" s="55">
        <v>0</v>
      </c>
      <c r="EI66" s="55">
        <v>0</v>
      </c>
      <c r="EJ66" s="55">
        <v>0</v>
      </c>
      <c r="EK66" s="55">
        <v>0</v>
      </c>
      <c r="EL66" s="55">
        <v>0</v>
      </c>
      <c r="EM66" s="55">
        <v>0</v>
      </c>
      <c r="EN66" s="55">
        <v>0</v>
      </c>
      <c r="EO66" s="55">
        <v>0</v>
      </c>
      <c r="EP66" s="55">
        <v>0</v>
      </c>
      <c r="EQ66" s="55">
        <v>0</v>
      </c>
      <c r="ER66" s="55">
        <v>0</v>
      </c>
      <c r="ES66" s="55">
        <v>0</v>
      </c>
      <c r="ET66" s="55">
        <v>0</v>
      </c>
      <c r="EU66" s="55">
        <v>0</v>
      </c>
      <c r="EV66" s="55">
        <v>0</v>
      </c>
      <c r="EW66" s="55">
        <v>0</v>
      </c>
      <c r="EX66" s="55">
        <v>0</v>
      </c>
      <c r="EY66" s="55">
        <v>1</v>
      </c>
    </row>
    <row r="67" spans="2:155" x14ac:dyDescent="0.5">
      <c r="B67" s="9" t="s">
        <v>547</v>
      </c>
      <c r="C67" s="55">
        <v>0</v>
      </c>
      <c r="D67" s="55">
        <v>0</v>
      </c>
      <c r="E67" s="55">
        <v>0</v>
      </c>
      <c r="F67" s="55">
        <v>0</v>
      </c>
      <c r="G67" s="55">
        <v>0</v>
      </c>
      <c r="H67" s="55">
        <v>0</v>
      </c>
      <c r="I67" s="55">
        <v>0</v>
      </c>
      <c r="J67" s="55">
        <v>0</v>
      </c>
      <c r="K67" s="55">
        <v>0</v>
      </c>
      <c r="L67" s="55">
        <v>0</v>
      </c>
      <c r="M67" s="55">
        <v>0</v>
      </c>
      <c r="N67" s="55">
        <v>0</v>
      </c>
      <c r="O67" s="55">
        <v>0</v>
      </c>
      <c r="P67" s="55">
        <v>1</v>
      </c>
      <c r="Q67" s="55">
        <v>0</v>
      </c>
      <c r="R67" s="55">
        <v>0</v>
      </c>
      <c r="S67" s="55">
        <v>0</v>
      </c>
      <c r="T67" s="55">
        <v>0</v>
      </c>
      <c r="U67" s="55">
        <v>0</v>
      </c>
      <c r="V67" s="55">
        <v>0</v>
      </c>
      <c r="W67" s="55">
        <v>0</v>
      </c>
      <c r="X67" s="55">
        <v>0</v>
      </c>
      <c r="Y67" s="55">
        <v>0</v>
      </c>
      <c r="Z67" s="55">
        <v>0</v>
      </c>
      <c r="AA67" s="55">
        <v>0</v>
      </c>
      <c r="AB67" s="55">
        <v>0</v>
      </c>
      <c r="AC67" s="55">
        <v>0</v>
      </c>
      <c r="AD67" s="55">
        <v>0</v>
      </c>
      <c r="AE67" s="55">
        <v>0</v>
      </c>
      <c r="AF67" s="55">
        <v>0</v>
      </c>
      <c r="AG67" s="55">
        <v>0</v>
      </c>
      <c r="AH67" s="55">
        <v>0</v>
      </c>
      <c r="AI67" s="55">
        <v>0</v>
      </c>
      <c r="AJ67" s="55">
        <v>0</v>
      </c>
      <c r="AK67" s="55">
        <v>0</v>
      </c>
      <c r="AL67" s="55">
        <v>0</v>
      </c>
      <c r="AM67" s="55">
        <v>0</v>
      </c>
      <c r="AN67" s="55">
        <v>0</v>
      </c>
      <c r="AO67" s="55">
        <v>0</v>
      </c>
      <c r="AP67" s="55">
        <v>0</v>
      </c>
      <c r="AQ67" s="55">
        <v>0</v>
      </c>
      <c r="AR67" s="55">
        <v>0</v>
      </c>
      <c r="AS67" s="55">
        <v>0</v>
      </c>
      <c r="AT67" s="55">
        <v>0</v>
      </c>
      <c r="AU67" s="55">
        <v>0</v>
      </c>
      <c r="AV67" s="55">
        <v>0</v>
      </c>
      <c r="AW67" s="55">
        <v>0</v>
      </c>
      <c r="AX67" s="55">
        <v>0</v>
      </c>
      <c r="AY67" s="55">
        <v>0</v>
      </c>
      <c r="AZ67" s="55">
        <v>0</v>
      </c>
      <c r="BA67" s="55">
        <v>0</v>
      </c>
      <c r="BB67" s="55">
        <v>0</v>
      </c>
      <c r="BC67" s="55">
        <v>0</v>
      </c>
      <c r="BD67" s="55">
        <v>0</v>
      </c>
      <c r="BE67" s="55">
        <v>0</v>
      </c>
      <c r="BF67" s="55">
        <v>0</v>
      </c>
      <c r="BG67" s="55">
        <v>0</v>
      </c>
      <c r="BH67" s="55">
        <v>0</v>
      </c>
      <c r="BI67" s="55">
        <v>0</v>
      </c>
      <c r="BJ67" s="55">
        <v>0</v>
      </c>
      <c r="BK67" s="55">
        <v>0</v>
      </c>
      <c r="BL67" s="55">
        <v>0</v>
      </c>
      <c r="BM67" s="55">
        <v>0</v>
      </c>
      <c r="BN67" s="55">
        <v>0</v>
      </c>
      <c r="BO67" s="55">
        <v>0</v>
      </c>
      <c r="BP67" s="55">
        <v>0</v>
      </c>
      <c r="BQ67" s="55">
        <v>0</v>
      </c>
      <c r="BR67" s="55">
        <v>0</v>
      </c>
      <c r="BS67" s="55">
        <v>0</v>
      </c>
      <c r="BT67" s="55">
        <v>0</v>
      </c>
      <c r="BU67" s="55">
        <v>0</v>
      </c>
      <c r="BV67" s="55">
        <v>0</v>
      </c>
      <c r="BW67" s="55">
        <v>0</v>
      </c>
      <c r="BX67" s="55">
        <v>0</v>
      </c>
      <c r="BY67" s="55">
        <v>0</v>
      </c>
      <c r="BZ67" s="55">
        <v>0</v>
      </c>
      <c r="CA67" s="55">
        <v>0</v>
      </c>
      <c r="CB67" s="55">
        <v>0</v>
      </c>
      <c r="CC67" s="55">
        <v>0</v>
      </c>
      <c r="CD67" s="55">
        <v>0</v>
      </c>
      <c r="CE67" s="55">
        <v>0</v>
      </c>
      <c r="CF67" s="55">
        <v>0</v>
      </c>
      <c r="CG67" s="55">
        <v>0</v>
      </c>
      <c r="CH67" s="55">
        <v>0</v>
      </c>
      <c r="CI67" s="55">
        <v>0</v>
      </c>
      <c r="CJ67" s="55">
        <v>0</v>
      </c>
      <c r="CK67" s="55">
        <v>0</v>
      </c>
      <c r="CL67" s="55">
        <v>0</v>
      </c>
      <c r="CM67" s="55">
        <v>0</v>
      </c>
      <c r="CN67" s="55">
        <v>0</v>
      </c>
      <c r="CO67" s="55">
        <v>0</v>
      </c>
      <c r="CP67" s="55">
        <v>0</v>
      </c>
      <c r="CQ67" s="55">
        <v>0</v>
      </c>
      <c r="CR67" s="55">
        <v>0</v>
      </c>
      <c r="CS67" s="55">
        <v>0</v>
      </c>
      <c r="CT67" s="55">
        <v>0</v>
      </c>
      <c r="CU67" s="55">
        <v>0</v>
      </c>
      <c r="CV67" s="55">
        <v>0</v>
      </c>
      <c r="CW67" s="55">
        <v>0</v>
      </c>
      <c r="CX67" s="55">
        <v>0</v>
      </c>
      <c r="CY67" s="55">
        <v>0</v>
      </c>
      <c r="CZ67" s="55">
        <v>0</v>
      </c>
      <c r="DA67" s="55">
        <v>0</v>
      </c>
      <c r="DB67" s="55">
        <v>0</v>
      </c>
      <c r="DC67" s="55">
        <v>0</v>
      </c>
      <c r="DD67" s="55">
        <v>0</v>
      </c>
      <c r="DE67" s="55">
        <v>0</v>
      </c>
      <c r="DF67" s="55">
        <v>0</v>
      </c>
      <c r="DG67" s="55">
        <v>0</v>
      </c>
      <c r="DH67" s="55">
        <v>0</v>
      </c>
      <c r="DI67" s="55">
        <v>0</v>
      </c>
      <c r="DJ67" s="55">
        <v>0</v>
      </c>
      <c r="DK67" s="55">
        <v>0</v>
      </c>
      <c r="DL67" s="55">
        <v>0</v>
      </c>
      <c r="DM67" s="55">
        <v>0</v>
      </c>
      <c r="DN67" s="55">
        <v>0</v>
      </c>
      <c r="DO67" s="55">
        <v>0</v>
      </c>
      <c r="DP67" s="55">
        <v>0</v>
      </c>
      <c r="DQ67" s="55">
        <v>2</v>
      </c>
      <c r="DR67" s="55">
        <v>0</v>
      </c>
      <c r="DS67" s="55">
        <v>0</v>
      </c>
      <c r="DT67" s="55">
        <v>0</v>
      </c>
      <c r="DU67" s="55">
        <v>0</v>
      </c>
      <c r="DV67" s="55">
        <v>0</v>
      </c>
      <c r="DW67" s="55">
        <v>0</v>
      </c>
      <c r="DX67" s="55">
        <v>0</v>
      </c>
      <c r="DY67" s="55">
        <v>0</v>
      </c>
      <c r="DZ67" s="55">
        <v>0</v>
      </c>
      <c r="EA67" s="55">
        <v>0</v>
      </c>
      <c r="EB67" s="55">
        <v>0</v>
      </c>
      <c r="EC67" s="55">
        <v>0</v>
      </c>
      <c r="ED67" s="55">
        <v>0</v>
      </c>
      <c r="EE67" s="55">
        <v>0</v>
      </c>
      <c r="EF67" s="55">
        <v>0</v>
      </c>
      <c r="EG67" s="55">
        <v>0</v>
      </c>
      <c r="EH67" s="55">
        <v>0</v>
      </c>
      <c r="EI67" s="55">
        <v>0</v>
      </c>
      <c r="EJ67" s="55">
        <v>0</v>
      </c>
      <c r="EK67" s="55">
        <v>0</v>
      </c>
      <c r="EL67" s="55">
        <v>0</v>
      </c>
      <c r="EM67" s="55">
        <v>0</v>
      </c>
      <c r="EN67" s="55">
        <v>0</v>
      </c>
      <c r="EO67" s="55">
        <v>0</v>
      </c>
      <c r="EP67" s="55">
        <v>0</v>
      </c>
      <c r="EQ67" s="55">
        <v>0</v>
      </c>
      <c r="ER67" s="55">
        <v>0</v>
      </c>
      <c r="ES67" s="55">
        <v>0</v>
      </c>
      <c r="ET67" s="55">
        <v>0</v>
      </c>
      <c r="EU67" s="55">
        <v>0</v>
      </c>
      <c r="EV67" s="55">
        <v>0</v>
      </c>
      <c r="EW67" s="55">
        <v>0</v>
      </c>
      <c r="EX67" s="55">
        <v>0</v>
      </c>
      <c r="EY67" s="55">
        <v>1</v>
      </c>
    </row>
    <row r="68" spans="2:155" x14ac:dyDescent="0.5">
      <c r="B68" s="9" t="s">
        <v>550</v>
      </c>
      <c r="C68" s="55">
        <v>0</v>
      </c>
      <c r="D68" s="55">
        <v>0</v>
      </c>
      <c r="E68" s="55">
        <v>0</v>
      </c>
      <c r="F68" s="55">
        <v>0</v>
      </c>
      <c r="G68" s="55">
        <v>0</v>
      </c>
      <c r="H68" s="55">
        <v>0</v>
      </c>
      <c r="I68" s="55">
        <v>0</v>
      </c>
      <c r="J68" s="55">
        <v>0</v>
      </c>
      <c r="K68" s="55">
        <v>0</v>
      </c>
      <c r="L68" s="55">
        <v>0</v>
      </c>
      <c r="M68" s="55">
        <v>0</v>
      </c>
      <c r="N68" s="55">
        <v>0</v>
      </c>
      <c r="O68" s="55">
        <v>0</v>
      </c>
      <c r="P68" s="55">
        <v>1</v>
      </c>
      <c r="Q68" s="55">
        <v>0</v>
      </c>
      <c r="R68" s="55">
        <v>0</v>
      </c>
      <c r="S68" s="55">
        <v>0</v>
      </c>
      <c r="T68" s="55">
        <v>0</v>
      </c>
      <c r="U68" s="55">
        <v>0</v>
      </c>
      <c r="V68" s="55">
        <v>0</v>
      </c>
      <c r="W68" s="55">
        <v>0</v>
      </c>
      <c r="X68" s="55">
        <v>0</v>
      </c>
      <c r="Y68" s="55">
        <v>0</v>
      </c>
      <c r="Z68" s="55">
        <v>0</v>
      </c>
      <c r="AA68" s="55">
        <v>0</v>
      </c>
      <c r="AB68" s="55">
        <v>0</v>
      </c>
      <c r="AC68" s="55">
        <v>0</v>
      </c>
      <c r="AD68" s="55">
        <v>0</v>
      </c>
      <c r="AE68" s="55">
        <v>0</v>
      </c>
      <c r="AF68" s="55">
        <v>0</v>
      </c>
      <c r="AG68" s="55">
        <v>0</v>
      </c>
      <c r="AH68" s="55">
        <v>0</v>
      </c>
      <c r="AI68" s="55">
        <v>0</v>
      </c>
      <c r="AJ68" s="55">
        <v>0</v>
      </c>
      <c r="AK68" s="55">
        <v>0</v>
      </c>
      <c r="AL68" s="55">
        <v>0</v>
      </c>
      <c r="AM68" s="55">
        <v>0</v>
      </c>
      <c r="AN68" s="55">
        <v>0</v>
      </c>
      <c r="AO68" s="55">
        <v>0</v>
      </c>
      <c r="AP68" s="55">
        <v>0</v>
      </c>
      <c r="AQ68" s="55">
        <v>0</v>
      </c>
      <c r="AR68" s="55">
        <v>0</v>
      </c>
      <c r="AS68" s="55">
        <v>0</v>
      </c>
      <c r="AT68" s="55">
        <v>0</v>
      </c>
      <c r="AU68" s="55">
        <v>0</v>
      </c>
      <c r="AV68" s="55">
        <v>0</v>
      </c>
      <c r="AW68" s="55">
        <v>0</v>
      </c>
      <c r="AX68" s="55">
        <v>0</v>
      </c>
      <c r="AY68" s="55">
        <v>0</v>
      </c>
      <c r="AZ68" s="55">
        <v>0</v>
      </c>
      <c r="BA68" s="55">
        <v>0</v>
      </c>
      <c r="BB68" s="55">
        <v>0</v>
      </c>
      <c r="BC68" s="55">
        <v>0</v>
      </c>
      <c r="BD68" s="55">
        <v>0</v>
      </c>
      <c r="BE68" s="55">
        <v>0</v>
      </c>
      <c r="BF68" s="55">
        <v>0</v>
      </c>
      <c r="BG68" s="55">
        <v>0</v>
      </c>
      <c r="BH68" s="55">
        <v>0</v>
      </c>
      <c r="BI68" s="55">
        <v>0</v>
      </c>
      <c r="BJ68" s="55">
        <v>0</v>
      </c>
      <c r="BK68" s="55">
        <v>0</v>
      </c>
      <c r="BL68" s="55">
        <v>0</v>
      </c>
      <c r="BM68" s="55">
        <v>0</v>
      </c>
      <c r="BN68" s="55">
        <v>0</v>
      </c>
      <c r="BO68" s="55">
        <v>0</v>
      </c>
      <c r="BP68" s="55">
        <v>0</v>
      </c>
      <c r="BQ68" s="55">
        <v>0</v>
      </c>
      <c r="BR68" s="55">
        <v>0</v>
      </c>
      <c r="BS68" s="55">
        <v>0</v>
      </c>
      <c r="BT68" s="55">
        <v>0</v>
      </c>
      <c r="BU68" s="55">
        <v>0</v>
      </c>
      <c r="BV68" s="55">
        <v>0</v>
      </c>
      <c r="BW68" s="55">
        <v>0</v>
      </c>
      <c r="BX68" s="55">
        <v>0</v>
      </c>
      <c r="BY68" s="55">
        <v>0</v>
      </c>
      <c r="BZ68" s="55">
        <v>0</v>
      </c>
      <c r="CA68" s="55">
        <v>0</v>
      </c>
      <c r="CB68" s="55">
        <v>0</v>
      </c>
      <c r="CC68" s="55">
        <v>0</v>
      </c>
      <c r="CD68" s="55">
        <v>0</v>
      </c>
      <c r="CE68" s="55">
        <v>0</v>
      </c>
      <c r="CF68" s="55">
        <v>0</v>
      </c>
      <c r="CG68" s="55">
        <v>0</v>
      </c>
      <c r="CH68" s="55">
        <v>0</v>
      </c>
      <c r="CI68" s="55">
        <v>0</v>
      </c>
      <c r="CJ68" s="55">
        <v>0</v>
      </c>
      <c r="CK68" s="55">
        <v>0</v>
      </c>
      <c r="CL68" s="55">
        <v>0</v>
      </c>
      <c r="CM68" s="55">
        <v>0</v>
      </c>
      <c r="CN68" s="55">
        <v>0</v>
      </c>
      <c r="CO68" s="55">
        <v>0</v>
      </c>
      <c r="CP68" s="55">
        <v>0</v>
      </c>
      <c r="CQ68" s="55">
        <v>0</v>
      </c>
      <c r="CR68" s="55">
        <v>0</v>
      </c>
      <c r="CS68" s="55">
        <v>0</v>
      </c>
      <c r="CT68" s="55">
        <v>0</v>
      </c>
      <c r="CU68" s="55">
        <v>0</v>
      </c>
      <c r="CV68" s="55">
        <v>0</v>
      </c>
      <c r="CW68" s="55">
        <v>0</v>
      </c>
      <c r="CX68" s="55">
        <v>0</v>
      </c>
      <c r="CY68" s="55">
        <v>0</v>
      </c>
      <c r="CZ68" s="55">
        <v>0</v>
      </c>
      <c r="DA68" s="55">
        <v>0</v>
      </c>
      <c r="DB68" s="55">
        <v>0</v>
      </c>
      <c r="DC68" s="55">
        <v>0</v>
      </c>
      <c r="DD68" s="55">
        <v>0</v>
      </c>
      <c r="DE68" s="55">
        <v>0</v>
      </c>
      <c r="DF68" s="55">
        <v>0</v>
      </c>
      <c r="DG68" s="55">
        <v>0</v>
      </c>
      <c r="DH68" s="55">
        <v>0</v>
      </c>
      <c r="DI68" s="55">
        <v>0</v>
      </c>
      <c r="DJ68" s="55">
        <v>0</v>
      </c>
      <c r="DK68" s="55">
        <v>0</v>
      </c>
      <c r="DL68" s="55">
        <v>0</v>
      </c>
      <c r="DM68" s="55">
        <v>0</v>
      </c>
      <c r="DN68" s="55">
        <v>0</v>
      </c>
      <c r="DO68" s="55">
        <v>0</v>
      </c>
      <c r="DP68" s="55">
        <v>0</v>
      </c>
      <c r="DQ68" s="55">
        <v>2</v>
      </c>
      <c r="DR68" s="55">
        <v>0</v>
      </c>
      <c r="DS68" s="55">
        <v>0</v>
      </c>
      <c r="DT68" s="55">
        <v>0</v>
      </c>
      <c r="DU68" s="55">
        <v>0</v>
      </c>
      <c r="DV68" s="55">
        <v>0</v>
      </c>
      <c r="DW68" s="55">
        <v>0</v>
      </c>
      <c r="DX68" s="55">
        <v>0</v>
      </c>
      <c r="DY68" s="55">
        <v>0</v>
      </c>
      <c r="DZ68" s="55">
        <v>0</v>
      </c>
      <c r="EA68" s="55">
        <v>0</v>
      </c>
      <c r="EB68" s="55">
        <v>0</v>
      </c>
      <c r="EC68" s="55">
        <v>0</v>
      </c>
      <c r="ED68" s="55">
        <v>0</v>
      </c>
      <c r="EE68" s="55">
        <v>0</v>
      </c>
      <c r="EF68" s="55">
        <v>0</v>
      </c>
      <c r="EG68" s="55">
        <v>0</v>
      </c>
      <c r="EH68" s="55">
        <v>0</v>
      </c>
      <c r="EI68" s="55">
        <v>0</v>
      </c>
      <c r="EJ68" s="55">
        <v>0</v>
      </c>
      <c r="EK68" s="55">
        <v>0</v>
      </c>
      <c r="EL68" s="55">
        <v>0</v>
      </c>
      <c r="EM68" s="55">
        <v>0</v>
      </c>
      <c r="EN68" s="55">
        <v>0</v>
      </c>
      <c r="EO68" s="55">
        <v>0</v>
      </c>
      <c r="EP68" s="55">
        <v>0</v>
      </c>
      <c r="EQ68" s="55">
        <v>0</v>
      </c>
      <c r="ER68" s="55">
        <v>0</v>
      </c>
      <c r="ES68" s="55">
        <v>0</v>
      </c>
      <c r="ET68" s="55">
        <v>0</v>
      </c>
      <c r="EU68" s="55">
        <v>0</v>
      </c>
      <c r="EV68" s="55">
        <v>0</v>
      </c>
      <c r="EW68" s="55">
        <v>0</v>
      </c>
      <c r="EX68" s="55">
        <v>0</v>
      </c>
      <c r="EY68" s="55">
        <v>1</v>
      </c>
    </row>
    <row r="69" spans="2:155" x14ac:dyDescent="0.5">
      <c r="B69" s="9" t="s">
        <v>126</v>
      </c>
      <c r="C69" s="55">
        <v>0</v>
      </c>
      <c r="D69" s="55">
        <v>0</v>
      </c>
      <c r="E69" s="55">
        <v>0</v>
      </c>
      <c r="F69" s="55">
        <v>0</v>
      </c>
      <c r="G69" s="55">
        <v>0</v>
      </c>
      <c r="H69" s="55">
        <v>0</v>
      </c>
      <c r="I69" s="55">
        <v>0</v>
      </c>
      <c r="J69" s="55">
        <v>0</v>
      </c>
      <c r="K69" s="55">
        <v>0</v>
      </c>
      <c r="L69" s="55">
        <v>0</v>
      </c>
      <c r="M69" s="55">
        <v>0</v>
      </c>
      <c r="N69" s="55">
        <v>0</v>
      </c>
      <c r="O69" s="55">
        <v>0</v>
      </c>
      <c r="P69" s="55">
        <v>1</v>
      </c>
      <c r="Q69" s="55">
        <v>0</v>
      </c>
      <c r="R69" s="55">
        <v>0</v>
      </c>
      <c r="S69" s="55">
        <v>0</v>
      </c>
      <c r="T69" s="55">
        <v>0</v>
      </c>
      <c r="U69" s="55">
        <v>0</v>
      </c>
      <c r="V69" s="55">
        <v>0</v>
      </c>
      <c r="W69" s="55">
        <v>0</v>
      </c>
      <c r="X69" s="55">
        <v>0</v>
      </c>
      <c r="Y69" s="55">
        <v>0</v>
      </c>
      <c r="Z69" s="55">
        <v>0</v>
      </c>
      <c r="AA69" s="55">
        <v>0</v>
      </c>
      <c r="AB69" s="55">
        <v>0</v>
      </c>
      <c r="AC69" s="55">
        <v>0</v>
      </c>
      <c r="AD69" s="55">
        <v>0</v>
      </c>
      <c r="AE69" s="55">
        <v>0</v>
      </c>
      <c r="AF69" s="55">
        <v>0</v>
      </c>
      <c r="AG69" s="55">
        <v>0</v>
      </c>
      <c r="AH69" s="55">
        <v>0</v>
      </c>
      <c r="AI69" s="55">
        <v>0</v>
      </c>
      <c r="AJ69" s="55">
        <v>0</v>
      </c>
      <c r="AK69" s="55">
        <v>0</v>
      </c>
      <c r="AL69" s="55">
        <v>0</v>
      </c>
      <c r="AM69" s="55">
        <v>0</v>
      </c>
      <c r="AN69" s="55">
        <v>0</v>
      </c>
      <c r="AO69" s="55">
        <v>0</v>
      </c>
      <c r="AP69" s="55">
        <v>0</v>
      </c>
      <c r="AQ69" s="55">
        <v>0</v>
      </c>
      <c r="AR69" s="55">
        <v>0</v>
      </c>
      <c r="AS69" s="55">
        <v>0</v>
      </c>
      <c r="AT69" s="55">
        <v>0</v>
      </c>
      <c r="AU69" s="55">
        <v>0</v>
      </c>
      <c r="AV69" s="55">
        <v>0</v>
      </c>
      <c r="AW69" s="55">
        <v>0</v>
      </c>
      <c r="AX69" s="55">
        <v>0</v>
      </c>
      <c r="AY69" s="55">
        <v>0</v>
      </c>
      <c r="AZ69" s="55">
        <v>0</v>
      </c>
      <c r="BA69" s="55">
        <v>0</v>
      </c>
      <c r="BB69" s="55">
        <v>0</v>
      </c>
      <c r="BC69" s="55">
        <v>0</v>
      </c>
      <c r="BD69" s="55">
        <v>0</v>
      </c>
      <c r="BE69" s="55">
        <v>0</v>
      </c>
      <c r="BF69" s="55">
        <v>0</v>
      </c>
      <c r="BG69" s="55">
        <v>0</v>
      </c>
      <c r="BH69" s="55">
        <v>0</v>
      </c>
      <c r="BI69" s="55">
        <v>0</v>
      </c>
      <c r="BJ69" s="55">
        <v>0</v>
      </c>
      <c r="BK69" s="55">
        <v>0</v>
      </c>
      <c r="BL69" s="55">
        <v>0</v>
      </c>
      <c r="BM69" s="55">
        <v>0</v>
      </c>
      <c r="BN69" s="55">
        <v>0</v>
      </c>
      <c r="BO69" s="55">
        <v>0</v>
      </c>
      <c r="BP69" s="55">
        <v>0</v>
      </c>
      <c r="BQ69" s="55">
        <v>0</v>
      </c>
      <c r="BR69" s="55">
        <v>0</v>
      </c>
      <c r="BS69" s="55">
        <v>0</v>
      </c>
      <c r="BT69" s="55">
        <v>0</v>
      </c>
      <c r="BU69" s="55">
        <v>0</v>
      </c>
      <c r="BV69" s="55">
        <v>0</v>
      </c>
      <c r="BW69" s="55">
        <v>0</v>
      </c>
      <c r="BX69" s="55">
        <v>0</v>
      </c>
      <c r="BY69" s="55">
        <v>0</v>
      </c>
      <c r="BZ69" s="55">
        <v>0</v>
      </c>
      <c r="CA69" s="55">
        <v>0</v>
      </c>
      <c r="CB69" s="55">
        <v>0</v>
      </c>
      <c r="CC69" s="55">
        <v>0</v>
      </c>
      <c r="CD69" s="55">
        <v>0</v>
      </c>
      <c r="CE69" s="55">
        <v>0</v>
      </c>
      <c r="CF69" s="55">
        <v>0</v>
      </c>
      <c r="CG69" s="55">
        <v>0</v>
      </c>
      <c r="CH69" s="55">
        <v>0</v>
      </c>
      <c r="CI69" s="55">
        <v>0</v>
      </c>
      <c r="CJ69" s="55">
        <v>0</v>
      </c>
      <c r="CK69" s="55">
        <v>0</v>
      </c>
      <c r="CL69" s="55">
        <v>0</v>
      </c>
      <c r="CM69" s="55">
        <v>0</v>
      </c>
      <c r="CN69" s="55">
        <v>0</v>
      </c>
      <c r="CO69" s="55">
        <v>0</v>
      </c>
      <c r="CP69" s="55">
        <v>0</v>
      </c>
      <c r="CQ69" s="55">
        <v>0</v>
      </c>
      <c r="CR69" s="55">
        <v>0</v>
      </c>
      <c r="CS69" s="55">
        <v>0</v>
      </c>
      <c r="CT69" s="55">
        <v>0</v>
      </c>
      <c r="CU69" s="55">
        <v>0</v>
      </c>
      <c r="CV69" s="55">
        <v>0</v>
      </c>
      <c r="CW69" s="55">
        <v>0</v>
      </c>
      <c r="CX69" s="55">
        <v>0</v>
      </c>
      <c r="CY69" s="55">
        <v>0</v>
      </c>
      <c r="CZ69" s="55">
        <v>0</v>
      </c>
      <c r="DA69" s="55">
        <v>0</v>
      </c>
      <c r="DB69" s="55">
        <v>0</v>
      </c>
      <c r="DC69" s="55">
        <v>0</v>
      </c>
      <c r="DD69" s="55">
        <v>0</v>
      </c>
      <c r="DE69" s="55">
        <v>0</v>
      </c>
      <c r="DF69" s="55">
        <v>0</v>
      </c>
      <c r="DG69" s="55">
        <v>0</v>
      </c>
      <c r="DH69" s="55">
        <v>0</v>
      </c>
      <c r="DI69" s="55">
        <v>0</v>
      </c>
      <c r="DJ69" s="55">
        <v>0</v>
      </c>
      <c r="DK69" s="55">
        <v>0</v>
      </c>
      <c r="DL69" s="55">
        <v>0</v>
      </c>
      <c r="DM69" s="55">
        <v>0</v>
      </c>
      <c r="DN69" s="55">
        <v>0</v>
      </c>
      <c r="DO69" s="55">
        <v>0</v>
      </c>
      <c r="DP69" s="55">
        <v>0</v>
      </c>
      <c r="DQ69" s="55">
        <v>2</v>
      </c>
      <c r="DR69" s="55">
        <v>0</v>
      </c>
      <c r="DS69" s="55">
        <v>0</v>
      </c>
      <c r="DT69" s="55">
        <v>0</v>
      </c>
      <c r="DU69" s="55">
        <v>0</v>
      </c>
      <c r="DV69" s="55">
        <v>0</v>
      </c>
      <c r="DW69" s="55">
        <v>0</v>
      </c>
      <c r="DX69" s="55">
        <v>0</v>
      </c>
      <c r="DY69" s="55">
        <v>0</v>
      </c>
      <c r="DZ69" s="55">
        <v>0</v>
      </c>
      <c r="EA69" s="55">
        <v>0</v>
      </c>
      <c r="EB69" s="55">
        <v>0</v>
      </c>
      <c r="EC69" s="55">
        <v>0</v>
      </c>
      <c r="ED69" s="55">
        <v>0</v>
      </c>
      <c r="EE69" s="55">
        <v>0</v>
      </c>
      <c r="EF69" s="55">
        <v>0</v>
      </c>
      <c r="EG69" s="55">
        <v>0</v>
      </c>
      <c r="EH69" s="55">
        <v>0</v>
      </c>
      <c r="EI69" s="55">
        <v>0</v>
      </c>
      <c r="EJ69" s="55">
        <v>0</v>
      </c>
      <c r="EK69" s="55">
        <v>0</v>
      </c>
      <c r="EL69" s="55">
        <v>0</v>
      </c>
      <c r="EM69" s="55">
        <v>0</v>
      </c>
      <c r="EN69" s="55">
        <v>0</v>
      </c>
      <c r="EO69" s="55">
        <v>0</v>
      </c>
      <c r="EP69" s="55">
        <v>0</v>
      </c>
      <c r="EQ69" s="55">
        <v>0</v>
      </c>
      <c r="ER69" s="55">
        <v>0</v>
      </c>
      <c r="ES69" s="55">
        <v>0</v>
      </c>
      <c r="ET69" s="55">
        <v>0</v>
      </c>
      <c r="EU69" s="55">
        <v>0</v>
      </c>
      <c r="EV69" s="55">
        <v>0</v>
      </c>
      <c r="EW69" s="55">
        <v>0</v>
      </c>
      <c r="EX69" s="55">
        <v>0</v>
      </c>
      <c r="EY69" s="55">
        <v>1</v>
      </c>
    </row>
    <row r="70" spans="2:155" x14ac:dyDescent="0.5">
      <c r="B70" s="9" t="s">
        <v>555</v>
      </c>
      <c r="C70" s="55">
        <v>0</v>
      </c>
      <c r="D70" s="55">
        <v>0</v>
      </c>
      <c r="E70" s="55">
        <v>0</v>
      </c>
      <c r="F70" s="55">
        <v>0</v>
      </c>
      <c r="G70" s="55">
        <v>0</v>
      </c>
      <c r="H70" s="55">
        <v>0</v>
      </c>
      <c r="I70" s="55">
        <v>0</v>
      </c>
      <c r="J70" s="55">
        <v>0</v>
      </c>
      <c r="K70" s="55">
        <v>0</v>
      </c>
      <c r="L70" s="55">
        <v>0</v>
      </c>
      <c r="M70" s="55">
        <v>0</v>
      </c>
      <c r="N70" s="55">
        <v>0</v>
      </c>
      <c r="O70" s="55">
        <v>0</v>
      </c>
      <c r="P70" s="55">
        <v>1</v>
      </c>
      <c r="Q70" s="55">
        <v>0</v>
      </c>
      <c r="R70" s="55">
        <v>0</v>
      </c>
      <c r="S70" s="55">
        <v>0</v>
      </c>
      <c r="T70" s="55">
        <v>0</v>
      </c>
      <c r="U70" s="55">
        <v>0</v>
      </c>
      <c r="V70" s="55">
        <v>0</v>
      </c>
      <c r="W70" s="55">
        <v>0</v>
      </c>
      <c r="X70" s="55">
        <v>0</v>
      </c>
      <c r="Y70" s="55">
        <v>0</v>
      </c>
      <c r="Z70" s="55">
        <v>0</v>
      </c>
      <c r="AA70" s="55">
        <v>0</v>
      </c>
      <c r="AB70" s="55">
        <v>0</v>
      </c>
      <c r="AC70" s="55">
        <v>0</v>
      </c>
      <c r="AD70" s="55">
        <v>0</v>
      </c>
      <c r="AE70" s="55">
        <v>0</v>
      </c>
      <c r="AF70" s="55">
        <v>0</v>
      </c>
      <c r="AG70" s="55">
        <v>0</v>
      </c>
      <c r="AH70" s="55">
        <v>0</v>
      </c>
      <c r="AI70" s="55">
        <v>0</v>
      </c>
      <c r="AJ70" s="55">
        <v>0</v>
      </c>
      <c r="AK70" s="55">
        <v>0</v>
      </c>
      <c r="AL70" s="55">
        <v>0</v>
      </c>
      <c r="AM70" s="55">
        <v>0</v>
      </c>
      <c r="AN70" s="55">
        <v>0</v>
      </c>
      <c r="AO70" s="55">
        <v>0</v>
      </c>
      <c r="AP70" s="55">
        <v>0</v>
      </c>
      <c r="AQ70" s="55">
        <v>0</v>
      </c>
      <c r="AR70" s="55">
        <v>0</v>
      </c>
      <c r="AS70" s="55">
        <v>0</v>
      </c>
      <c r="AT70" s="55">
        <v>0</v>
      </c>
      <c r="AU70" s="55">
        <v>0</v>
      </c>
      <c r="AV70" s="55">
        <v>0</v>
      </c>
      <c r="AW70" s="55">
        <v>0</v>
      </c>
      <c r="AX70" s="55">
        <v>0</v>
      </c>
      <c r="AY70" s="55">
        <v>0</v>
      </c>
      <c r="AZ70" s="55">
        <v>0</v>
      </c>
      <c r="BA70" s="55">
        <v>0</v>
      </c>
      <c r="BB70" s="55">
        <v>0</v>
      </c>
      <c r="BC70" s="55">
        <v>0</v>
      </c>
      <c r="BD70" s="55">
        <v>0</v>
      </c>
      <c r="BE70" s="55">
        <v>0</v>
      </c>
      <c r="BF70" s="55">
        <v>0</v>
      </c>
      <c r="BG70" s="55">
        <v>0</v>
      </c>
      <c r="BH70" s="55">
        <v>0</v>
      </c>
      <c r="BI70" s="55">
        <v>0</v>
      </c>
      <c r="BJ70" s="55">
        <v>0</v>
      </c>
      <c r="BK70" s="55">
        <v>0</v>
      </c>
      <c r="BL70" s="55">
        <v>0</v>
      </c>
      <c r="BM70" s="55">
        <v>0</v>
      </c>
      <c r="BN70" s="55">
        <v>0</v>
      </c>
      <c r="BO70" s="55">
        <v>0</v>
      </c>
      <c r="BP70" s="55">
        <v>0</v>
      </c>
      <c r="BQ70" s="55">
        <v>0</v>
      </c>
      <c r="BR70" s="55">
        <v>0</v>
      </c>
      <c r="BS70" s="55">
        <v>0</v>
      </c>
      <c r="BT70" s="55">
        <v>0</v>
      </c>
      <c r="BU70" s="55">
        <v>0</v>
      </c>
      <c r="BV70" s="55">
        <v>0</v>
      </c>
      <c r="BW70" s="55">
        <v>0</v>
      </c>
      <c r="BX70" s="55">
        <v>0</v>
      </c>
      <c r="BY70" s="55">
        <v>0</v>
      </c>
      <c r="BZ70" s="55">
        <v>0</v>
      </c>
      <c r="CA70" s="55">
        <v>0</v>
      </c>
      <c r="CB70" s="55">
        <v>0</v>
      </c>
      <c r="CC70" s="55">
        <v>0</v>
      </c>
      <c r="CD70" s="55">
        <v>0</v>
      </c>
      <c r="CE70" s="55">
        <v>0</v>
      </c>
      <c r="CF70" s="55">
        <v>0</v>
      </c>
      <c r="CG70" s="55">
        <v>0</v>
      </c>
      <c r="CH70" s="55">
        <v>0</v>
      </c>
      <c r="CI70" s="55">
        <v>0</v>
      </c>
      <c r="CJ70" s="55">
        <v>0</v>
      </c>
      <c r="CK70" s="55">
        <v>0</v>
      </c>
      <c r="CL70" s="55">
        <v>0</v>
      </c>
      <c r="CM70" s="55">
        <v>0</v>
      </c>
      <c r="CN70" s="55">
        <v>0</v>
      </c>
      <c r="CO70" s="55">
        <v>0</v>
      </c>
      <c r="CP70" s="55">
        <v>0</v>
      </c>
      <c r="CQ70" s="55">
        <v>0</v>
      </c>
      <c r="CR70" s="55">
        <v>0</v>
      </c>
      <c r="CS70" s="55">
        <v>0</v>
      </c>
      <c r="CT70" s="55">
        <v>0</v>
      </c>
      <c r="CU70" s="55">
        <v>0</v>
      </c>
      <c r="CV70" s="55">
        <v>0</v>
      </c>
      <c r="CW70" s="55">
        <v>0</v>
      </c>
      <c r="CX70" s="55">
        <v>0</v>
      </c>
      <c r="CY70" s="55">
        <v>0</v>
      </c>
      <c r="CZ70" s="55">
        <v>0</v>
      </c>
      <c r="DA70" s="55">
        <v>0</v>
      </c>
      <c r="DB70" s="55">
        <v>0</v>
      </c>
      <c r="DC70" s="55">
        <v>0</v>
      </c>
      <c r="DD70" s="55">
        <v>0</v>
      </c>
      <c r="DE70" s="55">
        <v>0</v>
      </c>
      <c r="DF70" s="55">
        <v>0</v>
      </c>
      <c r="DG70" s="55">
        <v>0</v>
      </c>
      <c r="DH70" s="55">
        <v>0</v>
      </c>
      <c r="DI70" s="55">
        <v>0</v>
      </c>
      <c r="DJ70" s="55">
        <v>0</v>
      </c>
      <c r="DK70" s="55">
        <v>0</v>
      </c>
      <c r="DL70" s="55">
        <v>0</v>
      </c>
      <c r="DM70" s="55">
        <v>0</v>
      </c>
      <c r="DN70" s="55">
        <v>0</v>
      </c>
      <c r="DO70" s="55">
        <v>0</v>
      </c>
      <c r="DP70" s="55">
        <v>0</v>
      </c>
      <c r="DQ70" s="55">
        <v>2</v>
      </c>
      <c r="DR70" s="55">
        <v>0</v>
      </c>
      <c r="DS70" s="55">
        <v>0</v>
      </c>
      <c r="DT70" s="55">
        <v>0</v>
      </c>
      <c r="DU70" s="55">
        <v>0</v>
      </c>
      <c r="DV70" s="55">
        <v>0</v>
      </c>
      <c r="DW70" s="55">
        <v>0</v>
      </c>
      <c r="DX70" s="55">
        <v>0</v>
      </c>
      <c r="DY70" s="55">
        <v>0</v>
      </c>
      <c r="DZ70" s="55">
        <v>0</v>
      </c>
      <c r="EA70" s="55">
        <v>0</v>
      </c>
      <c r="EB70" s="55">
        <v>0</v>
      </c>
      <c r="EC70" s="55">
        <v>0</v>
      </c>
      <c r="ED70" s="55">
        <v>0</v>
      </c>
      <c r="EE70" s="55">
        <v>0</v>
      </c>
      <c r="EF70" s="55">
        <v>0</v>
      </c>
      <c r="EG70" s="55">
        <v>0</v>
      </c>
      <c r="EH70" s="55">
        <v>0</v>
      </c>
      <c r="EI70" s="55">
        <v>0</v>
      </c>
      <c r="EJ70" s="55">
        <v>0</v>
      </c>
      <c r="EK70" s="55">
        <v>0</v>
      </c>
      <c r="EL70" s="55">
        <v>0</v>
      </c>
      <c r="EM70" s="55">
        <v>0</v>
      </c>
      <c r="EN70" s="55">
        <v>0</v>
      </c>
      <c r="EO70" s="55">
        <v>0</v>
      </c>
      <c r="EP70" s="55">
        <v>0</v>
      </c>
      <c r="EQ70" s="55">
        <v>0</v>
      </c>
      <c r="ER70" s="55">
        <v>0</v>
      </c>
      <c r="ES70" s="55">
        <v>0</v>
      </c>
      <c r="ET70" s="55">
        <v>0</v>
      </c>
      <c r="EU70" s="55">
        <v>0</v>
      </c>
      <c r="EV70" s="55">
        <v>0</v>
      </c>
      <c r="EW70" s="55">
        <v>0</v>
      </c>
      <c r="EX70" s="55">
        <v>0</v>
      </c>
      <c r="EY70" s="55">
        <v>1</v>
      </c>
    </row>
    <row r="71" spans="2:155" x14ac:dyDescent="0.5">
      <c r="B71" s="9" t="s">
        <v>557</v>
      </c>
      <c r="C71" s="55">
        <v>0</v>
      </c>
      <c r="D71" s="55">
        <v>0</v>
      </c>
      <c r="E71" s="55">
        <v>0</v>
      </c>
      <c r="F71" s="55">
        <v>0</v>
      </c>
      <c r="G71" s="55">
        <v>0</v>
      </c>
      <c r="H71" s="55">
        <v>0</v>
      </c>
      <c r="I71" s="55">
        <v>0</v>
      </c>
      <c r="J71" s="55">
        <v>0</v>
      </c>
      <c r="K71" s="55">
        <v>0</v>
      </c>
      <c r="L71" s="55">
        <v>0</v>
      </c>
      <c r="M71" s="55">
        <v>0</v>
      </c>
      <c r="N71" s="55">
        <v>0</v>
      </c>
      <c r="O71" s="55">
        <v>0</v>
      </c>
      <c r="P71" s="55">
        <v>1</v>
      </c>
      <c r="Q71" s="55">
        <v>0</v>
      </c>
      <c r="R71" s="55">
        <v>0</v>
      </c>
      <c r="S71" s="55">
        <v>0</v>
      </c>
      <c r="T71" s="55">
        <v>0</v>
      </c>
      <c r="U71" s="55">
        <v>0</v>
      </c>
      <c r="V71" s="55">
        <v>0</v>
      </c>
      <c r="W71" s="55">
        <v>0</v>
      </c>
      <c r="X71" s="55">
        <v>0</v>
      </c>
      <c r="Y71" s="55">
        <v>0</v>
      </c>
      <c r="Z71" s="55">
        <v>0</v>
      </c>
      <c r="AA71" s="55">
        <v>0</v>
      </c>
      <c r="AB71" s="55">
        <v>0</v>
      </c>
      <c r="AC71" s="55">
        <v>0</v>
      </c>
      <c r="AD71" s="55">
        <v>0</v>
      </c>
      <c r="AE71" s="55">
        <v>0</v>
      </c>
      <c r="AF71" s="55">
        <v>0</v>
      </c>
      <c r="AG71" s="55">
        <v>0</v>
      </c>
      <c r="AH71" s="55">
        <v>0</v>
      </c>
      <c r="AI71" s="55">
        <v>0</v>
      </c>
      <c r="AJ71" s="55">
        <v>0</v>
      </c>
      <c r="AK71" s="55">
        <v>0</v>
      </c>
      <c r="AL71" s="55">
        <v>0</v>
      </c>
      <c r="AM71" s="55">
        <v>0</v>
      </c>
      <c r="AN71" s="55">
        <v>0</v>
      </c>
      <c r="AO71" s="55">
        <v>0</v>
      </c>
      <c r="AP71" s="55">
        <v>0</v>
      </c>
      <c r="AQ71" s="55">
        <v>0</v>
      </c>
      <c r="AR71" s="55">
        <v>0</v>
      </c>
      <c r="AS71" s="55">
        <v>0</v>
      </c>
      <c r="AT71" s="55">
        <v>0</v>
      </c>
      <c r="AU71" s="55">
        <v>0</v>
      </c>
      <c r="AV71" s="55">
        <v>0</v>
      </c>
      <c r="AW71" s="55">
        <v>0</v>
      </c>
      <c r="AX71" s="55">
        <v>0</v>
      </c>
      <c r="AY71" s="55">
        <v>0</v>
      </c>
      <c r="AZ71" s="55">
        <v>0</v>
      </c>
      <c r="BA71" s="55">
        <v>0</v>
      </c>
      <c r="BB71" s="55">
        <v>0</v>
      </c>
      <c r="BC71" s="55">
        <v>0</v>
      </c>
      <c r="BD71" s="55">
        <v>0</v>
      </c>
      <c r="BE71" s="55">
        <v>0</v>
      </c>
      <c r="BF71" s="55">
        <v>0</v>
      </c>
      <c r="BG71" s="55">
        <v>0</v>
      </c>
      <c r="BH71" s="55">
        <v>0</v>
      </c>
      <c r="BI71" s="55">
        <v>0</v>
      </c>
      <c r="BJ71" s="55">
        <v>0</v>
      </c>
      <c r="BK71" s="55">
        <v>0</v>
      </c>
      <c r="BL71" s="55">
        <v>0</v>
      </c>
      <c r="BM71" s="55">
        <v>0</v>
      </c>
      <c r="BN71" s="55">
        <v>0</v>
      </c>
      <c r="BO71" s="55">
        <v>0</v>
      </c>
      <c r="BP71" s="55">
        <v>0</v>
      </c>
      <c r="BQ71" s="55">
        <v>0</v>
      </c>
      <c r="BR71" s="55">
        <v>0</v>
      </c>
      <c r="BS71" s="55">
        <v>0</v>
      </c>
      <c r="BT71" s="55">
        <v>0</v>
      </c>
      <c r="BU71" s="55">
        <v>0</v>
      </c>
      <c r="BV71" s="55">
        <v>0</v>
      </c>
      <c r="BW71" s="55">
        <v>0</v>
      </c>
      <c r="BX71" s="55">
        <v>0</v>
      </c>
      <c r="BY71" s="55">
        <v>0</v>
      </c>
      <c r="BZ71" s="55">
        <v>0</v>
      </c>
      <c r="CA71" s="55">
        <v>0</v>
      </c>
      <c r="CB71" s="55">
        <v>0</v>
      </c>
      <c r="CC71" s="55">
        <v>0</v>
      </c>
      <c r="CD71" s="55">
        <v>0</v>
      </c>
      <c r="CE71" s="55">
        <v>0</v>
      </c>
      <c r="CF71" s="55">
        <v>0</v>
      </c>
      <c r="CG71" s="55">
        <v>0</v>
      </c>
      <c r="CH71" s="55">
        <v>0</v>
      </c>
      <c r="CI71" s="55">
        <v>0</v>
      </c>
      <c r="CJ71" s="55">
        <v>0</v>
      </c>
      <c r="CK71" s="55">
        <v>0</v>
      </c>
      <c r="CL71" s="55">
        <v>0</v>
      </c>
      <c r="CM71" s="55">
        <v>0</v>
      </c>
      <c r="CN71" s="55">
        <v>0</v>
      </c>
      <c r="CO71" s="55">
        <v>0</v>
      </c>
      <c r="CP71" s="55">
        <v>0</v>
      </c>
      <c r="CQ71" s="55">
        <v>0</v>
      </c>
      <c r="CR71" s="55">
        <v>0</v>
      </c>
      <c r="CS71" s="55">
        <v>0</v>
      </c>
      <c r="CT71" s="55">
        <v>0</v>
      </c>
      <c r="CU71" s="55">
        <v>0</v>
      </c>
      <c r="CV71" s="55">
        <v>0</v>
      </c>
      <c r="CW71" s="55">
        <v>0</v>
      </c>
      <c r="CX71" s="55">
        <v>0</v>
      </c>
      <c r="CY71" s="55">
        <v>0</v>
      </c>
      <c r="CZ71" s="55">
        <v>0</v>
      </c>
      <c r="DA71" s="55">
        <v>0</v>
      </c>
      <c r="DB71" s="55">
        <v>0</v>
      </c>
      <c r="DC71" s="55">
        <v>0</v>
      </c>
      <c r="DD71" s="55">
        <v>0</v>
      </c>
      <c r="DE71" s="55">
        <v>0</v>
      </c>
      <c r="DF71" s="55">
        <v>0</v>
      </c>
      <c r="DG71" s="55">
        <v>0</v>
      </c>
      <c r="DH71" s="55">
        <v>0</v>
      </c>
      <c r="DI71" s="55">
        <v>0</v>
      </c>
      <c r="DJ71" s="55">
        <v>0</v>
      </c>
      <c r="DK71" s="55">
        <v>0</v>
      </c>
      <c r="DL71" s="55">
        <v>0</v>
      </c>
      <c r="DM71" s="55">
        <v>0</v>
      </c>
      <c r="DN71" s="55">
        <v>0</v>
      </c>
      <c r="DO71" s="55">
        <v>0</v>
      </c>
      <c r="DP71" s="55">
        <v>0</v>
      </c>
      <c r="DQ71" s="55">
        <v>2</v>
      </c>
      <c r="DR71" s="55">
        <v>0</v>
      </c>
      <c r="DS71" s="55">
        <v>0</v>
      </c>
      <c r="DT71" s="55">
        <v>0</v>
      </c>
      <c r="DU71" s="55">
        <v>0</v>
      </c>
      <c r="DV71" s="55">
        <v>0</v>
      </c>
      <c r="DW71" s="55">
        <v>0</v>
      </c>
      <c r="DX71" s="55">
        <v>0</v>
      </c>
      <c r="DY71" s="55">
        <v>0</v>
      </c>
      <c r="DZ71" s="55">
        <v>0</v>
      </c>
      <c r="EA71" s="55">
        <v>0</v>
      </c>
      <c r="EB71" s="55">
        <v>0</v>
      </c>
      <c r="EC71" s="55">
        <v>0</v>
      </c>
      <c r="ED71" s="55">
        <v>0</v>
      </c>
      <c r="EE71" s="55">
        <v>0</v>
      </c>
      <c r="EF71" s="55">
        <v>0</v>
      </c>
      <c r="EG71" s="55">
        <v>0</v>
      </c>
      <c r="EH71" s="55">
        <v>0</v>
      </c>
      <c r="EI71" s="55">
        <v>0</v>
      </c>
      <c r="EJ71" s="55">
        <v>0</v>
      </c>
      <c r="EK71" s="55">
        <v>0</v>
      </c>
      <c r="EL71" s="55">
        <v>0</v>
      </c>
      <c r="EM71" s="55">
        <v>0</v>
      </c>
      <c r="EN71" s="55">
        <v>0</v>
      </c>
      <c r="EO71" s="55">
        <v>0</v>
      </c>
      <c r="EP71" s="55">
        <v>0</v>
      </c>
      <c r="EQ71" s="55">
        <v>0</v>
      </c>
      <c r="ER71" s="55">
        <v>0</v>
      </c>
      <c r="ES71" s="55">
        <v>0</v>
      </c>
      <c r="ET71" s="55">
        <v>0</v>
      </c>
      <c r="EU71" s="55">
        <v>0</v>
      </c>
      <c r="EV71" s="55">
        <v>0</v>
      </c>
      <c r="EW71" s="55">
        <v>0</v>
      </c>
      <c r="EX71" s="55">
        <v>0</v>
      </c>
      <c r="EY71" s="55">
        <v>1</v>
      </c>
    </row>
    <row r="72" spans="2:155" x14ac:dyDescent="0.5">
      <c r="B72" s="9" t="s">
        <v>561</v>
      </c>
      <c r="C72" s="55">
        <v>0</v>
      </c>
      <c r="D72" s="55">
        <v>0</v>
      </c>
      <c r="E72" s="55">
        <v>0</v>
      </c>
      <c r="F72" s="55">
        <v>0</v>
      </c>
      <c r="G72" s="55">
        <v>0</v>
      </c>
      <c r="H72" s="55">
        <v>0</v>
      </c>
      <c r="I72" s="55">
        <v>0</v>
      </c>
      <c r="J72" s="55">
        <v>0</v>
      </c>
      <c r="K72" s="55">
        <v>0</v>
      </c>
      <c r="L72" s="55">
        <v>0</v>
      </c>
      <c r="M72" s="55">
        <v>0</v>
      </c>
      <c r="N72" s="55">
        <v>0</v>
      </c>
      <c r="O72" s="55">
        <v>0</v>
      </c>
      <c r="P72" s="55">
        <v>1</v>
      </c>
      <c r="Q72" s="55">
        <v>0</v>
      </c>
      <c r="R72" s="55">
        <v>0</v>
      </c>
      <c r="S72" s="55">
        <v>0</v>
      </c>
      <c r="T72" s="55">
        <v>0</v>
      </c>
      <c r="U72" s="55">
        <v>0</v>
      </c>
      <c r="V72" s="55">
        <v>0</v>
      </c>
      <c r="W72" s="55">
        <v>0</v>
      </c>
      <c r="X72" s="55">
        <v>0</v>
      </c>
      <c r="Y72" s="55">
        <v>0</v>
      </c>
      <c r="Z72" s="55">
        <v>0</v>
      </c>
      <c r="AA72" s="55">
        <v>0</v>
      </c>
      <c r="AB72" s="55">
        <v>0</v>
      </c>
      <c r="AC72" s="55">
        <v>0</v>
      </c>
      <c r="AD72" s="55">
        <v>0</v>
      </c>
      <c r="AE72" s="55">
        <v>0</v>
      </c>
      <c r="AF72" s="55">
        <v>0</v>
      </c>
      <c r="AG72" s="55">
        <v>0</v>
      </c>
      <c r="AH72" s="55">
        <v>0</v>
      </c>
      <c r="AI72" s="55">
        <v>0</v>
      </c>
      <c r="AJ72" s="55">
        <v>0</v>
      </c>
      <c r="AK72" s="55">
        <v>0</v>
      </c>
      <c r="AL72" s="55">
        <v>0</v>
      </c>
      <c r="AM72" s="55">
        <v>0</v>
      </c>
      <c r="AN72" s="55">
        <v>0</v>
      </c>
      <c r="AO72" s="55">
        <v>0</v>
      </c>
      <c r="AP72" s="55">
        <v>0</v>
      </c>
      <c r="AQ72" s="55">
        <v>0</v>
      </c>
      <c r="AR72" s="55">
        <v>0</v>
      </c>
      <c r="AS72" s="55">
        <v>0</v>
      </c>
      <c r="AT72" s="55">
        <v>0</v>
      </c>
      <c r="AU72" s="55">
        <v>0</v>
      </c>
      <c r="AV72" s="55">
        <v>0</v>
      </c>
      <c r="AW72" s="55">
        <v>0</v>
      </c>
      <c r="AX72" s="55">
        <v>0</v>
      </c>
      <c r="AY72" s="55">
        <v>0</v>
      </c>
      <c r="AZ72" s="55">
        <v>0</v>
      </c>
      <c r="BA72" s="55">
        <v>0</v>
      </c>
      <c r="BB72" s="55">
        <v>0</v>
      </c>
      <c r="BC72" s="55">
        <v>0</v>
      </c>
      <c r="BD72" s="55">
        <v>0</v>
      </c>
      <c r="BE72" s="55">
        <v>0</v>
      </c>
      <c r="BF72" s="55">
        <v>0</v>
      </c>
      <c r="BG72" s="55">
        <v>0</v>
      </c>
      <c r="BH72" s="55">
        <v>0</v>
      </c>
      <c r="BI72" s="55">
        <v>0</v>
      </c>
      <c r="BJ72" s="55">
        <v>0</v>
      </c>
      <c r="BK72" s="55">
        <v>0</v>
      </c>
      <c r="BL72" s="55">
        <v>0</v>
      </c>
      <c r="BM72" s="55">
        <v>0</v>
      </c>
      <c r="BN72" s="55">
        <v>0</v>
      </c>
      <c r="BO72" s="55">
        <v>0</v>
      </c>
      <c r="BP72" s="55">
        <v>0</v>
      </c>
      <c r="BQ72" s="55">
        <v>0</v>
      </c>
      <c r="BR72" s="55">
        <v>0</v>
      </c>
      <c r="BS72" s="55">
        <v>0</v>
      </c>
      <c r="BT72" s="55">
        <v>0</v>
      </c>
      <c r="BU72" s="55">
        <v>0</v>
      </c>
      <c r="BV72" s="55">
        <v>0</v>
      </c>
      <c r="BW72" s="55">
        <v>0</v>
      </c>
      <c r="BX72" s="55">
        <v>0</v>
      </c>
      <c r="BY72" s="55">
        <v>0</v>
      </c>
      <c r="BZ72" s="55">
        <v>0</v>
      </c>
      <c r="CA72" s="55">
        <v>0</v>
      </c>
      <c r="CB72" s="55">
        <v>0</v>
      </c>
      <c r="CC72" s="55">
        <v>0</v>
      </c>
      <c r="CD72" s="55">
        <v>0</v>
      </c>
      <c r="CE72" s="55">
        <v>0</v>
      </c>
      <c r="CF72" s="55">
        <v>0</v>
      </c>
      <c r="CG72" s="55">
        <v>0</v>
      </c>
      <c r="CH72" s="55">
        <v>0</v>
      </c>
      <c r="CI72" s="55">
        <v>0</v>
      </c>
      <c r="CJ72" s="55">
        <v>0</v>
      </c>
      <c r="CK72" s="55">
        <v>0</v>
      </c>
      <c r="CL72" s="55">
        <v>0</v>
      </c>
      <c r="CM72" s="55">
        <v>0</v>
      </c>
      <c r="CN72" s="55">
        <v>0</v>
      </c>
      <c r="CO72" s="55">
        <v>0</v>
      </c>
      <c r="CP72" s="55">
        <v>0</v>
      </c>
      <c r="CQ72" s="55">
        <v>0</v>
      </c>
      <c r="CR72" s="55">
        <v>0</v>
      </c>
      <c r="CS72" s="55">
        <v>0</v>
      </c>
      <c r="CT72" s="55">
        <v>0</v>
      </c>
      <c r="CU72" s="55">
        <v>0</v>
      </c>
      <c r="CV72" s="55">
        <v>0</v>
      </c>
      <c r="CW72" s="55">
        <v>0</v>
      </c>
      <c r="CX72" s="55">
        <v>0</v>
      </c>
      <c r="CY72" s="55">
        <v>0</v>
      </c>
      <c r="CZ72" s="55">
        <v>0</v>
      </c>
      <c r="DA72" s="55">
        <v>0</v>
      </c>
      <c r="DB72" s="55">
        <v>0</v>
      </c>
      <c r="DC72" s="55">
        <v>0</v>
      </c>
      <c r="DD72" s="55">
        <v>0</v>
      </c>
      <c r="DE72" s="55">
        <v>0</v>
      </c>
      <c r="DF72" s="55">
        <v>0</v>
      </c>
      <c r="DG72" s="55">
        <v>0</v>
      </c>
      <c r="DH72" s="55">
        <v>0</v>
      </c>
      <c r="DI72" s="55">
        <v>0</v>
      </c>
      <c r="DJ72" s="55">
        <v>0</v>
      </c>
      <c r="DK72" s="55">
        <v>0</v>
      </c>
      <c r="DL72" s="55">
        <v>0</v>
      </c>
      <c r="DM72" s="55">
        <v>0</v>
      </c>
      <c r="DN72" s="55">
        <v>0</v>
      </c>
      <c r="DO72" s="55">
        <v>0</v>
      </c>
      <c r="DP72" s="55">
        <v>0</v>
      </c>
      <c r="DQ72" s="55">
        <v>2</v>
      </c>
      <c r="DR72" s="55">
        <v>0</v>
      </c>
      <c r="DS72" s="55">
        <v>0</v>
      </c>
      <c r="DT72" s="55">
        <v>0</v>
      </c>
      <c r="DU72" s="55">
        <v>0</v>
      </c>
      <c r="DV72" s="55">
        <v>0</v>
      </c>
      <c r="DW72" s="55">
        <v>0</v>
      </c>
      <c r="DX72" s="55">
        <v>0</v>
      </c>
      <c r="DY72" s="55">
        <v>0</v>
      </c>
      <c r="DZ72" s="55">
        <v>0</v>
      </c>
      <c r="EA72" s="55">
        <v>0</v>
      </c>
      <c r="EB72" s="55">
        <v>0</v>
      </c>
      <c r="EC72" s="55">
        <v>0</v>
      </c>
      <c r="ED72" s="55">
        <v>0</v>
      </c>
      <c r="EE72" s="55">
        <v>0</v>
      </c>
      <c r="EF72" s="55">
        <v>0</v>
      </c>
      <c r="EG72" s="55">
        <v>0</v>
      </c>
      <c r="EH72" s="55">
        <v>0</v>
      </c>
      <c r="EI72" s="55">
        <v>0</v>
      </c>
      <c r="EJ72" s="55">
        <v>0</v>
      </c>
      <c r="EK72" s="55">
        <v>0</v>
      </c>
      <c r="EL72" s="55">
        <v>0</v>
      </c>
      <c r="EM72" s="55">
        <v>0</v>
      </c>
      <c r="EN72" s="55">
        <v>0</v>
      </c>
      <c r="EO72" s="55">
        <v>0</v>
      </c>
      <c r="EP72" s="55">
        <v>0</v>
      </c>
      <c r="EQ72" s="55">
        <v>0</v>
      </c>
      <c r="ER72" s="55">
        <v>0</v>
      </c>
      <c r="ES72" s="55">
        <v>0</v>
      </c>
      <c r="ET72" s="55">
        <v>0</v>
      </c>
      <c r="EU72" s="55">
        <v>0</v>
      </c>
      <c r="EV72" s="55">
        <v>0</v>
      </c>
      <c r="EW72" s="55">
        <v>0</v>
      </c>
      <c r="EX72" s="55">
        <v>0</v>
      </c>
      <c r="EY72" s="55">
        <v>1</v>
      </c>
    </row>
    <row r="73" spans="2:155" x14ac:dyDescent="0.5">
      <c r="B73" s="9" t="s">
        <v>563</v>
      </c>
      <c r="C73" s="55">
        <v>0</v>
      </c>
      <c r="D73" s="55">
        <v>0</v>
      </c>
      <c r="E73" s="55">
        <v>0</v>
      </c>
      <c r="F73" s="55">
        <v>0</v>
      </c>
      <c r="G73" s="55">
        <v>0</v>
      </c>
      <c r="H73" s="55">
        <v>0</v>
      </c>
      <c r="I73" s="55">
        <v>0</v>
      </c>
      <c r="J73" s="55">
        <v>0</v>
      </c>
      <c r="K73" s="55">
        <v>0</v>
      </c>
      <c r="L73" s="55">
        <v>0</v>
      </c>
      <c r="M73" s="55">
        <v>0</v>
      </c>
      <c r="N73" s="55">
        <v>0</v>
      </c>
      <c r="O73" s="55">
        <v>0</v>
      </c>
      <c r="P73" s="55">
        <v>1</v>
      </c>
      <c r="Q73" s="55">
        <v>0</v>
      </c>
      <c r="R73" s="55">
        <v>0</v>
      </c>
      <c r="S73" s="55">
        <v>0</v>
      </c>
      <c r="T73" s="55">
        <v>0</v>
      </c>
      <c r="U73" s="55">
        <v>0</v>
      </c>
      <c r="V73" s="55">
        <v>0</v>
      </c>
      <c r="W73" s="55">
        <v>0</v>
      </c>
      <c r="X73" s="55">
        <v>0</v>
      </c>
      <c r="Y73" s="55">
        <v>0</v>
      </c>
      <c r="Z73" s="55">
        <v>0</v>
      </c>
      <c r="AA73" s="55">
        <v>0</v>
      </c>
      <c r="AB73" s="55">
        <v>0</v>
      </c>
      <c r="AC73" s="55">
        <v>0</v>
      </c>
      <c r="AD73" s="55">
        <v>0</v>
      </c>
      <c r="AE73" s="55">
        <v>0</v>
      </c>
      <c r="AF73" s="55">
        <v>0</v>
      </c>
      <c r="AG73" s="55">
        <v>0</v>
      </c>
      <c r="AH73" s="55">
        <v>0</v>
      </c>
      <c r="AI73" s="55">
        <v>0</v>
      </c>
      <c r="AJ73" s="55">
        <v>0</v>
      </c>
      <c r="AK73" s="55">
        <v>0</v>
      </c>
      <c r="AL73" s="55">
        <v>0</v>
      </c>
      <c r="AM73" s="55">
        <v>0</v>
      </c>
      <c r="AN73" s="55">
        <v>0</v>
      </c>
      <c r="AO73" s="55">
        <v>0</v>
      </c>
      <c r="AP73" s="55">
        <v>0</v>
      </c>
      <c r="AQ73" s="55">
        <v>0</v>
      </c>
      <c r="AR73" s="55">
        <v>0</v>
      </c>
      <c r="AS73" s="55">
        <v>0</v>
      </c>
      <c r="AT73" s="55">
        <v>0</v>
      </c>
      <c r="AU73" s="55">
        <v>0</v>
      </c>
      <c r="AV73" s="55">
        <v>0</v>
      </c>
      <c r="AW73" s="55">
        <v>0</v>
      </c>
      <c r="AX73" s="55">
        <v>0</v>
      </c>
      <c r="AY73" s="55">
        <v>0</v>
      </c>
      <c r="AZ73" s="55">
        <v>0</v>
      </c>
      <c r="BA73" s="55">
        <v>0</v>
      </c>
      <c r="BB73" s="55">
        <v>0</v>
      </c>
      <c r="BC73" s="55">
        <v>0</v>
      </c>
      <c r="BD73" s="55">
        <v>0</v>
      </c>
      <c r="BE73" s="55">
        <v>0</v>
      </c>
      <c r="BF73" s="55">
        <v>0</v>
      </c>
      <c r="BG73" s="55">
        <v>0</v>
      </c>
      <c r="BH73" s="55">
        <v>0</v>
      </c>
      <c r="BI73" s="55">
        <v>0</v>
      </c>
      <c r="BJ73" s="55">
        <v>0</v>
      </c>
      <c r="BK73" s="55">
        <v>0</v>
      </c>
      <c r="BL73" s="55">
        <v>0</v>
      </c>
      <c r="BM73" s="55">
        <v>0</v>
      </c>
      <c r="BN73" s="55">
        <v>0</v>
      </c>
      <c r="BO73" s="55">
        <v>0</v>
      </c>
      <c r="BP73" s="55">
        <v>0</v>
      </c>
      <c r="BQ73" s="55">
        <v>0</v>
      </c>
      <c r="BR73" s="55">
        <v>0</v>
      </c>
      <c r="BS73" s="55">
        <v>0</v>
      </c>
      <c r="BT73" s="55">
        <v>0</v>
      </c>
      <c r="BU73" s="55">
        <v>0</v>
      </c>
      <c r="BV73" s="55">
        <v>0</v>
      </c>
      <c r="BW73" s="55">
        <v>0</v>
      </c>
      <c r="BX73" s="55">
        <v>0</v>
      </c>
      <c r="BY73" s="55">
        <v>0</v>
      </c>
      <c r="BZ73" s="55">
        <v>0</v>
      </c>
      <c r="CA73" s="55">
        <v>0</v>
      </c>
      <c r="CB73" s="55">
        <v>0</v>
      </c>
      <c r="CC73" s="55">
        <v>0</v>
      </c>
      <c r="CD73" s="55">
        <v>0</v>
      </c>
      <c r="CE73" s="55">
        <v>0</v>
      </c>
      <c r="CF73" s="55">
        <v>0</v>
      </c>
      <c r="CG73" s="55">
        <v>0</v>
      </c>
      <c r="CH73" s="55">
        <v>0</v>
      </c>
      <c r="CI73" s="55">
        <v>0</v>
      </c>
      <c r="CJ73" s="55">
        <v>0</v>
      </c>
      <c r="CK73" s="55">
        <v>0</v>
      </c>
      <c r="CL73" s="55">
        <v>0</v>
      </c>
      <c r="CM73" s="55">
        <v>0</v>
      </c>
      <c r="CN73" s="55">
        <v>0</v>
      </c>
      <c r="CO73" s="55">
        <v>0</v>
      </c>
      <c r="CP73" s="55">
        <v>0</v>
      </c>
      <c r="CQ73" s="55">
        <v>0</v>
      </c>
      <c r="CR73" s="55">
        <v>0</v>
      </c>
      <c r="CS73" s="55">
        <v>0</v>
      </c>
      <c r="CT73" s="55">
        <v>0</v>
      </c>
      <c r="CU73" s="55">
        <v>0</v>
      </c>
      <c r="CV73" s="55">
        <v>0</v>
      </c>
      <c r="CW73" s="55">
        <v>0</v>
      </c>
      <c r="CX73" s="55">
        <v>0</v>
      </c>
      <c r="CY73" s="55">
        <v>0</v>
      </c>
      <c r="CZ73" s="55">
        <v>0</v>
      </c>
      <c r="DA73" s="55">
        <v>0</v>
      </c>
      <c r="DB73" s="55">
        <v>0</v>
      </c>
      <c r="DC73" s="55">
        <v>0</v>
      </c>
      <c r="DD73" s="55">
        <v>0</v>
      </c>
      <c r="DE73" s="55">
        <v>0</v>
      </c>
      <c r="DF73" s="55">
        <v>0</v>
      </c>
      <c r="DG73" s="55">
        <v>0</v>
      </c>
      <c r="DH73" s="55">
        <v>0</v>
      </c>
      <c r="DI73" s="55">
        <v>0</v>
      </c>
      <c r="DJ73" s="55">
        <v>0</v>
      </c>
      <c r="DK73" s="55">
        <v>0</v>
      </c>
      <c r="DL73" s="55">
        <v>0</v>
      </c>
      <c r="DM73" s="55">
        <v>0</v>
      </c>
      <c r="DN73" s="55">
        <v>0</v>
      </c>
      <c r="DO73" s="55">
        <v>0</v>
      </c>
      <c r="DP73" s="55">
        <v>0</v>
      </c>
      <c r="DQ73" s="55">
        <v>2</v>
      </c>
      <c r="DR73" s="55">
        <v>0</v>
      </c>
      <c r="DS73" s="55">
        <v>0</v>
      </c>
      <c r="DT73" s="55">
        <v>0</v>
      </c>
      <c r="DU73" s="55">
        <v>0</v>
      </c>
      <c r="DV73" s="55">
        <v>0</v>
      </c>
      <c r="DW73" s="55">
        <v>0</v>
      </c>
      <c r="DX73" s="55">
        <v>0</v>
      </c>
      <c r="DY73" s="55">
        <v>0</v>
      </c>
      <c r="DZ73" s="55">
        <v>0</v>
      </c>
      <c r="EA73" s="55">
        <v>0</v>
      </c>
      <c r="EB73" s="55">
        <v>0</v>
      </c>
      <c r="EC73" s="55">
        <v>0</v>
      </c>
      <c r="ED73" s="55">
        <v>0</v>
      </c>
      <c r="EE73" s="55">
        <v>0</v>
      </c>
      <c r="EF73" s="55">
        <v>0</v>
      </c>
      <c r="EG73" s="55">
        <v>0</v>
      </c>
      <c r="EH73" s="55">
        <v>0</v>
      </c>
      <c r="EI73" s="55">
        <v>0</v>
      </c>
      <c r="EJ73" s="55">
        <v>0</v>
      </c>
      <c r="EK73" s="55">
        <v>0</v>
      </c>
      <c r="EL73" s="55">
        <v>0</v>
      </c>
      <c r="EM73" s="55">
        <v>0</v>
      </c>
      <c r="EN73" s="55">
        <v>0</v>
      </c>
      <c r="EO73" s="55">
        <v>0</v>
      </c>
      <c r="EP73" s="55">
        <v>0</v>
      </c>
      <c r="EQ73" s="55">
        <v>0</v>
      </c>
      <c r="ER73" s="55">
        <v>0</v>
      </c>
      <c r="ES73" s="55">
        <v>0</v>
      </c>
      <c r="ET73" s="55">
        <v>0</v>
      </c>
      <c r="EU73" s="55">
        <v>0</v>
      </c>
      <c r="EV73" s="55">
        <v>0</v>
      </c>
      <c r="EW73" s="55">
        <v>0</v>
      </c>
      <c r="EX73" s="55">
        <v>0</v>
      </c>
      <c r="EY73" s="55">
        <v>1</v>
      </c>
    </row>
    <row r="74" spans="2:155" x14ac:dyDescent="0.5">
      <c r="B74" s="9" t="s">
        <v>565</v>
      </c>
      <c r="C74" s="55">
        <v>0</v>
      </c>
      <c r="D74" s="55">
        <v>0</v>
      </c>
      <c r="E74" s="55">
        <v>0</v>
      </c>
      <c r="F74" s="55">
        <v>0</v>
      </c>
      <c r="G74" s="55">
        <v>0</v>
      </c>
      <c r="H74" s="55">
        <v>0</v>
      </c>
      <c r="I74" s="55">
        <v>0</v>
      </c>
      <c r="J74" s="55">
        <v>0</v>
      </c>
      <c r="K74" s="55">
        <v>0</v>
      </c>
      <c r="L74" s="55">
        <v>0</v>
      </c>
      <c r="M74" s="55">
        <v>0</v>
      </c>
      <c r="N74" s="55">
        <v>0</v>
      </c>
      <c r="O74" s="55">
        <v>0</v>
      </c>
      <c r="P74" s="55">
        <v>1</v>
      </c>
      <c r="Q74" s="55">
        <v>0</v>
      </c>
      <c r="R74" s="55">
        <v>0</v>
      </c>
      <c r="S74" s="55">
        <v>0</v>
      </c>
      <c r="T74" s="55">
        <v>0</v>
      </c>
      <c r="U74" s="55">
        <v>0</v>
      </c>
      <c r="V74" s="55">
        <v>0</v>
      </c>
      <c r="W74" s="55">
        <v>0</v>
      </c>
      <c r="X74" s="55">
        <v>0</v>
      </c>
      <c r="Y74" s="55">
        <v>0</v>
      </c>
      <c r="Z74" s="55">
        <v>0</v>
      </c>
      <c r="AA74" s="55">
        <v>0</v>
      </c>
      <c r="AB74" s="55">
        <v>0</v>
      </c>
      <c r="AC74" s="55">
        <v>0</v>
      </c>
      <c r="AD74" s="55">
        <v>0</v>
      </c>
      <c r="AE74" s="55">
        <v>0</v>
      </c>
      <c r="AF74" s="55">
        <v>0</v>
      </c>
      <c r="AG74" s="55">
        <v>0</v>
      </c>
      <c r="AH74" s="55">
        <v>0</v>
      </c>
      <c r="AI74" s="55">
        <v>0</v>
      </c>
      <c r="AJ74" s="55">
        <v>0</v>
      </c>
      <c r="AK74" s="55">
        <v>0</v>
      </c>
      <c r="AL74" s="55">
        <v>0</v>
      </c>
      <c r="AM74" s="55">
        <v>0</v>
      </c>
      <c r="AN74" s="55">
        <v>0</v>
      </c>
      <c r="AO74" s="55">
        <v>0</v>
      </c>
      <c r="AP74" s="55">
        <v>0</v>
      </c>
      <c r="AQ74" s="55">
        <v>0</v>
      </c>
      <c r="AR74" s="55">
        <v>0</v>
      </c>
      <c r="AS74" s="55">
        <v>0</v>
      </c>
      <c r="AT74" s="55">
        <v>0</v>
      </c>
      <c r="AU74" s="55">
        <v>0</v>
      </c>
      <c r="AV74" s="55">
        <v>0</v>
      </c>
      <c r="AW74" s="55">
        <v>0</v>
      </c>
      <c r="AX74" s="55">
        <v>0</v>
      </c>
      <c r="AY74" s="55">
        <v>0</v>
      </c>
      <c r="AZ74" s="55">
        <v>0</v>
      </c>
      <c r="BA74" s="55">
        <v>0</v>
      </c>
      <c r="BB74" s="55">
        <v>0</v>
      </c>
      <c r="BC74" s="55">
        <v>0</v>
      </c>
      <c r="BD74" s="55">
        <v>0</v>
      </c>
      <c r="BE74" s="55">
        <v>0</v>
      </c>
      <c r="BF74" s="55">
        <v>0</v>
      </c>
      <c r="BG74" s="55">
        <v>0</v>
      </c>
      <c r="BH74" s="55">
        <v>0</v>
      </c>
      <c r="BI74" s="55">
        <v>0</v>
      </c>
      <c r="BJ74" s="55">
        <v>0</v>
      </c>
      <c r="BK74" s="55">
        <v>0</v>
      </c>
      <c r="BL74" s="55">
        <v>0</v>
      </c>
      <c r="BM74" s="55">
        <v>0</v>
      </c>
      <c r="BN74" s="55">
        <v>0</v>
      </c>
      <c r="BO74" s="55">
        <v>0</v>
      </c>
      <c r="BP74" s="55">
        <v>0</v>
      </c>
      <c r="BQ74" s="55">
        <v>0</v>
      </c>
      <c r="BR74" s="55">
        <v>0</v>
      </c>
      <c r="BS74" s="55">
        <v>0</v>
      </c>
      <c r="BT74" s="55">
        <v>0</v>
      </c>
      <c r="BU74" s="55">
        <v>0</v>
      </c>
      <c r="BV74" s="55">
        <v>0</v>
      </c>
      <c r="BW74" s="55">
        <v>0</v>
      </c>
      <c r="BX74" s="55">
        <v>0</v>
      </c>
      <c r="BY74" s="55">
        <v>0</v>
      </c>
      <c r="BZ74" s="55">
        <v>0</v>
      </c>
      <c r="CA74" s="55">
        <v>0</v>
      </c>
      <c r="CB74" s="55">
        <v>0</v>
      </c>
      <c r="CC74" s="55">
        <v>0</v>
      </c>
      <c r="CD74" s="55">
        <v>0</v>
      </c>
      <c r="CE74" s="55">
        <v>0</v>
      </c>
      <c r="CF74" s="55">
        <v>0</v>
      </c>
      <c r="CG74" s="55">
        <v>0</v>
      </c>
      <c r="CH74" s="55">
        <v>0</v>
      </c>
      <c r="CI74" s="55">
        <v>0</v>
      </c>
      <c r="CJ74" s="55">
        <v>0</v>
      </c>
      <c r="CK74" s="55">
        <v>0</v>
      </c>
      <c r="CL74" s="55">
        <v>0</v>
      </c>
      <c r="CM74" s="55">
        <v>0</v>
      </c>
      <c r="CN74" s="55">
        <v>0</v>
      </c>
      <c r="CO74" s="55">
        <v>0</v>
      </c>
      <c r="CP74" s="55">
        <v>0</v>
      </c>
      <c r="CQ74" s="55">
        <v>0</v>
      </c>
      <c r="CR74" s="55">
        <v>0</v>
      </c>
      <c r="CS74" s="55">
        <v>0</v>
      </c>
      <c r="CT74" s="55">
        <v>0</v>
      </c>
      <c r="CU74" s="55">
        <v>0</v>
      </c>
      <c r="CV74" s="55">
        <v>0</v>
      </c>
      <c r="CW74" s="55">
        <v>0</v>
      </c>
      <c r="CX74" s="55">
        <v>0</v>
      </c>
      <c r="CY74" s="55">
        <v>0</v>
      </c>
      <c r="CZ74" s="55">
        <v>0</v>
      </c>
      <c r="DA74" s="55">
        <v>0</v>
      </c>
      <c r="DB74" s="55">
        <v>0</v>
      </c>
      <c r="DC74" s="55">
        <v>0</v>
      </c>
      <c r="DD74" s="55">
        <v>0</v>
      </c>
      <c r="DE74" s="55">
        <v>0</v>
      </c>
      <c r="DF74" s="55">
        <v>0</v>
      </c>
      <c r="DG74" s="55">
        <v>0</v>
      </c>
      <c r="DH74" s="55">
        <v>0</v>
      </c>
      <c r="DI74" s="55">
        <v>0</v>
      </c>
      <c r="DJ74" s="55">
        <v>0</v>
      </c>
      <c r="DK74" s="55">
        <v>0</v>
      </c>
      <c r="DL74" s="55">
        <v>0</v>
      </c>
      <c r="DM74" s="55">
        <v>0</v>
      </c>
      <c r="DN74" s="55">
        <v>0</v>
      </c>
      <c r="DO74" s="55">
        <v>0</v>
      </c>
      <c r="DP74" s="55">
        <v>0</v>
      </c>
      <c r="DQ74" s="55">
        <v>2</v>
      </c>
      <c r="DR74" s="55">
        <v>0</v>
      </c>
      <c r="DS74" s="55">
        <v>0</v>
      </c>
      <c r="DT74" s="55">
        <v>0</v>
      </c>
      <c r="DU74" s="55">
        <v>0</v>
      </c>
      <c r="DV74" s="55">
        <v>0</v>
      </c>
      <c r="DW74" s="55">
        <v>0</v>
      </c>
      <c r="DX74" s="55">
        <v>0</v>
      </c>
      <c r="DY74" s="55">
        <v>0</v>
      </c>
      <c r="DZ74" s="55">
        <v>0</v>
      </c>
      <c r="EA74" s="55">
        <v>0</v>
      </c>
      <c r="EB74" s="55">
        <v>0</v>
      </c>
      <c r="EC74" s="55">
        <v>0</v>
      </c>
      <c r="ED74" s="55">
        <v>0</v>
      </c>
      <c r="EE74" s="55">
        <v>0</v>
      </c>
      <c r="EF74" s="55">
        <v>0</v>
      </c>
      <c r="EG74" s="55">
        <v>0</v>
      </c>
      <c r="EH74" s="55">
        <v>0</v>
      </c>
      <c r="EI74" s="55">
        <v>0</v>
      </c>
      <c r="EJ74" s="55">
        <v>0</v>
      </c>
      <c r="EK74" s="55">
        <v>0</v>
      </c>
      <c r="EL74" s="55">
        <v>0</v>
      </c>
      <c r="EM74" s="55">
        <v>0</v>
      </c>
      <c r="EN74" s="55">
        <v>0</v>
      </c>
      <c r="EO74" s="55">
        <v>0</v>
      </c>
      <c r="EP74" s="55">
        <v>0</v>
      </c>
      <c r="EQ74" s="55">
        <v>0</v>
      </c>
      <c r="ER74" s="55">
        <v>0</v>
      </c>
      <c r="ES74" s="55">
        <v>0</v>
      </c>
      <c r="ET74" s="55">
        <v>0</v>
      </c>
      <c r="EU74" s="55">
        <v>0</v>
      </c>
      <c r="EV74" s="55">
        <v>0</v>
      </c>
      <c r="EW74" s="55">
        <v>0</v>
      </c>
      <c r="EX74" s="55">
        <v>0</v>
      </c>
      <c r="EY74" s="55">
        <v>1</v>
      </c>
    </row>
    <row r="75" spans="2:155" x14ac:dyDescent="0.5">
      <c r="B75" s="9" t="s">
        <v>569</v>
      </c>
      <c r="C75" s="55">
        <v>0</v>
      </c>
      <c r="D75" s="55">
        <v>0</v>
      </c>
      <c r="E75" s="55">
        <v>0</v>
      </c>
      <c r="F75" s="55">
        <v>0</v>
      </c>
      <c r="G75" s="55">
        <v>0</v>
      </c>
      <c r="H75" s="55">
        <v>0</v>
      </c>
      <c r="I75" s="55">
        <v>0</v>
      </c>
      <c r="J75" s="55">
        <v>0</v>
      </c>
      <c r="K75" s="55">
        <v>0</v>
      </c>
      <c r="L75" s="55">
        <v>0</v>
      </c>
      <c r="M75" s="55">
        <v>0</v>
      </c>
      <c r="N75" s="55">
        <v>0</v>
      </c>
      <c r="O75" s="55">
        <v>0</v>
      </c>
      <c r="P75" s="55">
        <v>1</v>
      </c>
      <c r="Q75" s="55">
        <v>0</v>
      </c>
      <c r="R75" s="55">
        <v>0</v>
      </c>
      <c r="S75" s="55">
        <v>0</v>
      </c>
      <c r="T75" s="55">
        <v>0</v>
      </c>
      <c r="U75" s="55">
        <v>0</v>
      </c>
      <c r="V75" s="55">
        <v>0</v>
      </c>
      <c r="W75" s="55">
        <v>0</v>
      </c>
      <c r="X75" s="55">
        <v>0</v>
      </c>
      <c r="Y75" s="55">
        <v>0</v>
      </c>
      <c r="Z75" s="55">
        <v>0</v>
      </c>
      <c r="AA75" s="55">
        <v>0</v>
      </c>
      <c r="AB75" s="55">
        <v>0</v>
      </c>
      <c r="AC75" s="55">
        <v>0</v>
      </c>
      <c r="AD75" s="55">
        <v>0</v>
      </c>
      <c r="AE75" s="55">
        <v>0</v>
      </c>
      <c r="AF75" s="55">
        <v>0</v>
      </c>
      <c r="AG75" s="55">
        <v>0</v>
      </c>
      <c r="AH75" s="55">
        <v>0</v>
      </c>
      <c r="AI75" s="55">
        <v>0</v>
      </c>
      <c r="AJ75" s="55">
        <v>0</v>
      </c>
      <c r="AK75" s="55">
        <v>0</v>
      </c>
      <c r="AL75" s="55">
        <v>0</v>
      </c>
      <c r="AM75" s="55">
        <v>0</v>
      </c>
      <c r="AN75" s="55">
        <v>0</v>
      </c>
      <c r="AO75" s="55">
        <v>0</v>
      </c>
      <c r="AP75" s="55">
        <v>0</v>
      </c>
      <c r="AQ75" s="55">
        <v>0</v>
      </c>
      <c r="AR75" s="55">
        <v>0</v>
      </c>
      <c r="AS75" s="55">
        <v>0</v>
      </c>
      <c r="AT75" s="55">
        <v>0</v>
      </c>
      <c r="AU75" s="55">
        <v>0</v>
      </c>
      <c r="AV75" s="55">
        <v>0</v>
      </c>
      <c r="AW75" s="55">
        <v>0</v>
      </c>
      <c r="AX75" s="55">
        <v>0</v>
      </c>
      <c r="AY75" s="55">
        <v>0</v>
      </c>
      <c r="AZ75" s="55">
        <v>0</v>
      </c>
      <c r="BA75" s="55">
        <v>0</v>
      </c>
      <c r="BB75" s="55">
        <v>0</v>
      </c>
      <c r="BC75" s="55">
        <v>0</v>
      </c>
      <c r="BD75" s="55">
        <v>0</v>
      </c>
      <c r="BE75" s="55">
        <v>0</v>
      </c>
      <c r="BF75" s="55">
        <v>0</v>
      </c>
      <c r="BG75" s="55">
        <v>0</v>
      </c>
      <c r="BH75" s="55">
        <v>0</v>
      </c>
      <c r="BI75" s="55">
        <v>0</v>
      </c>
      <c r="BJ75" s="55">
        <v>0</v>
      </c>
      <c r="BK75" s="55">
        <v>0</v>
      </c>
      <c r="BL75" s="55">
        <v>0</v>
      </c>
      <c r="BM75" s="55">
        <v>0</v>
      </c>
      <c r="BN75" s="55">
        <v>0</v>
      </c>
      <c r="BO75" s="55">
        <v>0</v>
      </c>
      <c r="BP75" s="55">
        <v>0</v>
      </c>
      <c r="BQ75" s="55">
        <v>0</v>
      </c>
      <c r="BR75" s="55">
        <v>0</v>
      </c>
      <c r="BS75" s="55">
        <v>0</v>
      </c>
      <c r="BT75" s="55">
        <v>0</v>
      </c>
      <c r="BU75" s="55">
        <v>0</v>
      </c>
      <c r="BV75" s="55">
        <v>0</v>
      </c>
      <c r="BW75" s="55">
        <v>0</v>
      </c>
      <c r="BX75" s="55">
        <v>0</v>
      </c>
      <c r="BY75" s="55">
        <v>0</v>
      </c>
      <c r="BZ75" s="55">
        <v>0</v>
      </c>
      <c r="CA75" s="55">
        <v>0</v>
      </c>
      <c r="CB75" s="55">
        <v>0</v>
      </c>
      <c r="CC75" s="55">
        <v>0</v>
      </c>
      <c r="CD75" s="55">
        <v>0</v>
      </c>
      <c r="CE75" s="55">
        <v>0</v>
      </c>
      <c r="CF75" s="55">
        <v>0</v>
      </c>
      <c r="CG75" s="55">
        <v>0</v>
      </c>
      <c r="CH75" s="55">
        <v>0</v>
      </c>
      <c r="CI75" s="55">
        <v>0</v>
      </c>
      <c r="CJ75" s="55">
        <v>0</v>
      </c>
      <c r="CK75" s="55">
        <v>0</v>
      </c>
      <c r="CL75" s="55">
        <v>0</v>
      </c>
      <c r="CM75" s="55">
        <v>0</v>
      </c>
      <c r="CN75" s="55">
        <v>0</v>
      </c>
      <c r="CO75" s="55">
        <v>0</v>
      </c>
      <c r="CP75" s="55">
        <v>0</v>
      </c>
      <c r="CQ75" s="55">
        <v>0</v>
      </c>
      <c r="CR75" s="55">
        <v>0</v>
      </c>
      <c r="CS75" s="55">
        <v>0</v>
      </c>
      <c r="CT75" s="55">
        <v>0</v>
      </c>
      <c r="CU75" s="55">
        <v>0</v>
      </c>
      <c r="CV75" s="55">
        <v>0</v>
      </c>
      <c r="CW75" s="55">
        <v>0</v>
      </c>
      <c r="CX75" s="55">
        <v>0</v>
      </c>
      <c r="CY75" s="55">
        <v>0</v>
      </c>
      <c r="CZ75" s="55">
        <v>0</v>
      </c>
      <c r="DA75" s="55">
        <v>0</v>
      </c>
      <c r="DB75" s="55">
        <v>0</v>
      </c>
      <c r="DC75" s="55">
        <v>0</v>
      </c>
      <c r="DD75" s="55">
        <v>0</v>
      </c>
      <c r="DE75" s="55">
        <v>0</v>
      </c>
      <c r="DF75" s="55">
        <v>0</v>
      </c>
      <c r="DG75" s="55">
        <v>0</v>
      </c>
      <c r="DH75" s="55">
        <v>0</v>
      </c>
      <c r="DI75" s="55">
        <v>0</v>
      </c>
      <c r="DJ75" s="55">
        <v>0</v>
      </c>
      <c r="DK75" s="55">
        <v>0</v>
      </c>
      <c r="DL75" s="55">
        <v>0</v>
      </c>
      <c r="DM75" s="55">
        <v>0</v>
      </c>
      <c r="DN75" s="55">
        <v>0</v>
      </c>
      <c r="DO75" s="55">
        <v>0</v>
      </c>
      <c r="DP75" s="55">
        <v>0</v>
      </c>
      <c r="DQ75" s="55">
        <v>2</v>
      </c>
      <c r="DR75" s="55">
        <v>0</v>
      </c>
      <c r="DS75" s="55">
        <v>0</v>
      </c>
      <c r="DT75" s="55">
        <v>0</v>
      </c>
      <c r="DU75" s="55">
        <v>0</v>
      </c>
      <c r="DV75" s="55">
        <v>0</v>
      </c>
      <c r="DW75" s="55">
        <v>0</v>
      </c>
      <c r="DX75" s="55">
        <v>0</v>
      </c>
      <c r="DY75" s="55">
        <v>0</v>
      </c>
      <c r="DZ75" s="55">
        <v>0</v>
      </c>
      <c r="EA75" s="55">
        <v>0</v>
      </c>
      <c r="EB75" s="55">
        <v>0</v>
      </c>
      <c r="EC75" s="55">
        <v>0</v>
      </c>
      <c r="ED75" s="55">
        <v>0</v>
      </c>
      <c r="EE75" s="55">
        <v>0</v>
      </c>
      <c r="EF75" s="55">
        <v>0</v>
      </c>
      <c r="EG75" s="55">
        <v>0</v>
      </c>
      <c r="EH75" s="55">
        <v>0</v>
      </c>
      <c r="EI75" s="55">
        <v>0</v>
      </c>
      <c r="EJ75" s="55">
        <v>0</v>
      </c>
      <c r="EK75" s="55">
        <v>0</v>
      </c>
      <c r="EL75" s="55">
        <v>0</v>
      </c>
      <c r="EM75" s="55">
        <v>0</v>
      </c>
      <c r="EN75" s="55">
        <v>0</v>
      </c>
      <c r="EO75" s="55">
        <v>0</v>
      </c>
      <c r="EP75" s="55">
        <v>0</v>
      </c>
      <c r="EQ75" s="55">
        <v>0</v>
      </c>
      <c r="ER75" s="55">
        <v>0</v>
      </c>
      <c r="ES75" s="55">
        <v>0</v>
      </c>
      <c r="ET75" s="55">
        <v>0</v>
      </c>
      <c r="EU75" s="55">
        <v>0</v>
      </c>
      <c r="EV75" s="55">
        <v>0</v>
      </c>
      <c r="EW75" s="55">
        <v>0</v>
      </c>
      <c r="EX75" s="55">
        <v>0</v>
      </c>
      <c r="EY75" s="55">
        <v>1</v>
      </c>
    </row>
    <row r="76" spans="2:155" x14ac:dyDescent="0.5">
      <c r="B76" s="9" t="s">
        <v>571</v>
      </c>
      <c r="C76" s="55">
        <v>0</v>
      </c>
      <c r="D76" s="55">
        <v>0</v>
      </c>
      <c r="E76" s="55">
        <v>0</v>
      </c>
      <c r="F76" s="55">
        <v>0</v>
      </c>
      <c r="G76" s="55">
        <v>0</v>
      </c>
      <c r="H76" s="55">
        <v>0</v>
      </c>
      <c r="I76" s="55">
        <v>0</v>
      </c>
      <c r="J76" s="55">
        <v>0</v>
      </c>
      <c r="K76" s="55">
        <v>0</v>
      </c>
      <c r="L76" s="55">
        <v>0</v>
      </c>
      <c r="M76" s="55">
        <v>0</v>
      </c>
      <c r="N76" s="55">
        <v>0</v>
      </c>
      <c r="O76" s="55">
        <v>0</v>
      </c>
      <c r="P76" s="55">
        <v>1</v>
      </c>
      <c r="Q76" s="55">
        <v>0</v>
      </c>
      <c r="R76" s="55">
        <v>0</v>
      </c>
      <c r="S76" s="55">
        <v>0</v>
      </c>
      <c r="T76" s="55">
        <v>0</v>
      </c>
      <c r="U76" s="55">
        <v>0</v>
      </c>
      <c r="V76" s="55">
        <v>0</v>
      </c>
      <c r="W76" s="55">
        <v>0</v>
      </c>
      <c r="X76" s="55">
        <v>0</v>
      </c>
      <c r="Y76" s="55">
        <v>0</v>
      </c>
      <c r="Z76" s="55">
        <v>0</v>
      </c>
      <c r="AA76" s="55">
        <v>0</v>
      </c>
      <c r="AB76" s="55">
        <v>0</v>
      </c>
      <c r="AC76" s="55">
        <v>0</v>
      </c>
      <c r="AD76" s="55">
        <v>0</v>
      </c>
      <c r="AE76" s="55">
        <v>0</v>
      </c>
      <c r="AF76" s="55">
        <v>0</v>
      </c>
      <c r="AG76" s="55">
        <v>0</v>
      </c>
      <c r="AH76" s="55">
        <v>0</v>
      </c>
      <c r="AI76" s="55">
        <v>0</v>
      </c>
      <c r="AJ76" s="55">
        <v>0</v>
      </c>
      <c r="AK76" s="55">
        <v>0</v>
      </c>
      <c r="AL76" s="55">
        <v>0</v>
      </c>
      <c r="AM76" s="55">
        <v>0</v>
      </c>
      <c r="AN76" s="55">
        <v>0</v>
      </c>
      <c r="AO76" s="55">
        <v>0</v>
      </c>
      <c r="AP76" s="55">
        <v>0</v>
      </c>
      <c r="AQ76" s="55">
        <v>0</v>
      </c>
      <c r="AR76" s="55">
        <v>0</v>
      </c>
      <c r="AS76" s="55">
        <v>0</v>
      </c>
      <c r="AT76" s="55">
        <v>0</v>
      </c>
      <c r="AU76" s="55">
        <v>0</v>
      </c>
      <c r="AV76" s="55">
        <v>0</v>
      </c>
      <c r="AW76" s="55">
        <v>0</v>
      </c>
      <c r="AX76" s="55">
        <v>0</v>
      </c>
      <c r="AY76" s="55">
        <v>0</v>
      </c>
      <c r="AZ76" s="55">
        <v>0</v>
      </c>
      <c r="BA76" s="55">
        <v>0</v>
      </c>
      <c r="BB76" s="55">
        <v>0</v>
      </c>
      <c r="BC76" s="55">
        <v>0</v>
      </c>
      <c r="BD76" s="55">
        <v>0</v>
      </c>
      <c r="BE76" s="55">
        <v>0</v>
      </c>
      <c r="BF76" s="55">
        <v>0</v>
      </c>
      <c r="BG76" s="55">
        <v>0</v>
      </c>
      <c r="BH76" s="55">
        <v>0</v>
      </c>
      <c r="BI76" s="55">
        <v>0</v>
      </c>
      <c r="BJ76" s="55">
        <v>0</v>
      </c>
      <c r="BK76" s="55">
        <v>0</v>
      </c>
      <c r="BL76" s="55">
        <v>0</v>
      </c>
      <c r="BM76" s="55">
        <v>0</v>
      </c>
      <c r="BN76" s="55">
        <v>0</v>
      </c>
      <c r="BO76" s="55">
        <v>0</v>
      </c>
      <c r="BP76" s="55">
        <v>0</v>
      </c>
      <c r="BQ76" s="55">
        <v>0</v>
      </c>
      <c r="BR76" s="55">
        <v>0</v>
      </c>
      <c r="BS76" s="55">
        <v>0</v>
      </c>
      <c r="BT76" s="55">
        <v>0</v>
      </c>
      <c r="BU76" s="55">
        <v>0</v>
      </c>
      <c r="BV76" s="55">
        <v>0</v>
      </c>
      <c r="BW76" s="55">
        <v>0</v>
      </c>
      <c r="BX76" s="55">
        <v>0</v>
      </c>
      <c r="BY76" s="55">
        <v>0</v>
      </c>
      <c r="BZ76" s="55">
        <v>0</v>
      </c>
      <c r="CA76" s="55">
        <v>0</v>
      </c>
      <c r="CB76" s="55">
        <v>0</v>
      </c>
      <c r="CC76" s="55">
        <v>0</v>
      </c>
      <c r="CD76" s="55">
        <v>0</v>
      </c>
      <c r="CE76" s="55">
        <v>0</v>
      </c>
      <c r="CF76" s="55">
        <v>0</v>
      </c>
      <c r="CG76" s="55">
        <v>0</v>
      </c>
      <c r="CH76" s="55">
        <v>0</v>
      </c>
      <c r="CI76" s="55">
        <v>0</v>
      </c>
      <c r="CJ76" s="55">
        <v>0</v>
      </c>
      <c r="CK76" s="55">
        <v>0</v>
      </c>
      <c r="CL76" s="55">
        <v>0</v>
      </c>
      <c r="CM76" s="55">
        <v>0</v>
      </c>
      <c r="CN76" s="55">
        <v>0</v>
      </c>
      <c r="CO76" s="55">
        <v>0</v>
      </c>
      <c r="CP76" s="55">
        <v>0</v>
      </c>
      <c r="CQ76" s="55">
        <v>0</v>
      </c>
      <c r="CR76" s="55">
        <v>0</v>
      </c>
      <c r="CS76" s="55">
        <v>0</v>
      </c>
      <c r="CT76" s="55">
        <v>0</v>
      </c>
      <c r="CU76" s="55">
        <v>0</v>
      </c>
      <c r="CV76" s="55">
        <v>0</v>
      </c>
      <c r="CW76" s="55">
        <v>0</v>
      </c>
      <c r="CX76" s="55">
        <v>0</v>
      </c>
      <c r="CY76" s="55">
        <v>0</v>
      </c>
      <c r="CZ76" s="55">
        <v>0</v>
      </c>
      <c r="DA76" s="55">
        <v>0</v>
      </c>
      <c r="DB76" s="55">
        <v>0</v>
      </c>
      <c r="DC76" s="55">
        <v>0</v>
      </c>
      <c r="DD76" s="55">
        <v>0</v>
      </c>
      <c r="DE76" s="55">
        <v>0</v>
      </c>
      <c r="DF76" s="55">
        <v>0</v>
      </c>
      <c r="DG76" s="55">
        <v>0</v>
      </c>
      <c r="DH76" s="55">
        <v>0</v>
      </c>
      <c r="DI76" s="55">
        <v>0</v>
      </c>
      <c r="DJ76" s="55">
        <v>0</v>
      </c>
      <c r="DK76" s="55">
        <v>0</v>
      </c>
      <c r="DL76" s="55">
        <v>0</v>
      </c>
      <c r="DM76" s="55">
        <v>0</v>
      </c>
      <c r="DN76" s="55">
        <v>0</v>
      </c>
      <c r="DO76" s="55">
        <v>0</v>
      </c>
      <c r="DP76" s="55">
        <v>0</v>
      </c>
      <c r="DQ76" s="55">
        <v>2</v>
      </c>
      <c r="DR76" s="55">
        <v>0</v>
      </c>
      <c r="DS76" s="55">
        <v>0</v>
      </c>
      <c r="DT76" s="55">
        <v>0</v>
      </c>
      <c r="DU76" s="55">
        <v>0</v>
      </c>
      <c r="DV76" s="55">
        <v>0</v>
      </c>
      <c r="DW76" s="55">
        <v>0</v>
      </c>
      <c r="DX76" s="55">
        <v>0</v>
      </c>
      <c r="DY76" s="55">
        <v>0</v>
      </c>
      <c r="DZ76" s="55">
        <v>0</v>
      </c>
      <c r="EA76" s="55">
        <v>0</v>
      </c>
      <c r="EB76" s="55">
        <v>0</v>
      </c>
      <c r="EC76" s="55">
        <v>0</v>
      </c>
      <c r="ED76" s="55">
        <v>0</v>
      </c>
      <c r="EE76" s="55">
        <v>0</v>
      </c>
      <c r="EF76" s="55">
        <v>0</v>
      </c>
      <c r="EG76" s="55">
        <v>0</v>
      </c>
      <c r="EH76" s="55">
        <v>0</v>
      </c>
      <c r="EI76" s="55">
        <v>0</v>
      </c>
      <c r="EJ76" s="55">
        <v>0</v>
      </c>
      <c r="EK76" s="55">
        <v>0</v>
      </c>
      <c r="EL76" s="55">
        <v>0</v>
      </c>
      <c r="EM76" s="55">
        <v>0</v>
      </c>
      <c r="EN76" s="55">
        <v>0</v>
      </c>
      <c r="EO76" s="55">
        <v>0</v>
      </c>
      <c r="EP76" s="55">
        <v>0</v>
      </c>
      <c r="EQ76" s="55">
        <v>0</v>
      </c>
      <c r="ER76" s="55">
        <v>0</v>
      </c>
      <c r="ES76" s="55">
        <v>0</v>
      </c>
      <c r="ET76" s="55">
        <v>0</v>
      </c>
      <c r="EU76" s="55">
        <v>0</v>
      </c>
      <c r="EV76" s="55">
        <v>0</v>
      </c>
      <c r="EW76" s="55">
        <v>0</v>
      </c>
      <c r="EX76" s="55">
        <v>0</v>
      </c>
      <c r="EY76" s="55">
        <v>1</v>
      </c>
    </row>
    <row r="77" spans="2:155" x14ac:dyDescent="0.5">
      <c r="B77" s="9" t="s">
        <v>574</v>
      </c>
      <c r="C77" s="55">
        <v>0</v>
      </c>
      <c r="D77" s="55">
        <v>0</v>
      </c>
      <c r="E77" s="55">
        <v>0</v>
      </c>
      <c r="F77" s="55">
        <v>0</v>
      </c>
      <c r="G77" s="55">
        <v>0</v>
      </c>
      <c r="H77" s="55">
        <v>0</v>
      </c>
      <c r="I77" s="55">
        <v>0</v>
      </c>
      <c r="J77" s="55">
        <v>0</v>
      </c>
      <c r="K77" s="55">
        <v>0</v>
      </c>
      <c r="L77" s="55">
        <v>0</v>
      </c>
      <c r="M77" s="55">
        <v>0</v>
      </c>
      <c r="N77" s="55">
        <v>0</v>
      </c>
      <c r="O77" s="55">
        <v>0</v>
      </c>
      <c r="P77" s="55">
        <v>1</v>
      </c>
      <c r="Q77" s="55">
        <v>0</v>
      </c>
      <c r="R77" s="55">
        <v>0</v>
      </c>
      <c r="S77" s="55">
        <v>0</v>
      </c>
      <c r="T77" s="55">
        <v>0</v>
      </c>
      <c r="U77" s="55">
        <v>0</v>
      </c>
      <c r="V77" s="55">
        <v>0</v>
      </c>
      <c r="W77" s="55">
        <v>0</v>
      </c>
      <c r="X77" s="55">
        <v>0</v>
      </c>
      <c r="Y77" s="55">
        <v>0</v>
      </c>
      <c r="Z77" s="55">
        <v>0</v>
      </c>
      <c r="AA77" s="55">
        <v>0</v>
      </c>
      <c r="AB77" s="55">
        <v>0</v>
      </c>
      <c r="AC77" s="55">
        <v>0</v>
      </c>
      <c r="AD77" s="55">
        <v>0</v>
      </c>
      <c r="AE77" s="55">
        <v>0</v>
      </c>
      <c r="AF77" s="55">
        <v>0</v>
      </c>
      <c r="AG77" s="55">
        <v>0</v>
      </c>
      <c r="AH77" s="55">
        <v>0</v>
      </c>
      <c r="AI77" s="55">
        <v>0</v>
      </c>
      <c r="AJ77" s="55">
        <v>0</v>
      </c>
      <c r="AK77" s="55">
        <v>0</v>
      </c>
      <c r="AL77" s="55">
        <v>0</v>
      </c>
      <c r="AM77" s="55">
        <v>0</v>
      </c>
      <c r="AN77" s="55">
        <v>0</v>
      </c>
      <c r="AO77" s="55">
        <v>0</v>
      </c>
      <c r="AP77" s="55">
        <v>0</v>
      </c>
      <c r="AQ77" s="55">
        <v>0</v>
      </c>
      <c r="AR77" s="55">
        <v>0</v>
      </c>
      <c r="AS77" s="55">
        <v>0</v>
      </c>
      <c r="AT77" s="55">
        <v>0</v>
      </c>
      <c r="AU77" s="55">
        <v>0</v>
      </c>
      <c r="AV77" s="55">
        <v>0</v>
      </c>
      <c r="AW77" s="55">
        <v>0</v>
      </c>
      <c r="AX77" s="55">
        <v>0</v>
      </c>
      <c r="AY77" s="55">
        <v>0</v>
      </c>
      <c r="AZ77" s="55">
        <v>0</v>
      </c>
      <c r="BA77" s="55">
        <v>0</v>
      </c>
      <c r="BB77" s="55">
        <v>0</v>
      </c>
      <c r="BC77" s="55">
        <v>0</v>
      </c>
      <c r="BD77" s="55">
        <v>0</v>
      </c>
      <c r="BE77" s="55">
        <v>0</v>
      </c>
      <c r="BF77" s="55">
        <v>0</v>
      </c>
      <c r="BG77" s="55">
        <v>0</v>
      </c>
      <c r="BH77" s="55">
        <v>0</v>
      </c>
      <c r="BI77" s="55">
        <v>0</v>
      </c>
      <c r="BJ77" s="55">
        <v>0</v>
      </c>
      <c r="BK77" s="55">
        <v>0</v>
      </c>
      <c r="BL77" s="55">
        <v>0</v>
      </c>
      <c r="BM77" s="55">
        <v>0</v>
      </c>
      <c r="BN77" s="55">
        <v>0</v>
      </c>
      <c r="BO77" s="55">
        <v>0</v>
      </c>
      <c r="BP77" s="55">
        <v>0</v>
      </c>
      <c r="BQ77" s="55">
        <v>0</v>
      </c>
      <c r="BR77" s="55">
        <v>0</v>
      </c>
      <c r="BS77" s="55">
        <v>0</v>
      </c>
      <c r="BT77" s="55">
        <v>0</v>
      </c>
      <c r="BU77" s="55">
        <v>0</v>
      </c>
      <c r="BV77" s="55">
        <v>0</v>
      </c>
      <c r="BW77" s="55">
        <v>0</v>
      </c>
      <c r="BX77" s="55">
        <v>0</v>
      </c>
      <c r="BY77" s="55">
        <v>0</v>
      </c>
      <c r="BZ77" s="55">
        <v>0</v>
      </c>
      <c r="CA77" s="55">
        <v>0</v>
      </c>
      <c r="CB77" s="55">
        <v>0</v>
      </c>
      <c r="CC77" s="55">
        <v>0</v>
      </c>
      <c r="CD77" s="55">
        <v>0</v>
      </c>
      <c r="CE77" s="55">
        <v>0</v>
      </c>
      <c r="CF77" s="55">
        <v>0</v>
      </c>
      <c r="CG77" s="55">
        <v>0</v>
      </c>
      <c r="CH77" s="55">
        <v>0</v>
      </c>
      <c r="CI77" s="55">
        <v>0</v>
      </c>
      <c r="CJ77" s="55">
        <v>0</v>
      </c>
      <c r="CK77" s="55">
        <v>0</v>
      </c>
      <c r="CL77" s="55">
        <v>0</v>
      </c>
      <c r="CM77" s="55">
        <v>0</v>
      </c>
      <c r="CN77" s="55">
        <v>0</v>
      </c>
      <c r="CO77" s="55">
        <v>0</v>
      </c>
      <c r="CP77" s="55">
        <v>0</v>
      </c>
      <c r="CQ77" s="55">
        <v>0</v>
      </c>
      <c r="CR77" s="55">
        <v>0</v>
      </c>
      <c r="CS77" s="55">
        <v>0</v>
      </c>
      <c r="CT77" s="55">
        <v>0</v>
      </c>
      <c r="CU77" s="55">
        <v>0</v>
      </c>
      <c r="CV77" s="55">
        <v>0</v>
      </c>
      <c r="CW77" s="55">
        <v>0</v>
      </c>
      <c r="CX77" s="55">
        <v>0</v>
      </c>
      <c r="CY77" s="55">
        <v>0</v>
      </c>
      <c r="CZ77" s="55">
        <v>0</v>
      </c>
      <c r="DA77" s="55">
        <v>0</v>
      </c>
      <c r="DB77" s="55">
        <v>0</v>
      </c>
      <c r="DC77" s="55">
        <v>0</v>
      </c>
      <c r="DD77" s="55">
        <v>0</v>
      </c>
      <c r="DE77" s="55">
        <v>0</v>
      </c>
      <c r="DF77" s="55">
        <v>0</v>
      </c>
      <c r="DG77" s="55">
        <v>0</v>
      </c>
      <c r="DH77" s="55">
        <v>0</v>
      </c>
      <c r="DI77" s="55">
        <v>0</v>
      </c>
      <c r="DJ77" s="55">
        <v>0</v>
      </c>
      <c r="DK77" s="55">
        <v>0</v>
      </c>
      <c r="DL77" s="55">
        <v>0</v>
      </c>
      <c r="DM77" s="55">
        <v>0</v>
      </c>
      <c r="DN77" s="55">
        <v>0</v>
      </c>
      <c r="DO77" s="55">
        <v>0</v>
      </c>
      <c r="DP77" s="55">
        <v>0</v>
      </c>
      <c r="DQ77" s="55">
        <v>2</v>
      </c>
      <c r="DR77" s="55">
        <v>0</v>
      </c>
      <c r="DS77" s="55">
        <v>0</v>
      </c>
      <c r="DT77" s="55">
        <v>0</v>
      </c>
      <c r="DU77" s="55">
        <v>0</v>
      </c>
      <c r="DV77" s="55">
        <v>0</v>
      </c>
      <c r="DW77" s="55">
        <v>0</v>
      </c>
      <c r="DX77" s="55">
        <v>0</v>
      </c>
      <c r="DY77" s="55">
        <v>0</v>
      </c>
      <c r="DZ77" s="55">
        <v>0</v>
      </c>
      <c r="EA77" s="55">
        <v>0</v>
      </c>
      <c r="EB77" s="55">
        <v>0</v>
      </c>
      <c r="EC77" s="55">
        <v>0</v>
      </c>
      <c r="ED77" s="55">
        <v>0</v>
      </c>
      <c r="EE77" s="55">
        <v>0</v>
      </c>
      <c r="EF77" s="55">
        <v>0</v>
      </c>
      <c r="EG77" s="55">
        <v>0</v>
      </c>
      <c r="EH77" s="55">
        <v>0</v>
      </c>
      <c r="EI77" s="55">
        <v>0</v>
      </c>
      <c r="EJ77" s="55">
        <v>0</v>
      </c>
      <c r="EK77" s="55">
        <v>0</v>
      </c>
      <c r="EL77" s="55">
        <v>0</v>
      </c>
      <c r="EM77" s="55">
        <v>0</v>
      </c>
      <c r="EN77" s="55">
        <v>0</v>
      </c>
      <c r="EO77" s="55">
        <v>0</v>
      </c>
      <c r="EP77" s="55">
        <v>0</v>
      </c>
      <c r="EQ77" s="55">
        <v>0</v>
      </c>
      <c r="ER77" s="55">
        <v>0</v>
      </c>
      <c r="ES77" s="55">
        <v>0</v>
      </c>
      <c r="ET77" s="55">
        <v>0</v>
      </c>
      <c r="EU77" s="55">
        <v>0</v>
      </c>
      <c r="EV77" s="55">
        <v>0</v>
      </c>
      <c r="EW77" s="55">
        <v>0</v>
      </c>
      <c r="EX77" s="55">
        <v>0</v>
      </c>
      <c r="EY77" s="55">
        <v>1</v>
      </c>
    </row>
    <row r="78" spans="2:155" x14ac:dyDescent="0.5">
      <c r="B78" s="9" t="s">
        <v>577</v>
      </c>
      <c r="C78" s="55">
        <v>0</v>
      </c>
      <c r="D78" s="55">
        <v>0</v>
      </c>
      <c r="E78" s="55">
        <v>0</v>
      </c>
      <c r="F78" s="55">
        <v>0</v>
      </c>
      <c r="G78" s="55">
        <v>0</v>
      </c>
      <c r="H78" s="55">
        <v>0</v>
      </c>
      <c r="I78" s="55">
        <v>0</v>
      </c>
      <c r="J78" s="55">
        <v>0</v>
      </c>
      <c r="K78" s="55">
        <v>0</v>
      </c>
      <c r="L78" s="55">
        <v>0</v>
      </c>
      <c r="M78" s="55">
        <v>0</v>
      </c>
      <c r="N78" s="55">
        <v>0</v>
      </c>
      <c r="O78" s="55">
        <v>0</v>
      </c>
      <c r="P78" s="55">
        <v>1</v>
      </c>
      <c r="Q78" s="55">
        <v>0</v>
      </c>
      <c r="R78" s="55">
        <v>0</v>
      </c>
      <c r="S78" s="55">
        <v>0</v>
      </c>
      <c r="T78" s="55">
        <v>0</v>
      </c>
      <c r="U78" s="55">
        <v>0</v>
      </c>
      <c r="V78" s="55">
        <v>0</v>
      </c>
      <c r="W78" s="55">
        <v>0</v>
      </c>
      <c r="X78" s="55">
        <v>0</v>
      </c>
      <c r="Y78" s="55">
        <v>0</v>
      </c>
      <c r="Z78" s="55">
        <v>0</v>
      </c>
      <c r="AA78" s="55">
        <v>0</v>
      </c>
      <c r="AB78" s="55">
        <v>0</v>
      </c>
      <c r="AC78" s="55">
        <v>0</v>
      </c>
      <c r="AD78" s="55">
        <v>0</v>
      </c>
      <c r="AE78" s="55">
        <v>0</v>
      </c>
      <c r="AF78" s="55">
        <v>0</v>
      </c>
      <c r="AG78" s="55">
        <v>0</v>
      </c>
      <c r="AH78" s="55">
        <v>0</v>
      </c>
      <c r="AI78" s="55">
        <v>0</v>
      </c>
      <c r="AJ78" s="55">
        <v>0</v>
      </c>
      <c r="AK78" s="55">
        <v>0</v>
      </c>
      <c r="AL78" s="55">
        <v>0</v>
      </c>
      <c r="AM78" s="55">
        <v>0</v>
      </c>
      <c r="AN78" s="55">
        <v>0</v>
      </c>
      <c r="AO78" s="55">
        <v>0</v>
      </c>
      <c r="AP78" s="55">
        <v>0</v>
      </c>
      <c r="AQ78" s="55">
        <v>0</v>
      </c>
      <c r="AR78" s="55">
        <v>0</v>
      </c>
      <c r="AS78" s="55">
        <v>0</v>
      </c>
      <c r="AT78" s="55">
        <v>0</v>
      </c>
      <c r="AU78" s="55">
        <v>0</v>
      </c>
      <c r="AV78" s="55">
        <v>0</v>
      </c>
      <c r="AW78" s="55">
        <v>0</v>
      </c>
      <c r="AX78" s="55">
        <v>0</v>
      </c>
      <c r="AY78" s="55">
        <v>0</v>
      </c>
      <c r="AZ78" s="55">
        <v>0</v>
      </c>
      <c r="BA78" s="55">
        <v>0</v>
      </c>
      <c r="BB78" s="55">
        <v>0</v>
      </c>
      <c r="BC78" s="55">
        <v>0</v>
      </c>
      <c r="BD78" s="55">
        <v>0</v>
      </c>
      <c r="BE78" s="55">
        <v>0</v>
      </c>
      <c r="BF78" s="55">
        <v>0</v>
      </c>
      <c r="BG78" s="55">
        <v>0</v>
      </c>
      <c r="BH78" s="55">
        <v>0</v>
      </c>
      <c r="BI78" s="55">
        <v>0</v>
      </c>
      <c r="BJ78" s="55">
        <v>0</v>
      </c>
      <c r="BK78" s="55">
        <v>0</v>
      </c>
      <c r="BL78" s="55">
        <v>0</v>
      </c>
      <c r="BM78" s="55">
        <v>0</v>
      </c>
      <c r="BN78" s="55">
        <v>0</v>
      </c>
      <c r="BO78" s="55">
        <v>0</v>
      </c>
      <c r="BP78" s="55">
        <v>0</v>
      </c>
      <c r="BQ78" s="55">
        <v>0</v>
      </c>
      <c r="BR78" s="55">
        <v>0</v>
      </c>
      <c r="BS78" s="55">
        <v>0</v>
      </c>
      <c r="BT78" s="55">
        <v>0</v>
      </c>
      <c r="BU78" s="55">
        <v>0</v>
      </c>
      <c r="BV78" s="55">
        <v>0</v>
      </c>
      <c r="BW78" s="55">
        <v>0</v>
      </c>
      <c r="BX78" s="55">
        <v>0</v>
      </c>
      <c r="BY78" s="55">
        <v>0</v>
      </c>
      <c r="BZ78" s="55">
        <v>0</v>
      </c>
      <c r="CA78" s="55">
        <v>0</v>
      </c>
      <c r="CB78" s="55">
        <v>0</v>
      </c>
      <c r="CC78" s="55">
        <v>0</v>
      </c>
      <c r="CD78" s="55">
        <v>0</v>
      </c>
      <c r="CE78" s="55">
        <v>0</v>
      </c>
      <c r="CF78" s="55">
        <v>0</v>
      </c>
      <c r="CG78" s="55">
        <v>0</v>
      </c>
      <c r="CH78" s="55">
        <v>0</v>
      </c>
      <c r="CI78" s="55">
        <v>0</v>
      </c>
      <c r="CJ78" s="55">
        <v>0</v>
      </c>
      <c r="CK78" s="55">
        <v>0</v>
      </c>
      <c r="CL78" s="55">
        <v>0</v>
      </c>
      <c r="CM78" s="55">
        <v>0</v>
      </c>
      <c r="CN78" s="55">
        <v>0</v>
      </c>
      <c r="CO78" s="55">
        <v>0</v>
      </c>
      <c r="CP78" s="55">
        <v>0</v>
      </c>
      <c r="CQ78" s="55">
        <v>0</v>
      </c>
      <c r="CR78" s="55">
        <v>0</v>
      </c>
      <c r="CS78" s="55">
        <v>0</v>
      </c>
      <c r="CT78" s="55">
        <v>0</v>
      </c>
      <c r="CU78" s="55">
        <v>0</v>
      </c>
      <c r="CV78" s="55">
        <v>0</v>
      </c>
      <c r="CW78" s="55">
        <v>0</v>
      </c>
      <c r="CX78" s="55">
        <v>0</v>
      </c>
      <c r="CY78" s="55">
        <v>0</v>
      </c>
      <c r="CZ78" s="55">
        <v>0</v>
      </c>
      <c r="DA78" s="55">
        <v>0</v>
      </c>
      <c r="DB78" s="55">
        <v>0</v>
      </c>
      <c r="DC78" s="55">
        <v>0</v>
      </c>
      <c r="DD78" s="55">
        <v>0</v>
      </c>
      <c r="DE78" s="55">
        <v>0</v>
      </c>
      <c r="DF78" s="55">
        <v>0</v>
      </c>
      <c r="DG78" s="55">
        <v>0</v>
      </c>
      <c r="DH78" s="55">
        <v>0</v>
      </c>
      <c r="DI78" s="55">
        <v>0</v>
      </c>
      <c r="DJ78" s="55">
        <v>0</v>
      </c>
      <c r="DK78" s="55">
        <v>0</v>
      </c>
      <c r="DL78" s="55">
        <v>0</v>
      </c>
      <c r="DM78" s="55">
        <v>0</v>
      </c>
      <c r="DN78" s="55">
        <v>0</v>
      </c>
      <c r="DO78" s="55">
        <v>0</v>
      </c>
      <c r="DP78" s="55">
        <v>0</v>
      </c>
      <c r="DQ78" s="55">
        <v>2</v>
      </c>
      <c r="DR78" s="55">
        <v>0</v>
      </c>
      <c r="DS78" s="55">
        <v>0</v>
      </c>
      <c r="DT78" s="55">
        <v>0</v>
      </c>
      <c r="DU78" s="55">
        <v>0</v>
      </c>
      <c r="DV78" s="55">
        <v>0</v>
      </c>
      <c r="DW78" s="55">
        <v>0</v>
      </c>
      <c r="DX78" s="55">
        <v>0</v>
      </c>
      <c r="DY78" s="55">
        <v>0</v>
      </c>
      <c r="DZ78" s="55">
        <v>0</v>
      </c>
      <c r="EA78" s="55">
        <v>0</v>
      </c>
      <c r="EB78" s="55">
        <v>0</v>
      </c>
      <c r="EC78" s="55">
        <v>0</v>
      </c>
      <c r="ED78" s="55">
        <v>0</v>
      </c>
      <c r="EE78" s="55">
        <v>0</v>
      </c>
      <c r="EF78" s="55">
        <v>0</v>
      </c>
      <c r="EG78" s="55">
        <v>0</v>
      </c>
      <c r="EH78" s="55">
        <v>0</v>
      </c>
      <c r="EI78" s="55">
        <v>0</v>
      </c>
      <c r="EJ78" s="55">
        <v>0</v>
      </c>
      <c r="EK78" s="55">
        <v>0</v>
      </c>
      <c r="EL78" s="55">
        <v>0</v>
      </c>
      <c r="EM78" s="55">
        <v>0</v>
      </c>
      <c r="EN78" s="55">
        <v>0</v>
      </c>
      <c r="EO78" s="55">
        <v>0</v>
      </c>
      <c r="EP78" s="55">
        <v>0</v>
      </c>
      <c r="EQ78" s="55">
        <v>0</v>
      </c>
      <c r="ER78" s="55">
        <v>0</v>
      </c>
      <c r="ES78" s="55">
        <v>0</v>
      </c>
      <c r="ET78" s="55">
        <v>0</v>
      </c>
      <c r="EU78" s="55">
        <v>0</v>
      </c>
      <c r="EV78" s="55">
        <v>0</v>
      </c>
      <c r="EW78" s="55">
        <v>0</v>
      </c>
      <c r="EX78" s="55">
        <v>0</v>
      </c>
      <c r="EY78" s="55">
        <v>1</v>
      </c>
    </row>
    <row r="79" spans="2:155" x14ac:dyDescent="0.5">
      <c r="B79" s="9" t="s">
        <v>579</v>
      </c>
      <c r="C79" s="55">
        <v>0</v>
      </c>
      <c r="D79" s="55">
        <v>0</v>
      </c>
      <c r="E79" s="55">
        <v>0</v>
      </c>
      <c r="F79" s="55">
        <v>0</v>
      </c>
      <c r="G79" s="55">
        <v>0</v>
      </c>
      <c r="H79" s="55">
        <v>0</v>
      </c>
      <c r="I79" s="55">
        <v>0</v>
      </c>
      <c r="J79" s="55">
        <v>0</v>
      </c>
      <c r="K79" s="55">
        <v>0</v>
      </c>
      <c r="L79" s="55">
        <v>0</v>
      </c>
      <c r="M79" s="55">
        <v>0</v>
      </c>
      <c r="N79" s="55">
        <v>0</v>
      </c>
      <c r="O79" s="55">
        <v>0</v>
      </c>
      <c r="P79" s="55">
        <v>1</v>
      </c>
      <c r="Q79" s="55">
        <v>0</v>
      </c>
      <c r="R79" s="55">
        <v>0</v>
      </c>
      <c r="S79" s="55">
        <v>0</v>
      </c>
      <c r="T79" s="55">
        <v>0</v>
      </c>
      <c r="U79" s="55">
        <v>0</v>
      </c>
      <c r="V79" s="55">
        <v>0</v>
      </c>
      <c r="W79" s="55">
        <v>0</v>
      </c>
      <c r="X79" s="55">
        <v>0</v>
      </c>
      <c r="Y79" s="55">
        <v>0</v>
      </c>
      <c r="Z79" s="55">
        <v>0</v>
      </c>
      <c r="AA79" s="55">
        <v>0</v>
      </c>
      <c r="AB79" s="55">
        <v>0</v>
      </c>
      <c r="AC79" s="55">
        <v>0</v>
      </c>
      <c r="AD79" s="55">
        <v>0</v>
      </c>
      <c r="AE79" s="55">
        <v>0</v>
      </c>
      <c r="AF79" s="55">
        <v>0</v>
      </c>
      <c r="AG79" s="55">
        <v>0</v>
      </c>
      <c r="AH79" s="55">
        <v>0</v>
      </c>
      <c r="AI79" s="55">
        <v>0</v>
      </c>
      <c r="AJ79" s="55">
        <v>0</v>
      </c>
      <c r="AK79" s="55">
        <v>0</v>
      </c>
      <c r="AL79" s="55">
        <v>0</v>
      </c>
      <c r="AM79" s="55">
        <v>0</v>
      </c>
      <c r="AN79" s="55">
        <v>0</v>
      </c>
      <c r="AO79" s="55">
        <v>0</v>
      </c>
      <c r="AP79" s="55">
        <v>0</v>
      </c>
      <c r="AQ79" s="55">
        <v>0</v>
      </c>
      <c r="AR79" s="55">
        <v>0</v>
      </c>
      <c r="AS79" s="55">
        <v>0</v>
      </c>
      <c r="AT79" s="55">
        <v>0</v>
      </c>
      <c r="AU79" s="55">
        <v>0</v>
      </c>
      <c r="AV79" s="55">
        <v>0</v>
      </c>
      <c r="AW79" s="55">
        <v>0</v>
      </c>
      <c r="AX79" s="55">
        <v>0</v>
      </c>
      <c r="AY79" s="55">
        <v>0</v>
      </c>
      <c r="AZ79" s="55">
        <v>0</v>
      </c>
      <c r="BA79" s="55">
        <v>0</v>
      </c>
      <c r="BB79" s="55">
        <v>0</v>
      </c>
      <c r="BC79" s="55">
        <v>0</v>
      </c>
      <c r="BD79" s="55">
        <v>0</v>
      </c>
      <c r="BE79" s="55">
        <v>0</v>
      </c>
      <c r="BF79" s="55">
        <v>0</v>
      </c>
      <c r="BG79" s="55">
        <v>0</v>
      </c>
      <c r="BH79" s="55">
        <v>0</v>
      </c>
      <c r="BI79" s="55">
        <v>0</v>
      </c>
      <c r="BJ79" s="55">
        <v>0</v>
      </c>
      <c r="BK79" s="55">
        <v>0</v>
      </c>
      <c r="BL79" s="55">
        <v>0</v>
      </c>
      <c r="BM79" s="55">
        <v>0</v>
      </c>
      <c r="BN79" s="55">
        <v>0</v>
      </c>
      <c r="BO79" s="55">
        <v>0</v>
      </c>
      <c r="BP79" s="55">
        <v>0</v>
      </c>
      <c r="BQ79" s="55">
        <v>0</v>
      </c>
      <c r="BR79" s="55">
        <v>0</v>
      </c>
      <c r="BS79" s="55">
        <v>0</v>
      </c>
      <c r="BT79" s="55">
        <v>0</v>
      </c>
      <c r="BU79" s="55">
        <v>0</v>
      </c>
      <c r="BV79" s="55">
        <v>0</v>
      </c>
      <c r="BW79" s="55">
        <v>0</v>
      </c>
      <c r="BX79" s="55">
        <v>0</v>
      </c>
      <c r="BY79" s="55">
        <v>0</v>
      </c>
      <c r="BZ79" s="55">
        <v>0</v>
      </c>
      <c r="CA79" s="55">
        <v>0</v>
      </c>
      <c r="CB79" s="55">
        <v>0</v>
      </c>
      <c r="CC79" s="55">
        <v>0</v>
      </c>
      <c r="CD79" s="55">
        <v>0</v>
      </c>
      <c r="CE79" s="55">
        <v>0</v>
      </c>
      <c r="CF79" s="55">
        <v>0</v>
      </c>
      <c r="CG79" s="55">
        <v>0</v>
      </c>
      <c r="CH79" s="55">
        <v>0</v>
      </c>
      <c r="CI79" s="55">
        <v>0</v>
      </c>
      <c r="CJ79" s="55">
        <v>0</v>
      </c>
      <c r="CK79" s="55">
        <v>0</v>
      </c>
      <c r="CL79" s="55">
        <v>0</v>
      </c>
      <c r="CM79" s="55">
        <v>0</v>
      </c>
      <c r="CN79" s="55">
        <v>0</v>
      </c>
      <c r="CO79" s="55">
        <v>0</v>
      </c>
      <c r="CP79" s="55">
        <v>0</v>
      </c>
      <c r="CQ79" s="55">
        <v>0</v>
      </c>
      <c r="CR79" s="55">
        <v>0</v>
      </c>
      <c r="CS79" s="55">
        <v>0</v>
      </c>
      <c r="CT79" s="55">
        <v>0</v>
      </c>
      <c r="CU79" s="55">
        <v>0</v>
      </c>
      <c r="CV79" s="55">
        <v>0</v>
      </c>
      <c r="CW79" s="55">
        <v>0</v>
      </c>
      <c r="CX79" s="55">
        <v>0</v>
      </c>
      <c r="CY79" s="55">
        <v>0</v>
      </c>
      <c r="CZ79" s="55">
        <v>0</v>
      </c>
      <c r="DA79" s="55">
        <v>0</v>
      </c>
      <c r="DB79" s="55">
        <v>0</v>
      </c>
      <c r="DC79" s="55">
        <v>0</v>
      </c>
      <c r="DD79" s="55">
        <v>0</v>
      </c>
      <c r="DE79" s="55">
        <v>0</v>
      </c>
      <c r="DF79" s="55">
        <v>0</v>
      </c>
      <c r="DG79" s="55">
        <v>0</v>
      </c>
      <c r="DH79" s="55">
        <v>0</v>
      </c>
      <c r="DI79" s="55">
        <v>0</v>
      </c>
      <c r="DJ79" s="55">
        <v>0</v>
      </c>
      <c r="DK79" s="55">
        <v>0</v>
      </c>
      <c r="DL79" s="55">
        <v>0</v>
      </c>
      <c r="DM79" s="55">
        <v>0</v>
      </c>
      <c r="DN79" s="55">
        <v>0</v>
      </c>
      <c r="DO79" s="55">
        <v>0</v>
      </c>
      <c r="DP79" s="55">
        <v>0</v>
      </c>
      <c r="DQ79" s="55">
        <v>2</v>
      </c>
      <c r="DR79" s="55">
        <v>0</v>
      </c>
      <c r="DS79" s="55">
        <v>0</v>
      </c>
      <c r="DT79" s="55">
        <v>0</v>
      </c>
      <c r="DU79" s="55">
        <v>0</v>
      </c>
      <c r="DV79" s="55">
        <v>0</v>
      </c>
      <c r="DW79" s="55">
        <v>0</v>
      </c>
      <c r="DX79" s="55">
        <v>0</v>
      </c>
      <c r="DY79" s="55">
        <v>0</v>
      </c>
      <c r="DZ79" s="55">
        <v>0</v>
      </c>
      <c r="EA79" s="55">
        <v>0</v>
      </c>
      <c r="EB79" s="55">
        <v>0</v>
      </c>
      <c r="EC79" s="55">
        <v>0</v>
      </c>
      <c r="ED79" s="55">
        <v>0</v>
      </c>
      <c r="EE79" s="55">
        <v>0</v>
      </c>
      <c r="EF79" s="55">
        <v>0</v>
      </c>
      <c r="EG79" s="55">
        <v>0</v>
      </c>
      <c r="EH79" s="55">
        <v>0</v>
      </c>
      <c r="EI79" s="55">
        <v>0</v>
      </c>
      <c r="EJ79" s="55">
        <v>0</v>
      </c>
      <c r="EK79" s="55">
        <v>0</v>
      </c>
      <c r="EL79" s="55">
        <v>0</v>
      </c>
      <c r="EM79" s="55">
        <v>0</v>
      </c>
      <c r="EN79" s="55">
        <v>0</v>
      </c>
      <c r="EO79" s="55">
        <v>0</v>
      </c>
      <c r="EP79" s="55">
        <v>0</v>
      </c>
      <c r="EQ79" s="55">
        <v>0</v>
      </c>
      <c r="ER79" s="55">
        <v>0</v>
      </c>
      <c r="ES79" s="55">
        <v>0</v>
      </c>
      <c r="ET79" s="55">
        <v>0</v>
      </c>
      <c r="EU79" s="55">
        <v>0</v>
      </c>
      <c r="EV79" s="55">
        <v>0</v>
      </c>
      <c r="EW79" s="55">
        <v>0</v>
      </c>
      <c r="EX79" s="55">
        <v>0</v>
      </c>
      <c r="EY79" s="55">
        <v>1</v>
      </c>
    </row>
    <row r="80" spans="2:155" x14ac:dyDescent="0.5">
      <c r="B80" s="9" t="s">
        <v>581</v>
      </c>
      <c r="C80" s="55">
        <v>0</v>
      </c>
      <c r="D80" s="55">
        <v>0</v>
      </c>
      <c r="E80" s="55">
        <v>0</v>
      </c>
      <c r="F80" s="55">
        <v>0</v>
      </c>
      <c r="G80" s="55">
        <v>0</v>
      </c>
      <c r="H80" s="55">
        <v>0</v>
      </c>
      <c r="I80" s="55">
        <v>0</v>
      </c>
      <c r="J80" s="55">
        <v>0</v>
      </c>
      <c r="K80" s="55">
        <v>0</v>
      </c>
      <c r="L80" s="55">
        <v>0</v>
      </c>
      <c r="M80" s="55">
        <v>0</v>
      </c>
      <c r="N80" s="55">
        <v>0</v>
      </c>
      <c r="O80" s="55">
        <v>0</v>
      </c>
      <c r="P80" s="55">
        <v>1</v>
      </c>
      <c r="Q80" s="55">
        <v>0</v>
      </c>
      <c r="R80" s="55">
        <v>0</v>
      </c>
      <c r="S80" s="55">
        <v>0</v>
      </c>
      <c r="T80" s="55">
        <v>0</v>
      </c>
      <c r="U80" s="55">
        <v>0</v>
      </c>
      <c r="V80" s="55">
        <v>0</v>
      </c>
      <c r="W80" s="55">
        <v>0</v>
      </c>
      <c r="X80" s="55">
        <v>0</v>
      </c>
      <c r="Y80" s="55">
        <v>0</v>
      </c>
      <c r="Z80" s="55">
        <v>0</v>
      </c>
      <c r="AA80" s="55">
        <v>0</v>
      </c>
      <c r="AB80" s="55">
        <v>0</v>
      </c>
      <c r="AC80" s="55">
        <v>0</v>
      </c>
      <c r="AD80" s="55">
        <v>0</v>
      </c>
      <c r="AE80" s="55">
        <v>0</v>
      </c>
      <c r="AF80" s="55">
        <v>0</v>
      </c>
      <c r="AG80" s="55">
        <v>0</v>
      </c>
      <c r="AH80" s="55">
        <v>0</v>
      </c>
      <c r="AI80" s="55">
        <v>0</v>
      </c>
      <c r="AJ80" s="55">
        <v>0</v>
      </c>
      <c r="AK80" s="55">
        <v>0</v>
      </c>
      <c r="AL80" s="55">
        <v>0</v>
      </c>
      <c r="AM80" s="55">
        <v>0</v>
      </c>
      <c r="AN80" s="55">
        <v>0</v>
      </c>
      <c r="AO80" s="55">
        <v>0</v>
      </c>
      <c r="AP80" s="55">
        <v>0</v>
      </c>
      <c r="AQ80" s="55">
        <v>0</v>
      </c>
      <c r="AR80" s="55">
        <v>0</v>
      </c>
      <c r="AS80" s="55">
        <v>0</v>
      </c>
      <c r="AT80" s="55">
        <v>0</v>
      </c>
      <c r="AU80" s="55">
        <v>0</v>
      </c>
      <c r="AV80" s="55">
        <v>0</v>
      </c>
      <c r="AW80" s="55">
        <v>0</v>
      </c>
      <c r="AX80" s="55">
        <v>0</v>
      </c>
      <c r="AY80" s="55">
        <v>0</v>
      </c>
      <c r="AZ80" s="55">
        <v>0</v>
      </c>
      <c r="BA80" s="55">
        <v>0</v>
      </c>
      <c r="BB80" s="55">
        <v>0</v>
      </c>
      <c r="BC80" s="55">
        <v>0</v>
      </c>
      <c r="BD80" s="55">
        <v>0</v>
      </c>
      <c r="BE80" s="55">
        <v>0</v>
      </c>
      <c r="BF80" s="55">
        <v>0</v>
      </c>
      <c r="BG80" s="55">
        <v>0</v>
      </c>
      <c r="BH80" s="55">
        <v>0</v>
      </c>
      <c r="BI80" s="55">
        <v>0</v>
      </c>
      <c r="BJ80" s="55">
        <v>0</v>
      </c>
      <c r="BK80" s="55">
        <v>0</v>
      </c>
      <c r="BL80" s="55">
        <v>0</v>
      </c>
      <c r="BM80" s="55">
        <v>0</v>
      </c>
      <c r="BN80" s="55">
        <v>0</v>
      </c>
      <c r="BO80" s="55">
        <v>0</v>
      </c>
      <c r="BP80" s="55">
        <v>0</v>
      </c>
      <c r="BQ80" s="55">
        <v>0</v>
      </c>
      <c r="BR80" s="55">
        <v>0</v>
      </c>
      <c r="BS80" s="55">
        <v>0</v>
      </c>
      <c r="BT80" s="55">
        <v>0</v>
      </c>
      <c r="BU80" s="55">
        <v>0</v>
      </c>
      <c r="BV80" s="55">
        <v>0</v>
      </c>
      <c r="BW80" s="55">
        <v>0</v>
      </c>
      <c r="BX80" s="55">
        <v>0</v>
      </c>
      <c r="BY80" s="55">
        <v>0</v>
      </c>
      <c r="BZ80" s="55">
        <v>0</v>
      </c>
      <c r="CA80" s="55">
        <v>0</v>
      </c>
      <c r="CB80" s="55">
        <v>0</v>
      </c>
      <c r="CC80" s="55">
        <v>0</v>
      </c>
      <c r="CD80" s="55">
        <v>0</v>
      </c>
      <c r="CE80" s="55">
        <v>0</v>
      </c>
      <c r="CF80" s="55">
        <v>0</v>
      </c>
      <c r="CG80" s="55">
        <v>0</v>
      </c>
      <c r="CH80" s="55">
        <v>0</v>
      </c>
      <c r="CI80" s="55">
        <v>0</v>
      </c>
      <c r="CJ80" s="55">
        <v>0</v>
      </c>
      <c r="CK80" s="55">
        <v>0</v>
      </c>
      <c r="CL80" s="55">
        <v>0</v>
      </c>
      <c r="CM80" s="55">
        <v>0</v>
      </c>
      <c r="CN80" s="55">
        <v>0</v>
      </c>
      <c r="CO80" s="55">
        <v>0</v>
      </c>
      <c r="CP80" s="55">
        <v>0</v>
      </c>
      <c r="CQ80" s="55">
        <v>0</v>
      </c>
      <c r="CR80" s="55">
        <v>0</v>
      </c>
      <c r="CS80" s="55">
        <v>0</v>
      </c>
      <c r="CT80" s="55">
        <v>0</v>
      </c>
      <c r="CU80" s="55">
        <v>0</v>
      </c>
      <c r="CV80" s="55">
        <v>0</v>
      </c>
      <c r="CW80" s="55">
        <v>0</v>
      </c>
      <c r="CX80" s="55">
        <v>0</v>
      </c>
      <c r="CY80" s="55">
        <v>0</v>
      </c>
      <c r="CZ80" s="55">
        <v>0</v>
      </c>
      <c r="DA80" s="55">
        <v>0</v>
      </c>
      <c r="DB80" s="55">
        <v>0</v>
      </c>
      <c r="DC80" s="55">
        <v>0</v>
      </c>
      <c r="DD80" s="55">
        <v>0</v>
      </c>
      <c r="DE80" s="55">
        <v>0</v>
      </c>
      <c r="DF80" s="55">
        <v>0</v>
      </c>
      <c r="DG80" s="55">
        <v>0</v>
      </c>
      <c r="DH80" s="55">
        <v>0</v>
      </c>
      <c r="DI80" s="55">
        <v>0</v>
      </c>
      <c r="DJ80" s="55">
        <v>0</v>
      </c>
      <c r="DK80" s="55">
        <v>0</v>
      </c>
      <c r="DL80" s="55">
        <v>0</v>
      </c>
      <c r="DM80" s="55">
        <v>0</v>
      </c>
      <c r="DN80" s="55">
        <v>0</v>
      </c>
      <c r="DO80" s="55">
        <v>0</v>
      </c>
      <c r="DP80" s="55">
        <v>0</v>
      </c>
      <c r="DQ80" s="55">
        <v>2</v>
      </c>
      <c r="DR80" s="55">
        <v>0</v>
      </c>
      <c r="DS80" s="55">
        <v>0</v>
      </c>
      <c r="DT80" s="55">
        <v>0</v>
      </c>
      <c r="DU80" s="55">
        <v>0</v>
      </c>
      <c r="DV80" s="55">
        <v>0</v>
      </c>
      <c r="DW80" s="55">
        <v>0</v>
      </c>
      <c r="DX80" s="55">
        <v>0</v>
      </c>
      <c r="DY80" s="55">
        <v>0</v>
      </c>
      <c r="DZ80" s="55">
        <v>0</v>
      </c>
      <c r="EA80" s="55">
        <v>0</v>
      </c>
      <c r="EB80" s="55">
        <v>0</v>
      </c>
      <c r="EC80" s="55">
        <v>0</v>
      </c>
      <c r="ED80" s="55">
        <v>0</v>
      </c>
      <c r="EE80" s="55">
        <v>0</v>
      </c>
      <c r="EF80" s="55">
        <v>0</v>
      </c>
      <c r="EG80" s="55">
        <v>0</v>
      </c>
      <c r="EH80" s="55">
        <v>0</v>
      </c>
      <c r="EI80" s="55">
        <v>0</v>
      </c>
      <c r="EJ80" s="55">
        <v>0</v>
      </c>
      <c r="EK80" s="55">
        <v>0</v>
      </c>
      <c r="EL80" s="55">
        <v>0</v>
      </c>
      <c r="EM80" s="55">
        <v>0</v>
      </c>
      <c r="EN80" s="55">
        <v>0</v>
      </c>
      <c r="EO80" s="55">
        <v>0</v>
      </c>
      <c r="EP80" s="55">
        <v>0</v>
      </c>
      <c r="EQ80" s="55">
        <v>0</v>
      </c>
      <c r="ER80" s="55">
        <v>0</v>
      </c>
      <c r="ES80" s="55">
        <v>0</v>
      </c>
      <c r="ET80" s="55">
        <v>0</v>
      </c>
      <c r="EU80" s="55">
        <v>0</v>
      </c>
      <c r="EV80" s="55">
        <v>0</v>
      </c>
      <c r="EW80" s="55">
        <v>0</v>
      </c>
      <c r="EX80" s="55">
        <v>0</v>
      </c>
      <c r="EY80" s="55">
        <v>1</v>
      </c>
    </row>
    <row r="81" spans="2:155" x14ac:dyDescent="0.5">
      <c r="B81" s="9" t="s">
        <v>132</v>
      </c>
      <c r="C81" s="55">
        <v>0</v>
      </c>
      <c r="D81" s="55">
        <v>0</v>
      </c>
      <c r="E81" s="55">
        <v>0</v>
      </c>
      <c r="F81" s="55">
        <v>0</v>
      </c>
      <c r="G81" s="55">
        <v>0</v>
      </c>
      <c r="H81" s="55">
        <v>0</v>
      </c>
      <c r="I81" s="55">
        <v>0</v>
      </c>
      <c r="J81" s="55">
        <v>0</v>
      </c>
      <c r="K81" s="55">
        <v>0</v>
      </c>
      <c r="L81" s="55">
        <v>0</v>
      </c>
      <c r="M81" s="55">
        <v>0</v>
      </c>
      <c r="N81" s="55">
        <v>0</v>
      </c>
      <c r="O81" s="55">
        <v>0</v>
      </c>
      <c r="P81" s="55">
        <v>1</v>
      </c>
      <c r="Q81" s="55">
        <v>0</v>
      </c>
      <c r="R81" s="55">
        <v>0</v>
      </c>
      <c r="S81" s="55">
        <v>0</v>
      </c>
      <c r="T81" s="55">
        <v>0</v>
      </c>
      <c r="U81" s="55">
        <v>0</v>
      </c>
      <c r="V81" s="55">
        <v>0</v>
      </c>
      <c r="W81" s="55">
        <v>0</v>
      </c>
      <c r="X81" s="55">
        <v>0</v>
      </c>
      <c r="Y81" s="55">
        <v>0</v>
      </c>
      <c r="Z81" s="55">
        <v>0</v>
      </c>
      <c r="AA81" s="55">
        <v>0</v>
      </c>
      <c r="AB81" s="55">
        <v>0</v>
      </c>
      <c r="AC81" s="55">
        <v>0</v>
      </c>
      <c r="AD81" s="55">
        <v>0</v>
      </c>
      <c r="AE81" s="55">
        <v>0</v>
      </c>
      <c r="AF81" s="55">
        <v>0</v>
      </c>
      <c r="AG81" s="55">
        <v>0</v>
      </c>
      <c r="AH81" s="55">
        <v>0</v>
      </c>
      <c r="AI81" s="55">
        <v>0</v>
      </c>
      <c r="AJ81" s="55">
        <v>0</v>
      </c>
      <c r="AK81" s="55">
        <v>0</v>
      </c>
      <c r="AL81" s="55">
        <v>0</v>
      </c>
      <c r="AM81" s="55">
        <v>0</v>
      </c>
      <c r="AN81" s="55">
        <v>0</v>
      </c>
      <c r="AO81" s="55">
        <v>0</v>
      </c>
      <c r="AP81" s="55">
        <v>0</v>
      </c>
      <c r="AQ81" s="55">
        <v>0</v>
      </c>
      <c r="AR81" s="55">
        <v>0</v>
      </c>
      <c r="AS81" s="55">
        <v>0</v>
      </c>
      <c r="AT81" s="55">
        <v>0</v>
      </c>
      <c r="AU81" s="55">
        <v>0</v>
      </c>
      <c r="AV81" s="55">
        <v>0</v>
      </c>
      <c r="AW81" s="55">
        <v>0</v>
      </c>
      <c r="AX81" s="55">
        <v>0</v>
      </c>
      <c r="AY81" s="55">
        <v>0</v>
      </c>
      <c r="AZ81" s="55">
        <v>0</v>
      </c>
      <c r="BA81" s="55">
        <v>0</v>
      </c>
      <c r="BB81" s="55">
        <v>0</v>
      </c>
      <c r="BC81" s="55">
        <v>0</v>
      </c>
      <c r="BD81" s="55">
        <v>0</v>
      </c>
      <c r="BE81" s="55">
        <v>0</v>
      </c>
      <c r="BF81" s="55">
        <v>0</v>
      </c>
      <c r="BG81" s="55">
        <v>0</v>
      </c>
      <c r="BH81" s="55">
        <v>0</v>
      </c>
      <c r="BI81" s="55">
        <v>0</v>
      </c>
      <c r="BJ81" s="55">
        <v>0</v>
      </c>
      <c r="BK81" s="55">
        <v>0</v>
      </c>
      <c r="BL81" s="55">
        <v>0</v>
      </c>
      <c r="BM81" s="55">
        <v>0</v>
      </c>
      <c r="BN81" s="55">
        <v>0</v>
      </c>
      <c r="BO81" s="55">
        <v>0</v>
      </c>
      <c r="BP81" s="55">
        <v>0</v>
      </c>
      <c r="BQ81" s="55">
        <v>0</v>
      </c>
      <c r="BR81" s="55">
        <v>0</v>
      </c>
      <c r="BS81" s="55">
        <v>0</v>
      </c>
      <c r="BT81" s="55">
        <v>0</v>
      </c>
      <c r="BU81" s="55">
        <v>0</v>
      </c>
      <c r="BV81" s="55">
        <v>0</v>
      </c>
      <c r="BW81" s="55">
        <v>0</v>
      </c>
      <c r="BX81" s="55">
        <v>0</v>
      </c>
      <c r="BY81" s="55">
        <v>0</v>
      </c>
      <c r="BZ81" s="55">
        <v>0</v>
      </c>
      <c r="CA81" s="55">
        <v>0</v>
      </c>
      <c r="CB81" s="55">
        <v>0</v>
      </c>
      <c r="CC81" s="55">
        <v>0</v>
      </c>
      <c r="CD81" s="55">
        <v>0</v>
      </c>
      <c r="CE81" s="55">
        <v>0</v>
      </c>
      <c r="CF81" s="55">
        <v>0</v>
      </c>
      <c r="CG81" s="55">
        <v>0</v>
      </c>
      <c r="CH81" s="55">
        <v>0</v>
      </c>
      <c r="CI81" s="55">
        <v>0</v>
      </c>
      <c r="CJ81" s="55">
        <v>0</v>
      </c>
      <c r="CK81" s="55">
        <v>0</v>
      </c>
      <c r="CL81" s="55">
        <v>0</v>
      </c>
      <c r="CM81" s="55">
        <v>0</v>
      </c>
      <c r="CN81" s="55">
        <v>0</v>
      </c>
      <c r="CO81" s="55">
        <v>0</v>
      </c>
      <c r="CP81" s="55">
        <v>0</v>
      </c>
      <c r="CQ81" s="55">
        <v>0</v>
      </c>
      <c r="CR81" s="55">
        <v>0</v>
      </c>
      <c r="CS81" s="55">
        <v>0</v>
      </c>
      <c r="CT81" s="55">
        <v>0</v>
      </c>
      <c r="CU81" s="55">
        <v>0</v>
      </c>
      <c r="CV81" s="55">
        <v>0</v>
      </c>
      <c r="CW81" s="55">
        <v>0</v>
      </c>
      <c r="CX81" s="55">
        <v>0</v>
      </c>
      <c r="CY81" s="55">
        <v>0</v>
      </c>
      <c r="CZ81" s="55">
        <v>0</v>
      </c>
      <c r="DA81" s="55">
        <v>0</v>
      </c>
      <c r="DB81" s="55">
        <v>0</v>
      </c>
      <c r="DC81" s="55">
        <v>0</v>
      </c>
      <c r="DD81" s="55">
        <v>0</v>
      </c>
      <c r="DE81" s="55">
        <v>0</v>
      </c>
      <c r="DF81" s="55">
        <v>0</v>
      </c>
      <c r="DG81" s="55">
        <v>0</v>
      </c>
      <c r="DH81" s="55">
        <v>0</v>
      </c>
      <c r="DI81" s="55">
        <v>0</v>
      </c>
      <c r="DJ81" s="55">
        <v>0</v>
      </c>
      <c r="DK81" s="55">
        <v>0</v>
      </c>
      <c r="DL81" s="55">
        <v>0</v>
      </c>
      <c r="DM81" s="55">
        <v>0</v>
      </c>
      <c r="DN81" s="55">
        <v>0</v>
      </c>
      <c r="DO81" s="55">
        <v>0</v>
      </c>
      <c r="DP81" s="55">
        <v>0</v>
      </c>
      <c r="DQ81" s="55">
        <v>2</v>
      </c>
      <c r="DR81" s="55">
        <v>0</v>
      </c>
      <c r="DS81" s="55">
        <v>0</v>
      </c>
      <c r="DT81" s="55">
        <v>0</v>
      </c>
      <c r="DU81" s="55">
        <v>0</v>
      </c>
      <c r="DV81" s="55">
        <v>0</v>
      </c>
      <c r="DW81" s="55">
        <v>0</v>
      </c>
      <c r="DX81" s="55">
        <v>0</v>
      </c>
      <c r="DY81" s="55">
        <v>0</v>
      </c>
      <c r="DZ81" s="55">
        <v>0</v>
      </c>
      <c r="EA81" s="55">
        <v>0</v>
      </c>
      <c r="EB81" s="55">
        <v>0</v>
      </c>
      <c r="EC81" s="55">
        <v>0</v>
      </c>
      <c r="ED81" s="55">
        <v>0</v>
      </c>
      <c r="EE81" s="55">
        <v>0</v>
      </c>
      <c r="EF81" s="55">
        <v>0</v>
      </c>
      <c r="EG81" s="55">
        <v>0</v>
      </c>
      <c r="EH81" s="55">
        <v>0</v>
      </c>
      <c r="EI81" s="55">
        <v>0</v>
      </c>
      <c r="EJ81" s="55">
        <v>0</v>
      </c>
      <c r="EK81" s="55">
        <v>0</v>
      </c>
      <c r="EL81" s="55">
        <v>0</v>
      </c>
      <c r="EM81" s="55">
        <v>0</v>
      </c>
      <c r="EN81" s="55">
        <v>0</v>
      </c>
      <c r="EO81" s="55">
        <v>0</v>
      </c>
      <c r="EP81" s="55">
        <v>0</v>
      </c>
      <c r="EQ81" s="55">
        <v>0</v>
      </c>
      <c r="ER81" s="55">
        <v>0</v>
      </c>
      <c r="ES81" s="55">
        <v>0</v>
      </c>
      <c r="ET81" s="55">
        <v>0</v>
      </c>
      <c r="EU81" s="55">
        <v>0</v>
      </c>
      <c r="EV81" s="55">
        <v>0</v>
      </c>
      <c r="EW81" s="55">
        <v>0</v>
      </c>
      <c r="EX81" s="55">
        <v>0</v>
      </c>
      <c r="EY81" s="55">
        <v>1</v>
      </c>
    </row>
    <row r="82" spans="2:155" x14ac:dyDescent="0.5">
      <c r="B82" s="9" t="s">
        <v>123</v>
      </c>
      <c r="C82" s="55">
        <v>0</v>
      </c>
      <c r="D82" s="55">
        <v>0</v>
      </c>
      <c r="E82" s="55">
        <v>0</v>
      </c>
      <c r="F82" s="55">
        <v>0</v>
      </c>
      <c r="G82" s="55">
        <v>0</v>
      </c>
      <c r="H82" s="55">
        <v>0</v>
      </c>
      <c r="I82" s="55">
        <v>0</v>
      </c>
      <c r="J82" s="55">
        <v>0</v>
      </c>
      <c r="K82" s="55">
        <v>0</v>
      </c>
      <c r="L82" s="55">
        <v>0</v>
      </c>
      <c r="M82" s="55">
        <v>0</v>
      </c>
      <c r="N82" s="55">
        <v>0</v>
      </c>
      <c r="O82" s="55">
        <v>0</v>
      </c>
      <c r="P82" s="55">
        <v>1</v>
      </c>
      <c r="Q82" s="55">
        <v>0</v>
      </c>
      <c r="R82" s="55">
        <v>0</v>
      </c>
      <c r="S82" s="55">
        <v>0</v>
      </c>
      <c r="T82" s="55">
        <v>0</v>
      </c>
      <c r="U82" s="55">
        <v>0</v>
      </c>
      <c r="V82" s="55">
        <v>0</v>
      </c>
      <c r="W82" s="55">
        <v>0</v>
      </c>
      <c r="X82" s="55">
        <v>0</v>
      </c>
      <c r="Y82" s="55">
        <v>0</v>
      </c>
      <c r="Z82" s="55">
        <v>0</v>
      </c>
      <c r="AA82" s="55">
        <v>0</v>
      </c>
      <c r="AB82" s="55">
        <v>0</v>
      </c>
      <c r="AC82" s="55">
        <v>0</v>
      </c>
      <c r="AD82" s="55">
        <v>0</v>
      </c>
      <c r="AE82" s="55">
        <v>0</v>
      </c>
      <c r="AF82" s="55">
        <v>0</v>
      </c>
      <c r="AG82" s="55">
        <v>0</v>
      </c>
      <c r="AH82" s="55">
        <v>0</v>
      </c>
      <c r="AI82" s="55">
        <v>0</v>
      </c>
      <c r="AJ82" s="55">
        <v>0</v>
      </c>
      <c r="AK82" s="55">
        <v>0</v>
      </c>
      <c r="AL82" s="55">
        <v>0</v>
      </c>
      <c r="AM82" s="55">
        <v>0</v>
      </c>
      <c r="AN82" s="55">
        <v>0</v>
      </c>
      <c r="AO82" s="55">
        <v>0</v>
      </c>
      <c r="AP82" s="55">
        <v>0</v>
      </c>
      <c r="AQ82" s="55">
        <v>0</v>
      </c>
      <c r="AR82" s="55">
        <v>0</v>
      </c>
      <c r="AS82" s="55">
        <v>0</v>
      </c>
      <c r="AT82" s="55">
        <v>0</v>
      </c>
      <c r="AU82" s="55">
        <v>0</v>
      </c>
      <c r="AV82" s="55">
        <v>0</v>
      </c>
      <c r="AW82" s="55">
        <v>0</v>
      </c>
      <c r="AX82" s="55">
        <v>0</v>
      </c>
      <c r="AY82" s="55">
        <v>0</v>
      </c>
      <c r="AZ82" s="55">
        <v>0</v>
      </c>
      <c r="BA82" s="55">
        <v>0</v>
      </c>
      <c r="BB82" s="55">
        <v>0</v>
      </c>
      <c r="BC82" s="55">
        <v>0</v>
      </c>
      <c r="BD82" s="55">
        <v>0</v>
      </c>
      <c r="BE82" s="55">
        <v>0</v>
      </c>
      <c r="BF82" s="55">
        <v>0</v>
      </c>
      <c r="BG82" s="55">
        <v>0</v>
      </c>
      <c r="BH82" s="55">
        <v>0</v>
      </c>
      <c r="BI82" s="55">
        <v>0</v>
      </c>
      <c r="BJ82" s="55">
        <v>0</v>
      </c>
      <c r="BK82" s="55">
        <v>0</v>
      </c>
      <c r="BL82" s="55">
        <v>0</v>
      </c>
      <c r="BM82" s="55">
        <v>0</v>
      </c>
      <c r="BN82" s="55">
        <v>0</v>
      </c>
      <c r="BO82" s="55">
        <v>0</v>
      </c>
      <c r="BP82" s="55">
        <v>0</v>
      </c>
      <c r="BQ82" s="55">
        <v>0</v>
      </c>
      <c r="BR82" s="55">
        <v>0</v>
      </c>
      <c r="BS82" s="55">
        <v>0</v>
      </c>
      <c r="BT82" s="55">
        <v>0</v>
      </c>
      <c r="BU82" s="55">
        <v>0</v>
      </c>
      <c r="BV82" s="55">
        <v>0</v>
      </c>
      <c r="BW82" s="55">
        <v>0</v>
      </c>
      <c r="BX82" s="55">
        <v>0</v>
      </c>
      <c r="BY82" s="55">
        <v>0</v>
      </c>
      <c r="BZ82" s="55">
        <v>0</v>
      </c>
      <c r="CA82" s="55">
        <v>0</v>
      </c>
      <c r="CB82" s="55">
        <v>0</v>
      </c>
      <c r="CC82" s="55">
        <v>0</v>
      </c>
      <c r="CD82" s="55">
        <v>0</v>
      </c>
      <c r="CE82" s="55">
        <v>0</v>
      </c>
      <c r="CF82" s="55">
        <v>0</v>
      </c>
      <c r="CG82" s="55">
        <v>0</v>
      </c>
      <c r="CH82" s="55">
        <v>0</v>
      </c>
      <c r="CI82" s="55">
        <v>0</v>
      </c>
      <c r="CJ82" s="55">
        <v>0</v>
      </c>
      <c r="CK82" s="55">
        <v>0</v>
      </c>
      <c r="CL82" s="55">
        <v>0</v>
      </c>
      <c r="CM82" s="55">
        <v>0</v>
      </c>
      <c r="CN82" s="55">
        <v>0</v>
      </c>
      <c r="CO82" s="55">
        <v>0</v>
      </c>
      <c r="CP82" s="55">
        <v>0</v>
      </c>
      <c r="CQ82" s="55">
        <v>0</v>
      </c>
      <c r="CR82" s="55">
        <v>0</v>
      </c>
      <c r="CS82" s="55">
        <v>0</v>
      </c>
      <c r="CT82" s="55">
        <v>0</v>
      </c>
      <c r="CU82" s="55">
        <v>0</v>
      </c>
      <c r="CV82" s="55">
        <v>0</v>
      </c>
      <c r="CW82" s="55">
        <v>0</v>
      </c>
      <c r="CX82" s="55">
        <v>0</v>
      </c>
      <c r="CY82" s="55">
        <v>0</v>
      </c>
      <c r="CZ82" s="55">
        <v>0</v>
      </c>
      <c r="DA82" s="55">
        <v>0</v>
      </c>
      <c r="DB82" s="55">
        <v>0</v>
      </c>
      <c r="DC82" s="55">
        <v>0</v>
      </c>
      <c r="DD82" s="55">
        <v>0</v>
      </c>
      <c r="DE82" s="55">
        <v>0</v>
      </c>
      <c r="DF82" s="55">
        <v>0</v>
      </c>
      <c r="DG82" s="55">
        <v>0</v>
      </c>
      <c r="DH82" s="55">
        <v>0</v>
      </c>
      <c r="DI82" s="55">
        <v>0</v>
      </c>
      <c r="DJ82" s="55">
        <v>0</v>
      </c>
      <c r="DK82" s="55">
        <v>0</v>
      </c>
      <c r="DL82" s="55">
        <v>0</v>
      </c>
      <c r="DM82" s="55">
        <v>0</v>
      </c>
      <c r="DN82" s="55">
        <v>0</v>
      </c>
      <c r="DO82" s="55">
        <v>0</v>
      </c>
      <c r="DP82" s="55">
        <v>0</v>
      </c>
      <c r="DQ82" s="55">
        <v>2</v>
      </c>
      <c r="DR82" s="55">
        <v>0</v>
      </c>
      <c r="DS82" s="55">
        <v>0</v>
      </c>
      <c r="DT82" s="55">
        <v>0</v>
      </c>
      <c r="DU82" s="55">
        <v>0</v>
      </c>
      <c r="DV82" s="55">
        <v>0</v>
      </c>
      <c r="DW82" s="55">
        <v>0</v>
      </c>
      <c r="DX82" s="55">
        <v>0</v>
      </c>
      <c r="DY82" s="55">
        <v>0</v>
      </c>
      <c r="DZ82" s="55">
        <v>0</v>
      </c>
      <c r="EA82" s="55">
        <v>0</v>
      </c>
      <c r="EB82" s="55">
        <v>0</v>
      </c>
      <c r="EC82" s="55">
        <v>0</v>
      </c>
      <c r="ED82" s="55">
        <v>0</v>
      </c>
      <c r="EE82" s="55">
        <v>0</v>
      </c>
      <c r="EF82" s="55">
        <v>0</v>
      </c>
      <c r="EG82" s="55">
        <v>0</v>
      </c>
      <c r="EH82" s="55">
        <v>0</v>
      </c>
      <c r="EI82" s="55">
        <v>0</v>
      </c>
      <c r="EJ82" s="55">
        <v>0</v>
      </c>
      <c r="EK82" s="55">
        <v>0</v>
      </c>
      <c r="EL82" s="55">
        <v>0</v>
      </c>
      <c r="EM82" s="55">
        <v>0</v>
      </c>
      <c r="EN82" s="55">
        <v>0</v>
      </c>
      <c r="EO82" s="55">
        <v>0</v>
      </c>
      <c r="EP82" s="55">
        <v>0</v>
      </c>
      <c r="EQ82" s="55">
        <v>0</v>
      </c>
      <c r="ER82" s="55">
        <v>0</v>
      </c>
      <c r="ES82" s="55">
        <v>0</v>
      </c>
      <c r="ET82" s="55">
        <v>0</v>
      </c>
      <c r="EU82" s="55">
        <v>0</v>
      </c>
      <c r="EV82" s="55">
        <v>0</v>
      </c>
      <c r="EW82" s="55">
        <v>0</v>
      </c>
      <c r="EX82" s="55">
        <v>0</v>
      </c>
      <c r="EY82" s="55">
        <v>1</v>
      </c>
    </row>
    <row r="83" spans="2:155" x14ac:dyDescent="0.5">
      <c r="B83" s="9" t="s">
        <v>589</v>
      </c>
      <c r="C83" s="55">
        <v>0</v>
      </c>
      <c r="D83" s="55">
        <v>0</v>
      </c>
      <c r="E83" s="55">
        <v>0</v>
      </c>
      <c r="F83" s="55">
        <v>0</v>
      </c>
      <c r="G83" s="55">
        <v>0</v>
      </c>
      <c r="H83" s="55">
        <v>0</v>
      </c>
      <c r="I83" s="55">
        <v>0</v>
      </c>
      <c r="J83" s="55">
        <v>0</v>
      </c>
      <c r="K83" s="55">
        <v>0</v>
      </c>
      <c r="L83" s="55">
        <v>0</v>
      </c>
      <c r="M83" s="55">
        <v>0</v>
      </c>
      <c r="N83" s="55">
        <v>0</v>
      </c>
      <c r="O83" s="55">
        <v>0</v>
      </c>
      <c r="P83" s="55">
        <v>1</v>
      </c>
      <c r="Q83" s="55">
        <v>0</v>
      </c>
      <c r="R83" s="55">
        <v>0</v>
      </c>
      <c r="S83" s="55">
        <v>0</v>
      </c>
      <c r="T83" s="55">
        <v>0</v>
      </c>
      <c r="U83" s="55">
        <v>0</v>
      </c>
      <c r="V83" s="55">
        <v>0</v>
      </c>
      <c r="W83" s="55">
        <v>0</v>
      </c>
      <c r="X83" s="55">
        <v>0</v>
      </c>
      <c r="Y83" s="55">
        <v>0</v>
      </c>
      <c r="Z83" s="55">
        <v>0</v>
      </c>
      <c r="AA83" s="55">
        <v>0</v>
      </c>
      <c r="AB83" s="55">
        <v>0</v>
      </c>
      <c r="AC83" s="55">
        <v>0</v>
      </c>
      <c r="AD83" s="55">
        <v>0</v>
      </c>
      <c r="AE83" s="55">
        <v>0</v>
      </c>
      <c r="AF83" s="55">
        <v>0</v>
      </c>
      <c r="AG83" s="55">
        <v>0</v>
      </c>
      <c r="AH83" s="55">
        <v>0</v>
      </c>
      <c r="AI83" s="55">
        <v>0</v>
      </c>
      <c r="AJ83" s="55">
        <v>0</v>
      </c>
      <c r="AK83" s="55">
        <v>0</v>
      </c>
      <c r="AL83" s="55">
        <v>0</v>
      </c>
      <c r="AM83" s="55">
        <v>0</v>
      </c>
      <c r="AN83" s="55">
        <v>0</v>
      </c>
      <c r="AO83" s="55">
        <v>0</v>
      </c>
      <c r="AP83" s="55">
        <v>0</v>
      </c>
      <c r="AQ83" s="55">
        <v>0</v>
      </c>
      <c r="AR83" s="55">
        <v>0</v>
      </c>
      <c r="AS83" s="55">
        <v>0</v>
      </c>
      <c r="AT83" s="55">
        <v>0</v>
      </c>
      <c r="AU83" s="55">
        <v>0</v>
      </c>
      <c r="AV83" s="55">
        <v>0</v>
      </c>
      <c r="AW83" s="55">
        <v>0</v>
      </c>
      <c r="AX83" s="55">
        <v>0</v>
      </c>
      <c r="AY83" s="55">
        <v>0</v>
      </c>
      <c r="AZ83" s="55">
        <v>0</v>
      </c>
      <c r="BA83" s="55">
        <v>0</v>
      </c>
      <c r="BB83" s="55">
        <v>0</v>
      </c>
      <c r="BC83" s="55">
        <v>0</v>
      </c>
      <c r="BD83" s="55">
        <v>0</v>
      </c>
      <c r="BE83" s="55">
        <v>0</v>
      </c>
      <c r="BF83" s="55">
        <v>0</v>
      </c>
      <c r="BG83" s="55">
        <v>0</v>
      </c>
      <c r="BH83" s="55">
        <v>0</v>
      </c>
      <c r="BI83" s="55">
        <v>0</v>
      </c>
      <c r="BJ83" s="55">
        <v>0</v>
      </c>
      <c r="BK83" s="55">
        <v>0</v>
      </c>
      <c r="BL83" s="55">
        <v>0</v>
      </c>
      <c r="BM83" s="55">
        <v>0</v>
      </c>
      <c r="BN83" s="55">
        <v>0</v>
      </c>
      <c r="BO83" s="55">
        <v>0</v>
      </c>
      <c r="BP83" s="55">
        <v>0</v>
      </c>
      <c r="BQ83" s="55">
        <v>0</v>
      </c>
      <c r="BR83" s="55">
        <v>0</v>
      </c>
      <c r="BS83" s="55">
        <v>0</v>
      </c>
      <c r="BT83" s="55">
        <v>0</v>
      </c>
      <c r="BU83" s="55">
        <v>0</v>
      </c>
      <c r="BV83" s="55">
        <v>0</v>
      </c>
      <c r="BW83" s="55">
        <v>0</v>
      </c>
      <c r="BX83" s="55">
        <v>0</v>
      </c>
      <c r="BY83" s="55">
        <v>0</v>
      </c>
      <c r="BZ83" s="55">
        <v>0</v>
      </c>
      <c r="CA83" s="55">
        <v>0</v>
      </c>
      <c r="CB83" s="55">
        <v>0</v>
      </c>
      <c r="CC83" s="55">
        <v>0</v>
      </c>
      <c r="CD83" s="55">
        <v>0</v>
      </c>
      <c r="CE83" s="55">
        <v>0</v>
      </c>
      <c r="CF83" s="55">
        <v>0</v>
      </c>
      <c r="CG83" s="55">
        <v>0</v>
      </c>
      <c r="CH83" s="55">
        <v>0</v>
      </c>
      <c r="CI83" s="55">
        <v>0</v>
      </c>
      <c r="CJ83" s="55">
        <v>0</v>
      </c>
      <c r="CK83" s="55">
        <v>0</v>
      </c>
      <c r="CL83" s="55">
        <v>0</v>
      </c>
      <c r="CM83" s="55">
        <v>0</v>
      </c>
      <c r="CN83" s="55">
        <v>0</v>
      </c>
      <c r="CO83" s="55">
        <v>0</v>
      </c>
      <c r="CP83" s="55">
        <v>0</v>
      </c>
      <c r="CQ83" s="55">
        <v>0</v>
      </c>
      <c r="CR83" s="55">
        <v>0</v>
      </c>
      <c r="CS83" s="55">
        <v>0</v>
      </c>
      <c r="CT83" s="55">
        <v>0</v>
      </c>
      <c r="CU83" s="55">
        <v>0</v>
      </c>
      <c r="CV83" s="55">
        <v>0</v>
      </c>
      <c r="CW83" s="55">
        <v>0</v>
      </c>
      <c r="CX83" s="55">
        <v>0</v>
      </c>
      <c r="CY83" s="55">
        <v>0</v>
      </c>
      <c r="CZ83" s="55">
        <v>0</v>
      </c>
      <c r="DA83" s="55">
        <v>0</v>
      </c>
      <c r="DB83" s="55">
        <v>0</v>
      </c>
      <c r="DC83" s="55">
        <v>0</v>
      </c>
      <c r="DD83" s="55">
        <v>0</v>
      </c>
      <c r="DE83" s="55">
        <v>0</v>
      </c>
      <c r="DF83" s="55">
        <v>0</v>
      </c>
      <c r="DG83" s="55">
        <v>0</v>
      </c>
      <c r="DH83" s="55">
        <v>0</v>
      </c>
      <c r="DI83" s="55">
        <v>0</v>
      </c>
      <c r="DJ83" s="55">
        <v>0</v>
      </c>
      <c r="DK83" s="55">
        <v>0</v>
      </c>
      <c r="DL83" s="55">
        <v>0</v>
      </c>
      <c r="DM83" s="55">
        <v>0</v>
      </c>
      <c r="DN83" s="55">
        <v>0</v>
      </c>
      <c r="DO83" s="55">
        <v>0</v>
      </c>
      <c r="DP83" s="55">
        <v>0</v>
      </c>
      <c r="DQ83" s="55">
        <v>2</v>
      </c>
      <c r="DR83" s="55">
        <v>0</v>
      </c>
      <c r="DS83" s="55">
        <v>0</v>
      </c>
      <c r="DT83" s="55">
        <v>0</v>
      </c>
      <c r="DU83" s="55">
        <v>0</v>
      </c>
      <c r="DV83" s="55">
        <v>0</v>
      </c>
      <c r="DW83" s="55">
        <v>0</v>
      </c>
      <c r="DX83" s="55">
        <v>0</v>
      </c>
      <c r="DY83" s="55">
        <v>0</v>
      </c>
      <c r="DZ83" s="55">
        <v>0</v>
      </c>
      <c r="EA83" s="55">
        <v>0</v>
      </c>
      <c r="EB83" s="55">
        <v>0</v>
      </c>
      <c r="EC83" s="55">
        <v>0</v>
      </c>
      <c r="ED83" s="55">
        <v>0</v>
      </c>
      <c r="EE83" s="55">
        <v>0</v>
      </c>
      <c r="EF83" s="55">
        <v>0</v>
      </c>
      <c r="EG83" s="55">
        <v>0</v>
      </c>
      <c r="EH83" s="55">
        <v>0</v>
      </c>
      <c r="EI83" s="55">
        <v>0</v>
      </c>
      <c r="EJ83" s="55">
        <v>0</v>
      </c>
      <c r="EK83" s="55">
        <v>0</v>
      </c>
      <c r="EL83" s="55">
        <v>0</v>
      </c>
      <c r="EM83" s="55">
        <v>0</v>
      </c>
      <c r="EN83" s="55">
        <v>0</v>
      </c>
      <c r="EO83" s="55">
        <v>0</v>
      </c>
      <c r="EP83" s="55">
        <v>0</v>
      </c>
      <c r="EQ83" s="55">
        <v>0</v>
      </c>
      <c r="ER83" s="55">
        <v>0</v>
      </c>
      <c r="ES83" s="55">
        <v>0</v>
      </c>
      <c r="ET83" s="55">
        <v>0</v>
      </c>
      <c r="EU83" s="55">
        <v>0</v>
      </c>
      <c r="EV83" s="55">
        <v>0</v>
      </c>
      <c r="EW83" s="55">
        <v>0</v>
      </c>
      <c r="EX83" s="55">
        <v>0</v>
      </c>
      <c r="EY83" s="55">
        <v>1</v>
      </c>
    </row>
    <row r="84" spans="2:155" x14ac:dyDescent="0.5">
      <c r="B84" s="9" t="s">
        <v>591</v>
      </c>
      <c r="C84" s="55">
        <v>0</v>
      </c>
      <c r="D84" s="55">
        <v>0</v>
      </c>
      <c r="E84" s="55">
        <v>0</v>
      </c>
      <c r="F84" s="55">
        <v>0</v>
      </c>
      <c r="G84" s="55">
        <v>0</v>
      </c>
      <c r="H84" s="55">
        <v>0</v>
      </c>
      <c r="I84" s="55">
        <v>0</v>
      </c>
      <c r="J84" s="55">
        <v>0</v>
      </c>
      <c r="K84" s="55">
        <v>0</v>
      </c>
      <c r="L84" s="55">
        <v>0</v>
      </c>
      <c r="M84" s="55">
        <v>0</v>
      </c>
      <c r="N84" s="55">
        <v>0</v>
      </c>
      <c r="O84" s="55">
        <v>0</v>
      </c>
      <c r="P84" s="55">
        <v>1</v>
      </c>
      <c r="Q84" s="55">
        <v>0</v>
      </c>
      <c r="R84" s="55">
        <v>0</v>
      </c>
      <c r="S84" s="55">
        <v>0</v>
      </c>
      <c r="T84" s="55">
        <v>0</v>
      </c>
      <c r="U84" s="55">
        <v>0</v>
      </c>
      <c r="V84" s="55">
        <v>0</v>
      </c>
      <c r="W84" s="55">
        <v>0</v>
      </c>
      <c r="X84" s="55">
        <v>0</v>
      </c>
      <c r="Y84" s="55">
        <v>0</v>
      </c>
      <c r="Z84" s="55">
        <v>0</v>
      </c>
      <c r="AA84" s="55">
        <v>0</v>
      </c>
      <c r="AB84" s="55">
        <v>0</v>
      </c>
      <c r="AC84" s="55">
        <v>0</v>
      </c>
      <c r="AD84" s="55">
        <v>0</v>
      </c>
      <c r="AE84" s="55">
        <v>0</v>
      </c>
      <c r="AF84" s="55">
        <v>0</v>
      </c>
      <c r="AG84" s="55">
        <v>0</v>
      </c>
      <c r="AH84" s="55">
        <v>0</v>
      </c>
      <c r="AI84" s="55">
        <v>0</v>
      </c>
      <c r="AJ84" s="55">
        <v>0</v>
      </c>
      <c r="AK84" s="55">
        <v>0</v>
      </c>
      <c r="AL84" s="55">
        <v>0</v>
      </c>
      <c r="AM84" s="55">
        <v>0</v>
      </c>
      <c r="AN84" s="55">
        <v>0</v>
      </c>
      <c r="AO84" s="55">
        <v>0</v>
      </c>
      <c r="AP84" s="55">
        <v>0</v>
      </c>
      <c r="AQ84" s="55">
        <v>0</v>
      </c>
      <c r="AR84" s="55">
        <v>0</v>
      </c>
      <c r="AS84" s="55">
        <v>0</v>
      </c>
      <c r="AT84" s="55">
        <v>0</v>
      </c>
      <c r="AU84" s="55">
        <v>0</v>
      </c>
      <c r="AV84" s="55">
        <v>0</v>
      </c>
      <c r="AW84" s="55">
        <v>0</v>
      </c>
      <c r="AX84" s="55">
        <v>0</v>
      </c>
      <c r="AY84" s="55">
        <v>0</v>
      </c>
      <c r="AZ84" s="55">
        <v>0</v>
      </c>
      <c r="BA84" s="55">
        <v>0</v>
      </c>
      <c r="BB84" s="55">
        <v>0</v>
      </c>
      <c r="BC84" s="55">
        <v>0</v>
      </c>
      <c r="BD84" s="55">
        <v>0</v>
      </c>
      <c r="BE84" s="55">
        <v>0</v>
      </c>
      <c r="BF84" s="55">
        <v>0</v>
      </c>
      <c r="BG84" s="55">
        <v>0</v>
      </c>
      <c r="BH84" s="55">
        <v>0</v>
      </c>
      <c r="BI84" s="55">
        <v>0</v>
      </c>
      <c r="BJ84" s="55">
        <v>0</v>
      </c>
      <c r="BK84" s="55">
        <v>0</v>
      </c>
      <c r="BL84" s="55">
        <v>0</v>
      </c>
      <c r="BM84" s="55">
        <v>0</v>
      </c>
      <c r="BN84" s="55">
        <v>0</v>
      </c>
      <c r="BO84" s="55">
        <v>0</v>
      </c>
      <c r="BP84" s="55">
        <v>0</v>
      </c>
      <c r="BQ84" s="55">
        <v>0</v>
      </c>
      <c r="BR84" s="55">
        <v>0</v>
      </c>
      <c r="BS84" s="55">
        <v>0</v>
      </c>
      <c r="BT84" s="55">
        <v>0</v>
      </c>
      <c r="BU84" s="55">
        <v>0</v>
      </c>
      <c r="BV84" s="55">
        <v>0</v>
      </c>
      <c r="BW84" s="55">
        <v>0</v>
      </c>
      <c r="BX84" s="55">
        <v>0</v>
      </c>
      <c r="BY84" s="55">
        <v>0</v>
      </c>
      <c r="BZ84" s="55">
        <v>0</v>
      </c>
      <c r="CA84" s="55">
        <v>0</v>
      </c>
      <c r="CB84" s="55">
        <v>0</v>
      </c>
      <c r="CC84" s="55">
        <v>0</v>
      </c>
      <c r="CD84" s="55">
        <v>0</v>
      </c>
      <c r="CE84" s="55">
        <v>0</v>
      </c>
      <c r="CF84" s="55">
        <v>0</v>
      </c>
      <c r="CG84" s="55">
        <v>0</v>
      </c>
      <c r="CH84" s="55">
        <v>0</v>
      </c>
      <c r="CI84" s="55">
        <v>0</v>
      </c>
      <c r="CJ84" s="55">
        <v>0</v>
      </c>
      <c r="CK84" s="55">
        <v>0</v>
      </c>
      <c r="CL84" s="55">
        <v>0</v>
      </c>
      <c r="CM84" s="55">
        <v>0</v>
      </c>
      <c r="CN84" s="55">
        <v>0</v>
      </c>
      <c r="CO84" s="55">
        <v>0</v>
      </c>
      <c r="CP84" s="55">
        <v>0</v>
      </c>
      <c r="CQ84" s="55">
        <v>0</v>
      </c>
      <c r="CR84" s="55">
        <v>0</v>
      </c>
      <c r="CS84" s="55">
        <v>0</v>
      </c>
      <c r="CT84" s="55">
        <v>0</v>
      </c>
      <c r="CU84" s="55">
        <v>0</v>
      </c>
      <c r="CV84" s="55">
        <v>0</v>
      </c>
      <c r="CW84" s="55">
        <v>0</v>
      </c>
      <c r="CX84" s="55">
        <v>0</v>
      </c>
      <c r="CY84" s="55">
        <v>0</v>
      </c>
      <c r="CZ84" s="55">
        <v>0</v>
      </c>
      <c r="DA84" s="55">
        <v>0</v>
      </c>
      <c r="DB84" s="55">
        <v>0</v>
      </c>
      <c r="DC84" s="55">
        <v>0</v>
      </c>
      <c r="DD84" s="55">
        <v>0</v>
      </c>
      <c r="DE84" s="55">
        <v>0</v>
      </c>
      <c r="DF84" s="55">
        <v>0</v>
      </c>
      <c r="DG84" s="55">
        <v>0</v>
      </c>
      <c r="DH84" s="55">
        <v>0</v>
      </c>
      <c r="DI84" s="55">
        <v>0</v>
      </c>
      <c r="DJ84" s="55">
        <v>0</v>
      </c>
      <c r="DK84" s="55">
        <v>0</v>
      </c>
      <c r="DL84" s="55">
        <v>0</v>
      </c>
      <c r="DM84" s="55">
        <v>0</v>
      </c>
      <c r="DN84" s="55">
        <v>0</v>
      </c>
      <c r="DO84" s="55">
        <v>0</v>
      </c>
      <c r="DP84" s="55">
        <v>0</v>
      </c>
      <c r="DQ84" s="55">
        <v>2</v>
      </c>
      <c r="DR84" s="55">
        <v>0</v>
      </c>
      <c r="DS84" s="55">
        <v>0</v>
      </c>
      <c r="DT84" s="55">
        <v>0</v>
      </c>
      <c r="DU84" s="55">
        <v>0</v>
      </c>
      <c r="DV84" s="55">
        <v>0</v>
      </c>
      <c r="DW84" s="55">
        <v>0</v>
      </c>
      <c r="DX84" s="55">
        <v>0</v>
      </c>
      <c r="DY84" s="55">
        <v>0</v>
      </c>
      <c r="DZ84" s="55">
        <v>0</v>
      </c>
      <c r="EA84" s="55">
        <v>0</v>
      </c>
      <c r="EB84" s="55">
        <v>0</v>
      </c>
      <c r="EC84" s="55">
        <v>0</v>
      </c>
      <c r="ED84" s="55">
        <v>0</v>
      </c>
      <c r="EE84" s="55">
        <v>0</v>
      </c>
      <c r="EF84" s="55">
        <v>0</v>
      </c>
      <c r="EG84" s="55">
        <v>0</v>
      </c>
      <c r="EH84" s="55">
        <v>0</v>
      </c>
      <c r="EI84" s="55">
        <v>0</v>
      </c>
      <c r="EJ84" s="55">
        <v>0</v>
      </c>
      <c r="EK84" s="55">
        <v>0</v>
      </c>
      <c r="EL84" s="55">
        <v>0</v>
      </c>
      <c r="EM84" s="55">
        <v>0</v>
      </c>
      <c r="EN84" s="55">
        <v>0</v>
      </c>
      <c r="EO84" s="55">
        <v>0</v>
      </c>
      <c r="EP84" s="55">
        <v>0</v>
      </c>
      <c r="EQ84" s="55">
        <v>0</v>
      </c>
      <c r="ER84" s="55">
        <v>0</v>
      </c>
      <c r="ES84" s="55">
        <v>0</v>
      </c>
      <c r="ET84" s="55">
        <v>0</v>
      </c>
      <c r="EU84" s="55">
        <v>0</v>
      </c>
      <c r="EV84" s="55">
        <v>0</v>
      </c>
      <c r="EW84" s="55">
        <v>0</v>
      </c>
      <c r="EX84" s="55">
        <v>0</v>
      </c>
      <c r="EY84" s="55">
        <v>1</v>
      </c>
    </row>
    <row r="85" spans="2:155" x14ac:dyDescent="0.5">
      <c r="B85" s="9" t="s">
        <v>593</v>
      </c>
      <c r="C85" s="55">
        <v>0</v>
      </c>
      <c r="D85" s="55">
        <v>0</v>
      </c>
      <c r="E85" s="55">
        <v>0</v>
      </c>
      <c r="F85" s="55">
        <v>0</v>
      </c>
      <c r="G85" s="55">
        <v>0</v>
      </c>
      <c r="H85" s="55">
        <v>0</v>
      </c>
      <c r="I85" s="55">
        <v>0</v>
      </c>
      <c r="J85" s="55">
        <v>0</v>
      </c>
      <c r="K85" s="55">
        <v>0</v>
      </c>
      <c r="L85" s="55">
        <v>0</v>
      </c>
      <c r="M85" s="55">
        <v>0</v>
      </c>
      <c r="N85" s="55">
        <v>0</v>
      </c>
      <c r="O85" s="55">
        <v>0</v>
      </c>
      <c r="P85" s="55">
        <v>1</v>
      </c>
      <c r="Q85" s="55">
        <v>0</v>
      </c>
      <c r="R85" s="55">
        <v>0</v>
      </c>
      <c r="S85" s="55">
        <v>0</v>
      </c>
      <c r="T85" s="55">
        <v>0</v>
      </c>
      <c r="U85" s="55">
        <v>0</v>
      </c>
      <c r="V85" s="55">
        <v>0</v>
      </c>
      <c r="W85" s="55">
        <v>0</v>
      </c>
      <c r="X85" s="55">
        <v>0</v>
      </c>
      <c r="Y85" s="55">
        <v>0</v>
      </c>
      <c r="Z85" s="55">
        <v>0</v>
      </c>
      <c r="AA85" s="55">
        <v>0</v>
      </c>
      <c r="AB85" s="55">
        <v>0</v>
      </c>
      <c r="AC85" s="55">
        <v>0</v>
      </c>
      <c r="AD85" s="55">
        <v>0</v>
      </c>
      <c r="AE85" s="55">
        <v>0</v>
      </c>
      <c r="AF85" s="55">
        <v>0</v>
      </c>
      <c r="AG85" s="55">
        <v>0</v>
      </c>
      <c r="AH85" s="55">
        <v>0</v>
      </c>
      <c r="AI85" s="55">
        <v>0</v>
      </c>
      <c r="AJ85" s="55">
        <v>0</v>
      </c>
      <c r="AK85" s="55">
        <v>0</v>
      </c>
      <c r="AL85" s="55">
        <v>0</v>
      </c>
      <c r="AM85" s="55">
        <v>0</v>
      </c>
      <c r="AN85" s="55">
        <v>0</v>
      </c>
      <c r="AO85" s="55">
        <v>0</v>
      </c>
      <c r="AP85" s="55">
        <v>0</v>
      </c>
      <c r="AQ85" s="55">
        <v>0</v>
      </c>
      <c r="AR85" s="55">
        <v>0</v>
      </c>
      <c r="AS85" s="55">
        <v>0</v>
      </c>
      <c r="AT85" s="55">
        <v>0</v>
      </c>
      <c r="AU85" s="55">
        <v>0</v>
      </c>
      <c r="AV85" s="55">
        <v>0</v>
      </c>
      <c r="AW85" s="55">
        <v>0</v>
      </c>
      <c r="AX85" s="55">
        <v>0</v>
      </c>
      <c r="AY85" s="55">
        <v>0</v>
      </c>
      <c r="AZ85" s="55">
        <v>0</v>
      </c>
      <c r="BA85" s="55">
        <v>0</v>
      </c>
      <c r="BB85" s="55">
        <v>0</v>
      </c>
      <c r="BC85" s="55">
        <v>0</v>
      </c>
      <c r="BD85" s="55">
        <v>0</v>
      </c>
      <c r="BE85" s="55">
        <v>0</v>
      </c>
      <c r="BF85" s="55">
        <v>0</v>
      </c>
      <c r="BG85" s="55">
        <v>0</v>
      </c>
      <c r="BH85" s="55">
        <v>0</v>
      </c>
      <c r="BI85" s="55">
        <v>0</v>
      </c>
      <c r="BJ85" s="55">
        <v>0</v>
      </c>
      <c r="BK85" s="55">
        <v>0</v>
      </c>
      <c r="BL85" s="55">
        <v>0</v>
      </c>
      <c r="BM85" s="55">
        <v>0</v>
      </c>
      <c r="BN85" s="55">
        <v>0</v>
      </c>
      <c r="BO85" s="55">
        <v>0</v>
      </c>
      <c r="BP85" s="55">
        <v>0</v>
      </c>
      <c r="BQ85" s="55">
        <v>0</v>
      </c>
      <c r="BR85" s="55">
        <v>0</v>
      </c>
      <c r="BS85" s="55">
        <v>0</v>
      </c>
      <c r="BT85" s="55">
        <v>0</v>
      </c>
      <c r="BU85" s="55">
        <v>0</v>
      </c>
      <c r="BV85" s="55">
        <v>0</v>
      </c>
      <c r="BW85" s="55">
        <v>0</v>
      </c>
      <c r="BX85" s="55">
        <v>0</v>
      </c>
      <c r="BY85" s="55">
        <v>0</v>
      </c>
      <c r="BZ85" s="55">
        <v>0</v>
      </c>
      <c r="CA85" s="55">
        <v>0</v>
      </c>
      <c r="CB85" s="55">
        <v>0</v>
      </c>
      <c r="CC85" s="55">
        <v>0</v>
      </c>
      <c r="CD85" s="55">
        <v>0</v>
      </c>
      <c r="CE85" s="55">
        <v>0</v>
      </c>
      <c r="CF85" s="55">
        <v>0</v>
      </c>
      <c r="CG85" s="55">
        <v>0</v>
      </c>
      <c r="CH85" s="55">
        <v>0</v>
      </c>
      <c r="CI85" s="55">
        <v>0</v>
      </c>
      <c r="CJ85" s="55">
        <v>0</v>
      </c>
      <c r="CK85" s="55">
        <v>0</v>
      </c>
      <c r="CL85" s="55">
        <v>0</v>
      </c>
      <c r="CM85" s="55">
        <v>0</v>
      </c>
      <c r="CN85" s="55">
        <v>0</v>
      </c>
      <c r="CO85" s="55">
        <v>0</v>
      </c>
      <c r="CP85" s="55">
        <v>0</v>
      </c>
      <c r="CQ85" s="55">
        <v>0</v>
      </c>
      <c r="CR85" s="55">
        <v>0</v>
      </c>
      <c r="CS85" s="55">
        <v>0</v>
      </c>
      <c r="CT85" s="55">
        <v>0</v>
      </c>
      <c r="CU85" s="55">
        <v>0</v>
      </c>
      <c r="CV85" s="55">
        <v>0</v>
      </c>
      <c r="CW85" s="55">
        <v>0</v>
      </c>
      <c r="CX85" s="55">
        <v>0</v>
      </c>
      <c r="CY85" s="55">
        <v>0</v>
      </c>
      <c r="CZ85" s="55">
        <v>0</v>
      </c>
      <c r="DA85" s="55">
        <v>0</v>
      </c>
      <c r="DB85" s="55">
        <v>0</v>
      </c>
      <c r="DC85" s="55">
        <v>0</v>
      </c>
      <c r="DD85" s="55">
        <v>0</v>
      </c>
      <c r="DE85" s="55">
        <v>0</v>
      </c>
      <c r="DF85" s="55">
        <v>0</v>
      </c>
      <c r="DG85" s="55">
        <v>0</v>
      </c>
      <c r="DH85" s="55">
        <v>0</v>
      </c>
      <c r="DI85" s="55">
        <v>0</v>
      </c>
      <c r="DJ85" s="55">
        <v>0</v>
      </c>
      <c r="DK85" s="55">
        <v>0</v>
      </c>
      <c r="DL85" s="55">
        <v>0</v>
      </c>
      <c r="DM85" s="55">
        <v>0</v>
      </c>
      <c r="DN85" s="55">
        <v>0</v>
      </c>
      <c r="DO85" s="55">
        <v>0</v>
      </c>
      <c r="DP85" s="55">
        <v>0</v>
      </c>
      <c r="DQ85" s="55">
        <v>2</v>
      </c>
      <c r="DR85" s="55">
        <v>0</v>
      </c>
      <c r="DS85" s="55">
        <v>0</v>
      </c>
      <c r="DT85" s="55">
        <v>0</v>
      </c>
      <c r="DU85" s="55">
        <v>0</v>
      </c>
      <c r="DV85" s="55">
        <v>0</v>
      </c>
      <c r="DW85" s="55">
        <v>0</v>
      </c>
      <c r="DX85" s="55">
        <v>0</v>
      </c>
      <c r="DY85" s="55">
        <v>0</v>
      </c>
      <c r="DZ85" s="55">
        <v>0</v>
      </c>
      <c r="EA85" s="55">
        <v>0</v>
      </c>
      <c r="EB85" s="55">
        <v>0</v>
      </c>
      <c r="EC85" s="55">
        <v>0</v>
      </c>
      <c r="ED85" s="55">
        <v>0</v>
      </c>
      <c r="EE85" s="55">
        <v>0</v>
      </c>
      <c r="EF85" s="55">
        <v>0</v>
      </c>
      <c r="EG85" s="55">
        <v>0</v>
      </c>
      <c r="EH85" s="55">
        <v>0</v>
      </c>
      <c r="EI85" s="55">
        <v>0</v>
      </c>
      <c r="EJ85" s="55">
        <v>0</v>
      </c>
      <c r="EK85" s="55">
        <v>0</v>
      </c>
      <c r="EL85" s="55">
        <v>0</v>
      </c>
      <c r="EM85" s="55">
        <v>0</v>
      </c>
      <c r="EN85" s="55">
        <v>0</v>
      </c>
      <c r="EO85" s="55">
        <v>0</v>
      </c>
      <c r="EP85" s="55">
        <v>0</v>
      </c>
      <c r="EQ85" s="55">
        <v>0</v>
      </c>
      <c r="ER85" s="55">
        <v>0</v>
      </c>
      <c r="ES85" s="55">
        <v>0</v>
      </c>
      <c r="ET85" s="55">
        <v>0</v>
      </c>
      <c r="EU85" s="55">
        <v>0</v>
      </c>
      <c r="EV85" s="55">
        <v>0</v>
      </c>
      <c r="EW85" s="55">
        <v>0</v>
      </c>
      <c r="EX85" s="55">
        <v>0</v>
      </c>
      <c r="EY85" s="55">
        <v>1</v>
      </c>
    </row>
    <row r="86" spans="2:155" x14ac:dyDescent="0.5">
      <c r="B86" s="9" t="s">
        <v>595</v>
      </c>
      <c r="C86" s="55">
        <v>0</v>
      </c>
      <c r="D86" s="55">
        <v>0</v>
      </c>
      <c r="E86" s="55">
        <v>0</v>
      </c>
      <c r="F86" s="55">
        <v>0</v>
      </c>
      <c r="G86" s="55">
        <v>0</v>
      </c>
      <c r="H86" s="55">
        <v>0</v>
      </c>
      <c r="I86" s="55">
        <v>0</v>
      </c>
      <c r="J86" s="55">
        <v>0</v>
      </c>
      <c r="K86" s="55">
        <v>0</v>
      </c>
      <c r="L86" s="55">
        <v>0</v>
      </c>
      <c r="M86" s="55">
        <v>0</v>
      </c>
      <c r="N86" s="55">
        <v>0</v>
      </c>
      <c r="O86" s="55">
        <v>0</v>
      </c>
      <c r="P86" s="55">
        <v>1</v>
      </c>
      <c r="Q86" s="55">
        <v>0</v>
      </c>
      <c r="R86" s="55">
        <v>0</v>
      </c>
      <c r="S86" s="55">
        <v>0</v>
      </c>
      <c r="T86" s="55">
        <v>0</v>
      </c>
      <c r="U86" s="55">
        <v>0</v>
      </c>
      <c r="V86" s="55">
        <v>0</v>
      </c>
      <c r="W86" s="55">
        <v>0</v>
      </c>
      <c r="X86" s="55">
        <v>0</v>
      </c>
      <c r="Y86" s="55">
        <v>0</v>
      </c>
      <c r="Z86" s="55">
        <v>0</v>
      </c>
      <c r="AA86" s="55">
        <v>0</v>
      </c>
      <c r="AB86" s="55">
        <v>0</v>
      </c>
      <c r="AC86" s="55">
        <v>0</v>
      </c>
      <c r="AD86" s="55">
        <v>0</v>
      </c>
      <c r="AE86" s="55">
        <v>0</v>
      </c>
      <c r="AF86" s="55">
        <v>0</v>
      </c>
      <c r="AG86" s="55">
        <v>0</v>
      </c>
      <c r="AH86" s="55">
        <v>0</v>
      </c>
      <c r="AI86" s="55">
        <v>0</v>
      </c>
      <c r="AJ86" s="55">
        <v>0</v>
      </c>
      <c r="AK86" s="55">
        <v>0</v>
      </c>
      <c r="AL86" s="55">
        <v>0</v>
      </c>
      <c r="AM86" s="55">
        <v>0</v>
      </c>
      <c r="AN86" s="55">
        <v>0</v>
      </c>
      <c r="AO86" s="55">
        <v>0</v>
      </c>
      <c r="AP86" s="55">
        <v>0</v>
      </c>
      <c r="AQ86" s="55">
        <v>0</v>
      </c>
      <c r="AR86" s="55">
        <v>0</v>
      </c>
      <c r="AS86" s="55">
        <v>0</v>
      </c>
      <c r="AT86" s="55">
        <v>0</v>
      </c>
      <c r="AU86" s="55">
        <v>0</v>
      </c>
      <c r="AV86" s="55">
        <v>0</v>
      </c>
      <c r="AW86" s="55">
        <v>0</v>
      </c>
      <c r="AX86" s="55">
        <v>0</v>
      </c>
      <c r="AY86" s="55">
        <v>0</v>
      </c>
      <c r="AZ86" s="55">
        <v>0</v>
      </c>
      <c r="BA86" s="55">
        <v>0</v>
      </c>
      <c r="BB86" s="55">
        <v>0</v>
      </c>
      <c r="BC86" s="55">
        <v>0</v>
      </c>
      <c r="BD86" s="55">
        <v>0</v>
      </c>
      <c r="BE86" s="55">
        <v>0</v>
      </c>
      <c r="BF86" s="55">
        <v>0</v>
      </c>
      <c r="BG86" s="55">
        <v>0</v>
      </c>
      <c r="BH86" s="55">
        <v>0</v>
      </c>
      <c r="BI86" s="55">
        <v>0</v>
      </c>
      <c r="BJ86" s="55">
        <v>0</v>
      </c>
      <c r="BK86" s="55">
        <v>0</v>
      </c>
      <c r="BL86" s="55">
        <v>0</v>
      </c>
      <c r="BM86" s="55">
        <v>0</v>
      </c>
      <c r="BN86" s="55">
        <v>0</v>
      </c>
      <c r="BO86" s="55">
        <v>0</v>
      </c>
      <c r="BP86" s="55">
        <v>0</v>
      </c>
      <c r="BQ86" s="55">
        <v>0</v>
      </c>
      <c r="BR86" s="55">
        <v>0</v>
      </c>
      <c r="BS86" s="55">
        <v>0</v>
      </c>
      <c r="BT86" s="55">
        <v>0</v>
      </c>
      <c r="BU86" s="55">
        <v>0</v>
      </c>
      <c r="BV86" s="55">
        <v>0</v>
      </c>
      <c r="BW86" s="55">
        <v>0</v>
      </c>
      <c r="BX86" s="55">
        <v>0</v>
      </c>
      <c r="BY86" s="55">
        <v>0</v>
      </c>
      <c r="BZ86" s="55">
        <v>0</v>
      </c>
      <c r="CA86" s="55">
        <v>0</v>
      </c>
      <c r="CB86" s="55">
        <v>0</v>
      </c>
      <c r="CC86" s="55">
        <v>0</v>
      </c>
      <c r="CD86" s="55">
        <v>0</v>
      </c>
      <c r="CE86" s="55">
        <v>0</v>
      </c>
      <c r="CF86" s="55">
        <v>0</v>
      </c>
      <c r="CG86" s="55">
        <v>0</v>
      </c>
      <c r="CH86" s="55">
        <v>0</v>
      </c>
      <c r="CI86" s="55">
        <v>0</v>
      </c>
      <c r="CJ86" s="55">
        <v>0</v>
      </c>
      <c r="CK86" s="55">
        <v>0</v>
      </c>
      <c r="CL86" s="55">
        <v>0</v>
      </c>
      <c r="CM86" s="55">
        <v>0</v>
      </c>
      <c r="CN86" s="55">
        <v>0</v>
      </c>
      <c r="CO86" s="55">
        <v>0</v>
      </c>
      <c r="CP86" s="55">
        <v>0</v>
      </c>
      <c r="CQ86" s="55">
        <v>0</v>
      </c>
      <c r="CR86" s="55">
        <v>0</v>
      </c>
      <c r="CS86" s="55">
        <v>0</v>
      </c>
      <c r="CT86" s="55">
        <v>0</v>
      </c>
      <c r="CU86" s="55">
        <v>0</v>
      </c>
      <c r="CV86" s="55">
        <v>0</v>
      </c>
      <c r="CW86" s="55">
        <v>0</v>
      </c>
      <c r="CX86" s="55">
        <v>0</v>
      </c>
      <c r="CY86" s="55">
        <v>0</v>
      </c>
      <c r="CZ86" s="55">
        <v>0</v>
      </c>
      <c r="DA86" s="55">
        <v>0</v>
      </c>
      <c r="DB86" s="55">
        <v>0</v>
      </c>
      <c r="DC86" s="55">
        <v>0</v>
      </c>
      <c r="DD86" s="55">
        <v>0</v>
      </c>
      <c r="DE86" s="55">
        <v>0</v>
      </c>
      <c r="DF86" s="55">
        <v>0</v>
      </c>
      <c r="DG86" s="55">
        <v>0</v>
      </c>
      <c r="DH86" s="55">
        <v>0</v>
      </c>
      <c r="DI86" s="55">
        <v>0</v>
      </c>
      <c r="DJ86" s="55">
        <v>0</v>
      </c>
      <c r="DK86" s="55">
        <v>0</v>
      </c>
      <c r="DL86" s="55">
        <v>0</v>
      </c>
      <c r="DM86" s="55">
        <v>0</v>
      </c>
      <c r="DN86" s="55">
        <v>0</v>
      </c>
      <c r="DO86" s="55">
        <v>0</v>
      </c>
      <c r="DP86" s="55">
        <v>0</v>
      </c>
      <c r="DQ86" s="55">
        <v>2</v>
      </c>
      <c r="DR86" s="55">
        <v>0</v>
      </c>
      <c r="DS86" s="55">
        <v>0</v>
      </c>
      <c r="DT86" s="55">
        <v>0</v>
      </c>
      <c r="DU86" s="55">
        <v>0</v>
      </c>
      <c r="DV86" s="55">
        <v>0</v>
      </c>
      <c r="DW86" s="55">
        <v>0</v>
      </c>
      <c r="DX86" s="55">
        <v>0</v>
      </c>
      <c r="DY86" s="55">
        <v>0</v>
      </c>
      <c r="DZ86" s="55">
        <v>0</v>
      </c>
      <c r="EA86" s="55">
        <v>0</v>
      </c>
      <c r="EB86" s="55">
        <v>0</v>
      </c>
      <c r="EC86" s="55">
        <v>0</v>
      </c>
      <c r="ED86" s="55">
        <v>0</v>
      </c>
      <c r="EE86" s="55">
        <v>0</v>
      </c>
      <c r="EF86" s="55">
        <v>0</v>
      </c>
      <c r="EG86" s="55">
        <v>0</v>
      </c>
      <c r="EH86" s="55">
        <v>0</v>
      </c>
      <c r="EI86" s="55">
        <v>0</v>
      </c>
      <c r="EJ86" s="55">
        <v>0</v>
      </c>
      <c r="EK86" s="55">
        <v>0</v>
      </c>
      <c r="EL86" s="55">
        <v>0</v>
      </c>
      <c r="EM86" s="55">
        <v>0</v>
      </c>
      <c r="EN86" s="55">
        <v>0</v>
      </c>
      <c r="EO86" s="55">
        <v>0</v>
      </c>
      <c r="EP86" s="55">
        <v>0</v>
      </c>
      <c r="EQ86" s="55">
        <v>0</v>
      </c>
      <c r="ER86" s="55">
        <v>0</v>
      </c>
      <c r="ES86" s="55">
        <v>0</v>
      </c>
      <c r="ET86" s="55">
        <v>0</v>
      </c>
      <c r="EU86" s="55">
        <v>0</v>
      </c>
      <c r="EV86" s="55">
        <v>0</v>
      </c>
      <c r="EW86" s="55">
        <v>0</v>
      </c>
      <c r="EX86" s="55">
        <v>0</v>
      </c>
      <c r="EY86" s="55">
        <v>1</v>
      </c>
    </row>
    <row r="87" spans="2:155" x14ac:dyDescent="0.5">
      <c r="B87" s="9" t="s">
        <v>129</v>
      </c>
      <c r="C87" s="55">
        <v>0</v>
      </c>
      <c r="D87" s="55">
        <v>0</v>
      </c>
      <c r="E87" s="55">
        <v>0</v>
      </c>
      <c r="F87" s="55">
        <v>0</v>
      </c>
      <c r="G87" s="55">
        <v>0</v>
      </c>
      <c r="H87" s="55">
        <v>0</v>
      </c>
      <c r="I87" s="55">
        <v>0</v>
      </c>
      <c r="J87" s="55">
        <v>0</v>
      </c>
      <c r="K87" s="55">
        <v>0</v>
      </c>
      <c r="L87" s="55">
        <v>0</v>
      </c>
      <c r="M87" s="55">
        <v>0</v>
      </c>
      <c r="N87" s="55">
        <v>0</v>
      </c>
      <c r="O87" s="55">
        <v>0</v>
      </c>
      <c r="P87" s="55">
        <v>1</v>
      </c>
      <c r="Q87" s="55">
        <v>0</v>
      </c>
      <c r="R87" s="55">
        <v>0</v>
      </c>
      <c r="S87" s="55">
        <v>0</v>
      </c>
      <c r="T87" s="55">
        <v>0</v>
      </c>
      <c r="U87" s="55">
        <v>0</v>
      </c>
      <c r="V87" s="55">
        <v>0</v>
      </c>
      <c r="W87" s="55">
        <v>0</v>
      </c>
      <c r="X87" s="55">
        <v>0</v>
      </c>
      <c r="Y87" s="55">
        <v>0</v>
      </c>
      <c r="Z87" s="55">
        <v>0</v>
      </c>
      <c r="AA87" s="55">
        <v>0</v>
      </c>
      <c r="AB87" s="55">
        <v>0</v>
      </c>
      <c r="AC87" s="55">
        <v>0</v>
      </c>
      <c r="AD87" s="55">
        <v>0</v>
      </c>
      <c r="AE87" s="55">
        <v>0</v>
      </c>
      <c r="AF87" s="55">
        <v>0</v>
      </c>
      <c r="AG87" s="55">
        <v>0</v>
      </c>
      <c r="AH87" s="55">
        <v>0</v>
      </c>
      <c r="AI87" s="55">
        <v>0</v>
      </c>
      <c r="AJ87" s="55">
        <v>0</v>
      </c>
      <c r="AK87" s="55">
        <v>0</v>
      </c>
      <c r="AL87" s="55">
        <v>0</v>
      </c>
      <c r="AM87" s="55">
        <v>0</v>
      </c>
      <c r="AN87" s="55">
        <v>0</v>
      </c>
      <c r="AO87" s="55">
        <v>0</v>
      </c>
      <c r="AP87" s="55">
        <v>0</v>
      </c>
      <c r="AQ87" s="55">
        <v>0</v>
      </c>
      <c r="AR87" s="55">
        <v>0</v>
      </c>
      <c r="AS87" s="55">
        <v>0</v>
      </c>
      <c r="AT87" s="55">
        <v>0</v>
      </c>
      <c r="AU87" s="55">
        <v>0</v>
      </c>
      <c r="AV87" s="55">
        <v>0</v>
      </c>
      <c r="AW87" s="55">
        <v>0</v>
      </c>
      <c r="AX87" s="55">
        <v>0</v>
      </c>
      <c r="AY87" s="55">
        <v>0</v>
      </c>
      <c r="AZ87" s="55">
        <v>0</v>
      </c>
      <c r="BA87" s="55">
        <v>0</v>
      </c>
      <c r="BB87" s="55">
        <v>0</v>
      </c>
      <c r="BC87" s="55">
        <v>0</v>
      </c>
      <c r="BD87" s="55">
        <v>0</v>
      </c>
      <c r="BE87" s="55">
        <v>0</v>
      </c>
      <c r="BF87" s="55">
        <v>0</v>
      </c>
      <c r="BG87" s="55">
        <v>0</v>
      </c>
      <c r="BH87" s="55">
        <v>0</v>
      </c>
      <c r="BI87" s="55">
        <v>0</v>
      </c>
      <c r="BJ87" s="55">
        <v>0</v>
      </c>
      <c r="BK87" s="55">
        <v>0</v>
      </c>
      <c r="BL87" s="55">
        <v>0</v>
      </c>
      <c r="BM87" s="55">
        <v>0</v>
      </c>
      <c r="BN87" s="55">
        <v>0</v>
      </c>
      <c r="BO87" s="55">
        <v>0</v>
      </c>
      <c r="BP87" s="55">
        <v>0</v>
      </c>
      <c r="BQ87" s="55">
        <v>0</v>
      </c>
      <c r="BR87" s="55">
        <v>0</v>
      </c>
      <c r="BS87" s="55">
        <v>0</v>
      </c>
      <c r="BT87" s="55">
        <v>0</v>
      </c>
      <c r="BU87" s="55">
        <v>0</v>
      </c>
      <c r="BV87" s="55">
        <v>0</v>
      </c>
      <c r="BW87" s="55">
        <v>0</v>
      </c>
      <c r="BX87" s="55">
        <v>0</v>
      </c>
      <c r="BY87" s="55">
        <v>0</v>
      </c>
      <c r="BZ87" s="55">
        <v>0</v>
      </c>
      <c r="CA87" s="55">
        <v>0</v>
      </c>
      <c r="CB87" s="55">
        <v>0</v>
      </c>
      <c r="CC87" s="55">
        <v>0</v>
      </c>
      <c r="CD87" s="55">
        <v>0</v>
      </c>
      <c r="CE87" s="55">
        <v>0</v>
      </c>
      <c r="CF87" s="55">
        <v>0</v>
      </c>
      <c r="CG87" s="55">
        <v>0</v>
      </c>
      <c r="CH87" s="55">
        <v>0</v>
      </c>
      <c r="CI87" s="55">
        <v>0</v>
      </c>
      <c r="CJ87" s="55">
        <v>0</v>
      </c>
      <c r="CK87" s="55">
        <v>0</v>
      </c>
      <c r="CL87" s="55">
        <v>0</v>
      </c>
      <c r="CM87" s="55">
        <v>0</v>
      </c>
      <c r="CN87" s="55">
        <v>0</v>
      </c>
      <c r="CO87" s="55">
        <v>0</v>
      </c>
      <c r="CP87" s="55">
        <v>0</v>
      </c>
      <c r="CQ87" s="55">
        <v>0</v>
      </c>
      <c r="CR87" s="55">
        <v>0</v>
      </c>
      <c r="CS87" s="55">
        <v>0</v>
      </c>
      <c r="CT87" s="55">
        <v>0</v>
      </c>
      <c r="CU87" s="55">
        <v>0</v>
      </c>
      <c r="CV87" s="55">
        <v>0</v>
      </c>
      <c r="CW87" s="55">
        <v>0</v>
      </c>
      <c r="CX87" s="55">
        <v>0</v>
      </c>
      <c r="CY87" s="55">
        <v>0</v>
      </c>
      <c r="CZ87" s="55">
        <v>0</v>
      </c>
      <c r="DA87" s="55">
        <v>0</v>
      </c>
      <c r="DB87" s="55">
        <v>0</v>
      </c>
      <c r="DC87" s="55">
        <v>0</v>
      </c>
      <c r="DD87" s="55">
        <v>0</v>
      </c>
      <c r="DE87" s="55">
        <v>0</v>
      </c>
      <c r="DF87" s="55">
        <v>0</v>
      </c>
      <c r="DG87" s="55">
        <v>0</v>
      </c>
      <c r="DH87" s="55">
        <v>0</v>
      </c>
      <c r="DI87" s="55">
        <v>0</v>
      </c>
      <c r="DJ87" s="55">
        <v>0</v>
      </c>
      <c r="DK87" s="55">
        <v>0</v>
      </c>
      <c r="DL87" s="55">
        <v>0</v>
      </c>
      <c r="DM87" s="55">
        <v>0</v>
      </c>
      <c r="DN87" s="55">
        <v>0</v>
      </c>
      <c r="DO87" s="55">
        <v>0</v>
      </c>
      <c r="DP87" s="55">
        <v>0</v>
      </c>
      <c r="DQ87" s="55">
        <v>2</v>
      </c>
      <c r="DR87" s="55">
        <v>0</v>
      </c>
      <c r="DS87" s="55">
        <v>0</v>
      </c>
      <c r="DT87" s="55">
        <v>0</v>
      </c>
      <c r="DU87" s="55">
        <v>0</v>
      </c>
      <c r="DV87" s="55">
        <v>0</v>
      </c>
      <c r="DW87" s="55">
        <v>0</v>
      </c>
      <c r="DX87" s="55">
        <v>0</v>
      </c>
      <c r="DY87" s="55">
        <v>0</v>
      </c>
      <c r="DZ87" s="55">
        <v>0</v>
      </c>
      <c r="EA87" s="55">
        <v>0</v>
      </c>
      <c r="EB87" s="55">
        <v>0</v>
      </c>
      <c r="EC87" s="55">
        <v>0</v>
      </c>
      <c r="ED87" s="55">
        <v>0</v>
      </c>
      <c r="EE87" s="55">
        <v>0</v>
      </c>
      <c r="EF87" s="55">
        <v>0</v>
      </c>
      <c r="EG87" s="55">
        <v>0</v>
      </c>
      <c r="EH87" s="55">
        <v>0</v>
      </c>
      <c r="EI87" s="55">
        <v>0</v>
      </c>
      <c r="EJ87" s="55">
        <v>0</v>
      </c>
      <c r="EK87" s="55">
        <v>0</v>
      </c>
      <c r="EL87" s="55">
        <v>0</v>
      </c>
      <c r="EM87" s="55">
        <v>0</v>
      </c>
      <c r="EN87" s="55">
        <v>0</v>
      </c>
      <c r="EO87" s="55">
        <v>0</v>
      </c>
      <c r="EP87" s="55">
        <v>0</v>
      </c>
      <c r="EQ87" s="55">
        <v>0</v>
      </c>
      <c r="ER87" s="55">
        <v>0</v>
      </c>
      <c r="ES87" s="55">
        <v>0</v>
      </c>
      <c r="ET87" s="55">
        <v>0</v>
      </c>
      <c r="EU87" s="55">
        <v>0</v>
      </c>
      <c r="EV87" s="55">
        <v>0</v>
      </c>
      <c r="EW87" s="55">
        <v>0</v>
      </c>
      <c r="EX87" s="55">
        <v>0</v>
      </c>
      <c r="EY87" s="55">
        <v>1</v>
      </c>
    </row>
    <row r="88" spans="2:155" x14ac:dyDescent="0.5">
      <c r="B88" s="9" t="s">
        <v>599</v>
      </c>
      <c r="C88" s="55">
        <v>0</v>
      </c>
      <c r="D88" s="55">
        <v>0</v>
      </c>
      <c r="E88" s="55">
        <v>0</v>
      </c>
      <c r="F88" s="55">
        <v>0</v>
      </c>
      <c r="G88" s="55">
        <v>0</v>
      </c>
      <c r="H88" s="55">
        <v>0</v>
      </c>
      <c r="I88" s="55">
        <v>0</v>
      </c>
      <c r="J88" s="55">
        <v>0</v>
      </c>
      <c r="K88" s="55">
        <v>0</v>
      </c>
      <c r="L88" s="55">
        <v>0</v>
      </c>
      <c r="M88" s="55">
        <v>0</v>
      </c>
      <c r="N88" s="55">
        <v>0</v>
      </c>
      <c r="O88" s="55">
        <v>0</v>
      </c>
      <c r="P88" s="55">
        <v>1</v>
      </c>
      <c r="Q88" s="55">
        <v>0</v>
      </c>
      <c r="R88" s="55">
        <v>0</v>
      </c>
      <c r="S88" s="55">
        <v>0</v>
      </c>
      <c r="T88" s="55">
        <v>0</v>
      </c>
      <c r="U88" s="55">
        <v>0</v>
      </c>
      <c r="V88" s="55">
        <v>0</v>
      </c>
      <c r="W88" s="55">
        <v>0</v>
      </c>
      <c r="X88" s="55">
        <v>0</v>
      </c>
      <c r="Y88" s="55">
        <v>0</v>
      </c>
      <c r="Z88" s="55">
        <v>0</v>
      </c>
      <c r="AA88" s="55">
        <v>0</v>
      </c>
      <c r="AB88" s="55">
        <v>0</v>
      </c>
      <c r="AC88" s="55">
        <v>0</v>
      </c>
      <c r="AD88" s="55">
        <v>0</v>
      </c>
      <c r="AE88" s="55">
        <v>0</v>
      </c>
      <c r="AF88" s="55">
        <v>0</v>
      </c>
      <c r="AG88" s="55">
        <v>0</v>
      </c>
      <c r="AH88" s="55">
        <v>0</v>
      </c>
      <c r="AI88" s="55">
        <v>0</v>
      </c>
      <c r="AJ88" s="55">
        <v>0</v>
      </c>
      <c r="AK88" s="55">
        <v>0</v>
      </c>
      <c r="AL88" s="55">
        <v>0</v>
      </c>
      <c r="AM88" s="55">
        <v>0</v>
      </c>
      <c r="AN88" s="55">
        <v>0</v>
      </c>
      <c r="AO88" s="55">
        <v>0</v>
      </c>
      <c r="AP88" s="55">
        <v>0</v>
      </c>
      <c r="AQ88" s="55">
        <v>0</v>
      </c>
      <c r="AR88" s="55">
        <v>0</v>
      </c>
      <c r="AS88" s="55">
        <v>0</v>
      </c>
      <c r="AT88" s="55">
        <v>0</v>
      </c>
      <c r="AU88" s="55">
        <v>0</v>
      </c>
      <c r="AV88" s="55">
        <v>0</v>
      </c>
      <c r="AW88" s="55">
        <v>0</v>
      </c>
      <c r="AX88" s="55">
        <v>0</v>
      </c>
      <c r="AY88" s="55">
        <v>0</v>
      </c>
      <c r="AZ88" s="55">
        <v>0</v>
      </c>
      <c r="BA88" s="55">
        <v>0</v>
      </c>
      <c r="BB88" s="55">
        <v>0</v>
      </c>
      <c r="BC88" s="55">
        <v>0</v>
      </c>
      <c r="BD88" s="55">
        <v>0</v>
      </c>
      <c r="BE88" s="55">
        <v>0</v>
      </c>
      <c r="BF88" s="55">
        <v>0</v>
      </c>
      <c r="BG88" s="55">
        <v>0</v>
      </c>
      <c r="BH88" s="55">
        <v>0</v>
      </c>
      <c r="BI88" s="55">
        <v>0</v>
      </c>
      <c r="BJ88" s="55">
        <v>0</v>
      </c>
      <c r="BK88" s="55">
        <v>0</v>
      </c>
      <c r="BL88" s="55">
        <v>0</v>
      </c>
      <c r="BM88" s="55">
        <v>0</v>
      </c>
      <c r="BN88" s="55">
        <v>0</v>
      </c>
      <c r="BO88" s="55">
        <v>0</v>
      </c>
      <c r="BP88" s="55">
        <v>0</v>
      </c>
      <c r="BQ88" s="55">
        <v>0</v>
      </c>
      <c r="BR88" s="55">
        <v>0</v>
      </c>
      <c r="BS88" s="55">
        <v>0</v>
      </c>
      <c r="BT88" s="55">
        <v>0</v>
      </c>
      <c r="BU88" s="55">
        <v>0</v>
      </c>
      <c r="BV88" s="55">
        <v>0</v>
      </c>
      <c r="BW88" s="55">
        <v>0</v>
      </c>
      <c r="BX88" s="55">
        <v>0</v>
      </c>
      <c r="BY88" s="55">
        <v>0</v>
      </c>
      <c r="BZ88" s="55">
        <v>0</v>
      </c>
      <c r="CA88" s="55">
        <v>0</v>
      </c>
      <c r="CB88" s="55">
        <v>0</v>
      </c>
      <c r="CC88" s="55">
        <v>0</v>
      </c>
      <c r="CD88" s="55">
        <v>0</v>
      </c>
      <c r="CE88" s="55">
        <v>0</v>
      </c>
      <c r="CF88" s="55">
        <v>0</v>
      </c>
      <c r="CG88" s="55">
        <v>0</v>
      </c>
      <c r="CH88" s="55">
        <v>0</v>
      </c>
      <c r="CI88" s="55">
        <v>0</v>
      </c>
      <c r="CJ88" s="55">
        <v>0</v>
      </c>
      <c r="CK88" s="55">
        <v>0</v>
      </c>
      <c r="CL88" s="55">
        <v>0</v>
      </c>
      <c r="CM88" s="55">
        <v>0</v>
      </c>
      <c r="CN88" s="55">
        <v>0</v>
      </c>
      <c r="CO88" s="55">
        <v>0</v>
      </c>
      <c r="CP88" s="55">
        <v>0</v>
      </c>
      <c r="CQ88" s="55">
        <v>0</v>
      </c>
      <c r="CR88" s="55">
        <v>0</v>
      </c>
      <c r="CS88" s="55">
        <v>0</v>
      </c>
      <c r="CT88" s="55">
        <v>0</v>
      </c>
      <c r="CU88" s="55">
        <v>0</v>
      </c>
      <c r="CV88" s="55">
        <v>0</v>
      </c>
      <c r="CW88" s="55">
        <v>0</v>
      </c>
      <c r="CX88" s="55">
        <v>0</v>
      </c>
      <c r="CY88" s="55">
        <v>0</v>
      </c>
      <c r="CZ88" s="55">
        <v>0</v>
      </c>
      <c r="DA88" s="55">
        <v>0</v>
      </c>
      <c r="DB88" s="55">
        <v>0</v>
      </c>
      <c r="DC88" s="55">
        <v>0</v>
      </c>
      <c r="DD88" s="55">
        <v>0</v>
      </c>
      <c r="DE88" s="55">
        <v>0</v>
      </c>
      <c r="DF88" s="55">
        <v>0</v>
      </c>
      <c r="DG88" s="55">
        <v>0</v>
      </c>
      <c r="DH88" s="55">
        <v>0</v>
      </c>
      <c r="DI88" s="55">
        <v>0</v>
      </c>
      <c r="DJ88" s="55">
        <v>0</v>
      </c>
      <c r="DK88" s="55">
        <v>0</v>
      </c>
      <c r="DL88" s="55">
        <v>0</v>
      </c>
      <c r="DM88" s="55">
        <v>0</v>
      </c>
      <c r="DN88" s="55">
        <v>0</v>
      </c>
      <c r="DO88" s="55">
        <v>0</v>
      </c>
      <c r="DP88" s="55">
        <v>0</v>
      </c>
      <c r="DQ88" s="55">
        <v>2</v>
      </c>
      <c r="DR88" s="55">
        <v>0</v>
      </c>
      <c r="DS88" s="55">
        <v>0</v>
      </c>
      <c r="DT88" s="55">
        <v>0</v>
      </c>
      <c r="DU88" s="55">
        <v>0</v>
      </c>
      <c r="DV88" s="55">
        <v>0</v>
      </c>
      <c r="DW88" s="55">
        <v>0</v>
      </c>
      <c r="DX88" s="55">
        <v>0</v>
      </c>
      <c r="DY88" s="55">
        <v>0</v>
      </c>
      <c r="DZ88" s="55">
        <v>0</v>
      </c>
      <c r="EA88" s="55">
        <v>0</v>
      </c>
      <c r="EB88" s="55">
        <v>0</v>
      </c>
      <c r="EC88" s="55">
        <v>0</v>
      </c>
      <c r="ED88" s="55">
        <v>0</v>
      </c>
      <c r="EE88" s="55">
        <v>0</v>
      </c>
      <c r="EF88" s="55">
        <v>0</v>
      </c>
      <c r="EG88" s="55">
        <v>0</v>
      </c>
      <c r="EH88" s="55">
        <v>0</v>
      </c>
      <c r="EI88" s="55">
        <v>0</v>
      </c>
      <c r="EJ88" s="55">
        <v>0</v>
      </c>
      <c r="EK88" s="55">
        <v>0</v>
      </c>
      <c r="EL88" s="55">
        <v>0</v>
      </c>
      <c r="EM88" s="55">
        <v>0</v>
      </c>
      <c r="EN88" s="55">
        <v>0</v>
      </c>
      <c r="EO88" s="55">
        <v>0</v>
      </c>
      <c r="EP88" s="55">
        <v>0</v>
      </c>
      <c r="EQ88" s="55">
        <v>0</v>
      </c>
      <c r="ER88" s="55">
        <v>0</v>
      </c>
      <c r="ES88" s="55">
        <v>0</v>
      </c>
      <c r="ET88" s="55">
        <v>0</v>
      </c>
      <c r="EU88" s="55">
        <v>0</v>
      </c>
      <c r="EV88" s="55">
        <v>0</v>
      </c>
      <c r="EW88" s="55">
        <v>0</v>
      </c>
      <c r="EX88" s="55">
        <v>0</v>
      </c>
      <c r="EY88" s="55">
        <v>1</v>
      </c>
    </row>
    <row r="89" spans="2:155" x14ac:dyDescent="0.5">
      <c r="B89" s="9" t="s">
        <v>601</v>
      </c>
      <c r="C89" s="55">
        <v>0</v>
      </c>
      <c r="D89" s="55">
        <v>0</v>
      </c>
      <c r="E89" s="55">
        <v>0</v>
      </c>
      <c r="F89" s="55">
        <v>0</v>
      </c>
      <c r="G89" s="55">
        <v>0</v>
      </c>
      <c r="H89" s="55">
        <v>0</v>
      </c>
      <c r="I89" s="55">
        <v>0</v>
      </c>
      <c r="J89" s="55">
        <v>0</v>
      </c>
      <c r="K89" s="55">
        <v>0</v>
      </c>
      <c r="L89" s="55">
        <v>0</v>
      </c>
      <c r="M89" s="55">
        <v>0</v>
      </c>
      <c r="N89" s="55">
        <v>0</v>
      </c>
      <c r="O89" s="55">
        <v>0</v>
      </c>
      <c r="P89" s="55">
        <v>1</v>
      </c>
      <c r="Q89" s="55">
        <v>0</v>
      </c>
      <c r="R89" s="55">
        <v>0</v>
      </c>
      <c r="S89" s="55">
        <v>0</v>
      </c>
      <c r="T89" s="55">
        <v>0</v>
      </c>
      <c r="U89" s="55">
        <v>0</v>
      </c>
      <c r="V89" s="55">
        <v>0</v>
      </c>
      <c r="W89" s="55">
        <v>0</v>
      </c>
      <c r="X89" s="55">
        <v>0</v>
      </c>
      <c r="Y89" s="55">
        <v>0</v>
      </c>
      <c r="Z89" s="55">
        <v>0</v>
      </c>
      <c r="AA89" s="55">
        <v>0</v>
      </c>
      <c r="AB89" s="55">
        <v>0</v>
      </c>
      <c r="AC89" s="55">
        <v>0</v>
      </c>
      <c r="AD89" s="55">
        <v>0</v>
      </c>
      <c r="AE89" s="55">
        <v>0</v>
      </c>
      <c r="AF89" s="55">
        <v>0</v>
      </c>
      <c r="AG89" s="55">
        <v>0</v>
      </c>
      <c r="AH89" s="55">
        <v>0</v>
      </c>
      <c r="AI89" s="55">
        <v>0</v>
      </c>
      <c r="AJ89" s="55">
        <v>0</v>
      </c>
      <c r="AK89" s="55">
        <v>0</v>
      </c>
      <c r="AL89" s="55">
        <v>0</v>
      </c>
      <c r="AM89" s="55">
        <v>0</v>
      </c>
      <c r="AN89" s="55">
        <v>0</v>
      </c>
      <c r="AO89" s="55">
        <v>0</v>
      </c>
      <c r="AP89" s="55">
        <v>0</v>
      </c>
      <c r="AQ89" s="55">
        <v>0</v>
      </c>
      <c r="AR89" s="55">
        <v>0</v>
      </c>
      <c r="AS89" s="55">
        <v>0</v>
      </c>
      <c r="AT89" s="55">
        <v>0</v>
      </c>
      <c r="AU89" s="55">
        <v>0</v>
      </c>
      <c r="AV89" s="55">
        <v>0</v>
      </c>
      <c r="AW89" s="55">
        <v>0</v>
      </c>
      <c r="AX89" s="55">
        <v>0</v>
      </c>
      <c r="AY89" s="55">
        <v>0</v>
      </c>
      <c r="AZ89" s="55">
        <v>0</v>
      </c>
      <c r="BA89" s="55">
        <v>0</v>
      </c>
      <c r="BB89" s="55">
        <v>0</v>
      </c>
      <c r="BC89" s="55">
        <v>0</v>
      </c>
      <c r="BD89" s="55">
        <v>0</v>
      </c>
      <c r="BE89" s="55">
        <v>0</v>
      </c>
      <c r="BF89" s="55">
        <v>0</v>
      </c>
      <c r="BG89" s="55">
        <v>0</v>
      </c>
      <c r="BH89" s="55">
        <v>0</v>
      </c>
      <c r="BI89" s="55">
        <v>0</v>
      </c>
      <c r="BJ89" s="55">
        <v>0</v>
      </c>
      <c r="BK89" s="55">
        <v>0</v>
      </c>
      <c r="BL89" s="55">
        <v>0</v>
      </c>
      <c r="BM89" s="55">
        <v>0</v>
      </c>
      <c r="BN89" s="55">
        <v>0</v>
      </c>
      <c r="BO89" s="55">
        <v>0</v>
      </c>
      <c r="BP89" s="55">
        <v>0</v>
      </c>
      <c r="BQ89" s="55">
        <v>0</v>
      </c>
      <c r="BR89" s="55">
        <v>0</v>
      </c>
      <c r="BS89" s="55">
        <v>0</v>
      </c>
      <c r="BT89" s="55">
        <v>0</v>
      </c>
      <c r="BU89" s="55">
        <v>0</v>
      </c>
      <c r="BV89" s="55">
        <v>0</v>
      </c>
      <c r="BW89" s="55">
        <v>0</v>
      </c>
      <c r="BX89" s="55">
        <v>0</v>
      </c>
      <c r="BY89" s="55">
        <v>0</v>
      </c>
      <c r="BZ89" s="55">
        <v>0</v>
      </c>
      <c r="CA89" s="55">
        <v>0</v>
      </c>
      <c r="CB89" s="55">
        <v>0</v>
      </c>
      <c r="CC89" s="55">
        <v>0</v>
      </c>
      <c r="CD89" s="55">
        <v>0</v>
      </c>
      <c r="CE89" s="55">
        <v>0</v>
      </c>
      <c r="CF89" s="55">
        <v>0</v>
      </c>
      <c r="CG89" s="55">
        <v>0</v>
      </c>
      <c r="CH89" s="55">
        <v>0</v>
      </c>
      <c r="CI89" s="55">
        <v>0</v>
      </c>
      <c r="CJ89" s="55">
        <v>0</v>
      </c>
      <c r="CK89" s="55">
        <v>0</v>
      </c>
      <c r="CL89" s="55">
        <v>0</v>
      </c>
      <c r="CM89" s="55">
        <v>0</v>
      </c>
      <c r="CN89" s="55">
        <v>0</v>
      </c>
      <c r="CO89" s="55">
        <v>0</v>
      </c>
      <c r="CP89" s="55">
        <v>0</v>
      </c>
      <c r="CQ89" s="55">
        <v>0</v>
      </c>
      <c r="CR89" s="55">
        <v>0</v>
      </c>
      <c r="CS89" s="55">
        <v>0</v>
      </c>
      <c r="CT89" s="55">
        <v>0</v>
      </c>
      <c r="CU89" s="55">
        <v>0</v>
      </c>
      <c r="CV89" s="55">
        <v>0</v>
      </c>
      <c r="CW89" s="55">
        <v>0</v>
      </c>
      <c r="CX89" s="55">
        <v>0</v>
      </c>
      <c r="CY89" s="55">
        <v>0</v>
      </c>
      <c r="CZ89" s="55">
        <v>0</v>
      </c>
      <c r="DA89" s="55">
        <v>0</v>
      </c>
      <c r="DB89" s="55">
        <v>0</v>
      </c>
      <c r="DC89" s="55">
        <v>0</v>
      </c>
      <c r="DD89" s="55">
        <v>0</v>
      </c>
      <c r="DE89" s="55">
        <v>0</v>
      </c>
      <c r="DF89" s="55">
        <v>0</v>
      </c>
      <c r="DG89" s="55">
        <v>0</v>
      </c>
      <c r="DH89" s="55">
        <v>0</v>
      </c>
      <c r="DI89" s="55">
        <v>0</v>
      </c>
      <c r="DJ89" s="55">
        <v>0</v>
      </c>
      <c r="DK89" s="55">
        <v>0</v>
      </c>
      <c r="DL89" s="55">
        <v>0</v>
      </c>
      <c r="DM89" s="55">
        <v>0</v>
      </c>
      <c r="DN89" s="55">
        <v>0</v>
      </c>
      <c r="DO89" s="55">
        <v>0</v>
      </c>
      <c r="DP89" s="55">
        <v>0</v>
      </c>
      <c r="DQ89" s="55">
        <v>2</v>
      </c>
      <c r="DR89" s="55">
        <v>0</v>
      </c>
      <c r="DS89" s="55">
        <v>0</v>
      </c>
      <c r="DT89" s="55">
        <v>0</v>
      </c>
      <c r="DU89" s="55">
        <v>0</v>
      </c>
      <c r="DV89" s="55">
        <v>0</v>
      </c>
      <c r="DW89" s="55">
        <v>0</v>
      </c>
      <c r="DX89" s="55">
        <v>0</v>
      </c>
      <c r="DY89" s="55">
        <v>0</v>
      </c>
      <c r="DZ89" s="55">
        <v>0</v>
      </c>
      <c r="EA89" s="55">
        <v>0</v>
      </c>
      <c r="EB89" s="55">
        <v>0</v>
      </c>
      <c r="EC89" s="55">
        <v>0</v>
      </c>
      <c r="ED89" s="55">
        <v>0</v>
      </c>
      <c r="EE89" s="55">
        <v>0</v>
      </c>
      <c r="EF89" s="55">
        <v>0</v>
      </c>
      <c r="EG89" s="55">
        <v>0</v>
      </c>
      <c r="EH89" s="55">
        <v>0</v>
      </c>
      <c r="EI89" s="55">
        <v>0</v>
      </c>
      <c r="EJ89" s="55">
        <v>0</v>
      </c>
      <c r="EK89" s="55">
        <v>0</v>
      </c>
      <c r="EL89" s="55">
        <v>0</v>
      </c>
      <c r="EM89" s="55">
        <v>0</v>
      </c>
      <c r="EN89" s="55">
        <v>0</v>
      </c>
      <c r="EO89" s="55">
        <v>0</v>
      </c>
      <c r="EP89" s="55">
        <v>0</v>
      </c>
      <c r="EQ89" s="55">
        <v>0</v>
      </c>
      <c r="ER89" s="55">
        <v>0</v>
      </c>
      <c r="ES89" s="55">
        <v>0</v>
      </c>
      <c r="ET89" s="55">
        <v>0</v>
      </c>
      <c r="EU89" s="55">
        <v>0</v>
      </c>
      <c r="EV89" s="55">
        <v>0</v>
      </c>
      <c r="EW89" s="55">
        <v>0</v>
      </c>
      <c r="EX89" s="55">
        <v>0</v>
      </c>
      <c r="EY89" s="55">
        <v>1</v>
      </c>
    </row>
    <row r="90" spans="2:155" x14ac:dyDescent="0.5">
      <c r="B90" s="9" t="s">
        <v>130</v>
      </c>
      <c r="C90" s="55">
        <v>0</v>
      </c>
      <c r="D90" s="55">
        <v>0</v>
      </c>
      <c r="E90" s="55">
        <v>0</v>
      </c>
      <c r="F90" s="55">
        <v>0</v>
      </c>
      <c r="G90" s="55">
        <v>0</v>
      </c>
      <c r="H90" s="55">
        <v>0</v>
      </c>
      <c r="I90" s="55">
        <v>0</v>
      </c>
      <c r="J90" s="55">
        <v>0</v>
      </c>
      <c r="K90" s="55">
        <v>0</v>
      </c>
      <c r="L90" s="55">
        <v>0</v>
      </c>
      <c r="M90" s="55">
        <v>0</v>
      </c>
      <c r="N90" s="55">
        <v>0</v>
      </c>
      <c r="O90" s="55">
        <v>0</v>
      </c>
      <c r="P90" s="55">
        <v>1</v>
      </c>
      <c r="Q90" s="55">
        <v>0</v>
      </c>
      <c r="R90" s="55">
        <v>0</v>
      </c>
      <c r="S90" s="55">
        <v>0</v>
      </c>
      <c r="T90" s="55">
        <v>0</v>
      </c>
      <c r="U90" s="55">
        <v>0</v>
      </c>
      <c r="V90" s="55">
        <v>0</v>
      </c>
      <c r="W90" s="55">
        <v>0</v>
      </c>
      <c r="X90" s="55">
        <v>0</v>
      </c>
      <c r="Y90" s="55">
        <v>0</v>
      </c>
      <c r="Z90" s="55">
        <v>0</v>
      </c>
      <c r="AA90" s="55">
        <v>0</v>
      </c>
      <c r="AB90" s="55">
        <v>0</v>
      </c>
      <c r="AC90" s="55">
        <v>0</v>
      </c>
      <c r="AD90" s="55">
        <v>0</v>
      </c>
      <c r="AE90" s="55">
        <v>0</v>
      </c>
      <c r="AF90" s="55">
        <v>0</v>
      </c>
      <c r="AG90" s="55">
        <v>0</v>
      </c>
      <c r="AH90" s="55">
        <v>0</v>
      </c>
      <c r="AI90" s="55">
        <v>0</v>
      </c>
      <c r="AJ90" s="55">
        <v>0</v>
      </c>
      <c r="AK90" s="55">
        <v>0</v>
      </c>
      <c r="AL90" s="55">
        <v>0</v>
      </c>
      <c r="AM90" s="55">
        <v>0</v>
      </c>
      <c r="AN90" s="55">
        <v>0</v>
      </c>
      <c r="AO90" s="55">
        <v>0</v>
      </c>
      <c r="AP90" s="55">
        <v>0</v>
      </c>
      <c r="AQ90" s="55">
        <v>0</v>
      </c>
      <c r="AR90" s="55">
        <v>0</v>
      </c>
      <c r="AS90" s="55">
        <v>0</v>
      </c>
      <c r="AT90" s="55">
        <v>0</v>
      </c>
      <c r="AU90" s="55">
        <v>0</v>
      </c>
      <c r="AV90" s="55">
        <v>0</v>
      </c>
      <c r="AW90" s="55">
        <v>0</v>
      </c>
      <c r="AX90" s="55">
        <v>0</v>
      </c>
      <c r="AY90" s="55">
        <v>0</v>
      </c>
      <c r="AZ90" s="55">
        <v>0</v>
      </c>
      <c r="BA90" s="55">
        <v>0</v>
      </c>
      <c r="BB90" s="55">
        <v>0</v>
      </c>
      <c r="BC90" s="55">
        <v>0</v>
      </c>
      <c r="BD90" s="55">
        <v>0</v>
      </c>
      <c r="BE90" s="55">
        <v>0</v>
      </c>
      <c r="BF90" s="55">
        <v>0</v>
      </c>
      <c r="BG90" s="55">
        <v>0</v>
      </c>
      <c r="BH90" s="55">
        <v>0</v>
      </c>
      <c r="BI90" s="55">
        <v>0</v>
      </c>
      <c r="BJ90" s="55">
        <v>0</v>
      </c>
      <c r="BK90" s="55">
        <v>0</v>
      </c>
      <c r="BL90" s="55">
        <v>0</v>
      </c>
      <c r="BM90" s="55">
        <v>0</v>
      </c>
      <c r="BN90" s="55">
        <v>0</v>
      </c>
      <c r="BO90" s="55">
        <v>0</v>
      </c>
      <c r="BP90" s="55">
        <v>0</v>
      </c>
      <c r="BQ90" s="55">
        <v>0</v>
      </c>
      <c r="BR90" s="55">
        <v>0</v>
      </c>
      <c r="BS90" s="55">
        <v>0</v>
      </c>
      <c r="BT90" s="55">
        <v>0</v>
      </c>
      <c r="BU90" s="55">
        <v>0</v>
      </c>
      <c r="BV90" s="55">
        <v>0</v>
      </c>
      <c r="BW90" s="55">
        <v>0</v>
      </c>
      <c r="BX90" s="55">
        <v>0</v>
      </c>
      <c r="BY90" s="55">
        <v>0</v>
      </c>
      <c r="BZ90" s="55">
        <v>0</v>
      </c>
      <c r="CA90" s="55">
        <v>0</v>
      </c>
      <c r="CB90" s="55">
        <v>0</v>
      </c>
      <c r="CC90" s="55">
        <v>0</v>
      </c>
      <c r="CD90" s="55">
        <v>0</v>
      </c>
      <c r="CE90" s="55">
        <v>0</v>
      </c>
      <c r="CF90" s="55">
        <v>0</v>
      </c>
      <c r="CG90" s="55">
        <v>0</v>
      </c>
      <c r="CH90" s="55">
        <v>0</v>
      </c>
      <c r="CI90" s="55">
        <v>0</v>
      </c>
      <c r="CJ90" s="55">
        <v>0</v>
      </c>
      <c r="CK90" s="55">
        <v>0</v>
      </c>
      <c r="CL90" s="55">
        <v>0</v>
      </c>
      <c r="CM90" s="55">
        <v>0</v>
      </c>
      <c r="CN90" s="55">
        <v>0</v>
      </c>
      <c r="CO90" s="55">
        <v>0</v>
      </c>
      <c r="CP90" s="55">
        <v>0</v>
      </c>
      <c r="CQ90" s="55">
        <v>0</v>
      </c>
      <c r="CR90" s="55">
        <v>0</v>
      </c>
      <c r="CS90" s="55">
        <v>0</v>
      </c>
      <c r="CT90" s="55">
        <v>0</v>
      </c>
      <c r="CU90" s="55">
        <v>0</v>
      </c>
      <c r="CV90" s="55">
        <v>0</v>
      </c>
      <c r="CW90" s="55">
        <v>0</v>
      </c>
      <c r="CX90" s="55">
        <v>0</v>
      </c>
      <c r="CY90" s="55">
        <v>0</v>
      </c>
      <c r="CZ90" s="55">
        <v>0</v>
      </c>
      <c r="DA90" s="55">
        <v>0</v>
      </c>
      <c r="DB90" s="55">
        <v>0</v>
      </c>
      <c r="DC90" s="55">
        <v>0</v>
      </c>
      <c r="DD90" s="55">
        <v>0</v>
      </c>
      <c r="DE90" s="55">
        <v>0</v>
      </c>
      <c r="DF90" s="55">
        <v>0</v>
      </c>
      <c r="DG90" s="55">
        <v>0</v>
      </c>
      <c r="DH90" s="55">
        <v>0</v>
      </c>
      <c r="DI90" s="55">
        <v>0</v>
      </c>
      <c r="DJ90" s="55">
        <v>0</v>
      </c>
      <c r="DK90" s="55">
        <v>0</v>
      </c>
      <c r="DL90" s="55">
        <v>0</v>
      </c>
      <c r="DM90" s="55">
        <v>0</v>
      </c>
      <c r="DN90" s="55">
        <v>0</v>
      </c>
      <c r="DO90" s="55">
        <v>0</v>
      </c>
      <c r="DP90" s="55">
        <v>0</v>
      </c>
      <c r="DQ90" s="55">
        <v>2</v>
      </c>
      <c r="DR90" s="55">
        <v>0</v>
      </c>
      <c r="DS90" s="55">
        <v>0</v>
      </c>
      <c r="DT90" s="55">
        <v>0</v>
      </c>
      <c r="DU90" s="55">
        <v>0</v>
      </c>
      <c r="DV90" s="55">
        <v>0</v>
      </c>
      <c r="DW90" s="55">
        <v>0</v>
      </c>
      <c r="DX90" s="55">
        <v>0</v>
      </c>
      <c r="DY90" s="55">
        <v>0</v>
      </c>
      <c r="DZ90" s="55">
        <v>0</v>
      </c>
      <c r="EA90" s="55">
        <v>0</v>
      </c>
      <c r="EB90" s="55">
        <v>0</v>
      </c>
      <c r="EC90" s="55">
        <v>0</v>
      </c>
      <c r="ED90" s="55">
        <v>0</v>
      </c>
      <c r="EE90" s="55">
        <v>0</v>
      </c>
      <c r="EF90" s="55">
        <v>0</v>
      </c>
      <c r="EG90" s="55">
        <v>0</v>
      </c>
      <c r="EH90" s="55">
        <v>0</v>
      </c>
      <c r="EI90" s="55">
        <v>0</v>
      </c>
      <c r="EJ90" s="55">
        <v>0</v>
      </c>
      <c r="EK90" s="55">
        <v>0</v>
      </c>
      <c r="EL90" s="55">
        <v>0</v>
      </c>
      <c r="EM90" s="55">
        <v>0</v>
      </c>
      <c r="EN90" s="55">
        <v>0</v>
      </c>
      <c r="EO90" s="55">
        <v>0</v>
      </c>
      <c r="EP90" s="55">
        <v>0</v>
      </c>
      <c r="EQ90" s="55">
        <v>0</v>
      </c>
      <c r="ER90" s="55">
        <v>0</v>
      </c>
      <c r="ES90" s="55">
        <v>0</v>
      </c>
      <c r="ET90" s="55">
        <v>0</v>
      </c>
      <c r="EU90" s="55">
        <v>0</v>
      </c>
      <c r="EV90" s="55">
        <v>0</v>
      </c>
      <c r="EW90" s="55">
        <v>0</v>
      </c>
      <c r="EX90" s="55">
        <v>0</v>
      </c>
      <c r="EY90" s="55">
        <v>1</v>
      </c>
    </row>
    <row r="91" spans="2:155" x14ac:dyDescent="0.5">
      <c r="B91" s="9" t="s">
        <v>610</v>
      </c>
      <c r="C91" s="55">
        <v>0</v>
      </c>
      <c r="D91" s="55">
        <v>0</v>
      </c>
      <c r="E91" s="55">
        <v>0</v>
      </c>
      <c r="F91" s="55">
        <v>0</v>
      </c>
      <c r="G91" s="55">
        <v>0</v>
      </c>
      <c r="H91" s="55">
        <v>0</v>
      </c>
      <c r="I91" s="55">
        <v>0</v>
      </c>
      <c r="J91" s="55">
        <v>0</v>
      </c>
      <c r="K91" s="55">
        <v>0</v>
      </c>
      <c r="L91" s="55">
        <v>0</v>
      </c>
      <c r="M91" s="55">
        <v>0</v>
      </c>
      <c r="N91" s="55">
        <v>0</v>
      </c>
      <c r="O91" s="55">
        <v>0</v>
      </c>
      <c r="P91" s="55">
        <v>1</v>
      </c>
      <c r="Q91" s="55">
        <v>0</v>
      </c>
      <c r="R91" s="55">
        <v>0</v>
      </c>
      <c r="S91" s="55">
        <v>0</v>
      </c>
      <c r="T91" s="55">
        <v>0</v>
      </c>
      <c r="U91" s="55">
        <v>0</v>
      </c>
      <c r="V91" s="55">
        <v>0</v>
      </c>
      <c r="W91" s="55">
        <v>0</v>
      </c>
      <c r="X91" s="55">
        <v>0</v>
      </c>
      <c r="Y91" s="55">
        <v>0</v>
      </c>
      <c r="Z91" s="55">
        <v>0</v>
      </c>
      <c r="AA91" s="55">
        <v>0</v>
      </c>
      <c r="AB91" s="55">
        <v>0</v>
      </c>
      <c r="AC91" s="55">
        <v>0</v>
      </c>
      <c r="AD91" s="55">
        <v>0</v>
      </c>
      <c r="AE91" s="55">
        <v>0</v>
      </c>
      <c r="AF91" s="55">
        <v>0</v>
      </c>
      <c r="AG91" s="55">
        <v>0</v>
      </c>
      <c r="AH91" s="55">
        <v>0</v>
      </c>
      <c r="AI91" s="55">
        <v>0</v>
      </c>
      <c r="AJ91" s="55">
        <v>0</v>
      </c>
      <c r="AK91" s="55">
        <v>0</v>
      </c>
      <c r="AL91" s="55">
        <v>0</v>
      </c>
      <c r="AM91" s="55">
        <v>0</v>
      </c>
      <c r="AN91" s="55">
        <v>0</v>
      </c>
      <c r="AO91" s="55">
        <v>0</v>
      </c>
      <c r="AP91" s="55">
        <v>0</v>
      </c>
      <c r="AQ91" s="55">
        <v>0</v>
      </c>
      <c r="AR91" s="55">
        <v>0</v>
      </c>
      <c r="AS91" s="55">
        <v>0</v>
      </c>
      <c r="AT91" s="55">
        <v>0</v>
      </c>
      <c r="AU91" s="55">
        <v>0</v>
      </c>
      <c r="AV91" s="55">
        <v>0</v>
      </c>
      <c r="AW91" s="55">
        <v>0</v>
      </c>
      <c r="AX91" s="55">
        <v>0</v>
      </c>
      <c r="AY91" s="55">
        <v>0</v>
      </c>
      <c r="AZ91" s="55">
        <v>0</v>
      </c>
      <c r="BA91" s="55">
        <v>0</v>
      </c>
      <c r="BB91" s="55">
        <v>0</v>
      </c>
      <c r="BC91" s="55">
        <v>0</v>
      </c>
      <c r="BD91" s="55">
        <v>0</v>
      </c>
      <c r="BE91" s="55">
        <v>0</v>
      </c>
      <c r="BF91" s="55">
        <v>0</v>
      </c>
      <c r="BG91" s="55">
        <v>0</v>
      </c>
      <c r="BH91" s="55">
        <v>0</v>
      </c>
      <c r="BI91" s="55">
        <v>0</v>
      </c>
      <c r="BJ91" s="55">
        <v>0</v>
      </c>
      <c r="BK91" s="55">
        <v>0</v>
      </c>
      <c r="BL91" s="55">
        <v>0</v>
      </c>
      <c r="BM91" s="55">
        <v>0</v>
      </c>
      <c r="BN91" s="55">
        <v>0</v>
      </c>
      <c r="BO91" s="55">
        <v>0</v>
      </c>
      <c r="BP91" s="55">
        <v>0</v>
      </c>
      <c r="BQ91" s="55">
        <v>0</v>
      </c>
      <c r="BR91" s="55">
        <v>0</v>
      </c>
      <c r="BS91" s="55">
        <v>0</v>
      </c>
      <c r="BT91" s="55">
        <v>0</v>
      </c>
      <c r="BU91" s="55">
        <v>0</v>
      </c>
      <c r="BV91" s="55">
        <v>0</v>
      </c>
      <c r="BW91" s="55">
        <v>0</v>
      </c>
      <c r="BX91" s="55">
        <v>0</v>
      </c>
      <c r="BY91" s="55">
        <v>0</v>
      </c>
      <c r="BZ91" s="55">
        <v>0</v>
      </c>
      <c r="CA91" s="55">
        <v>0</v>
      </c>
      <c r="CB91" s="55">
        <v>0</v>
      </c>
      <c r="CC91" s="55">
        <v>0</v>
      </c>
      <c r="CD91" s="55">
        <v>0</v>
      </c>
      <c r="CE91" s="55">
        <v>0</v>
      </c>
      <c r="CF91" s="55">
        <v>0</v>
      </c>
      <c r="CG91" s="55">
        <v>0</v>
      </c>
      <c r="CH91" s="55">
        <v>0</v>
      </c>
      <c r="CI91" s="55">
        <v>0</v>
      </c>
      <c r="CJ91" s="55">
        <v>0</v>
      </c>
      <c r="CK91" s="55">
        <v>0</v>
      </c>
      <c r="CL91" s="55">
        <v>0</v>
      </c>
      <c r="CM91" s="55">
        <v>0</v>
      </c>
      <c r="CN91" s="55">
        <v>0</v>
      </c>
      <c r="CO91" s="55">
        <v>0</v>
      </c>
      <c r="CP91" s="55">
        <v>0</v>
      </c>
      <c r="CQ91" s="55">
        <v>0</v>
      </c>
      <c r="CR91" s="55">
        <v>0</v>
      </c>
      <c r="CS91" s="55">
        <v>0</v>
      </c>
      <c r="CT91" s="55">
        <v>0</v>
      </c>
      <c r="CU91" s="55">
        <v>0</v>
      </c>
      <c r="CV91" s="55">
        <v>0</v>
      </c>
      <c r="CW91" s="55">
        <v>0</v>
      </c>
      <c r="CX91" s="55">
        <v>0</v>
      </c>
      <c r="CY91" s="55">
        <v>0</v>
      </c>
      <c r="CZ91" s="55">
        <v>0</v>
      </c>
      <c r="DA91" s="55">
        <v>0</v>
      </c>
      <c r="DB91" s="55">
        <v>0</v>
      </c>
      <c r="DC91" s="55">
        <v>0</v>
      </c>
      <c r="DD91" s="55">
        <v>0</v>
      </c>
      <c r="DE91" s="55">
        <v>0</v>
      </c>
      <c r="DF91" s="55">
        <v>0</v>
      </c>
      <c r="DG91" s="55">
        <v>0</v>
      </c>
      <c r="DH91" s="55">
        <v>0</v>
      </c>
      <c r="DI91" s="55">
        <v>0</v>
      </c>
      <c r="DJ91" s="55">
        <v>0</v>
      </c>
      <c r="DK91" s="55">
        <v>0</v>
      </c>
      <c r="DL91" s="55">
        <v>0</v>
      </c>
      <c r="DM91" s="55">
        <v>0</v>
      </c>
      <c r="DN91" s="55">
        <v>0</v>
      </c>
      <c r="DO91" s="55">
        <v>0</v>
      </c>
      <c r="DP91" s="55">
        <v>0</v>
      </c>
      <c r="DQ91" s="55">
        <v>2</v>
      </c>
      <c r="DR91" s="55">
        <v>0</v>
      </c>
      <c r="DS91" s="55">
        <v>0</v>
      </c>
      <c r="DT91" s="55">
        <v>0</v>
      </c>
      <c r="DU91" s="55">
        <v>0</v>
      </c>
      <c r="DV91" s="55">
        <v>0</v>
      </c>
      <c r="DW91" s="55">
        <v>0</v>
      </c>
      <c r="DX91" s="55">
        <v>0</v>
      </c>
      <c r="DY91" s="55">
        <v>0</v>
      </c>
      <c r="DZ91" s="55">
        <v>0</v>
      </c>
      <c r="EA91" s="55">
        <v>0</v>
      </c>
      <c r="EB91" s="55">
        <v>0</v>
      </c>
      <c r="EC91" s="55">
        <v>0</v>
      </c>
      <c r="ED91" s="55">
        <v>0</v>
      </c>
      <c r="EE91" s="55">
        <v>0</v>
      </c>
      <c r="EF91" s="55">
        <v>0</v>
      </c>
      <c r="EG91" s="55">
        <v>0</v>
      </c>
      <c r="EH91" s="55">
        <v>0</v>
      </c>
      <c r="EI91" s="55">
        <v>0</v>
      </c>
      <c r="EJ91" s="55">
        <v>0</v>
      </c>
      <c r="EK91" s="55">
        <v>0</v>
      </c>
      <c r="EL91" s="55">
        <v>0</v>
      </c>
      <c r="EM91" s="55">
        <v>0</v>
      </c>
      <c r="EN91" s="55">
        <v>0</v>
      </c>
      <c r="EO91" s="55">
        <v>0</v>
      </c>
      <c r="EP91" s="55">
        <v>0</v>
      </c>
      <c r="EQ91" s="55">
        <v>0</v>
      </c>
      <c r="ER91" s="55">
        <v>0</v>
      </c>
      <c r="ES91" s="55">
        <v>0</v>
      </c>
      <c r="ET91" s="55">
        <v>0</v>
      </c>
      <c r="EU91" s="55">
        <v>0</v>
      </c>
      <c r="EV91" s="55">
        <v>0</v>
      </c>
      <c r="EW91" s="55">
        <v>0</v>
      </c>
      <c r="EX91" s="55">
        <v>0</v>
      </c>
      <c r="EY91" s="55">
        <v>1</v>
      </c>
    </row>
    <row r="92" spans="2:155" x14ac:dyDescent="0.5">
      <c r="B92" s="9" t="s">
        <v>613</v>
      </c>
      <c r="C92" s="55">
        <v>0</v>
      </c>
      <c r="D92" s="55">
        <v>0</v>
      </c>
      <c r="E92" s="55">
        <v>0</v>
      </c>
      <c r="F92" s="55">
        <v>0</v>
      </c>
      <c r="G92" s="55">
        <v>0</v>
      </c>
      <c r="H92" s="55">
        <v>0</v>
      </c>
      <c r="I92" s="55">
        <v>0</v>
      </c>
      <c r="J92" s="55">
        <v>0</v>
      </c>
      <c r="K92" s="55">
        <v>0</v>
      </c>
      <c r="L92" s="55">
        <v>0</v>
      </c>
      <c r="M92" s="55">
        <v>0</v>
      </c>
      <c r="N92" s="55">
        <v>0</v>
      </c>
      <c r="O92" s="55">
        <v>0</v>
      </c>
      <c r="P92" s="55">
        <v>1</v>
      </c>
      <c r="Q92" s="55">
        <v>0</v>
      </c>
      <c r="R92" s="55">
        <v>0</v>
      </c>
      <c r="S92" s="55">
        <v>0</v>
      </c>
      <c r="T92" s="55">
        <v>0</v>
      </c>
      <c r="U92" s="55">
        <v>0</v>
      </c>
      <c r="V92" s="55">
        <v>0</v>
      </c>
      <c r="W92" s="55">
        <v>0</v>
      </c>
      <c r="X92" s="55">
        <v>0</v>
      </c>
      <c r="Y92" s="55">
        <v>0</v>
      </c>
      <c r="Z92" s="55">
        <v>0</v>
      </c>
      <c r="AA92" s="55">
        <v>0</v>
      </c>
      <c r="AB92" s="55">
        <v>0</v>
      </c>
      <c r="AC92" s="55">
        <v>0</v>
      </c>
      <c r="AD92" s="55">
        <v>0</v>
      </c>
      <c r="AE92" s="55">
        <v>0</v>
      </c>
      <c r="AF92" s="55">
        <v>0</v>
      </c>
      <c r="AG92" s="55">
        <v>0</v>
      </c>
      <c r="AH92" s="55">
        <v>0</v>
      </c>
      <c r="AI92" s="55">
        <v>0</v>
      </c>
      <c r="AJ92" s="55">
        <v>0</v>
      </c>
      <c r="AK92" s="55">
        <v>0</v>
      </c>
      <c r="AL92" s="55">
        <v>0</v>
      </c>
      <c r="AM92" s="55">
        <v>0</v>
      </c>
      <c r="AN92" s="55">
        <v>0</v>
      </c>
      <c r="AO92" s="55">
        <v>0</v>
      </c>
      <c r="AP92" s="55">
        <v>0</v>
      </c>
      <c r="AQ92" s="55">
        <v>0</v>
      </c>
      <c r="AR92" s="55">
        <v>0</v>
      </c>
      <c r="AS92" s="55">
        <v>0</v>
      </c>
      <c r="AT92" s="55">
        <v>0</v>
      </c>
      <c r="AU92" s="55">
        <v>0</v>
      </c>
      <c r="AV92" s="55">
        <v>0</v>
      </c>
      <c r="AW92" s="55">
        <v>0</v>
      </c>
      <c r="AX92" s="55">
        <v>0</v>
      </c>
      <c r="AY92" s="55">
        <v>0</v>
      </c>
      <c r="AZ92" s="55">
        <v>0</v>
      </c>
      <c r="BA92" s="55">
        <v>0</v>
      </c>
      <c r="BB92" s="55">
        <v>0</v>
      </c>
      <c r="BC92" s="55">
        <v>0</v>
      </c>
      <c r="BD92" s="55">
        <v>0</v>
      </c>
      <c r="BE92" s="55">
        <v>0</v>
      </c>
      <c r="BF92" s="55">
        <v>0</v>
      </c>
      <c r="BG92" s="55">
        <v>0</v>
      </c>
      <c r="BH92" s="55">
        <v>0</v>
      </c>
      <c r="BI92" s="55">
        <v>0</v>
      </c>
      <c r="BJ92" s="55">
        <v>0</v>
      </c>
      <c r="BK92" s="55">
        <v>0</v>
      </c>
      <c r="BL92" s="55">
        <v>0</v>
      </c>
      <c r="BM92" s="55">
        <v>0</v>
      </c>
      <c r="BN92" s="55">
        <v>0</v>
      </c>
      <c r="BO92" s="55">
        <v>0</v>
      </c>
      <c r="BP92" s="55">
        <v>0</v>
      </c>
      <c r="BQ92" s="55">
        <v>0</v>
      </c>
      <c r="BR92" s="55">
        <v>0</v>
      </c>
      <c r="BS92" s="55">
        <v>0</v>
      </c>
      <c r="BT92" s="55">
        <v>0</v>
      </c>
      <c r="BU92" s="55">
        <v>0</v>
      </c>
      <c r="BV92" s="55">
        <v>0</v>
      </c>
      <c r="BW92" s="55">
        <v>0</v>
      </c>
      <c r="BX92" s="55">
        <v>0</v>
      </c>
      <c r="BY92" s="55">
        <v>0</v>
      </c>
      <c r="BZ92" s="55">
        <v>0</v>
      </c>
      <c r="CA92" s="55">
        <v>0</v>
      </c>
      <c r="CB92" s="55">
        <v>0</v>
      </c>
      <c r="CC92" s="55">
        <v>0</v>
      </c>
      <c r="CD92" s="55">
        <v>0</v>
      </c>
      <c r="CE92" s="55">
        <v>0</v>
      </c>
      <c r="CF92" s="55">
        <v>0</v>
      </c>
      <c r="CG92" s="55">
        <v>0</v>
      </c>
      <c r="CH92" s="55">
        <v>0</v>
      </c>
      <c r="CI92" s="55">
        <v>0</v>
      </c>
      <c r="CJ92" s="55">
        <v>0</v>
      </c>
      <c r="CK92" s="55">
        <v>0</v>
      </c>
      <c r="CL92" s="55">
        <v>0</v>
      </c>
      <c r="CM92" s="55">
        <v>0</v>
      </c>
      <c r="CN92" s="55">
        <v>0</v>
      </c>
      <c r="CO92" s="55">
        <v>0</v>
      </c>
      <c r="CP92" s="55">
        <v>0</v>
      </c>
      <c r="CQ92" s="55">
        <v>0</v>
      </c>
      <c r="CR92" s="55">
        <v>0</v>
      </c>
      <c r="CS92" s="55">
        <v>0</v>
      </c>
      <c r="CT92" s="55">
        <v>0</v>
      </c>
      <c r="CU92" s="55">
        <v>0</v>
      </c>
      <c r="CV92" s="55">
        <v>0</v>
      </c>
      <c r="CW92" s="55">
        <v>0</v>
      </c>
      <c r="CX92" s="55">
        <v>0</v>
      </c>
      <c r="CY92" s="55">
        <v>0</v>
      </c>
      <c r="CZ92" s="55">
        <v>0</v>
      </c>
      <c r="DA92" s="55">
        <v>0</v>
      </c>
      <c r="DB92" s="55">
        <v>0</v>
      </c>
      <c r="DC92" s="55">
        <v>0</v>
      </c>
      <c r="DD92" s="55">
        <v>0</v>
      </c>
      <c r="DE92" s="55">
        <v>0</v>
      </c>
      <c r="DF92" s="55">
        <v>0</v>
      </c>
      <c r="DG92" s="55">
        <v>0</v>
      </c>
      <c r="DH92" s="55">
        <v>0</v>
      </c>
      <c r="DI92" s="55">
        <v>0</v>
      </c>
      <c r="DJ92" s="55">
        <v>0</v>
      </c>
      <c r="DK92" s="55">
        <v>0</v>
      </c>
      <c r="DL92" s="55">
        <v>0</v>
      </c>
      <c r="DM92" s="55">
        <v>0</v>
      </c>
      <c r="DN92" s="55">
        <v>0</v>
      </c>
      <c r="DO92" s="55">
        <v>0</v>
      </c>
      <c r="DP92" s="55">
        <v>0</v>
      </c>
      <c r="DQ92" s="55">
        <v>2</v>
      </c>
      <c r="DR92" s="55">
        <v>0</v>
      </c>
      <c r="DS92" s="55">
        <v>0</v>
      </c>
      <c r="DT92" s="55">
        <v>0</v>
      </c>
      <c r="DU92" s="55">
        <v>0</v>
      </c>
      <c r="DV92" s="55">
        <v>0</v>
      </c>
      <c r="DW92" s="55">
        <v>0</v>
      </c>
      <c r="DX92" s="55">
        <v>0</v>
      </c>
      <c r="DY92" s="55">
        <v>0</v>
      </c>
      <c r="DZ92" s="55">
        <v>0</v>
      </c>
      <c r="EA92" s="55">
        <v>0</v>
      </c>
      <c r="EB92" s="55">
        <v>0</v>
      </c>
      <c r="EC92" s="55">
        <v>0</v>
      </c>
      <c r="ED92" s="55">
        <v>0</v>
      </c>
      <c r="EE92" s="55">
        <v>0</v>
      </c>
      <c r="EF92" s="55">
        <v>0</v>
      </c>
      <c r="EG92" s="55">
        <v>0</v>
      </c>
      <c r="EH92" s="55">
        <v>0</v>
      </c>
      <c r="EI92" s="55">
        <v>0</v>
      </c>
      <c r="EJ92" s="55">
        <v>0</v>
      </c>
      <c r="EK92" s="55">
        <v>0</v>
      </c>
      <c r="EL92" s="55">
        <v>0</v>
      </c>
      <c r="EM92" s="55">
        <v>0</v>
      </c>
      <c r="EN92" s="55">
        <v>0</v>
      </c>
      <c r="EO92" s="55">
        <v>0</v>
      </c>
      <c r="EP92" s="55">
        <v>0</v>
      </c>
      <c r="EQ92" s="55">
        <v>0</v>
      </c>
      <c r="ER92" s="55">
        <v>0</v>
      </c>
      <c r="ES92" s="55">
        <v>0</v>
      </c>
      <c r="ET92" s="55">
        <v>0</v>
      </c>
      <c r="EU92" s="55">
        <v>0</v>
      </c>
      <c r="EV92" s="55">
        <v>0</v>
      </c>
      <c r="EW92" s="55">
        <v>0</v>
      </c>
      <c r="EX92" s="55">
        <v>0</v>
      </c>
      <c r="EY92" s="55">
        <v>1</v>
      </c>
    </row>
    <row r="93" spans="2:155" x14ac:dyDescent="0.5">
      <c r="B93" s="9" t="s">
        <v>614</v>
      </c>
      <c r="C93" s="55">
        <v>0</v>
      </c>
      <c r="D93" s="55">
        <v>0</v>
      </c>
      <c r="E93" s="55">
        <v>0</v>
      </c>
      <c r="F93" s="55">
        <v>0</v>
      </c>
      <c r="G93" s="55">
        <v>0</v>
      </c>
      <c r="H93" s="55">
        <v>0</v>
      </c>
      <c r="I93" s="55">
        <v>0</v>
      </c>
      <c r="J93" s="55">
        <v>0</v>
      </c>
      <c r="K93" s="55">
        <v>0</v>
      </c>
      <c r="L93" s="55">
        <v>0</v>
      </c>
      <c r="M93" s="55">
        <v>0</v>
      </c>
      <c r="N93" s="55">
        <v>0</v>
      </c>
      <c r="O93" s="55">
        <v>0</v>
      </c>
      <c r="P93" s="55">
        <v>1</v>
      </c>
      <c r="Q93" s="55">
        <v>0</v>
      </c>
      <c r="R93" s="55">
        <v>0</v>
      </c>
      <c r="S93" s="55">
        <v>0</v>
      </c>
      <c r="T93" s="55">
        <v>0</v>
      </c>
      <c r="U93" s="55">
        <v>0</v>
      </c>
      <c r="V93" s="55">
        <v>0</v>
      </c>
      <c r="W93" s="55">
        <v>0</v>
      </c>
      <c r="X93" s="55">
        <v>0</v>
      </c>
      <c r="Y93" s="55">
        <v>0</v>
      </c>
      <c r="Z93" s="55">
        <v>0</v>
      </c>
      <c r="AA93" s="55">
        <v>0</v>
      </c>
      <c r="AB93" s="55">
        <v>0</v>
      </c>
      <c r="AC93" s="55">
        <v>0</v>
      </c>
      <c r="AD93" s="55">
        <v>0</v>
      </c>
      <c r="AE93" s="55">
        <v>0</v>
      </c>
      <c r="AF93" s="55">
        <v>0</v>
      </c>
      <c r="AG93" s="55">
        <v>0</v>
      </c>
      <c r="AH93" s="55">
        <v>0</v>
      </c>
      <c r="AI93" s="55">
        <v>0</v>
      </c>
      <c r="AJ93" s="55">
        <v>0</v>
      </c>
      <c r="AK93" s="55">
        <v>0</v>
      </c>
      <c r="AL93" s="55">
        <v>0</v>
      </c>
      <c r="AM93" s="55">
        <v>0</v>
      </c>
      <c r="AN93" s="55">
        <v>0</v>
      </c>
      <c r="AO93" s="55">
        <v>0</v>
      </c>
      <c r="AP93" s="55">
        <v>0</v>
      </c>
      <c r="AQ93" s="55">
        <v>0</v>
      </c>
      <c r="AR93" s="55">
        <v>0</v>
      </c>
      <c r="AS93" s="55">
        <v>0</v>
      </c>
      <c r="AT93" s="55">
        <v>0</v>
      </c>
      <c r="AU93" s="55">
        <v>0</v>
      </c>
      <c r="AV93" s="55">
        <v>0</v>
      </c>
      <c r="AW93" s="55">
        <v>0</v>
      </c>
      <c r="AX93" s="55">
        <v>0</v>
      </c>
      <c r="AY93" s="55">
        <v>0</v>
      </c>
      <c r="AZ93" s="55">
        <v>0</v>
      </c>
      <c r="BA93" s="55">
        <v>0</v>
      </c>
      <c r="BB93" s="55">
        <v>0</v>
      </c>
      <c r="BC93" s="55">
        <v>0</v>
      </c>
      <c r="BD93" s="55">
        <v>0</v>
      </c>
      <c r="BE93" s="55">
        <v>0</v>
      </c>
      <c r="BF93" s="55">
        <v>0</v>
      </c>
      <c r="BG93" s="55">
        <v>0</v>
      </c>
      <c r="BH93" s="55">
        <v>0</v>
      </c>
      <c r="BI93" s="55">
        <v>0</v>
      </c>
      <c r="BJ93" s="55">
        <v>0</v>
      </c>
      <c r="BK93" s="55">
        <v>0</v>
      </c>
      <c r="BL93" s="55">
        <v>0</v>
      </c>
      <c r="BM93" s="55">
        <v>0</v>
      </c>
      <c r="BN93" s="55">
        <v>0</v>
      </c>
      <c r="BO93" s="55">
        <v>0</v>
      </c>
      <c r="BP93" s="55">
        <v>0</v>
      </c>
      <c r="BQ93" s="55">
        <v>0</v>
      </c>
      <c r="BR93" s="55">
        <v>0</v>
      </c>
      <c r="BS93" s="55">
        <v>0</v>
      </c>
      <c r="BT93" s="55">
        <v>0</v>
      </c>
      <c r="BU93" s="55">
        <v>0</v>
      </c>
      <c r="BV93" s="55">
        <v>0</v>
      </c>
      <c r="BW93" s="55">
        <v>0</v>
      </c>
      <c r="BX93" s="55">
        <v>0</v>
      </c>
      <c r="BY93" s="55">
        <v>0</v>
      </c>
      <c r="BZ93" s="55">
        <v>0</v>
      </c>
      <c r="CA93" s="55">
        <v>0</v>
      </c>
      <c r="CB93" s="55">
        <v>0</v>
      </c>
      <c r="CC93" s="55">
        <v>0</v>
      </c>
      <c r="CD93" s="55">
        <v>0</v>
      </c>
      <c r="CE93" s="55">
        <v>0</v>
      </c>
      <c r="CF93" s="55">
        <v>0</v>
      </c>
      <c r="CG93" s="55">
        <v>0</v>
      </c>
      <c r="CH93" s="55">
        <v>0</v>
      </c>
      <c r="CI93" s="55">
        <v>0</v>
      </c>
      <c r="CJ93" s="55">
        <v>0</v>
      </c>
      <c r="CK93" s="55">
        <v>0</v>
      </c>
      <c r="CL93" s="55">
        <v>0</v>
      </c>
      <c r="CM93" s="55">
        <v>0</v>
      </c>
      <c r="CN93" s="55">
        <v>0</v>
      </c>
      <c r="CO93" s="55">
        <v>0</v>
      </c>
      <c r="CP93" s="55">
        <v>0</v>
      </c>
      <c r="CQ93" s="55">
        <v>0</v>
      </c>
      <c r="CR93" s="55">
        <v>0</v>
      </c>
      <c r="CS93" s="55">
        <v>0</v>
      </c>
      <c r="CT93" s="55">
        <v>0</v>
      </c>
      <c r="CU93" s="55">
        <v>0</v>
      </c>
      <c r="CV93" s="55">
        <v>0</v>
      </c>
      <c r="CW93" s="55">
        <v>0</v>
      </c>
      <c r="CX93" s="55">
        <v>0</v>
      </c>
      <c r="CY93" s="55">
        <v>0</v>
      </c>
      <c r="CZ93" s="55">
        <v>0</v>
      </c>
      <c r="DA93" s="55">
        <v>0</v>
      </c>
      <c r="DB93" s="55">
        <v>0</v>
      </c>
      <c r="DC93" s="55">
        <v>0</v>
      </c>
      <c r="DD93" s="55">
        <v>0</v>
      </c>
      <c r="DE93" s="55">
        <v>0</v>
      </c>
      <c r="DF93" s="55">
        <v>0</v>
      </c>
      <c r="DG93" s="55">
        <v>0</v>
      </c>
      <c r="DH93" s="55">
        <v>0</v>
      </c>
      <c r="DI93" s="55">
        <v>0</v>
      </c>
      <c r="DJ93" s="55">
        <v>0</v>
      </c>
      <c r="DK93" s="55">
        <v>0</v>
      </c>
      <c r="DL93" s="55">
        <v>0</v>
      </c>
      <c r="DM93" s="55">
        <v>0</v>
      </c>
      <c r="DN93" s="55">
        <v>0</v>
      </c>
      <c r="DO93" s="55">
        <v>0</v>
      </c>
      <c r="DP93" s="55">
        <v>0</v>
      </c>
      <c r="DQ93" s="55">
        <v>2</v>
      </c>
      <c r="DR93" s="55">
        <v>0</v>
      </c>
      <c r="DS93" s="55">
        <v>0</v>
      </c>
      <c r="DT93" s="55">
        <v>0</v>
      </c>
      <c r="DU93" s="55">
        <v>0</v>
      </c>
      <c r="DV93" s="55">
        <v>0</v>
      </c>
      <c r="DW93" s="55">
        <v>0</v>
      </c>
      <c r="DX93" s="55">
        <v>0</v>
      </c>
      <c r="DY93" s="55">
        <v>0</v>
      </c>
      <c r="DZ93" s="55">
        <v>0</v>
      </c>
      <c r="EA93" s="55">
        <v>0</v>
      </c>
      <c r="EB93" s="55">
        <v>0</v>
      </c>
      <c r="EC93" s="55">
        <v>0</v>
      </c>
      <c r="ED93" s="55">
        <v>0</v>
      </c>
      <c r="EE93" s="55">
        <v>0</v>
      </c>
      <c r="EF93" s="55">
        <v>0</v>
      </c>
      <c r="EG93" s="55">
        <v>0</v>
      </c>
      <c r="EH93" s="55">
        <v>0</v>
      </c>
      <c r="EI93" s="55">
        <v>0</v>
      </c>
      <c r="EJ93" s="55">
        <v>0</v>
      </c>
      <c r="EK93" s="55">
        <v>0</v>
      </c>
      <c r="EL93" s="55">
        <v>0</v>
      </c>
      <c r="EM93" s="55">
        <v>0</v>
      </c>
      <c r="EN93" s="55">
        <v>0</v>
      </c>
      <c r="EO93" s="55">
        <v>0</v>
      </c>
      <c r="EP93" s="55">
        <v>0</v>
      </c>
      <c r="EQ93" s="55">
        <v>0</v>
      </c>
      <c r="ER93" s="55">
        <v>0</v>
      </c>
      <c r="ES93" s="55">
        <v>0</v>
      </c>
      <c r="ET93" s="55">
        <v>0</v>
      </c>
      <c r="EU93" s="55">
        <v>0</v>
      </c>
      <c r="EV93" s="55">
        <v>0</v>
      </c>
      <c r="EW93" s="55">
        <v>0</v>
      </c>
      <c r="EX93" s="55">
        <v>0</v>
      </c>
      <c r="EY93" s="55">
        <v>1</v>
      </c>
    </row>
    <row r="94" spans="2:155" x14ac:dyDescent="0.5">
      <c r="B94" s="9" t="s">
        <v>619</v>
      </c>
      <c r="C94" s="55">
        <v>0</v>
      </c>
      <c r="D94" s="55">
        <v>0</v>
      </c>
      <c r="E94" s="55">
        <v>0</v>
      </c>
      <c r="F94" s="55">
        <v>0</v>
      </c>
      <c r="G94" s="55">
        <v>0</v>
      </c>
      <c r="H94" s="55">
        <v>0</v>
      </c>
      <c r="I94" s="55">
        <v>0</v>
      </c>
      <c r="J94" s="55">
        <v>0</v>
      </c>
      <c r="K94" s="55">
        <v>0</v>
      </c>
      <c r="L94" s="55">
        <v>0</v>
      </c>
      <c r="M94" s="55">
        <v>0</v>
      </c>
      <c r="N94" s="55">
        <v>0</v>
      </c>
      <c r="O94" s="55">
        <v>0</v>
      </c>
      <c r="P94" s="55">
        <v>1</v>
      </c>
      <c r="Q94" s="55">
        <v>0</v>
      </c>
      <c r="R94" s="55">
        <v>0</v>
      </c>
      <c r="S94" s="55">
        <v>0</v>
      </c>
      <c r="T94" s="55">
        <v>0</v>
      </c>
      <c r="U94" s="55">
        <v>0</v>
      </c>
      <c r="V94" s="55">
        <v>0</v>
      </c>
      <c r="W94" s="55">
        <v>0</v>
      </c>
      <c r="X94" s="55">
        <v>0</v>
      </c>
      <c r="Y94" s="55">
        <v>0</v>
      </c>
      <c r="Z94" s="55">
        <v>0</v>
      </c>
      <c r="AA94" s="55">
        <v>0</v>
      </c>
      <c r="AB94" s="55">
        <v>0</v>
      </c>
      <c r="AC94" s="55">
        <v>0</v>
      </c>
      <c r="AD94" s="55">
        <v>0</v>
      </c>
      <c r="AE94" s="55">
        <v>0</v>
      </c>
      <c r="AF94" s="55">
        <v>0</v>
      </c>
      <c r="AG94" s="55">
        <v>0</v>
      </c>
      <c r="AH94" s="55">
        <v>0</v>
      </c>
      <c r="AI94" s="55">
        <v>0</v>
      </c>
      <c r="AJ94" s="55">
        <v>0</v>
      </c>
      <c r="AK94" s="55">
        <v>0</v>
      </c>
      <c r="AL94" s="55">
        <v>0</v>
      </c>
      <c r="AM94" s="55">
        <v>0</v>
      </c>
      <c r="AN94" s="55">
        <v>0</v>
      </c>
      <c r="AO94" s="55">
        <v>0</v>
      </c>
      <c r="AP94" s="55">
        <v>0</v>
      </c>
      <c r="AQ94" s="55">
        <v>0</v>
      </c>
      <c r="AR94" s="55">
        <v>0</v>
      </c>
      <c r="AS94" s="55">
        <v>0</v>
      </c>
      <c r="AT94" s="55">
        <v>0</v>
      </c>
      <c r="AU94" s="55">
        <v>0</v>
      </c>
      <c r="AV94" s="55">
        <v>0</v>
      </c>
      <c r="AW94" s="55">
        <v>0</v>
      </c>
      <c r="AX94" s="55">
        <v>0</v>
      </c>
      <c r="AY94" s="55">
        <v>0</v>
      </c>
      <c r="AZ94" s="55">
        <v>0</v>
      </c>
      <c r="BA94" s="55">
        <v>0</v>
      </c>
      <c r="BB94" s="55">
        <v>0</v>
      </c>
      <c r="BC94" s="55">
        <v>0</v>
      </c>
      <c r="BD94" s="55">
        <v>0</v>
      </c>
      <c r="BE94" s="55">
        <v>0</v>
      </c>
      <c r="BF94" s="55">
        <v>0</v>
      </c>
      <c r="BG94" s="55">
        <v>0</v>
      </c>
      <c r="BH94" s="55">
        <v>0</v>
      </c>
      <c r="BI94" s="55">
        <v>0</v>
      </c>
      <c r="BJ94" s="55">
        <v>0</v>
      </c>
      <c r="BK94" s="55">
        <v>0</v>
      </c>
      <c r="BL94" s="55">
        <v>0</v>
      </c>
      <c r="BM94" s="55">
        <v>0</v>
      </c>
      <c r="BN94" s="55">
        <v>0</v>
      </c>
      <c r="BO94" s="55">
        <v>0</v>
      </c>
      <c r="BP94" s="55">
        <v>0</v>
      </c>
      <c r="BQ94" s="55">
        <v>0</v>
      </c>
      <c r="BR94" s="55">
        <v>0</v>
      </c>
      <c r="BS94" s="55">
        <v>0</v>
      </c>
      <c r="BT94" s="55">
        <v>0</v>
      </c>
      <c r="BU94" s="55">
        <v>0</v>
      </c>
      <c r="BV94" s="55">
        <v>0</v>
      </c>
      <c r="BW94" s="55">
        <v>0</v>
      </c>
      <c r="BX94" s="55">
        <v>0</v>
      </c>
      <c r="BY94" s="55">
        <v>0</v>
      </c>
      <c r="BZ94" s="55">
        <v>0</v>
      </c>
      <c r="CA94" s="55">
        <v>0</v>
      </c>
      <c r="CB94" s="55">
        <v>0</v>
      </c>
      <c r="CC94" s="55">
        <v>0</v>
      </c>
      <c r="CD94" s="55">
        <v>0</v>
      </c>
      <c r="CE94" s="55">
        <v>0</v>
      </c>
      <c r="CF94" s="55">
        <v>0</v>
      </c>
      <c r="CG94" s="55">
        <v>0</v>
      </c>
      <c r="CH94" s="55">
        <v>0</v>
      </c>
      <c r="CI94" s="55">
        <v>0</v>
      </c>
      <c r="CJ94" s="55">
        <v>0</v>
      </c>
      <c r="CK94" s="55">
        <v>0</v>
      </c>
      <c r="CL94" s="55">
        <v>0</v>
      </c>
      <c r="CM94" s="55">
        <v>0</v>
      </c>
      <c r="CN94" s="55">
        <v>0</v>
      </c>
      <c r="CO94" s="55">
        <v>0</v>
      </c>
      <c r="CP94" s="55">
        <v>0</v>
      </c>
      <c r="CQ94" s="55">
        <v>0</v>
      </c>
      <c r="CR94" s="55">
        <v>0</v>
      </c>
      <c r="CS94" s="55">
        <v>0</v>
      </c>
      <c r="CT94" s="55">
        <v>0</v>
      </c>
      <c r="CU94" s="55">
        <v>0</v>
      </c>
      <c r="CV94" s="55">
        <v>0</v>
      </c>
      <c r="CW94" s="55">
        <v>0</v>
      </c>
      <c r="CX94" s="55">
        <v>0</v>
      </c>
      <c r="CY94" s="55">
        <v>0</v>
      </c>
      <c r="CZ94" s="55">
        <v>0</v>
      </c>
      <c r="DA94" s="55">
        <v>0</v>
      </c>
      <c r="DB94" s="55">
        <v>0</v>
      </c>
      <c r="DC94" s="55">
        <v>0</v>
      </c>
      <c r="DD94" s="55">
        <v>0</v>
      </c>
      <c r="DE94" s="55">
        <v>0</v>
      </c>
      <c r="DF94" s="55">
        <v>0</v>
      </c>
      <c r="DG94" s="55">
        <v>0</v>
      </c>
      <c r="DH94" s="55">
        <v>0</v>
      </c>
      <c r="DI94" s="55">
        <v>0</v>
      </c>
      <c r="DJ94" s="55">
        <v>0</v>
      </c>
      <c r="DK94" s="55">
        <v>0</v>
      </c>
      <c r="DL94" s="55">
        <v>0</v>
      </c>
      <c r="DM94" s="55">
        <v>0</v>
      </c>
      <c r="DN94" s="55">
        <v>0</v>
      </c>
      <c r="DO94" s="55">
        <v>0</v>
      </c>
      <c r="DP94" s="55">
        <v>0</v>
      </c>
      <c r="DQ94" s="55">
        <v>2</v>
      </c>
      <c r="DR94" s="55">
        <v>0</v>
      </c>
      <c r="DS94" s="55">
        <v>0</v>
      </c>
      <c r="DT94" s="55">
        <v>0</v>
      </c>
      <c r="DU94" s="55">
        <v>0</v>
      </c>
      <c r="DV94" s="55">
        <v>0</v>
      </c>
      <c r="DW94" s="55">
        <v>0</v>
      </c>
      <c r="DX94" s="55">
        <v>0</v>
      </c>
      <c r="DY94" s="55">
        <v>0</v>
      </c>
      <c r="DZ94" s="55">
        <v>0</v>
      </c>
      <c r="EA94" s="55">
        <v>0</v>
      </c>
      <c r="EB94" s="55">
        <v>0</v>
      </c>
      <c r="EC94" s="55">
        <v>0</v>
      </c>
      <c r="ED94" s="55">
        <v>0</v>
      </c>
      <c r="EE94" s="55">
        <v>0</v>
      </c>
      <c r="EF94" s="55">
        <v>0</v>
      </c>
      <c r="EG94" s="55">
        <v>0</v>
      </c>
      <c r="EH94" s="55">
        <v>0</v>
      </c>
      <c r="EI94" s="55">
        <v>0</v>
      </c>
      <c r="EJ94" s="55">
        <v>0</v>
      </c>
      <c r="EK94" s="55">
        <v>0</v>
      </c>
      <c r="EL94" s="55">
        <v>0</v>
      </c>
      <c r="EM94" s="55">
        <v>0</v>
      </c>
      <c r="EN94" s="55">
        <v>0</v>
      </c>
      <c r="EO94" s="55">
        <v>0</v>
      </c>
      <c r="EP94" s="55">
        <v>0</v>
      </c>
      <c r="EQ94" s="55">
        <v>0</v>
      </c>
      <c r="ER94" s="55">
        <v>0</v>
      </c>
      <c r="ES94" s="55">
        <v>0</v>
      </c>
      <c r="ET94" s="55">
        <v>0</v>
      </c>
      <c r="EU94" s="55">
        <v>0</v>
      </c>
      <c r="EV94" s="55">
        <v>0</v>
      </c>
      <c r="EW94" s="55">
        <v>0</v>
      </c>
      <c r="EX94" s="55">
        <v>0</v>
      </c>
      <c r="EY94" s="55">
        <v>1</v>
      </c>
    </row>
    <row r="95" spans="2:155" x14ac:dyDescent="0.5">
      <c r="B95" s="9" t="s">
        <v>124</v>
      </c>
      <c r="C95" s="55">
        <v>0</v>
      </c>
      <c r="D95" s="55">
        <v>0</v>
      </c>
      <c r="E95" s="55">
        <v>0</v>
      </c>
      <c r="F95" s="55">
        <v>0</v>
      </c>
      <c r="G95" s="55">
        <v>0</v>
      </c>
      <c r="H95" s="55">
        <v>0</v>
      </c>
      <c r="I95" s="55">
        <v>0</v>
      </c>
      <c r="J95" s="55">
        <v>0</v>
      </c>
      <c r="K95" s="55">
        <v>0</v>
      </c>
      <c r="L95" s="55">
        <v>0</v>
      </c>
      <c r="M95" s="55">
        <v>0</v>
      </c>
      <c r="N95" s="55">
        <v>0</v>
      </c>
      <c r="O95" s="55">
        <v>0</v>
      </c>
      <c r="P95" s="55">
        <v>1</v>
      </c>
      <c r="Q95" s="55">
        <v>0</v>
      </c>
      <c r="R95" s="55">
        <v>0</v>
      </c>
      <c r="S95" s="55">
        <v>0</v>
      </c>
      <c r="T95" s="55">
        <v>0</v>
      </c>
      <c r="U95" s="55">
        <v>0</v>
      </c>
      <c r="V95" s="55">
        <v>0</v>
      </c>
      <c r="W95" s="55">
        <v>0</v>
      </c>
      <c r="X95" s="55">
        <v>0</v>
      </c>
      <c r="Y95" s="55">
        <v>0</v>
      </c>
      <c r="Z95" s="55">
        <v>0</v>
      </c>
      <c r="AA95" s="55">
        <v>0</v>
      </c>
      <c r="AB95" s="55">
        <v>0</v>
      </c>
      <c r="AC95" s="55">
        <v>0</v>
      </c>
      <c r="AD95" s="55">
        <v>0</v>
      </c>
      <c r="AE95" s="55">
        <v>0</v>
      </c>
      <c r="AF95" s="55">
        <v>0</v>
      </c>
      <c r="AG95" s="55">
        <v>0</v>
      </c>
      <c r="AH95" s="55">
        <v>0</v>
      </c>
      <c r="AI95" s="55">
        <v>0</v>
      </c>
      <c r="AJ95" s="55">
        <v>0</v>
      </c>
      <c r="AK95" s="55">
        <v>0</v>
      </c>
      <c r="AL95" s="55">
        <v>0</v>
      </c>
      <c r="AM95" s="55">
        <v>0</v>
      </c>
      <c r="AN95" s="55">
        <v>0</v>
      </c>
      <c r="AO95" s="55">
        <v>0</v>
      </c>
      <c r="AP95" s="55">
        <v>0</v>
      </c>
      <c r="AQ95" s="55">
        <v>0</v>
      </c>
      <c r="AR95" s="55">
        <v>0</v>
      </c>
      <c r="AS95" s="55">
        <v>0</v>
      </c>
      <c r="AT95" s="55">
        <v>0</v>
      </c>
      <c r="AU95" s="55">
        <v>0</v>
      </c>
      <c r="AV95" s="55">
        <v>0</v>
      </c>
      <c r="AW95" s="55">
        <v>0</v>
      </c>
      <c r="AX95" s="55">
        <v>0</v>
      </c>
      <c r="AY95" s="55">
        <v>0</v>
      </c>
      <c r="AZ95" s="55">
        <v>0</v>
      </c>
      <c r="BA95" s="55">
        <v>0</v>
      </c>
      <c r="BB95" s="55">
        <v>0</v>
      </c>
      <c r="BC95" s="55">
        <v>0</v>
      </c>
      <c r="BD95" s="55">
        <v>0</v>
      </c>
      <c r="BE95" s="55">
        <v>0</v>
      </c>
      <c r="BF95" s="55">
        <v>0</v>
      </c>
      <c r="BG95" s="55">
        <v>0</v>
      </c>
      <c r="BH95" s="55">
        <v>0</v>
      </c>
      <c r="BI95" s="55">
        <v>0</v>
      </c>
      <c r="BJ95" s="55">
        <v>0</v>
      </c>
      <c r="BK95" s="55">
        <v>0</v>
      </c>
      <c r="BL95" s="55">
        <v>0</v>
      </c>
      <c r="BM95" s="55">
        <v>0</v>
      </c>
      <c r="BN95" s="55">
        <v>0</v>
      </c>
      <c r="BO95" s="55">
        <v>0</v>
      </c>
      <c r="BP95" s="55">
        <v>0</v>
      </c>
      <c r="BQ95" s="55">
        <v>0</v>
      </c>
      <c r="BR95" s="55">
        <v>0</v>
      </c>
      <c r="BS95" s="55">
        <v>0</v>
      </c>
      <c r="BT95" s="55">
        <v>0</v>
      </c>
      <c r="BU95" s="55">
        <v>0</v>
      </c>
      <c r="BV95" s="55">
        <v>0</v>
      </c>
      <c r="BW95" s="55">
        <v>0</v>
      </c>
      <c r="BX95" s="55">
        <v>0</v>
      </c>
      <c r="BY95" s="55">
        <v>0</v>
      </c>
      <c r="BZ95" s="55">
        <v>0</v>
      </c>
      <c r="CA95" s="55">
        <v>0</v>
      </c>
      <c r="CB95" s="55">
        <v>0</v>
      </c>
      <c r="CC95" s="55">
        <v>0</v>
      </c>
      <c r="CD95" s="55">
        <v>0</v>
      </c>
      <c r="CE95" s="55">
        <v>0</v>
      </c>
      <c r="CF95" s="55">
        <v>0</v>
      </c>
      <c r="CG95" s="55">
        <v>0</v>
      </c>
      <c r="CH95" s="55">
        <v>0</v>
      </c>
      <c r="CI95" s="55">
        <v>0</v>
      </c>
      <c r="CJ95" s="55">
        <v>0</v>
      </c>
      <c r="CK95" s="55">
        <v>0</v>
      </c>
      <c r="CL95" s="55">
        <v>0</v>
      </c>
      <c r="CM95" s="55">
        <v>0</v>
      </c>
      <c r="CN95" s="55">
        <v>0</v>
      </c>
      <c r="CO95" s="55">
        <v>0</v>
      </c>
      <c r="CP95" s="55">
        <v>0</v>
      </c>
      <c r="CQ95" s="55">
        <v>0</v>
      </c>
      <c r="CR95" s="55">
        <v>0</v>
      </c>
      <c r="CS95" s="55">
        <v>0</v>
      </c>
      <c r="CT95" s="55">
        <v>0</v>
      </c>
      <c r="CU95" s="55">
        <v>0</v>
      </c>
      <c r="CV95" s="55">
        <v>0</v>
      </c>
      <c r="CW95" s="55">
        <v>0</v>
      </c>
      <c r="CX95" s="55">
        <v>0</v>
      </c>
      <c r="CY95" s="55">
        <v>0</v>
      </c>
      <c r="CZ95" s="55">
        <v>0</v>
      </c>
      <c r="DA95" s="55">
        <v>0</v>
      </c>
      <c r="DB95" s="55">
        <v>0</v>
      </c>
      <c r="DC95" s="55">
        <v>0</v>
      </c>
      <c r="DD95" s="55">
        <v>0</v>
      </c>
      <c r="DE95" s="55">
        <v>0</v>
      </c>
      <c r="DF95" s="55">
        <v>0</v>
      </c>
      <c r="DG95" s="55">
        <v>0</v>
      </c>
      <c r="DH95" s="55">
        <v>0</v>
      </c>
      <c r="DI95" s="55">
        <v>0</v>
      </c>
      <c r="DJ95" s="55">
        <v>0</v>
      </c>
      <c r="DK95" s="55">
        <v>0</v>
      </c>
      <c r="DL95" s="55">
        <v>0</v>
      </c>
      <c r="DM95" s="55">
        <v>0</v>
      </c>
      <c r="DN95" s="55">
        <v>0</v>
      </c>
      <c r="DO95" s="55">
        <v>0</v>
      </c>
      <c r="DP95" s="55">
        <v>0</v>
      </c>
      <c r="DQ95" s="55">
        <v>2</v>
      </c>
      <c r="DR95" s="55">
        <v>0</v>
      </c>
      <c r="DS95" s="55">
        <v>0</v>
      </c>
      <c r="DT95" s="55">
        <v>0</v>
      </c>
      <c r="DU95" s="55">
        <v>0</v>
      </c>
      <c r="DV95" s="55">
        <v>0</v>
      </c>
      <c r="DW95" s="55">
        <v>0</v>
      </c>
      <c r="DX95" s="55">
        <v>0</v>
      </c>
      <c r="DY95" s="55">
        <v>0</v>
      </c>
      <c r="DZ95" s="55">
        <v>0</v>
      </c>
      <c r="EA95" s="55">
        <v>0</v>
      </c>
      <c r="EB95" s="55">
        <v>0</v>
      </c>
      <c r="EC95" s="55">
        <v>0</v>
      </c>
      <c r="ED95" s="55">
        <v>0</v>
      </c>
      <c r="EE95" s="55">
        <v>0</v>
      </c>
      <c r="EF95" s="55">
        <v>0</v>
      </c>
      <c r="EG95" s="55">
        <v>0</v>
      </c>
      <c r="EH95" s="55">
        <v>0</v>
      </c>
      <c r="EI95" s="55">
        <v>0</v>
      </c>
      <c r="EJ95" s="55">
        <v>0</v>
      </c>
      <c r="EK95" s="55">
        <v>0</v>
      </c>
      <c r="EL95" s="55">
        <v>0</v>
      </c>
      <c r="EM95" s="55">
        <v>0</v>
      </c>
      <c r="EN95" s="55">
        <v>0</v>
      </c>
      <c r="EO95" s="55">
        <v>0</v>
      </c>
      <c r="EP95" s="55">
        <v>0</v>
      </c>
      <c r="EQ95" s="55">
        <v>0</v>
      </c>
      <c r="ER95" s="55">
        <v>0</v>
      </c>
      <c r="ES95" s="55">
        <v>0</v>
      </c>
      <c r="ET95" s="55">
        <v>0</v>
      </c>
      <c r="EU95" s="55">
        <v>0</v>
      </c>
      <c r="EV95" s="55">
        <v>0</v>
      </c>
      <c r="EW95" s="55">
        <v>0</v>
      </c>
      <c r="EX95" s="55">
        <v>0</v>
      </c>
      <c r="EY95" s="55">
        <v>1</v>
      </c>
    </row>
    <row r="96" spans="2:155" x14ac:dyDescent="0.5">
      <c r="B96" s="9" t="s">
        <v>624</v>
      </c>
      <c r="C96" s="55">
        <v>0</v>
      </c>
      <c r="D96" s="55">
        <v>0</v>
      </c>
      <c r="E96" s="55">
        <v>0</v>
      </c>
      <c r="F96" s="55">
        <v>0</v>
      </c>
      <c r="G96" s="55">
        <v>0</v>
      </c>
      <c r="H96" s="55">
        <v>0</v>
      </c>
      <c r="I96" s="55">
        <v>0</v>
      </c>
      <c r="J96" s="55">
        <v>0</v>
      </c>
      <c r="K96" s="55">
        <v>0</v>
      </c>
      <c r="L96" s="55">
        <v>0</v>
      </c>
      <c r="M96" s="55">
        <v>0</v>
      </c>
      <c r="N96" s="55">
        <v>0</v>
      </c>
      <c r="O96" s="55">
        <v>0</v>
      </c>
      <c r="P96" s="55">
        <v>1</v>
      </c>
      <c r="Q96" s="55">
        <v>0</v>
      </c>
      <c r="R96" s="55">
        <v>0</v>
      </c>
      <c r="S96" s="55">
        <v>0</v>
      </c>
      <c r="T96" s="55">
        <v>0</v>
      </c>
      <c r="U96" s="55">
        <v>0</v>
      </c>
      <c r="V96" s="55">
        <v>0</v>
      </c>
      <c r="W96" s="55">
        <v>0</v>
      </c>
      <c r="X96" s="55">
        <v>0</v>
      </c>
      <c r="Y96" s="55">
        <v>0</v>
      </c>
      <c r="Z96" s="55">
        <v>0</v>
      </c>
      <c r="AA96" s="55">
        <v>0</v>
      </c>
      <c r="AB96" s="55">
        <v>0</v>
      </c>
      <c r="AC96" s="55">
        <v>0</v>
      </c>
      <c r="AD96" s="55">
        <v>0</v>
      </c>
      <c r="AE96" s="55">
        <v>0</v>
      </c>
      <c r="AF96" s="55">
        <v>0</v>
      </c>
      <c r="AG96" s="55">
        <v>0</v>
      </c>
      <c r="AH96" s="55">
        <v>0</v>
      </c>
      <c r="AI96" s="55">
        <v>0</v>
      </c>
      <c r="AJ96" s="55">
        <v>0</v>
      </c>
      <c r="AK96" s="55">
        <v>0</v>
      </c>
      <c r="AL96" s="55">
        <v>0</v>
      </c>
      <c r="AM96" s="55">
        <v>0</v>
      </c>
      <c r="AN96" s="55">
        <v>0</v>
      </c>
      <c r="AO96" s="55">
        <v>0</v>
      </c>
      <c r="AP96" s="55">
        <v>0</v>
      </c>
      <c r="AQ96" s="55">
        <v>0</v>
      </c>
      <c r="AR96" s="55">
        <v>0</v>
      </c>
      <c r="AS96" s="55">
        <v>0</v>
      </c>
      <c r="AT96" s="55">
        <v>0</v>
      </c>
      <c r="AU96" s="55">
        <v>0</v>
      </c>
      <c r="AV96" s="55">
        <v>0</v>
      </c>
      <c r="AW96" s="55">
        <v>0</v>
      </c>
      <c r="AX96" s="55">
        <v>0</v>
      </c>
      <c r="AY96" s="55">
        <v>0</v>
      </c>
      <c r="AZ96" s="55">
        <v>0</v>
      </c>
      <c r="BA96" s="55">
        <v>0</v>
      </c>
      <c r="BB96" s="55">
        <v>0</v>
      </c>
      <c r="BC96" s="55">
        <v>0</v>
      </c>
      <c r="BD96" s="55">
        <v>0</v>
      </c>
      <c r="BE96" s="55">
        <v>0</v>
      </c>
      <c r="BF96" s="55">
        <v>0</v>
      </c>
      <c r="BG96" s="55">
        <v>0</v>
      </c>
      <c r="BH96" s="55">
        <v>0</v>
      </c>
      <c r="BI96" s="55">
        <v>0</v>
      </c>
      <c r="BJ96" s="55">
        <v>0</v>
      </c>
      <c r="BK96" s="55">
        <v>0</v>
      </c>
      <c r="BL96" s="55">
        <v>0</v>
      </c>
      <c r="BM96" s="55">
        <v>0</v>
      </c>
      <c r="BN96" s="55">
        <v>0</v>
      </c>
      <c r="BO96" s="55">
        <v>0</v>
      </c>
      <c r="BP96" s="55">
        <v>0</v>
      </c>
      <c r="BQ96" s="55">
        <v>0</v>
      </c>
      <c r="BR96" s="55">
        <v>0</v>
      </c>
      <c r="BS96" s="55">
        <v>0</v>
      </c>
      <c r="BT96" s="55">
        <v>0</v>
      </c>
      <c r="BU96" s="55">
        <v>0</v>
      </c>
      <c r="BV96" s="55">
        <v>0</v>
      </c>
      <c r="BW96" s="55">
        <v>0</v>
      </c>
      <c r="BX96" s="55">
        <v>0</v>
      </c>
      <c r="BY96" s="55">
        <v>0</v>
      </c>
      <c r="BZ96" s="55">
        <v>0</v>
      </c>
      <c r="CA96" s="55">
        <v>0</v>
      </c>
      <c r="CB96" s="55">
        <v>0</v>
      </c>
      <c r="CC96" s="55">
        <v>0</v>
      </c>
      <c r="CD96" s="55">
        <v>0</v>
      </c>
      <c r="CE96" s="55">
        <v>0</v>
      </c>
      <c r="CF96" s="55">
        <v>0</v>
      </c>
      <c r="CG96" s="55">
        <v>0</v>
      </c>
      <c r="CH96" s="55">
        <v>0</v>
      </c>
      <c r="CI96" s="55">
        <v>0</v>
      </c>
      <c r="CJ96" s="55">
        <v>0</v>
      </c>
      <c r="CK96" s="55">
        <v>0</v>
      </c>
      <c r="CL96" s="55">
        <v>0</v>
      </c>
      <c r="CM96" s="55">
        <v>0</v>
      </c>
      <c r="CN96" s="55">
        <v>0</v>
      </c>
      <c r="CO96" s="55">
        <v>0</v>
      </c>
      <c r="CP96" s="55">
        <v>0</v>
      </c>
      <c r="CQ96" s="55">
        <v>0</v>
      </c>
      <c r="CR96" s="55">
        <v>0</v>
      </c>
      <c r="CS96" s="55">
        <v>0</v>
      </c>
      <c r="CT96" s="55">
        <v>0</v>
      </c>
      <c r="CU96" s="55">
        <v>0</v>
      </c>
      <c r="CV96" s="55">
        <v>0</v>
      </c>
      <c r="CW96" s="55">
        <v>0</v>
      </c>
      <c r="CX96" s="55">
        <v>0</v>
      </c>
      <c r="CY96" s="55">
        <v>0</v>
      </c>
      <c r="CZ96" s="55">
        <v>0</v>
      </c>
      <c r="DA96" s="55">
        <v>0</v>
      </c>
      <c r="DB96" s="55">
        <v>0</v>
      </c>
      <c r="DC96" s="55">
        <v>0</v>
      </c>
      <c r="DD96" s="55">
        <v>0</v>
      </c>
      <c r="DE96" s="55">
        <v>0</v>
      </c>
      <c r="DF96" s="55">
        <v>0</v>
      </c>
      <c r="DG96" s="55">
        <v>0</v>
      </c>
      <c r="DH96" s="55">
        <v>0</v>
      </c>
      <c r="DI96" s="55">
        <v>0</v>
      </c>
      <c r="DJ96" s="55">
        <v>0</v>
      </c>
      <c r="DK96" s="55">
        <v>0</v>
      </c>
      <c r="DL96" s="55">
        <v>0</v>
      </c>
      <c r="DM96" s="55">
        <v>0</v>
      </c>
      <c r="DN96" s="55">
        <v>0</v>
      </c>
      <c r="DO96" s="55">
        <v>0</v>
      </c>
      <c r="DP96" s="55">
        <v>0</v>
      </c>
      <c r="DQ96" s="55">
        <v>2</v>
      </c>
      <c r="DR96" s="55">
        <v>0</v>
      </c>
      <c r="DS96" s="55">
        <v>0</v>
      </c>
      <c r="DT96" s="55">
        <v>0</v>
      </c>
      <c r="DU96" s="55">
        <v>0</v>
      </c>
      <c r="DV96" s="55">
        <v>0</v>
      </c>
      <c r="DW96" s="55">
        <v>0</v>
      </c>
      <c r="DX96" s="55">
        <v>0</v>
      </c>
      <c r="DY96" s="55">
        <v>0</v>
      </c>
      <c r="DZ96" s="55">
        <v>0</v>
      </c>
      <c r="EA96" s="55">
        <v>0</v>
      </c>
      <c r="EB96" s="55">
        <v>0</v>
      </c>
      <c r="EC96" s="55">
        <v>0</v>
      </c>
      <c r="ED96" s="55">
        <v>0</v>
      </c>
      <c r="EE96" s="55">
        <v>0</v>
      </c>
      <c r="EF96" s="55">
        <v>0</v>
      </c>
      <c r="EG96" s="55">
        <v>0</v>
      </c>
      <c r="EH96" s="55">
        <v>0</v>
      </c>
      <c r="EI96" s="55">
        <v>0</v>
      </c>
      <c r="EJ96" s="55">
        <v>0</v>
      </c>
      <c r="EK96" s="55">
        <v>0</v>
      </c>
      <c r="EL96" s="55">
        <v>0</v>
      </c>
      <c r="EM96" s="55">
        <v>0</v>
      </c>
      <c r="EN96" s="55">
        <v>0</v>
      </c>
      <c r="EO96" s="55">
        <v>0</v>
      </c>
      <c r="EP96" s="55">
        <v>0</v>
      </c>
      <c r="EQ96" s="55">
        <v>0</v>
      </c>
      <c r="ER96" s="55">
        <v>0</v>
      </c>
      <c r="ES96" s="55">
        <v>0</v>
      </c>
      <c r="ET96" s="55">
        <v>0</v>
      </c>
      <c r="EU96" s="55">
        <v>0</v>
      </c>
      <c r="EV96" s="55">
        <v>0</v>
      </c>
      <c r="EW96" s="55">
        <v>0</v>
      </c>
      <c r="EX96" s="55">
        <v>0</v>
      </c>
      <c r="EY96" s="55">
        <v>1</v>
      </c>
    </row>
    <row r="97" spans="2:155" x14ac:dyDescent="0.5">
      <c r="B97" s="9" t="s">
        <v>630</v>
      </c>
      <c r="C97" s="55">
        <v>0</v>
      </c>
      <c r="D97" s="55">
        <v>0</v>
      </c>
      <c r="E97" s="55">
        <v>0</v>
      </c>
      <c r="F97" s="55">
        <v>0</v>
      </c>
      <c r="G97" s="55">
        <v>0</v>
      </c>
      <c r="H97" s="55">
        <v>0</v>
      </c>
      <c r="I97" s="55">
        <v>0</v>
      </c>
      <c r="J97" s="55">
        <v>0</v>
      </c>
      <c r="K97" s="55">
        <v>0</v>
      </c>
      <c r="L97" s="55">
        <v>0</v>
      </c>
      <c r="M97" s="55">
        <v>0</v>
      </c>
      <c r="N97" s="55">
        <v>0</v>
      </c>
      <c r="O97" s="55">
        <v>0</v>
      </c>
      <c r="P97" s="55">
        <v>1</v>
      </c>
      <c r="Q97" s="55">
        <v>0</v>
      </c>
      <c r="R97" s="55">
        <v>0</v>
      </c>
      <c r="S97" s="55">
        <v>0</v>
      </c>
      <c r="T97" s="55">
        <v>0</v>
      </c>
      <c r="U97" s="55">
        <v>0</v>
      </c>
      <c r="V97" s="55">
        <v>0</v>
      </c>
      <c r="W97" s="55">
        <v>0</v>
      </c>
      <c r="X97" s="55">
        <v>0</v>
      </c>
      <c r="Y97" s="55">
        <v>0</v>
      </c>
      <c r="Z97" s="55">
        <v>0</v>
      </c>
      <c r="AA97" s="55">
        <v>0</v>
      </c>
      <c r="AB97" s="55">
        <v>0</v>
      </c>
      <c r="AC97" s="55">
        <v>0</v>
      </c>
      <c r="AD97" s="55">
        <v>0</v>
      </c>
      <c r="AE97" s="55">
        <v>0</v>
      </c>
      <c r="AF97" s="55">
        <v>0</v>
      </c>
      <c r="AG97" s="55">
        <v>0</v>
      </c>
      <c r="AH97" s="55">
        <v>0</v>
      </c>
      <c r="AI97" s="55">
        <v>0</v>
      </c>
      <c r="AJ97" s="55">
        <v>0</v>
      </c>
      <c r="AK97" s="55">
        <v>0</v>
      </c>
      <c r="AL97" s="55">
        <v>0</v>
      </c>
      <c r="AM97" s="55">
        <v>0</v>
      </c>
      <c r="AN97" s="55">
        <v>0</v>
      </c>
      <c r="AO97" s="55">
        <v>0</v>
      </c>
      <c r="AP97" s="55">
        <v>0</v>
      </c>
      <c r="AQ97" s="55">
        <v>0</v>
      </c>
      <c r="AR97" s="55">
        <v>0</v>
      </c>
      <c r="AS97" s="55">
        <v>0</v>
      </c>
      <c r="AT97" s="55">
        <v>0</v>
      </c>
      <c r="AU97" s="55">
        <v>0</v>
      </c>
      <c r="AV97" s="55">
        <v>0</v>
      </c>
      <c r="AW97" s="55">
        <v>0</v>
      </c>
      <c r="AX97" s="55">
        <v>0</v>
      </c>
      <c r="AY97" s="55">
        <v>0</v>
      </c>
      <c r="AZ97" s="55">
        <v>0</v>
      </c>
      <c r="BA97" s="55">
        <v>0</v>
      </c>
      <c r="BB97" s="55">
        <v>0</v>
      </c>
      <c r="BC97" s="55">
        <v>0</v>
      </c>
      <c r="BD97" s="55">
        <v>0</v>
      </c>
      <c r="BE97" s="55">
        <v>0</v>
      </c>
      <c r="BF97" s="55">
        <v>0</v>
      </c>
      <c r="BG97" s="55">
        <v>0</v>
      </c>
      <c r="BH97" s="55">
        <v>0</v>
      </c>
      <c r="BI97" s="55">
        <v>0</v>
      </c>
      <c r="BJ97" s="55">
        <v>0</v>
      </c>
      <c r="BK97" s="55">
        <v>0</v>
      </c>
      <c r="BL97" s="55">
        <v>0</v>
      </c>
      <c r="BM97" s="55">
        <v>0</v>
      </c>
      <c r="BN97" s="55">
        <v>0</v>
      </c>
      <c r="BO97" s="55">
        <v>0</v>
      </c>
      <c r="BP97" s="55">
        <v>0</v>
      </c>
      <c r="BQ97" s="55">
        <v>0</v>
      </c>
      <c r="BR97" s="55">
        <v>0</v>
      </c>
      <c r="BS97" s="55">
        <v>0</v>
      </c>
      <c r="BT97" s="55">
        <v>0</v>
      </c>
      <c r="BU97" s="55">
        <v>0</v>
      </c>
      <c r="BV97" s="55">
        <v>0</v>
      </c>
      <c r="BW97" s="55">
        <v>0</v>
      </c>
      <c r="BX97" s="55">
        <v>0</v>
      </c>
      <c r="BY97" s="55">
        <v>0</v>
      </c>
      <c r="BZ97" s="55">
        <v>0</v>
      </c>
      <c r="CA97" s="55">
        <v>0</v>
      </c>
      <c r="CB97" s="55">
        <v>0</v>
      </c>
      <c r="CC97" s="55">
        <v>0</v>
      </c>
      <c r="CD97" s="55">
        <v>0</v>
      </c>
      <c r="CE97" s="55">
        <v>0</v>
      </c>
      <c r="CF97" s="55">
        <v>0</v>
      </c>
      <c r="CG97" s="55">
        <v>0</v>
      </c>
      <c r="CH97" s="55">
        <v>0</v>
      </c>
      <c r="CI97" s="55">
        <v>0</v>
      </c>
      <c r="CJ97" s="55">
        <v>0</v>
      </c>
      <c r="CK97" s="55">
        <v>0</v>
      </c>
      <c r="CL97" s="55">
        <v>0</v>
      </c>
      <c r="CM97" s="55">
        <v>0</v>
      </c>
      <c r="CN97" s="55">
        <v>0</v>
      </c>
      <c r="CO97" s="55">
        <v>0</v>
      </c>
      <c r="CP97" s="55">
        <v>0</v>
      </c>
      <c r="CQ97" s="55">
        <v>0</v>
      </c>
      <c r="CR97" s="55">
        <v>0</v>
      </c>
      <c r="CS97" s="55">
        <v>0</v>
      </c>
      <c r="CT97" s="55">
        <v>0</v>
      </c>
      <c r="CU97" s="55">
        <v>0</v>
      </c>
      <c r="CV97" s="55">
        <v>0</v>
      </c>
      <c r="CW97" s="55">
        <v>0</v>
      </c>
      <c r="CX97" s="55">
        <v>0</v>
      </c>
      <c r="CY97" s="55">
        <v>0</v>
      </c>
      <c r="CZ97" s="55">
        <v>0</v>
      </c>
      <c r="DA97" s="55">
        <v>0</v>
      </c>
      <c r="DB97" s="55">
        <v>0</v>
      </c>
      <c r="DC97" s="55">
        <v>0</v>
      </c>
      <c r="DD97" s="55">
        <v>0</v>
      </c>
      <c r="DE97" s="55">
        <v>0</v>
      </c>
      <c r="DF97" s="55">
        <v>0</v>
      </c>
      <c r="DG97" s="55">
        <v>0</v>
      </c>
      <c r="DH97" s="55">
        <v>0</v>
      </c>
      <c r="DI97" s="55">
        <v>0</v>
      </c>
      <c r="DJ97" s="55">
        <v>0</v>
      </c>
      <c r="DK97" s="55">
        <v>0</v>
      </c>
      <c r="DL97" s="55">
        <v>0</v>
      </c>
      <c r="DM97" s="55">
        <v>0</v>
      </c>
      <c r="DN97" s="55">
        <v>0</v>
      </c>
      <c r="DO97" s="55">
        <v>0</v>
      </c>
      <c r="DP97" s="55">
        <v>0</v>
      </c>
      <c r="DQ97" s="55">
        <v>2</v>
      </c>
      <c r="DR97" s="55">
        <v>0</v>
      </c>
      <c r="DS97" s="55">
        <v>0</v>
      </c>
      <c r="DT97" s="55">
        <v>0</v>
      </c>
      <c r="DU97" s="55">
        <v>0</v>
      </c>
      <c r="DV97" s="55">
        <v>0</v>
      </c>
      <c r="DW97" s="55">
        <v>0</v>
      </c>
      <c r="DX97" s="55">
        <v>0</v>
      </c>
      <c r="DY97" s="55">
        <v>0</v>
      </c>
      <c r="DZ97" s="55">
        <v>0</v>
      </c>
      <c r="EA97" s="55">
        <v>0</v>
      </c>
      <c r="EB97" s="55">
        <v>0</v>
      </c>
      <c r="EC97" s="55">
        <v>0</v>
      </c>
      <c r="ED97" s="55">
        <v>0</v>
      </c>
      <c r="EE97" s="55">
        <v>0</v>
      </c>
      <c r="EF97" s="55">
        <v>0</v>
      </c>
      <c r="EG97" s="55">
        <v>0</v>
      </c>
      <c r="EH97" s="55">
        <v>0</v>
      </c>
      <c r="EI97" s="55">
        <v>0</v>
      </c>
      <c r="EJ97" s="55">
        <v>0</v>
      </c>
      <c r="EK97" s="55">
        <v>0</v>
      </c>
      <c r="EL97" s="55">
        <v>0</v>
      </c>
      <c r="EM97" s="55">
        <v>0</v>
      </c>
      <c r="EN97" s="55">
        <v>0</v>
      </c>
      <c r="EO97" s="55">
        <v>0</v>
      </c>
      <c r="EP97" s="55">
        <v>0</v>
      </c>
      <c r="EQ97" s="55">
        <v>0</v>
      </c>
      <c r="ER97" s="55">
        <v>0</v>
      </c>
      <c r="ES97" s="55">
        <v>0</v>
      </c>
      <c r="ET97" s="55">
        <v>0</v>
      </c>
      <c r="EU97" s="55">
        <v>0</v>
      </c>
      <c r="EV97" s="55">
        <v>0</v>
      </c>
      <c r="EW97" s="55">
        <v>0</v>
      </c>
      <c r="EX97" s="55">
        <v>0</v>
      </c>
      <c r="EY97" s="55">
        <v>1</v>
      </c>
    </row>
    <row r="98" spans="2:155" x14ac:dyDescent="0.5">
      <c r="B98" s="9" t="s">
        <v>632</v>
      </c>
      <c r="C98" s="55">
        <v>0</v>
      </c>
      <c r="D98" s="55">
        <v>0</v>
      </c>
      <c r="E98" s="55">
        <v>0</v>
      </c>
      <c r="F98" s="55">
        <v>0</v>
      </c>
      <c r="G98" s="55">
        <v>0</v>
      </c>
      <c r="H98" s="55">
        <v>0</v>
      </c>
      <c r="I98" s="55">
        <v>0</v>
      </c>
      <c r="J98" s="55">
        <v>0</v>
      </c>
      <c r="K98" s="55">
        <v>0</v>
      </c>
      <c r="L98" s="55">
        <v>0</v>
      </c>
      <c r="M98" s="55">
        <v>0</v>
      </c>
      <c r="N98" s="55">
        <v>0</v>
      </c>
      <c r="O98" s="55">
        <v>0</v>
      </c>
      <c r="P98" s="55">
        <v>1</v>
      </c>
      <c r="Q98" s="55">
        <v>0</v>
      </c>
      <c r="R98" s="55">
        <v>0</v>
      </c>
      <c r="S98" s="55">
        <v>0</v>
      </c>
      <c r="T98" s="55">
        <v>0</v>
      </c>
      <c r="U98" s="55">
        <v>0</v>
      </c>
      <c r="V98" s="55">
        <v>0</v>
      </c>
      <c r="W98" s="55">
        <v>0</v>
      </c>
      <c r="X98" s="55">
        <v>0</v>
      </c>
      <c r="Y98" s="55">
        <v>0</v>
      </c>
      <c r="Z98" s="55">
        <v>0</v>
      </c>
      <c r="AA98" s="55">
        <v>0</v>
      </c>
      <c r="AB98" s="55">
        <v>0</v>
      </c>
      <c r="AC98" s="55">
        <v>0</v>
      </c>
      <c r="AD98" s="55">
        <v>0</v>
      </c>
      <c r="AE98" s="55">
        <v>0</v>
      </c>
      <c r="AF98" s="55">
        <v>0</v>
      </c>
      <c r="AG98" s="55">
        <v>0</v>
      </c>
      <c r="AH98" s="55">
        <v>0</v>
      </c>
      <c r="AI98" s="55">
        <v>0</v>
      </c>
      <c r="AJ98" s="55">
        <v>0</v>
      </c>
      <c r="AK98" s="55">
        <v>0</v>
      </c>
      <c r="AL98" s="55">
        <v>0</v>
      </c>
      <c r="AM98" s="55">
        <v>0</v>
      </c>
      <c r="AN98" s="55">
        <v>0</v>
      </c>
      <c r="AO98" s="55">
        <v>0</v>
      </c>
      <c r="AP98" s="55">
        <v>0</v>
      </c>
      <c r="AQ98" s="55">
        <v>0</v>
      </c>
      <c r="AR98" s="55">
        <v>0</v>
      </c>
      <c r="AS98" s="55">
        <v>0</v>
      </c>
      <c r="AT98" s="55">
        <v>0</v>
      </c>
      <c r="AU98" s="55">
        <v>0</v>
      </c>
      <c r="AV98" s="55">
        <v>0</v>
      </c>
      <c r="AW98" s="55">
        <v>0</v>
      </c>
      <c r="AX98" s="55">
        <v>0</v>
      </c>
      <c r="AY98" s="55">
        <v>0</v>
      </c>
      <c r="AZ98" s="55">
        <v>0</v>
      </c>
      <c r="BA98" s="55">
        <v>0</v>
      </c>
      <c r="BB98" s="55">
        <v>0</v>
      </c>
      <c r="BC98" s="55">
        <v>0</v>
      </c>
      <c r="BD98" s="55">
        <v>0</v>
      </c>
      <c r="BE98" s="55">
        <v>0</v>
      </c>
      <c r="BF98" s="55">
        <v>0</v>
      </c>
      <c r="BG98" s="55">
        <v>0</v>
      </c>
      <c r="BH98" s="55">
        <v>0</v>
      </c>
      <c r="BI98" s="55">
        <v>0</v>
      </c>
      <c r="BJ98" s="55">
        <v>0</v>
      </c>
      <c r="BK98" s="55">
        <v>0</v>
      </c>
      <c r="BL98" s="55">
        <v>0</v>
      </c>
      <c r="BM98" s="55">
        <v>0</v>
      </c>
      <c r="BN98" s="55">
        <v>0</v>
      </c>
      <c r="BO98" s="55">
        <v>0</v>
      </c>
      <c r="BP98" s="55">
        <v>0</v>
      </c>
      <c r="BQ98" s="55">
        <v>0</v>
      </c>
      <c r="BR98" s="55">
        <v>0</v>
      </c>
      <c r="BS98" s="55">
        <v>0</v>
      </c>
      <c r="BT98" s="55">
        <v>0</v>
      </c>
      <c r="BU98" s="55">
        <v>0</v>
      </c>
      <c r="BV98" s="55">
        <v>0</v>
      </c>
      <c r="BW98" s="55">
        <v>0</v>
      </c>
      <c r="BX98" s="55">
        <v>0</v>
      </c>
      <c r="BY98" s="55">
        <v>0</v>
      </c>
      <c r="BZ98" s="55">
        <v>0</v>
      </c>
      <c r="CA98" s="55">
        <v>0</v>
      </c>
      <c r="CB98" s="55">
        <v>0</v>
      </c>
      <c r="CC98" s="55">
        <v>0</v>
      </c>
      <c r="CD98" s="55">
        <v>0</v>
      </c>
      <c r="CE98" s="55">
        <v>0</v>
      </c>
      <c r="CF98" s="55">
        <v>0</v>
      </c>
      <c r="CG98" s="55">
        <v>0</v>
      </c>
      <c r="CH98" s="55">
        <v>0</v>
      </c>
      <c r="CI98" s="55">
        <v>0</v>
      </c>
      <c r="CJ98" s="55">
        <v>0</v>
      </c>
      <c r="CK98" s="55">
        <v>0</v>
      </c>
      <c r="CL98" s="55">
        <v>0</v>
      </c>
      <c r="CM98" s="55">
        <v>0</v>
      </c>
      <c r="CN98" s="55">
        <v>0</v>
      </c>
      <c r="CO98" s="55">
        <v>0</v>
      </c>
      <c r="CP98" s="55">
        <v>0</v>
      </c>
      <c r="CQ98" s="55">
        <v>0</v>
      </c>
      <c r="CR98" s="55">
        <v>0</v>
      </c>
      <c r="CS98" s="55">
        <v>0</v>
      </c>
      <c r="CT98" s="55">
        <v>0</v>
      </c>
      <c r="CU98" s="55">
        <v>0</v>
      </c>
      <c r="CV98" s="55">
        <v>0</v>
      </c>
      <c r="CW98" s="55">
        <v>0</v>
      </c>
      <c r="CX98" s="55">
        <v>0</v>
      </c>
      <c r="CY98" s="55">
        <v>0</v>
      </c>
      <c r="CZ98" s="55">
        <v>0</v>
      </c>
      <c r="DA98" s="55">
        <v>0</v>
      </c>
      <c r="DB98" s="55">
        <v>0</v>
      </c>
      <c r="DC98" s="55">
        <v>0</v>
      </c>
      <c r="DD98" s="55">
        <v>0</v>
      </c>
      <c r="DE98" s="55">
        <v>0</v>
      </c>
      <c r="DF98" s="55">
        <v>0</v>
      </c>
      <c r="DG98" s="55">
        <v>0</v>
      </c>
      <c r="DH98" s="55">
        <v>0</v>
      </c>
      <c r="DI98" s="55">
        <v>0</v>
      </c>
      <c r="DJ98" s="55">
        <v>0</v>
      </c>
      <c r="DK98" s="55">
        <v>0</v>
      </c>
      <c r="DL98" s="55">
        <v>0</v>
      </c>
      <c r="DM98" s="55">
        <v>0</v>
      </c>
      <c r="DN98" s="55">
        <v>0</v>
      </c>
      <c r="DO98" s="55">
        <v>0</v>
      </c>
      <c r="DP98" s="55">
        <v>0</v>
      </c>
      <c r="DQ98" s="55">
        <v>2</v>
      </c>
      <c r="DR98" s="55">
        <v>0</v>
      </c>
      <c r="DS98" s="55">
        <v>0</v>
      </c>
      <c r="DT98" s="55">
        <v>0</v>
      </c>
      <c r="DU98" s="55">
        <v>0</v>
      </c>
      <c r="DV98" s="55">
        <v>0</v>
      </c>
      <c r="DW98" s="55">
        <v>0</v>
      </c>
      <c r="DX98" s="55">
        <v>0</v>
      </c>
      <c r="DY98" s="55">
        <v>0</v>
      </c>
      <c r="DZ98" s="55">
        <v>0</v>
      </c>
      <c r="EA98" s="55">
        <v>0</v>
      </c>
      <c r="EB98" s="55">
        <v>0</v>
      </c>
      <c r="EC98" s="55">
        <v>0</v>
      </c>
      <c r="ED98" s="55">
        <v>0</v>
      </c>
      <c r="EE98" s="55">
        <v>0</v>
      </c>
      <c r="EF98" s="55">
        <v>0</v>
      </c>
      <c r="EG98" s="55">
        <v>0</v>
      </c>
      <c r="EH98" s="55">
        <v>0</v>
      </c>
      <c r="EI98" s="55">
        <v>0</v>
      </c>
      <c r="EJ98" s="55">
        <v>0</v>
      </c>
      <c r="EK98" s="55">
        <v>0</v>
      </c>
      <c r="EL98" s="55">
        <v>0</v>
      </c>
      <c r="EM98" s="55">
        <v>0</v>
      </c>
      <c r="EN98" s="55">
        <v>0</v>
      </c>
      <c r="EO98" s="55">
        <v>0</v>
      </c>
      <c r="EP98" s="55">
        <v>0</v>
      </c>
      <c r="EQ98" s="55">
        <v>0</v>
      </c>
      <c r="ER98" s="55">
        <v>0</v>
      </c>
      <c r="ES98" s="55">
        <v>0</v>
      </c>
      <c r="ET98" s="55">
        <v>0</v>
      </c>
      <c r="EU98" s="55">
        <v>0</v>
      </c>
      <c r="EV98" s="55">
        <v>0</v>
      </c>
      <c r="EW98" s="55">
        <v>0</v>
      </c>
      <c r="EX98" s="55">
        <v>0</v>
      </c>
      <c r="EY98" s="55">
        <v>1</v>
      </c>
    </row>
    <row r="99" spans="2:155" x14ac:dyDescent="0.5">
      <c r="B99" s="9" t="s">
        <v>634</v>
      </c>
      <c r="C99" s="55">
        <v>0</v>
      </c>
      <c r="D99" s="55">
        <v>0</v>
      </c>
      <c r="E99" s="55">
        <v>0</v>
      </c>
      <c r="F99" s="55">
        <v>0</v>
      </c>
      <c r="G99" s="55">
        <v>0</v>
      </c>
      <c r="H99" s="55">
        <v>0</v>
      </c>
      <c r="I99" s="55">
        <v>0</v>
      </c>
      <c r="J99" s="55">
        <v>0</v>
      </c>
      <c r="K99" s="55">
        <v>0</v>
      </c>
      <c r="L99" s="55">
        <v>0</v>
      </c>
      <c r="M99" s="55">
        <v>0</v>
      </c>
      <c r="N99" s="55">
        <v>0</v>
      </c>
      <c r="O99" s="55">
        <v>0</v>
      </c>
      <c r="P99" s="55">
        <v>1</v>
      </c>
      <c r="Q99" s="55">
        <v>0</v>
      </c>
      <c r="R99" s="55">
        <v>0</v>
      </c>
      <c r="S99" s="55">
        <v>0</v>
      </c>
      <c r="T99" s="55">
        <v>0</v>
      </c>
      <c r="U99" s="55">
        <v>0</v>
      </c>
      <c r="V99" s="55">
        <v>0</v>
      </c>
      <c r="W99" s="55">
        <v>0</v>
      </c>
      <c r="X99" s="55">
        <v>0</v>
      </c>
      <c r="Y99" s="55">
        <v>0</v>
      </c>
      <c r="Z99" s="55">
        <v>0</v>
      </c>
      <c r="AA99" s="55">
        <v>0</v>
      </c>
      <c r="AB99" s="55">
        <v>0</v>
      </c>
      <c r="AC99" s="55">
        <v>0</v>
      </c>
      <c r="AD99" s="55">
        <v>0</v>
      </c>
      <c r="AE99" s="55">
        <v>0</v>
      </c>
      <c r="AF99" s="55">
        <v>0</v>
      </c>
      <c r="AG99" s="55">
        <v>0</v>
      </c>
      <c r="AH99" s="55">
        <v>0</v>
      </c>
      <c r="AI99" s="55">
        <v>0</v>
      </c>
      <c r="AJ99" s="55">
        <v>0</v>
      </c>
      <c r="AK99" s="55">
        <v>0</v>
      </c>
      <c r="AL99" s="55">
        <v>0</v>
      </c>
      <c r="AM99" s="55">
        <v>0</v>
      </c>
      <c r="AN99" s="55">
        <v>0</v>
      </c>
      <c r="AO99" s="55">
        <v>0</v>
      </c>
      <c r="AP99" s="55">
        <v>0</v>
      </c>
      <c r="AQ99" s="55">
        <v>0</v>
      </c>
      <c r="AR99" s="55">
        <v>0</v>
      </c>
      <c r="AS99" s="55">
        <v>0</v>
      </c>
      <c r="AT99" s="55">
        <v>0</v>
      </c>
      <c r="AU99" s="55">
        <v>0</v>
      </c>
      <c r="AV99" s="55">
        <v>0</v>
      </c>
      <c r="AW99" s="55">
        <v>0</v>
      </c>
      <c r="AX99" s="55">
        <v>0</v>
      </c>
      <c r="AY99" s="55">
        <v>0</v>
      </c>
      <c r="AZ99" s="55">
        <v>0</v>
      </c>
      <c r="BA99" s="55">
        <v>0</v>
      </c>
      <c r="BB99" s="55">
        <v>0</v>
      </c>
      <c r="BC99" s="55">
        <v>0</v>
      </c>
      <c r="BD99" s="55">
        <v>0</v>
      </c>
      <c r="BE99" s="55">
        <v>0</v>
      </c>
      <c r="BF99" s="55">
        <v>0</v>
      </c>
      <c r="BG99" s="55">
        <v>0</v>
      </c>
      <c r="BH99" s="55">
        <v>0</v>
      </c>
      <c r="BI99" s="55">
        <v>0</v>
      </c>
      <c r="BJ99" s="55">
        <v>0</v>
      </c>
      <c r="BK99" s="55">
        <v>0</v>
      </c>
      <c r="BL99" s="55">
        <v>0</v>
      </c>
      <c r="BM99" s="55">
        <v>0</v>
      </c>
      <c r="BN99" s="55">
        <v>0</v>
      </c>
      <c r="BO99" s="55">
        <v>0</v>
      </c>
      <c r="BP99" s="55">
        <v>0</v>
      </c>
      <c r="BQ99" s="55">
        <v>0</v>
      </c>
      <c r="BR99" s="55">
        <v>0</v>
      </c>
      <c r="BS99" s="55">
        <v>0</v>
      </c>
      <c r="BT99" s="55">
        <v>0</v>
      </c>
      <c r="BU99" s="55">
        <v>0</v>
      </c>
      <c r="BV99" s="55">
        <v>0</v>
      </c>
      <c r="BW99" s="55">
        <v>0</v>
      </c>
      <c r="BX99" s="55">
        <v>0</v>
      </c>
      <c r="BY99" s="55">
        <v>0</v>
      </c>
      <c r="BZ99" s="55">
        <v>0</v>
      </c>
      <c r="CA99" s="55">
        <v>0</v>
      </c>
      <c r="CB99" s="55">
        <v>0</v>
      </c>
      <c r="CC99" s="55">
        <v>0</v>
      </c>
      <c r="CD99" s="55">
        <v>0</v>
      </c>
      <c r="CE99" s="55">
        <v>0</v>
      </c>
      <c r="CF99" s="55">
        <v>0</v>
      </c>
      <c r="CG99" s="55">
        <v>0</v>
      </c>
      <c r="CH99" s="55">
        <v>0</v>
      </c>
      <c r="CI99" s="55">
        <v>0</v>
      </c>
      <c r="CJ99" s="55">
        <v>0</v>
      </c>
      <c r="CK99" s="55">
        <v>0</v>
      </c>
      <c r="CL99" s="55">
        <v>0</v>
      </c>
      <c r="CM99" s="55">
        <v>0</v>
      </c>
      <c r="CN99" s="55">
        <v>0</v>
      </c>
      <c r="CO99" s="55">
        <v>0</v>
      </c>
      <c r="CP99" s="55">
        <v>0</v>
      </c>
      <c r="CQ99" s="55">
        <v>0</v>
      </c>
      <c r="CR99" s="55">
        <v>0</v>
      </c>
      <c r="CS99" s="55">
        <v>0</v>
      </c>
      <c r="CT99" s="55">
        <v>0</v>
      </c>
      <c r="CU99" s="55">
        <v>0</v>
      </c>
      <c r="CV99" s="55">
        <v>0</v>
      </c>
      <c r="CW99" s="55">
        <v>0</v>
      </c>
      <c r="CX99" s="55">
        <v>0</v>
      </c>
      <c r="CY99" s="55">
        <v>0</v>
      </c>
      <c r="CZ99" s="55">
        <v>0</v>
      </c>
      <c r="DA99" s="55">
        <v>0</v>
      </c>
      <c r="DB99" s="55">
        <v>0</v>
      </c>
      <c r="DC99" s="55">
        <v>0</v>
      </c>
      <c r="DD99" s="55">
        <v>0</v>
      </c>
      <c r="DE99" s="55">
        <v>0</v>
      </c>
      <c r="DF99" s="55">
        <v>0</v>
      </c>
      <c r="DG99" s="55">
        <v>0</v>
      </c>
      <c r="DH99" s="55">
        <v>0</v>
      </c>
      <c r="DI99" s="55">
        <v>0</v>
      </c>
      <c r="DJ99" s="55">
        <v>0</v>
      </c>
      <c r="DK99" s="55">
        <v>0</v>
      </c>
      <c r="DL99" s="55">
        <v>0</v>
      </c>
      <c r="DM99" s="55">
        <v>0</v>
      </c>
      <c r="DN99" s="55">
        <v>0</v>
      </c>
      <c r="DO99" s="55">
        <v>0</v>
      </c>
      <c r="DP99" s="55">
        <v>0</v>
      </c>
      <c r="DQ99" s="55">
        <v>2</v>
      </c>
      <c r="DR99" s="55">
        <v>0</v>
      </c>
      <c r="DS99" s="55">
        <v>0</v>
      </c>
      <c r="DT99" s="55">
        <v>0</v>
      </c>
      <c r="DU99" s="55">
        <v>0</v>
      </c>
      <c r="DV99" s="55">
        <v>0</v>
      </c>
      <c r="DW99" s="55">
        <v>0</v>
      </c>
      <c r="DX99" s="55">
        <v>0</v>
      </c>
      <c r="DY99" s="55">
        <v>0</v>
      </c>
      <c r="DZ99" s="55">
        <v>0</v>
      </c>
      <c r="EA99" s="55">
        <v>0</v>
      </c>
      <c r="EB99" s="55">
        <v>0</v>
      </c>
      <c r="EC99" s="55">
        <v>0</v>
      </c>
      <c r="ED99" s="55">
        <v>0</v>
      </c>
      <c r="EE99" s="55">
        <v>0</v>
      </c>
      <c r="EF99" s="55">
        <v>0</v>
      </c>
      <c r="EG99" s="55">
        <v>0</v>
      </c>
      <c r="EH99" s="55">
        <v>0</v>
      </c>
      <c r="EI99" s="55">
        <v>0</v>
      </c>
      <c r="EJ99" s="55">
        <v>0</v>
      </c>
      <c r="EK99" s="55">
        <v>0</v>
      </c>
      <c r="EL99" s="55">
        <v>0</v>
      </c>
      <c r="EM99" s="55">
        <v>0</v>
      </c>
      <c r="EN99" s="55">
        <v>0</v>
      </c>
      <c r="EO99" s="55">
        <v>0</v>
      </c>
      <c r="EP99" s="55">
        <v>0</v>
      </c>
      <c r="EQ99" s="55">
        <v>0</v>
      </c>
      <c r="ER99" s="55">
        <v>0</v>
      </c>
      <c r="ES99" s="55">
        <v>0</v>
      </c>
      <c r="ET99" s="55">
        <v>0</v>
      </c>
      <c r="EU99" s="55">
        <v>0</v>
      </c>
      <c r="EV99" s="55">
        <v>0</v>
      </c>
      <c r="EW99" s="55">
        <v>0</v>
      </c>
      <c r="EX99" s="55">
        <v>0</v>
      </c>
      <c r="EY99" s="55">
        <v>1</v>
      </c>
    </row>
    <row r="100" spans="2:155" x14ac:dyDescent="0.5">
      <c r="B100" s="9" t="s">
        <v>638</v>
      </c>
      <c r="C100" s="55">
        <v>0</v>
      </c>
      <c r="D100" s="55">
        <v>0</v>
      </c>
      <c r="E100" s="55">
        <v>0</v>
      </c>
      <c r="F100" s="55">
        <v>0</v>
      </c>
      <c r="G100" s="55">
        <v>0</v>
      </c>
      <c r="H100" s="55">
        <v>0</v>
      </c>
      <c r="I100" s="55">
        <v>0</v>
      </c>
      <c r="J100" s="55">
        <v>0</v>
      </c>
      <c r="K100" s="55">
        <v>0</v>
      </c>
      <c r="L100" s="55">
        <v>0</v>
      </c>
      <c r="M100" s="55">
        <v>0</v>
      </c>
      <c r="N100" s="55">
        <v>0</v>
      </c>
      <c r="O100" s="55">
        <v>0</v>
      </c>
      <c r="P100" s="55">
        <v>1</v>
      </c>
      <c r="Q100" s="55">
        <v>0</v>
      </c>
      <c r="R100" s="55">
        <v>0</v>
      </c>
      <c r="S100" s="55">
        <v>0</v>
      </c>
      <c r="T100" s="55">
        <v>0</v>
      </c>
      <c r="U100" s="55">
        <v>0</v>
      </c>
      <c r="V100" s="55">
        <v>0</v>
      </c>
      <c r="W100" s="55">
        <v>0</v>
      </c>
      <c r="X100" s="55">
        <v>0</v>
      </c>
      <c r="Y100" s="55">
        <v>0</v>
      </c>
      <c r="Z100" s="55">
        <v>0</v>
      </c>
      <c r="AA100" s="55">
        <v>0</v>
      </c>
      <c r="AB100" s="55">
        <v>0</v>
      </c>
      <c r="AC100" s="55">
        <v>0</v>
      </c>
      <c r="AD100" s="55">
        <v>0</v>
      </c>
      <c r="AE100" s="55">
        <v>0</v>
      </c>
      <c r="AF100" s="55">
        <v>0</v>
      </c>
      <c r="AG100" s="55">
        <v>0</v>
      </c>
      <c r="AH100" s="55">
        <v>0</v>
      </c>
      <c r="AI100" s="55">
        <v>0</v>
      </c>
      <c r="AJ100" s="55">
        <v>0</v>
      </c>
      <c r="AK100" s="55">
        <v>0</v>
      </c>
      <c r="AL100" s="55">
        <v>0</v>
      </c>
      <c r="AM100" s="55">
        <v>0</v>
      </c>
      <c r="AN100" s="55">
        <v>0</v>
      </c>
      <c r="AO100" s="55">
        <v>0</v>
      </c>
      <c r="AP100" s="55">
        <v>0</v>
      </c>
      <c r="AQ100" s="55">
        <v>0</v>
      </c>
      <c r="AR100" s="55">
        <v>0</v>
      </c>
      <c r="AS100" s="55">
        <v>0</v>
      </c>
      <c r="AT100" s="55">
        <v>0</v>
      </c>
      <c r="AU100" s="55">
        <v>0</v>
      </c>
      <c r="AV100" s="55">
        <v>0</v>
      </c>
      <c r="AW100" s="55">
        <v>0</v>
      </c>
      <c r="AX100" s="55">
        <v>0</v>
      </c>
      <c r="AY100" s="55">
        <v>0</v>
      </c>
      <c r="AZ100" s="55">
        <v>0</v>
      </c>
      <c r="BA100" s="55">
        <v>0</v>
      </c>
      <c r="BB100" s="55">
        <v>0</v>
      </c>
      <c r="BC100" s="55">
        <v>0</v>
      </c>
      <c r="BD100" s="55">
        <v>0</v>
      </c>
      <c r="BE100" s="55">
        <v>0</v>
      </c>
      <c r="BF100" s="55">
        <v>0</v>
      </c>
      <c r="BG100" s="55">
        <v>0</v>
      </c>
      <c r="BH100" s="55">
        <v>0</v>
      </c>
      <c r="BI100" s="55">
        <v>0</v>
      </c>
      <c r="BJ100" s="55">
        <v>0</v>
      </c>
      <c r="BK100" s="55">
        <v>0</v>
      </c>
      <c r="BL100" s="55">
        <v>0</v>
      </c>
      <c r="BM100" s="55">
        <v>0</v>
      </c>
      <c r="BN100" s="55">
        <v>0</v>
      </c>
      <c r="BO100" s="55">
        <v>0</v>
      </c>
      <c r="BP100" s="55">
        <v>0</v>
      </c>
      <c r="BQ100" s="55">
        <v>0</v>
      </c>
      <c r="BR100" s="55">
        <v>0</v>
      </c>
      <c r="BS100" s="55">
        <v>0</v>
      </c>
      <c r="BT100" s="55">
        <v>0</v>
      </c>
      <c r="BU100" s="55">
        <v>0</v>
      </c>
      <c r="BV100" s="55">
        <v>0</v>
      </c>
      <c r="BW100" s="55">
        <v>0</v>
      </c>
      <c r="BX100" s="55">
        <v>0</v>
      </c>
      <c r="BY100" s="55">
        <v>0</v>
      </c>
      <c r="BZ100" s="55">
        <v>0</v>
      </c>
      <c r="CA100" s="55">
        <v>0</v>
      </c>
      <c r="CB100" s="55">
        <v>0</v>
      </c>
      <c r="CC100" s="55">
        <v>0</v>
      </c>
      <c r="CD100" s="55">
        <v>0</v>
      </c>
      <c r="CE100" s="55">
        <v>0</v>
      </c>
      <c r="CF100" s="55">
        <v>0</v>
      </c>
      <c r="CG100" s="55">
        <v>0</v>
      </c>
      <c r="CH100" s="55">
        <v>0</v>
      </c>
      <c r="CI100" s="55">
        <v>0</v>
      </c>
      <c r="CJ100" s="55">
        <v>0</v>
      </c>
      <c r="CK100" s="55">
        <v>0</v>
      </c>
      <c r="CL100" s="55">
        <v>0</v>
      </c>
      <c r="CM100" s="55">
        <v>0</v>
      </c>
      <c r="CN100" s="55">
        <v>0</v>
      </c>
      <c r="CO100" s="55">
        <v>0</v>
      </c>
      <c r="CP100" s="55">
        <v>0</v>
      </c>
      <c r="CQ100" s="55">
        <v>0</v>
      </c>
      <c r="CR100" s="55">
        <v>0</v>
      </c>
      <c r="CS100" s="55">
        <v>0</v>
      </c>
      <c r="CT100" s="55">
        <v>0</v>
      </c>
      <c r="CU100" s="55">
        <v>0</v>
      </c>
      <c r="CV100" s="55">
        <v>0</v>
      </c>
      <c r="CW100" s="55">
        <v>0</v>
      </c>
      <c r="CX100" s="55">
        <v>0</v>
      </c>
      <c r="CY100" s="55">
        <v>0</v>
      </c>
      <c r="CZ100" s="55">
        <v>0</v>
      </c>
      <c r="DA100" s="55">
        <v>0</v>
      </c>
      <c r="DB100" s="55">
        <v>0</v>
      </c>
      <c r="DC100" s="55">
        <v>0</v>
      </c>
      <c r="DD100" s="55">
        <v>0</v>
      </c>
      <c r="DE100" s="55">
        <v>0</v>
      </c>
      <c r="DF100" s="55">
        <v>0</v>
      </c>
      <c r="DG100" s="55">
        <v>0</v>
      </c>
      <c r="DH100" s="55">
        <v>0</v>
      </c>
      <c r="DI100" s="55">
        <v>0</v>
      </c>
      <c r="DJ100" s="55">
        <v>0</v>
      </c>
      <c r="DK100" s="55">
        <v>0</v>
      </c>
      <c r="DL100" s="55">
        <v>0</v>
      </c>
      <c r="DM100" s="55">
        <v>0</v>
      </c>
      <c r="DN100" s="55">
        <v>0</v>
      </c>
      <c r="DO100" s="55">
        <v>0</v>
      </c>
      <c r="DP100" s="55">
        <v>0</v>
      </c>
      <c r="DQ100" s="55">
        <v>2</v>
      </c>
      <c r="DR100" s="55">
        <v>0</v>
      </c>
      <c r="DS100" s="55">
        <v>0</v>
      </c>
      <c r="DT100" s="55">
        <v>0</v>
      </c>
      <c r="DU100" s="55">
        <v>0</v>
      </c>
      <c r="DV100" s="55">
        <v>0</v>
      </c>
      <c r="DW100" s="55">
        <v>0</v>
      </c>
      <c r="DX100" s="55">
        <v>0</v>
      </c>
      <c r="DY100" s="55">
        <v>0</v>
      </c>
      <c r="DZ100" s="55">
        <v>0</v>
      </c>
      <c r="EA100" s="55">
        <v>0</v>
      </c>
      <c r="EB100" s="55">
        <v>0</v>
      </c>
      <c r="EC100" s="55">
        <v>0</v>
      </c>
      <c r="ED100" s="55">
        <v>0</v>
      </c>
      <c r="EE100" s="55">
        <v>0</v>
      </c>
      <c r="EF100" s="55">
        <v>0</v>
      </c>
      <c r="EG100" s="55">
        <v>0</v>
      </c>
      <c r="EH100" s="55">
        <v>0</v>
      </c>
      <c r="EI100" s="55">
        <v>0</v>
      </c>
      <c r="EJ100" s="55">
        <v>0</v>
      </c>
      <c r="EK100" s="55">
        <v>0</v>
      </c>
      <c r="EL100" s="55">
        <v>0</v>
      </c>
      <c r="EM100" s="55">
        <v>0</v>
      </c>
      <c r="EN100" s="55">
        <v>0</v>
      </c>
      <c r="EO100" s="55">
        <v>0</v>
      </c>
      <c r="EP100" s="55">
        <v>0</v>
      </c>
      <c r="EQ100" s="55">
        <v>0</v>
      </c>
      <c r="ER100" s="55">
        <v>0</v>
      </c>
      <c r="ES100" s="55">
        <v>0</v>
      </c>
      <c r="ET100" s="55">
        <v>0</v>
      </c>
      <c r="EU100" s="55">
        <v>0</v>
      </c>
      <c r="EV100" s="55">
        <v>0</v>
      </c>
      <c r="EW100" s="55">
        <v>0</v>
      </c>
      <c r="EX100" s="55">
        <v>0</v>
      </c>
      <c r="EY100" s="55">
        <v>1</v>
      </c>
    </row>
    <row r="101" spans="2:155" x14ac:dyDescent="0.5">
      <c r="B101" s="9" t="s">
        <v>641</v>
      </c>
      <c r="C101" s="55">
        <v>0</v>
      </c>
      <c r="D101" s="55">
        <v>0</v>
      </c>
      <c r="E101" s="55">
        <v>0</v>
      </c>
      <c r="F101" s="55">
        <v>0</v>
      </c>
      <c r="G101" s="55">
        <v>0</v>
      </c>
      <c r="H101" s="55">
        <v>0</v>
      </c>
      <c r="I101" s="55">
        <v>0</v>
      </c>
      <c r="J101" s="55">
        <v>0</v>
      </c>
      <c r="K101" s="55">
        <v>0</v>
      </c>
      <c r="L101" s="55">
        <v>0</v>
      </c>
      <c r="M101" s="55">
        <v>0</v>
      </c>
      <c r="N101" s="55">
        <v>0</v>
      </c>
      <c r="O101" s="55">
        <v>0</v>
      </c>
      <c r="P101" s="55">
        <v>1</v>
      </c>
      <c r="Q101" s="55">
        <v>0</v>
      </c>
      <c r="R101" s="55">
        <v>0</v>
      </c>
      <c r="S101" s="55">
        <v>0</v>
      </c>
      <c r="T101" s="55">
        <v>0</v>
      </c>
      <c r="U101" s="55">
        <v>0</v>
      </c>
      <c r="V101" s="55">
        <v>0</v>
      </c>
      <c r="W101" s="55">
        <v>0</v>
      </c>
      <c r="X101" s="55">
        <v>0</v>
      </c>
      <c r="Y101" s="55">
        <v>0</v>
      </c>
      <c r="Z101" s="55">
        <v>0</v>
      </c>
      <c r="AA101" s="55">
        <v>0</v>
      </c>
      <c r="AB101" s="55">
        <v>0</v>
      </c>
      <c r="AC101" s="55">
        <v>0</v>
      </c>
      <c r="AD101" s="55">
        <v>0</v>
      </c>
      <c r="AE101" s="55">
        <v>0</v>
      </c>
      <c r="AF101" s="55">
        <v>0</v>
      </c>
      <c r="AG101" s="55">
        <v>0</v>
      </c>
      <c r="AH101" s="55">
        <v>0</v>
      </c>
      <c r="AI101" s="55">
        <v>0</v>
      </c>
      <c r="AJ101" s="55">
        <v>0</v>
      </c>
      <c r="AK101" s="55">
        <v>0</v>
      </c>
      <c r="AL101" s="55">
        <v>0</v>
      </c>
      <c r="AM101" s="55">
        <v>0</v>
      </c>
      <c r="AN101" s="55">
        <v>0</v>
      </c>
      <c r="AO101" s="55">
        <v>0</v>
      </c>
      <c r="AP101" s="55">
        <v>0</v>
      </c>
      <c r="AQ101" s="55">
        <v>0</v>
      </c>
      <c r="AR101" s="55">
        <v>0</v>
      </c>
      <c r="AS101" s="55">
        <v>0</v>
      </c>
      <c r="AT101" s="55">
        <v>0</v>
      </c>
      <c r="AU101" s="55">
        <v>0</v>
      </c>
      <c r="AV101" s="55">
        <v>0</v>
      </c>
      <c r="AW101" s="55">
        <v>0</v>
      </c>
      <c r="AX101" s="55">
        <v>0</v>
      </c>
      <c r="AY101" s="55">
        <v>0</v>
      </c>
      <c r="AZ101" s="55">
        <v>0</v>
      </c>
      <c r="BA101" s="55">
        <v>0</v>
      </c>
      <c r="BB101" s="55">
        <v>0</v>
      </c>
      <c r="BC101" s="55">
        <v>0</v>
      </c>
      <c r="BD101" s="55">
        <v>0</v>
      </c>
      <c r="BE101" s="55">
        <v>0</v>
      </c>
      <c r="BF101" s="55">
        <v>0</v>
      </c>
      <c r="BG101" s="55">
        <v>0</v>
      </c>
      <c r="BH101" s="55">
        <v>0</v>
      </c>
      <c r="BI101" s="55">
        <v>0</v>
      </c>
      <c r="BJ101" s="55">
        <v>0</v>
      </c>
      <c r="BK101" s="55">
        <v>0</v>
      </c>
      <c r="BL101" s="55">
        <v>0</v>
      </c>
      <c r="BM101" s="55">
        <v>0</v>
      </c>
      <c r="BN101" s="55">
        <v>0</v>
      </c>
      <c r="BO101" s="55">
        <v>0</v>
      </c>
      <c r="BP101" s="55">
        <v>0</v>
      </c>
      <c r="BQ101" s="55">
        <v>0</v>
      </c>
      <c r="BR101" s="55">
        <v>0</v>
      </c>
      <c r="BS101" s="55">
        <v>0</v>
      </c>
      <c r="BT101" s="55">
        <v>0</v>
      </c>
      <c r="BU101" s="55">
        <v>0</v>
      </c>
      <c r="BV101" s="55">
        <v>0</v>
      </c>
      <c r="BW101" s="55">
        <v>0</v>
      </c>
      <c r="BX101" s="55">
        <v>0</v>
      </c>
      <c r="BY101" s="55">
        <v>0</v>
      </c>
      <c r="BZ101" s="55">
        <v>0</v>
      </c>
      <c r="CA101" s="55">
        <v>0</v>
      </c>
      <c r="CB101" s="55">
        <v>0</v>
      </c>
      <c r="CC101" s="55">
        <v>0</v>
      </c>
      <c r="CD101" s="55">
        <v>0</v>
      </c>
      <c r="CE101" s="55">
        <v>0</v>
      </c>
      <c r="CF101" s="55">
        <v>0</v>
      </c>
      <c r="CG101" s="55">
        <v>0</v>
      </c>
      <c r="CH101" s="55">
        <v>0</v>
      </c>
      <c r="CI101" s="55">
        <v>0</v>
      </c>
      <c r="CJ101" s="55">
        <v>0</v>
      </c>
      <c r="CK101" s="55">
        <v>0</v>
      </c>
      <c r="CL101" s="55">
        <v>0</v>
      </c>
      <c r="CM101" s="55">
        <v>0</v>
      </c>
      <c r="CN101" s="55">
        <v>0</v>
      </c>
      <c r="CO101" s="55">
        <v>0</v>
      </c>
      <c r="CP101" s="55">
        <v>0</v>
      </c>
      <c r="CQ101" s="55">
        <v>0</v>
      </c>
      <c r="CR101" s="55">
        <v>0</v>
      </c>
      <c r="CS101" s="55">
        <v>0</v>
      </c>
      <c r="CT101" s="55">
        <v>0</v>
      </c>
      <c r="CU101" s="55">
        <v>0</v>
      </c>
      <c r="CV101" s="55">
        <v>0</v>
      </c>
      <c r="CW101" s="55">
        <v>0</v>
      </c>
      <c r="CX101" s="55">
        <v>0</v>
      </c>
      <c r="CY101" s="55">
        <v>0</v>
      </c>
      <c r="CZ101" s="55">
        <v>0</v>
      </c>
      <c r="DA101" s="55">
        <v>0</v>
      </c>
      <c r="DB101" s="55">
        <v>0</v>
      </c>
      <c r="DC101" s="55">
        <v>0</v>
      </c>
      <c r="DD101" s="55">
        <v>0</v>
      </c>
      <c r="DE101" s="55">
        <v>0</v>
      </c>
      <c r="DF101" s="55">
        <v>0</v>
      </c>
      <c r="DG101" s="55">
        <v>0</v>
      </c>
      <c r="DH101" s="55">
        <v>0</v>
      </c>
      <c r="DI101" s="55">
        <v>0</v>
      </c>
      <c r="DJ101" s="55">
        <v>0</v>
      </c>
      <c r="DK101" s="55">
        <v>0</v>
      </c>
      <c r="DL101" s="55">
        <v>0</v>
      </c>
      <c r="DM101" s="55">
        <v>0</v>
      </c>
      <c r="DN101" s="55">
        <v>0</v>
      </c>
      <c r="DO101" s="55">
        <v>0</v>
      </c>
      <c r="DP101" s="55">
        <v>0</v>
      </c>
      <c r="DQ101" s="55">
        <v>2</v>
      </c>
      <c r="DR101" s="55">
        <v>0</v>
      </c>
      <c r="DS101" s="55">
        <v>0</v>
      </c>
      <c r="DT101" s="55">
        <v>0</v>
      </c>
      <c r="DU101" s="55">
        <v>0</v>
      </c>
      <c r="DV101" s="55">
        <v>0</v>
      </c>
      <c r="DW101" s="55">
        <v>0</v>
      </c>
      <c r="DX101" s="55">
        <v>0</v>
      </c>
      <c r="DY101" s="55">
        <v>0</v>
      </c>
      <c r="DZ101" s="55">
        <v>0</v>
      </c>
      <c r="EA101" s="55">
        <v>0</v>
      </c>
      <c r="EB101" s="55">
        <v>0</v>
      </c>
      <c r="EC101" s="55">
        <v>0</v>
      </c>
      <c r="ED101" s="55">
        <v>0</v>
      </c>
      <c r="EE101" s="55">
        <v>0</v>
      </c>
      <c r="EF101" s="55">
        <v>0</v>
      </c>
      <c r="EG101" s="55">
        <v>0</v>
      </c>
      <c r="EH101" s="55">
        <v>0</v>
      </c>
      <c r="EI101" s="55">
        <v>0</v>
      </c>
      <c r="EJ101" s="55">
        <v>0</v>
      </c>
      <c r="EK101" s="55">
        <v>0</v>
      </c>
      <c r="EL101" s="55">
        <v>0</v>
      </c>
      <c r="EM101" s="55">
        <v>0</v>
      </c>
      <c r="EN101" s="55">
        <v>0</v>
      </c>
      <c r="EO101" s="55">
        <v>0</v>
      </c>
      <c r="EP101" s="55">
        <v>0</v>
      </c>
      <c r="EQ101" s="55">
        <v>0</v>
      </c>
      <c r="ER101" s="55">
        <v>0</v>
      </c>
      <c r="ES101" s="55">
        <v>0</v>
      </c>
      <c r="ET101" s="55">
        <v>0</v>
      </c>
      <c r="EU101" s="55">
        <v>0</v>
      </c>
      <c r="EV101" s="55">
        <v>0</v>
      </c>
      <c r="EW101" s="55">
        <v>0</v>
      </c>
      <c r="EX101" s="55">
        <v>0</v>
      </c>
      <c r="EY101" s="55">
        <v>1</v>
      </c>
    </row>
    <row r="102" spans="2:155" x14ac:dyDescent="0.5">
      <c r="B102" s="9" t="s">
        <v>643</v>
      </c>
      <c r="C102" s="55">
        <v>0</v>
      </c>
      <c r="D102" s="55">
        <v>0</v>
      </c>
      <c r="E102" s="55">
        <v>0</v>
      </c>
      <c r="F102" s="55">
        <v>0</v>
      </c>
      <c r="G102" s="55">
        <v>0</v>
      </c>
      <c r="H102" s="55">
        <v>0</v>
      </c>
      <c r="I102" s="55">
        <v>0</v>
      </c>
      <c r="J102" s="55">
        <v>0</v>
      </c>
      <c r="K102" s="55">
        <v>0</v>
      </c>
      <c r="L102" s="55">
        <v>0</v>
      </c>
      <c r="M102" s="55">
        <v>0</v>
      </c>
      <c r="N102" s="55">
        <v>0</v>
      </c>
      <c r="O102" s="55">
        <v>0</v>
      </c>
      <c r="P102" s="55">
        <v>1</v>
      </c>
      <c r="Q102" s="55">
        <v>0</v>
      </c>
      <c r="R102" s="55">
        <v>0</v>
      </c>
      <c r="S102" s="55">
        <v>0</v>
      </c>
      <c r="T102" s="55">
        <v>0</v>
      </c>
      <c r="U102" s="55">
        <v>0</v>
      </c>
      <c r="V102" s="55">
        <v>0</v>
      </c>
      <c r="W102" s="55">
        <v>0</v>
      </c>
      <c r="X102" s="55">
        <v>0</v>
      </c>
      <c r="Y102" s="55">
        <v>0</v>
      </c>
      <c r="Z102" s="55">
        <v>0</v>
      </c>
      <c r="AA102" s="55">
        <v>0</v>
      </c>
      <c r="AB102" s="55">
        <v>0</v>
      </c>
      <c r="AC102" s="55">
        <v>0</v>
      </c>
      <c r="AD102" s="55">
        <v>0</v>
      </c>
      <c r="AE102" s="55">
        <v>0</v>
      </c>
      <c r="AF102" s="55">
        <v>0</v>
      </c>
      <c r="AG102" s="55">
        <v>0</v>
      </c>
      <c r="AH102" s="55">
        <v>0</v>
      </c>
      <c r="AI102" s="55">
        <v>0</v>
      </c>
      <c r="AJ102" s="55">
        <v>0</v>
      </c>
      <c r="AK102" s="55">
        <v>0</v>
      </c>
      <c r="AL102" s="55">
        <v>0</v>
      </c>
      <c r="AM102" s="55">
        <v>0</v>
      </c>
      <c r="AN102" s="55">
        <v>0</v>
      </c>
      <c r="AO102" s="55">
        <v>0</v>
      </c>
      <c r="AP102" s="55">
        <v>0</v>
      </c>
      <c r="AQ102" s="55">
        <v>0</v>
      </c>
      <c r="AR102" s="55">
        <v>0</v>
      </c>
      <c r="AS102" s="55">
        <v>0</v>
      </c>
      <c r="AT102" s="55">
        <v>0</v>
      </c>
      <c r="AU102" s="55">
        <v>0</v>
      </c>
      <c r="AV102" s="55">
        <v>0</v>
      </c>
      <c r="AW102" s="55">
        <v>0</v>
      </c>
      <c r="AX102" s="55">
        <v>0</v>
      </c>
      <c r="AY102" s="55">
        <v>0</v>
      </c>
      <c r="AZ102" s="55">
        <v>0</v>
      </c>
      <c r="BA102" s="55">
        <v>0</v>
      </c>
      <c r="BB102" s="55">
        <v>0</v>
      </c>
      <c r="BC102" s="55">
        <v>0</v>
      </c>
      <c r="BD102" s="55">
        <v>0</v>
      </c>
      <c r="BE102" s="55">
        <v>0</v>
      </c>
      <c r="BF102" s="55">
        <v>0</v>
      </c>
      <c r="BG102" s="55">
        <v>0</v>
      </c>
      <c r="BH102" s="55">
        <v>0</v>
      </c>
      <c r="BI102" s="55">
        <v>0</v>
      </c>
      <c r="BJ102" s="55">
        <v>0</v>
      </c>
      <c r="BK102" s="55">
        <v>0</v>
      </c>
      <c r="BL102" s="55">
        <v>0</v>
      </c>
      <c r="BM102" s="55">
        <v>0</v>
      </c>
      <c r="BN102" s="55">
        <v>0</v>
      </c>
      <c r="BO102" s="55">
        <v>0</v>
      </c>
      <c r="BP102" s="55">
        <v>0</v>
      </c>
      <c r="BQ102" s="55">
        <v>0</v>
      </c>
      <c r="BR102" s="55">
        <v>0</v>
      </c>
      <c r="BS102" s="55">
        <v>0</v>
      </c>
      <c r="BT102" s="55">
        <v>0</v>
      </c>
      <c r="BU102" s="55">
        <v>0</v>
      </c>
      <c r="BV102" s="55">
        <v>0</v>
      </c>
      <c r="BW102" s="55">
        <v>0</v>
      </c>
      <c r="BX102" s="55">
        <v>0</v>
      </c>
      <c r="BY102" s="55">
        <v>0</v>
      </c>
      <c r="BZ102" s="55">
        <v>0</v>
      </c>
      <c r="CA102" s="55">
        <v>0</v>
      </c>
      <c r="CB102" s="55">
        <v>0</v>
      </c>
      <c r="CC102" s="55">
        <v>0</v>
      </c>
      <c r="CD102" s="55">
        <v>0</v>
      </c>
      <c r="CE102" s="55">
        <v>0</v>
      </c>
      <c r="CF102" s="55">
        <v>0</v>
      </c>
      <c r="CG102" s="55">
        <v>0</v>
      </c>
      <c r="CH102" s="55">
        <v>0</v>
      </c>
      <c r="CI102" s="55">
        <v>0</v>
      </c>
      <c r="CJ102" s="55">
        <v>0</v>
      </c>
      <c r="CK102" s="55">
        <v>0</v>
      </c>
      <c r="CL102" s="55">
        <v>0</v>
      </c>
      <c r="CM102" s="55">
        <v>0</v>
      </c>
      <c r="CN102" s="55">
        <v>0</v>
      </c>
      <c r="CO102" s="55">
        <v>0</v>
      </c>
      <c r="CP102" s="55">
        <v>0</v>
      </c>
      <c r="CQ102" s="55">
        <v>0</v>
      </c>
      <c r="CR102" s="55">
        <v>0</v>
      </c>
      <c r="CS102" s="55">
        <v>0</v>
      </c>
      <c r="CT102" s="55">
        <v>0</v>
      </c>
      <c r="CU102" s="55">
        <v>0</v>
      </c>
      <c r="CV102" s="55">
        <v>0</v>
      </c>
      <c r="CW102" s="55">
        <v>0</v>
      </c>
      <c r="CX102" s="55">
        <v>0</v>
      </c>
      <c r="CY102" s="55">
        <v>0</v>
      </c>
      <c r="CZ102" s="55">
        <v>0</v>
      </c>
      <c r="DA102" s="55">
        <v>0</v>
      </c>
      <c r="DB102" s="55">
        <v>0</v>
      </c>
      <c r="DC102" s="55">
        <v>0</v>
      </c>
      <c r="DD102" s="55">
        <v>0</v>
      </c>
      <c r="DE102" s="55">
        <v>0</v>
      </c>
      <c r="DF102" s="55">
        <v>0</v>
      </c>
      <c r="DG102" s="55">
        <v>0</v>
      </c>
      <c r="DH102" s="55">
        <v>0</v>
      </c>
      <c r="DI102" s="55">
        <v>0</v>
      </c>
      <c r="DJ102" s="55">
        <v>0</v>
      </c>
      <c r="DK102" s="55">
        <v>0</v>
      </c>
      <c r="DL102" s="55">
        <v>0</v>
      </c>
      <c r="DM102" s="55">
        <v>0</v>
      </c>
      <c r="DN102" s="55">
        <v>0</v>
      </c>
      <c r="DO102" s="55">
        <v>0</v>
      </c>
      <c r="DP102" s="55">
        <v>0</v>
      </c>
      <c r="DQ102" s="55">
        <v>2</v>
      </c>
      <c r="DR102" s="55">
        <v>0</v>
      </c>
      <c r="DS102" s="55">
        <v>0</v>
      </c>
      <c r="DT102" s="55">
        <v>0</v>
      </c>
      <c r="DU102" s="55">
        <v>0</v>
      </c>
      <c r="DV102" s="55">
        <v>0</v>
      </c>
      <c r="DW102" s="55">
        <v>0</v>
      </c>
      <c r="DX102" s="55">
        <v>0</v>
      </c>
      <c r="DY102" s="55">
        <v>0</v>
      </c>
      <c r="DZ102" s="55">
        <v>0</v>
      </c>
      <c r="EA102" s="55">
        <v>0</v>
      </c>
      <c r="EB102" s="55">
        <v>0</v>
      </c>
      <c r="EC102" s="55">
        <v>0</v>
      </c>
      <c r="ED102" s="55">
        <v>0</v>
      </c>
      <c r="EE102" s="55">
        <v>0</v>
      </c>
      <c r="EF102" s="55">
        <v>0</v>
      </c>
      <c r="EG102" s="55">
        <v>0</v>
      </c>
      <c r="EH102" s="55">
        <v>0</v>
      </c>
      <c r="EI102" s="55">
        <v>0</v>
      </c>
      <c r="EJ102" s="55">
        <v>0</v>
      </c>
      <c r="EK102" s="55">
        <v>0</v>
      </c>
      <c r="EL102" s="55">
        <v>0</v>
      </c>
      <c r="EM102" s="55">
        <v>0</v>
      </c>
      <c r="EN102" s="55">
        <v>0</v>
      </c>
      <c r="EO102" s="55">
        <v>0</v>
      </c>
      <c r="EP102" s="55">
        <v>0</v>
      </c>
      <c r="EQ102" s="55">
        <v>0</v>
      </c>
      <c r="ER102" s="55">
        <v>0</v>
      </c>
      <c r="ES102" s="55">
        <v>0</v>
      </c>
      <c r="ET102" s="55">
        <v>0</v>
      </c>
      <c r="EU102" s="55">
        <v>0</v>
      </c>
      <c r="EV102" s="55">
        <v>0</v>
      </c>
      <c r="EW102" s="55">
        <v>0</v>
      </c>
      <c r="EX102" s="55">
        <v>0</v>
      </c>
      <c r="EY102" s="55">
        <v>1</v>
      </c>
    </row>
    <row r="103" spans="2:155" x14ac:dyDescent="0.5">
      <c r="B103" s="9" t="s">
        <v>646</v>
      </c>
      <c r="C103" s="55">
        <v>0</v>
      </c>
      <c r="D103" s="55">
        <v>0</v>
      </c>
      <c r="E103" s="55">
        <v>0</v>
      </c>
      <c r="F103" s="55">
        <v>0</v>
      </c>
      <c r="G103" s="55">
        <v>0</v>
      </c>
      <c r="H103" s="55">
        <v>0</v>
      </c>
      <c r="I103" s="55">
        <v>0</v>
      </c>
      <c r="J103" s="55">
        <v>0</v>
      </c>
      <c r="K103" s="55">
        <v>0</v>
      </c>
      <c r="L103" s="55">
        <v>0</v>
      </c>
      <c r="M103" s="55">
        <v>0</v>
      </c>
      <c r="N103" s="55">
        <v>0</v>
      </c>
      <c r="O103" s="55">
        <v>0</v>
      </c>
      <c r="P103" s="55">
        <v>1</v>
      </c>
      <c r="Q103" s="55">
        <v>0</v>
      </c>
      <c r="R103" s="55">
        <v>0</v>
      </c>
      <c r="S103" s="55">
        <v>0</v>
      </c>
      <c r="T103" s="55">
        <v>0</v>
      </c>
      <c r="U103" s="55">
        <v>0</v>
      </c>
      <c r="V103" s="55">
        <v>0</v>
      </c>
      <c r="W103" s="55">
        <v>0</v>
      </c>
      <c r="X103" s="55">
        <v>0</v>
      </c>
      <c r="Y103" s="55">
        <v>0</v>
      </c>
      <c r="Z103" s="55">
        <v>0</v>
      </c>
      <c r="AA103" s="55">
        <v>0</v>
      </c>
      <c r="AB103" s="55">
        <v>0</v>
      </c>
      <c r="AC103" s="55">
        <v>0</v>
      </c>
      <c r="AD103" s="55">
        <v>0</v>
      </c>
      <c r="AE103" s="55">
        <v>0</v>
      </c>
      <c r="AF103" s="55">
        <v>0</v>
      </c>
      <c r="AG103" s="55">
        <v>0</v>
      </c>
      <c r="AH103" s="55">
        <v>0</v>
      </c>
      <c r="AI103" s="55">
        <v>0</v>
      </c>
      <c r="AJ103" s="55">
        <v>0</v>
      </c>
      <c r="AK103" s="55">
        <v>0</v>
      </c>
      <c r="AL103" s="55">
        <v>0</v>
      </c>
      <c r="AM103" s="55">
        <v>0</v>
      </c>
      <c r="AN103" s="55">
        <v>0</v>
      </c>
      <c r="AO103" s="55">
        <v>0</v>
      </c>
      <c r="AP103" s="55">
        <v>0</v>
      </c>
      <c r="AQ103" s="55">
        <v>0</v>
      </c>
      <c r="AR103" s="55">
        <v>0</v>
      </c>
      <c r="AS103" s="55">
        <v>0</v>
      </c>
      <c r="AT103" s="55">
        <v>0</v>
      </c>
      <c r="AU103" s="55">
        <v>0</v>
      </c>
      <c r="AV103" s="55">
        <v>0</v>
      </c>
      <c r="AW103" s="55">
        <v>0</v>
      </c>
      <c r="AX103" s="55">
        <v>0</v>
      </c>
      <c r="AY103" s="55">
        <v>0</v>
      </c>
      <c r="AZ103" s="55">
        <v>0</v>
      </c>
      <c r="BA103" s="55">
        <v>0</v>
      </c>
      <c r="BB103" s="55">
        <v>0</v>
      </c>
      <c r="BC103" s="55">
        <v>0</v>
      </c>
      <c r="BD103" s="55">
        <v>0</v>
      </c>
      <c r="BE103" s="55">
        <v>0</v>
      </c>
      <c r="BF103" s="55">
        <v>0</v>
      </c>
      <c r="BG103" s="55">
        <v>0</v>
      </c>
      <c r="BH103" s="55">
        <v>0</v>
      </c>
      <c r="BI103" s="55">
        <v>0</v>
      </c>
      <c r="BJ103" s="55">
        <v>0</v>
      </c>
      <c r="BK103" s="55">
        <v>0</v>
      </c>
      <c r="BL103" s="55">
        <v>0</v>
      </c>
      <c r="BM103" s="55">
        <v>0</v>
      </c>
      <c r="BN103" s="55">
        <v>0</v>
      </c>
      <c r="BO103" s="55">
        <v>0</v>
      </c>
      <c r="BP103" s="55">
        <v>0</v>
      </c>
      <c r="BQ103" s="55">
        <v>0</v>
      </c>
      <c r="BR103" s="55">
        <v>0</v>
      </c>
      <c r="BS103" s="55">
        <v>0</v>
      </c>
      <c r="BT103" s="55">
        <v>0</v>
      </c>
      <c r="BU103" s="55">
        <v>0</v>
      </c>
      <c r="BV103" s="55">
        <v>0</v>
      </c>
      <c r="BW103" s="55">
        <v>0</v>
      </c>
      <c r="BX103" s="55">
        <v>0</v>
      </c>
      <c r="BY103" s="55">
        <v>0</v>
      </c>
      <c r="BZ103" s="55">
        <v>0</v>
      </c>
      <c r="CA103" s="55">
        <v>0</v>
      </c>
      <c r="CB103" s="55">
        <v>0</v>
      </c>
      <c r="CC103" s="55">
        <v>0</v>
      </c>
      <c r="CD103" s="55">
        <v>0</v>
      </c>
      <c r="CE103" s="55">
        <v>0</v>
      </c>
      <c r="CF103" s="55">
        <v>0</v>
      </c>
      <c r="CG103" s="55">
        <v>0</v>
      </c>
      <c r="CH103" s="55">
        <v>0</v>
      </c>
      <c r="CI103" s="55">
        <v>0</v>
      </c>
      <c r="CJ103" s="55">
        <v>0</v>
      </c>
      <c r="CK103" s="55">
        <v>0</v>
      </c>
      <c r="CL103" s="55">
        <v>0</v>
      </c>
      <c r="CM103" s="55">
        <v>0</v>
      </c>
      <c r="CN103" s="55">
        <v>0</v>
      </c>
      <c r="CO103" s="55">
        <v>0</v>
      </c>
      <c r="CP103" s="55">
        <v>0</v>
      </c>
      <c r="CQ103" s="55">
        <v>0</v>
      </c>
      <c r="CR103" s="55">
        <v>0</v>
      </c>
      <c r="CS103" s="55">
        <v>0</v>
      </c>
      <c r="CT103" s="55">
        <v>0</v>
      </c>
      <c r="CU103" s="55">
        <v>0</v>
      </c>
      <c r="CV103" s="55">
        <v>0</v>
      </c>
      <c r="CW103" s="55">
        <v>0</v>
      </c>
      <c r="CX103" s="55">
        <v>0</v>
      </c>
      <c r="CY103" s="55">
        <v>0</v>
      </c>
      <c r="CZ103" s="55">
        <v>0</v>
      </c>
      <c r="DA103" s="55">
        <v>0</v>
      </c>
      <c r="DB103" s="55">
        <v>0</v>
      </c>
      <c r="DC103" s="55">
        <v>0</v>
      </c>
      <c r="DD103" s="55">
        <v>0</v>
      </c>
      <c r="DE103" s="55">
        <v>0</v>
      </c>
      <c r="DF103" s="55">
        <v>0</v>
      </c>
      <c r="DG103" s="55">
        <v>0</v>
      </c>
      <c r="DH103" s="55">
        <v>0</v>
      </c>
      <c r="DI103" s="55">
        <v>0</v>
      </c>
      <c r="DJ103" s="55">
        <v>0</v>
      </c>
      <c r="DK103" s="55">
        <v>0</v>
      </c>
      <c r="DL103" s="55">
        <v>0</v>
      </c>
      <c r="DM103" s="55">
        <v>0</v>
      </c>
      <c r="DN103" s="55">
        <v>0</v>
      </c>
      <c r="DO103" s="55">
        <v>0</v>
      </c>
      <c r="DP103" s="55">
        <v>0</v>
      </c>
      <c r="DQ103" s="55">
        <v>2</v>
      </c>
      <c r="DR103" s="55">
        <v>0</v>
      </c>
      <c r="DS103" s="55">
        <v>0</v>
      </c>
      <c r="DT103" s="55">
        <v>0</v>
      </c>
      <c r="DU103" s="55">
        <v>0</v>
      </c>
      <c r="DV103" s="55">
        <v>0</v>
      </c>
      <c r="DW103" s="55">
        <v>0</v>
      </c>
      <c r="DX103" s="55">
        <v>0</v>
      </c>
      <c r="DY103" s="55">
        <v>0</v>
      </c>
      <c r="DZ103" s="55">
        <v>0</v>
      </c>
      <c r="EA103" s="55">
        <v>0</v>
      </c>
      <c r="EB103" s="55">
        <v>0</v>
      </c>
      <c r="EC103" s="55">
        <v>0</v>
      </c>
      <c r="ED103" s="55">
        <v>0</v>
      </c>
      <c r="EE103" s="55">
        <v>0</v>
      </c>
      <c r="EF103" s="55">
        <v>0</v>
      </c>
      <c r="EG103" s="55">
        <v>0</v>
      </c>
      <c r="EH103" s="55">
        <v>0</v>
      </c>
      <c r="EI103" s="55">
        <v>0</v>
      </c>
      <c r="EJ103" s="55">
        <v>0</v>
      </c>
      <c r="EK103" s="55">
        <v>0</v>
      </c>
      <c r="EL103" s="55">
        <v>0</v>
      </c>
      <c r="EM103" s="55">
        <v>0</v>
      </c>
      <c r="EN103" s="55">
        <v>0</v>
      </c>
      <c r="EO103" s="55">
        <v>0</v>
      </c>
      <c r="EP103" s="55">
        <v>0</v>
      </c>
      <c r="EQ103" s="55">
        <v>0</v>
      </c>
      <c r="ER103" s="55">
        <v>0</v>
      </c>
      <c r="ES103" s="55">
        <v>0</v>
      </c>
      <c r="ET103" s="55">
        <v>0</v>
      </c>
      <c r="EU103" s="55">
        <v>0</v>
      </c>
      <c r="EV103" s="55">
        <v>0</v>
      </c>
      <c r="EW103" s="55">
        <v>0</v>
      </c>
      <c r="EX103" s="55">
        <v>0</v>
      </c>
      <c r="EY103" s="55">
        <v>1</v>
      </c>
    </row>
    <row r="104" spans="2:155" x14ac:dyDescent="0.5">
      <c r="B104" s="9" t="s">
        <v>652</v>
      </c>
      <c r="C104" s="55">
        <v>0</v>
      </c>
      <c r="D104" s="55">
        <v>0</v>
      </c>
      <c r="E104" s="55">
        <v>0</v>
      </c>
      <c r="F104" s="55">
        <v>0</v>
      </c>
      <c r="G104" s="55">
        <v>0</v>
      </c>
      <c r="H104" s="55">
        <v>0</v>
      </c>
      <c r="I104" s="55">
        <v>0</v>
      </c>
      <c r="J104" s="55">
        <v>0</v>
      </c>
      <c r="K104" s="55">
        <v>0</v>
      </c>
      <c r="L104" s="55">
        <v>0</v>
      </c>
      <c r="M104" s="55">
        <v>0</v>
      </c>
      <c r="N104" s="55">
        <v>0</v>
      </c>
      <c r="O104" s="55">
        <v>0</v>
      </c>
      <c r="P104" s="55">
        <v>1</v>
      </c>
      <c r="Q104" s="55">
        <v>0</v>
      </c>
      <c r="R104" s="55">
        <v>0</v>
      </c>
      <c r="S104" s="55">
        <v>0</v>
      </c>
      <c r="T104" s="55">
        <v>0</v>
      </c>
      <c r="U104" s="55">
        <v>0</v>
      </c>
      <c r="V104" s="55">
        <v>0</v>
      </c>
      <c r="W104" s="55">
        <v>0</v>
      </c>
      <c r="X104" s="55">
        <v>0</v>
      </c>
      <c r="Y104" s="55">
        <v>0</v>
      </c>
      <c r="Z104" s="55">
        <v>0</v>
      </c>
      <c r="AA104" s="55">
        <v>0</v>
      </c>
      <c r="AB104" s="55">
        <v>0</v>
      </c>
      <c r="AC104" s="55">
        <v>0</v>
      </c>
      <c r="AD104" s="55">
        <v>0</v>
      </c>
      <c r="AE104" s="55">
        <v>0</v>
      </c>
      <c r="AF104" s="55">
        <v>0</v>
      </c>
      <c r="AG104" s="55">
        <v>0</v>
      </c>
      <c r="AH104" s="55">
        <v>0</v>
      </c>
      <c r="AI104" s="55">
        <v>0</v>
      </c>
      <c r="AJ104" s="55">
        <v>0</v>
      </c>
      <c r="AK104" s="55">
        <v>0</v>
      </c>
      <c r="AL104" s="55">
        <v>0</v>
      </c>
      <c r="AM104" s="55">
        <v>0</v>
      </c>
      <c r="AN104" s="55">
        <v>0</v>
      </c>
      <c r="AO104" s="55">
        <v>0</v>
      </c>
      <c r="AP104" s="55">
        <v>0</v>
      </c>
      <c r="AQ104" s="55">
        <v>0</v>
      </c>
      <c r="AR104" s="55">
        <v>0</v>
      </c>
      <c r="AS104" s="55">
        <v>0</v>
      </c>
      <c r="AT104" s="55">
        <v>0</v>
      </c>
      <c r="AU104" s="55">
        <v>0</v>
      </c>
      <c r="AV104" s="55">
        <v>0</v>
      </c>
      <c r="AW104" s="55">
        <v>0</v>
      </c>
      <c r="AX104" s="55">
        <v>0</v>
      </c>
      <c r="AY104" s="55">
        <v>0</v>
      </c>
      <c r="AZ104" s="55">
        <v>0</v>
      </c>
      <c r="BA104" s="55">
        <v>0</v>
      </c>
      <c r="BB104" s="55">
        <v>0</v>
      </c>
      <c r="BC104" s="55">
        <v>0</v>
      </c>
      <c r="BD104" s="55">
        <v>0</v>
      </c>
      <c r="BE104" s="55">
        <v>0</v>
      </c>
      <c r="BF104" s="55">
        <v>0</v>
      </c>
      <c r="BG104" s="55">
        <v>0</v>
      </c>
      <c r="BH104" s="55">
        <v>0</v>
      </c>
      <c r="BI104" s="55">
        <v>0</v>
      </c>
      <c r="BJ104" s="55">
        <v>0</v>
      </c>
      <c r="BK104" s="55">
        <v>0</v>
      </c>
      <c r="BL104" s="55">
        <v>0</v>
      </c>
      <c r="BM104" s="55">
        <v>0</v>
      </c>
      <c r="BN104" s="55">
        <v>0</v>
      </c>
      <c r="BO104" s="55">
        <v>0</v>
      </c>
      <c r="BP104" s="55">
        <v>0</v>
      </c>
      <c r="BQ104" s="55">
        <v>0</v>
      </c>
      <c r="BR104" s="55">
        <v>0</v>
      </c>
      <c r="BS104" s="55">
        <v>0</v>
      </c>
      <c r="BT104" s="55">
        <v>0</v>
      </c>
      <c r="BU104" s="55">
        <v>0</v>
      </c>
      <c r="BV104" s="55">
        <v>0</v>
      </c>
      <c r="BW104" s="55">
        <v>0</v>
      </c>
      <c r="BX104" s="55">
        <v>0</v>
      </c>
      <c r="BY104" s="55">
        <v>0</v>
      </c>
      <c r="BZ104" s="55">
        <v>0</v>
      </c>
      <c r="CA104" s="55">
        <v>0</v>
      </c>
      <c r="CB104" s="55">
        <v>0</v>
      </c>
      <c r="CC104" s="55">
        <v>0</v>
      </c>
      <c r="CD104" s="55">
        <v>0</v>
      </c>
      <c r="CE104" s="55">
        <v>0</v>
      </c>
      <c r="CF104" s="55">
        <v>0</v>
      </c>
      <c r="CG104" s="55">
        <v>0</v>
      </c>
      <c r="CH104" s="55">
        <v>0</v>
      </c>
      <c r="CI104" s="55">
        <v>0</v>
      </c>
      <c r="CJ104" s="55">
        <v>0</v>
      </c>
      <c r="CK104" s="55">
        <v>0</v>
      </c>
      <c r="CL104" s="55">
        <v>0</v>
      </c>
      <c r="CM104" s="55">
        <v>0</v>
      </c>
      <c r="CN104" s="55">
        <v>0</v>
      </c>
      <c r="CO104" s="55">
        <v>0</v>
      </c>
      <c r="CP104" s="55">
        <v>0</v>
      </c>
      <c r="CQ104" s="55">
        <v>0</v>
      </c>
      <c r="CR104" s="55">
        <v>0</v>
      </c>
      <c r="CS104" s="55">
        <v>0</v>
      </c>
      <c r="CT104" s="55">
        <v>0</v>
      </c>
      <c r="CU104" s="55">
        <v>0</v>
      </c>
      <c r="CV104" s="55">
        <v>0</v>
      </c>
      <c r="CW104" s="55">
        <v>0</v>
      </c>
      <c r="CX104" s="55">
        <v>0</v>
      </c>
      <c r="CY104" s="55">
        <v>0</v>
      </c>
      <c r="CZ104" s="55">
        <v>0</v>
      </c>
      <c r="DA104" s="55">
        <v>0</v>
      </c>
      <c r="DB104" s="55">
        <v>0</v>
      </c>
      <c r="DC104" s="55">
        <v>0</v>
      </c>
      <c r="DD104" s="55">
        <v>0</v>
      </c>
      <c r="DE104" s="55">
        <v>0</v>
      </c>
      <c r="DF104" s="55">
        <v>0</v>
      </c>
      <c r="DG104" s="55">
        <v>0</v>
      </c>
      <c r="DH104" s="55">
        <v>0</v>
      </c>
      <c r="DI104" s="55">
        <v>0</v>
      </c>
      <c r="DJ104" s="55">
        <v>0</v>
      </c>
      <c r="DK104" s="55">
        <v>0</v>
      </c>
      <c r="DL104" s="55">
        <v>0</v>
      </c>
      <c r="DM104" s="55">
        <v>0</v>
      </c>
      <c r="DN104" s="55">
        <v>0</v>
      </c>
      <c r="DO104" s="55">
        <v>0</v>
      </c>
      <c r="DP104" s="55">
        <v>0</v>
      </c>
      <c r="DQ104" s="55">
        <v>2</v>
      </c>
      <c r="DR104" s="55">
        <v>0</v>
      </c>
      <c r="DS104" s="55">
        <v>0</v>
      </c>
      <c r="DT104" s="55">
        <v>0</v>
      </c>
      <c r="DU104" s="55">
        <v>0</v>
      </c>
      <c r="DV104" s="55">
        <v>0</v>
      </c>
      <c r="DW104" s="55">
        <v>0</v>
      </c>
      <c r="DX104" s="55">
        <v>0</v>
      </c>
      <c r="DY104" s="55">
        <v>0</v>
      </c>
      <c r="DZ104" s="55">
        <v>0</v>
      </c>
      <c r="EA104" s="55">
        <v>0</v>
      </c>
      <c r="EB104" s="55">
        <v>0</v>
      </c>
      <c r="EC104" s="55">
        <v>0</v>
      </c>
      <c r="ED104" s="55">
        <v>0</v>
      </c>
      <c r="EE104" s="55">
        <v>0</v>
      </c>
      <c r="EF104" s="55">
        <v>0</v>
      </c>
      <c r="EG104" s="55">
        <v>0</v>
      </c>
      <c r="EH104" s="55">
        <v>0</v>
      </c>
      <c r="EI104" s="55">
        <v>0</v>
      </c>
      <c r="EJ104" s="55">
        <v>0</v>
      </c>
      <c r="EK104" s="55">
        <v>0</v>
      </c>
      <c r="EL104" s="55">
        <v>0</v>
      </c>
      <c r="EM104" s="55">
        <v>0</v>
      </c>
      <c r="EN104" s="55">
        <v>0</v>
      </c>
      <c r="EO104" s="55">
        <v>0</v>
      </c>
      <c r="EP104" s="55">
        <v>0</v>
      </c>
      <c r="EQ104" s="55">
        <v>0</v>
      </c>
      <c r="ER104" s="55">
        <v>0</v>
      </c>
      <c r="ES104" s="55">
        <v>0</v>
      </c>
      <c r="ET104" s="55">
        <v>0</v>
      </c>
      <c r="EU104" s="55">
        <v>0</v>
      </c>
      <c r="EV104" s="55">
        <v>0</v>
      </c>
      <c r="EW104" s="55">
        <v>0</v>
      </c>
      <c r="EX104" s="55">
        <v>0</v>
      </c>
      <c r="EY104" s="55">
        <v>1</v>
      </c>
    </row>
    <row r="105" spans="2:155" x14ac:dyDescent="0.5">
      <c r="B105" s="9" t="s">
        <v>655</v>
      </c>
      <c r="C105" s="55">
        <v>0</v>
      </c>
      <c r="D105" s="55">
        <v>0</v>
      </c>
      <c r="E105" s="55">
        <v>0</v>
      </c>
      <c r="F105" s="55">
        <v>0</v>
      </c>
      <c r="G105" s="55">
        <v>0</v>
      </c>
      <c r="H105" s="55">
        <v>0</v>
      </c>
      <c r="I105" s="55">
        <v>0</v>
      </c>
      <c r="J105" s="55">
        <v>0</v>
      </c>
      <c r="K105" s="55">
        <v>0</v>
      </c>
      <c r="L105" s="55">
        <v>0</v>
      </c>
      <c r="M105" s="55">
        <v>0</v>
      </c>
      <c r="N105" s="55">
        <v>0</v>
      </c>
      <c r="O105" s="55">
        <v>0</v>
      </c>
      <c r="P105" s="55">
        <v>1</v>
      </c>
      <c r="Q105" s="55">
        <v>0</v>
      </c>
      <c r="R105" s="55">
        <v>0</v>
      </c>
      <c r="S105" s="55">
        <v>0</v>
      </c>
      <c r="T105" s="55">
        <v>0</v>
      </c>
      <c r="U105" s="55">
        <v>0</v>
      </c>
      <c r="V105" s="55">
        <v>0</v>
      </c>
      <c r="W105" s="55">
        <v>0</v>
      </c>
      <c r="X105" s="55">
        <v>0</v>
      </c>
      <c r="Y105" s="55">
        <v>0</v>
      </c>
      <c r="Z105" s="55">
        <v>0</v>
      </c>
      <c r="AA105" s="55">
        <v>0</v>
      </c>
      <c r="AB105" s="55">
        <v>0</v>
      </c>
      <c r="AC105" s="55">
        <v>0</v>
      </c>
      <c r="AD105" s="55">
        <v>0</v>
      </c>
      <c r="AE105" s="55">
        <v>0</v>
      </c>
      <c r="AF105" s="55">
        <v>0</v>
      </c>
      <c r="AG105" s="55">
        <v>0</v>
      </c>
      <c r="AH105" s="55">
        <v>0</v>
      </c>
      <c r="AI105" s="55">
        <v>0</v>
      </c>
      <c r="AJ105" s="55">
        <v>0</v>
      </c>
      <c r="AK105" s="55">
        <v>0</v>
      </c>
      <c r="AL105" s="55">
        <v>0</v>
      </c>
      <c r="AM105" s="55">
        <v>0</v>
      </c>
      <c r="AN105" s="55">
        <v>0</v>
      </c>
      <c r="AO105" s="55">
        <v>0</v>
      </c>
      <c r="AP105" s="55">
        <v>0</v>
      </c>
      <c r="AQ105" s="55">
        <v>0</v>
      </c>
      <c r="AR105" s="55">
        <v>0</v>
      </c>
      <c r="AS105" s="55">
        <v>0</v>
      </c>
      <c r="AT105" s="55">
        <v>0</v>
      </c>
      <c r="AU105" s="55">
        <v>0</v>
      </c>
      <c r="AV105" s="55">
        <v>0</v>
      </c>
      <c r="AW105" s="55">
        <v>0</v>
      </c>
      <c r="AX105" s="55">
        <v>0</v>
      </c>
      <c r="AY105" s="55">
        <v>0</v>
      </c>
      <c r="AZ105" s="55">
        <v>0</v>
      </c>
      <c r="BA105" s="55">
        <v>0</v>
      </c>
      <c r="BB105" s="55">
        <v>0</v>
      </c>
      <c r="BC105" s="55">
        <v>0</v>
      </c>
      <c r="BD105" s="55">
        <v>0</v>
      </c>
      <c r="BE105" s="55">
        <v>0</v>
      </c>
      <c r="BF105" s="55">
        <v>0</v>
      </c>
      <c r="BG105" s="55">
        <v>0</v>
      </c>
      <c r="BH105" s="55">
        <v>0</v>
      </c>
      <c r="BI105" s="55">
        <v>0</v>
      </c>
      <c r="BJ105" s="55">
        <v>0</v>
      </c>
      <c r="BK105" s="55">
        <v>0</v>
      </c>
      <c r="BL105" s="55">
        <v>0</v>
      </c>
      <c r="BM105" s="55">
        <v>0</v>
      </c>
      <c r="BN105" s="55">
        <v>0</v>
      </c>
      <c r="BO105" s="55">
        <v>0</v>
      </c>
      <c r="BP105" s="55">
        <v>0</v>
      </c>
      <c r="BQ105" s="55">
        <v>0</v>
      </c>
      <c r="BR105" s="55">
        <v>0</v>
      </c>
      <c r="BS105" s="55">
        <v>0</v>
      </c>
      <c r="BT105" s="55">
        <v>0</v>
      </c>
      <c r="BU105" s="55">
        <v>0</v>
      </c>
      <c r="BV105" s="55">
        <v>0</v>
      </c>
      <c r="BW105" s="55">
        <v>0</v>
      </c>
      <c r="BX105" s="55">
        <v>0</v>
      </c>
      <c r="BY105" s="55">
        <v>0</v>
      </c>
      <c r="BZ105" s="55">
        <v>0</v>
      </c>
      <c r="CA105" s="55">
        <v>0</v>
      </c>
      <c r="CB105" s="55">
        <v>0</v>
      </c>
      <c r="CC105" s="55">
        <v>0</v>
      </c>
      <c r="CD105" s="55">
        <v>0</v>
      </c>
      <c r="CE105" s="55">
        <v>0</v>
      </c>
      <c r="CF105" s="55">
        <v>0</v>
      </c>
      <c r="CG105" s="55">
        <v>0</v>
      </c>
      <c r="CH105" s="55">
        <v>0</v>
      </c>
      <c r="CI105" s="55">
        <v>0</v>
      </c>
      <c r="CJ105" s="55">
        <v>0</v>
      </c>
      <c r="CK105" s="55">
        <v>0</v>
      </c>
      <c r="CL105" s="55">
        <v>0</v>
      </c>
      <c r="CM105" s="55">
        <v>0</v>
      </c>
      <c r="CN105" s="55">
        <v>0</v>
      </c>
      <c r="CO105" s="55">
        <v>0</v>
      </c>
      <c r="CP105" s="55">
        <v>0</v>
      </c>
      <c r="CQ105" s="55">
        <v>0</v>
      </c>
      <c r="CR105" s="55">
        <v>0</v>
      </c>
      <c r="CS105" s="55">
        <v>0</v>
      </c>
      <c r="CT105" s="55">
        <v>0</v>
      </c>
      <c r="CU105" s="55">
        <v>0</v>
      </c>
      <c r="CV105" s="55">
        <v>0</v>
      </c>
      <c r="CW105" s="55">
        <v>0</v>
      </c>
      <c r="CX105" s="55">
        <v>0</v>
      </c>
      <c r="CY105" s="55">
        <v>0</v>
      </c>
      <c r="CZ105" s="55">
        <v>0</v>
      </c>
      <c r="DA105" s="55">
        <v>0</v>
      </c>
      <c r="DB105" s="55">
        <v>0</v>
      </c>
      <c r="DC105" s="55">
        <v>0</v>
      </c>
      <c r="DD105" s="55">
        <v>0</v>
      </c>
      <c r="DE105" s="55">
        <v>0</v>
      </c>
      <c r="DF105" s="55">
        <v>0</v>
      </c>
      <c r="DG105" s="55">
        <v>0</v>
      </c>
      <c r="DH105" s="55">
        <v>0</v>
      </c>
      <c r="DI105" s="55">
        <v>0</v>
      </c>
      <c r="DJ105" s="55">
        <v>0</v>
      </c>
      <c r="DK105" s="55">
        <v>0</v>
      </c>
      <c r="DL105" s="55">
        <v>0</v>
      </c>
      <c r="DM105" s="55">
        <v>0</v>
      </c>
      <c r="DN105" s="55">
        <v>0</v>
      </c>
      <c r="DO105" s="55">
        <v>0</v>
      </c>
      <c r="DP105" s="55">
        <v>0</v>
      </c>
      <c r="DQ105" s="55">
        <v>2</v>
      </c>
      <c r="DR105" s="55">
        <v>0</v>
      </c>
      <c r="DS105" s="55">
        <v>0</v>
      </c>
      <c r="DT105" s="55">
        <v>0</v>
      </c>
      <c r="DU105" s="55">
        <v>0</v>
      </c>
      <c r="DV105" s="55">
        <v>0</v>
      </c>
      <c r="DW105" s="55">
        <v>0</v>
      </c>
      <c r="DX105" s="55">
        <v>0</v>
      </c>
      <c r="DY105" s="55">
        <v>0</v>
      </c>
      <c r="DZ105" s="55">
        <v>0</v>
      </c>
      <c r="EA105" s="55">
        <v>0</v>
      </c>
      <c r="EB105" s="55">
        <v>0</v>
      </c>
      <c r="EC105" s="55">
        <v>0</v>
      </c>
      <c r="ED105" s="55">
        <v>0</v>
      </c>
      <c r="EE105" s="55">
        <v>0</v>
      </c>
      <c r="EF105" s="55">
        <v>0</v>
      </c>
      <c r="EG105" s="55">
        <v>0</v>
      </c>
      <c r="EH105" s="55">
        <v>0</v>
      </c>
      <c r="EI105" s="55">
        <v>0</v>
      </c>
      <c r="EJ105" s="55">
        <v>0</v>
      </c>
      <c r="EK105" s="55">
        <v>0</v>
      </c>
      <c r="EL105" s="55">
        <v>0</v>
      </c>
      <c r="EM105" s="55">
        <v>0</v>
      </c>
      <c r="EN105" s="55">
        <v>0</v>
      </c>
      <c r="EO105" s="55">
        <v>0</v>
      </c>
      <c r="EP105" s="55">
        <v>0</v>
      </c>
      <c r="EQ105" s="55">
        <v>0</v>
      </c>
      <c r="ER105" s="55">
        <v>0</v>
      </c>
      <c r="ES105" s="55">
        <v>0</v>
      </c>
      <c r="ET105" s="55">
        <v>0</v>
      </c>
      <c r="EU105" s="55">
        <v>0</v>
      </c>
      <c r="EV105" s="55">
        <v>0</v>
      </c>
      <c r="EW105" s="55">
        <v>0</v>
      </c>
      <c r="EX105" s="55">
        <v>0</v>
      </c>
      <c r="EY105" s="55">
        <v>1</v>
      </c>
    </row>
    <row r="106" spans="2:155" x14ac:dyDescent="0.5">
      <c r="B106" s="9" t="s">
        <v>658</v>
      </c>
      <c r="C106" s="55">
        <v>0</v>
      </c>
      <c r="D106" s="55">
        <v>0</v>
      </c>
      <c r="E106" s="55">
        <v>0</v>
      </c>
      <c r="F106" s="55">
        <v>0</v>
      </c>
      <c r="G106" s="55">
        <v>0</v>
      </c>
      <c r="H106" s="55">
        <v>0</v>
      </c>
      <c r="I106" s="55">
        <v>0</v>
      </c>
      <c r="J106" s="55">
        <v>0</v>
      </c>
      <c r="K106" s="55">
        <v>0</v>
      </c>
      <c r="L106" s="55">
        <v>0</v>
      </c>
      <c r="M106" s="55">
        <v>0</v>
      </c>
      <c r="N106" s="55">
        <v>0</v>
      </c>
      <c r="O106" s="55">
        <v>0</v>
      </c>
      <c r="P106" s="55">
        <v>1</v>
      </c>
      <c r="Q106" s="55">
        <v>0</v>
      </c>
      <c r="R106" s="55">
        <v>0</v>
      </c>
      <c r="S106" s="55">
        <v>0</v>
      </c>
      <c r="T106" s="55">
        <v>0</v>
      </c>
      <c r="U106" s="55">
        <v>0</v>
      </c>
      <c r="V106" s="55">
        <v>0</v>
      </c>
      <c r="W106" s="55">
        <v>0</v>
      </c>
      <c r="X106" s="55">
        <v>0</v>
      </c>
      <c r="Y106" s="55">
        <v>0</v>
      </c>
      <c r="Z106" s="55">
        <v>0</v>
      </c>
      <c r="AA106" s="55">
        <v>0</v>
      </c>
      <c r="AB106" s="55">
        <v>0</v>
      </c>
      <c r="AC106" s="55">
        <v>0</v>
      </c>
      <c r="AD106" s="55">
        <v>0</v>
      </c>
      <c r="AE106" s="55">
        <v>0</v>
      </c>
      <c r="AF106" s="55">
        <v>0</v>
      </c>
      <c r="AG106" s="55">
        <v>0</v>
      </c>
      <c r="AH106" s="55">
        <v>0</v>
      </c>
      <c r="AI106" s="55">
        <v>0</v>
      </c>
      <c r="AJ106" s="55">
        <v>0</v>
      </c>
      <c r="AK106" s="55">
        <v>0</v>
      </c>
      <c r="AL106" s="55">
        <v>0</v>
      </c>
      <c r="AM106" s="55">
        <v>0</v>
      </c>
      <c r="AN106" s="55">
        <v>0</v>
      </c>
      <c r="AO106" s="55">
        <v>0</v>
      </c>
      <c r="AP106" s="55">
        <v>0</v>
      </c>
      <c r="AQ106" s="55">
        <v>0</v>
      </c>
      <c r="AR106" s="55">
        <v>0</v>
      </c>
      <c r="AS106" s="55">
        <v>0</v>
      </c>
      <c r="AT106" s="55">
        <v>0</v>
      </c>
      <c r="AU106" s="55">
        <v>0</v>
      </c>
      <c r="AV106" s="55">
        <v>0</v>
      </c>
      <c r="AW106" s="55">
        <v>0</v>
      </c>
      <c r="AX106" s="55">
        <v>0</v>
      </c>
      <c r="AY106" s="55">
        <v>0</v>
      </c>
      <c r="AZ106" s="55">
        <v>0</v>
      </c>
      <c r="BA106" s="55">
        <v>0</v>
      </c>
      <c r="BB106" s="55">
        <v>0</v>
      </c>
      <c r="BC106" s="55">
        <v>0</v>
      </c>
      <c r="BD106" s="55">
        <v>0</v>
      </c>
      <c r="BE106" s="55">
        <v>0</v>
      </c>
      <c r="BF106" s="55">
        <v>0</v>
      </c>
      <c r="BG106" s="55">
        <v>0</v>
      </c>
      <c r="BH106" s="55">
        <v>0</v>
      </c>
      <c r="BI106" s="55">
        <v>0</v>
      </c>
      <c r="BJ106" s="55">
        <v>0</v>
      </c>
      <c r="BK106" s="55">
        <v>0</v>
      </c>
      <c r="BL106" s="55">
        <v>0</v>
      </c>
      <c r="BM106" s="55">
        <v>0</v>
      </c>
      <c r="BN106" s="55">
        <v>0</v>
      </c>
      <c r="BO106" s="55">
        <v>0</v>
      </c>
      <c r="BP106" s="55">
        <v>0</v>
      </c>
      <c r="BQ106" s="55">
        <v>0</v>
      </c>
      <c r="BR106" s="55">
        <v>0</v>
      </c>
      <c r="BS106" s="55">
        <v>0</v>
      </c>
      <c r="BT106" s="55">
        <v>0</v>
      </c>
      <c r="BU106" s="55">
        <v>0</v>
      </c>
      <c r="BV106" s="55">
        <v>0</v>
      </c>
      <c r="BW106" s="55">
        <v>0</v>
      </c>
      <c r="BX106" s="55">
        <v>0</v>
      </c>
      <c r="BY106" s="55">
        <v>0</v>
      </c>
      <c r="BZ106" s="55">
        <v>0</v>
      </c>
      <c r="CA106" s="55">
        <v>0</v>
      </c>
      <c r="CB106" s="55">
        <v>0</v>
      </c>
      <c r="CC106" s="55">
        <v>0</v>
      </c>
      <c r="CD106" s="55">
        <v>0</v>
      </c>
      <c r="CE106" s="55">
        <v>0</v>
      </c>
      <c r="CF106" s="55">
        <v>0</v>
      </c>
      <c r="CG106" s="55">
        <v>0</v>
      </c>
      <c r="CH106" s="55">
        <v>0</v>
      </c>
      <c r="CI106" s="55">
        <v>0</v>
      </c>
      <c r="CJ106" s="55">
        <v>0</v>
      </c>
      <c r="CK106" s="55">
        <v>0</v>
      </c>
      <c r="CL106" s="55">
        <v>0</v>
      </c>
      <c r="CM106" s="55">
        <v>0</v>
      </c>
      <c r="CN106" s="55">
        <v>0</v>
      </c>
      <c r="CO106" s="55">
        <v>0</v>
      </c>
      <c r="CP106" s="55">
        <v>0</v>
      </c>
      <c r="CQ106" s="55">
        <v>0</v>
      </c>
      <c r="CR106" s="55">
        <v>0</v>
      </c>
      <c r="CS106" s="55">
        <v>0</v>
      </c>
      <c r="CT106" s="55">
        <v>0</v>
      </c>
      <c r="CU106" s="55">
        <v>0</v>
      </c>
      <c r="CV106" s="55">
        <v>0</v>
      </c>
      <c r="CW106" s="55">
        <v>0</v>
      </c>
      <c r="CX106" s="55">
        <v>0</v>
      </c>
      <c r="CY106" s="55">
        <v>0</v>
      </c>
      <c r="CZ106" s="55">
        <v>0</v>
      </c>
      <c r="DA106" s="55">
        <v>0</v>
      </c>
      <c r="DB106" s="55">
        <v>0</v>
      </c>
      <c r="DC106" s="55">
        <v>0</v>
      </c>
      <c r="DD106" s="55">
        <v>0</v>
      </c>
      <c r="DE106" s="55">
        <v>0</v>
      </c>
      <c r="DF106" s="55">
        <v>0</v>
      </c>
      <c r="DG106" s="55">
        <v>0</v>
      </c>
      <c r="DH106" s="55">
        <v>0</v>
      </c>
      <c r="DI106" s="55">
        <v>0</v>
      </c>
      <c r="DJ106" s="55">
        <v>0</v>
      </c>
      <c r="DK106" s="55">
        <v>0</v>
      </c>
      <c r="DL106" s="55">
        <v>0</v>
      </c>
      <c r="DM106" s="55">
        <v>0</v>
      </c>
      <c r="DN106" s="55">
        <v>0</v>
      </c>
      <c r="DO106" s="55">
        <v>0</v>
      </c>
      <c r="DP106" s="55">
        <v>0</v>
      </c>
      <c r="DQ106" s="55">
        <v>2</v>
      </c>
      <c r="DR106" s="55">
        <v>0</v>
      </c>
      <c r="DS106" s="55">
        <v>0</v>
      </c>
      <c r="DT106" s="55">
        <v>0</v>
      </c>
      <c r="DU106" s="55">
        <v>0</v>
      </c>
      <c r="DV106" s="55">
        <v>0</v>
      </c>
      <c r="DW106" s="55">
        <v>0</v>
      </c>
      <c r="DX106" s="55">
        <v>0</v>
      </c>
      <c r="DY106" s="55">
        <v>0</v>
      </c>
      <c r="DZ106" s="55">
        <v>0</v>
      </c>
      <c r="EA106" s="55">
        <v>0</v>
      </c>
      <c r="EB106" s="55">
        <v>0</v>
      </c>
      <c r="EC106" s="55">
        <v>0</v>
      </c>
      <c r="ED106" s="55">
        <v>0</v>
      </c>
      <c r="EE106" s="55">
        <v>0</v>
      </c>
      <c r="EF106" s="55">
        <v>0</v>
      </c>
      <c r="EG106" s="55">
        <v>0</v>
      </c>
      <c r="EH106" s="55">
        <v>0</v>
      </c>
      <c r="EI106" s="55">
        <v>0</v>
      </c>
      <c r="EJ106" s="55">
        <v>0</v>
      </c>
      <c r="EK106" s="55">
        <v>0</v>
      </c>
      <c r="EL106" s="55">
        <v>0</v>
      </c>
      <c r="EM106" s="55">
        <v>0</v>
      </c>
      <c r="EN106" s="55">
        <v>0</v>
      </c>
      <c r="EO106" s="55">
        <v>0</v>
      </c>
      <c r="EP106" s="55">
        <v>0</v>
      </c>
      <c r="EQ106" s="55">
        <v>0</v>
      </c>
      <c r="ER106" s="55">
        <v>0</v>
      </c>
      <c r="ES106" s="55">
        <v>0</v>
      </c>
      <c r="ET106" s="55">
        <v>0</v>
      </c>
      <c r="EU106" s="55">
        <v>0</v>
      </c>
      <c r="EV106" s="55">
        <v>0</v>
      </c>
      <c r="EW106" s="55">
        <v>0</v>
      </c>
      <c r="EX106" s="55">
        <v>0</v>
      </c>
      <c r="EY106" s="55">
        <v>1</v>
      </c>
    </row>
    <row r="107" spans="2:155" x14ac:dyDescent="0.5">
      <c r="B107" s="9" t="s">
        <v>663</v>
      </c>
      <c r="C107" s="55">
        <v>0</v>
      </c>
      <c r="D107" s="55">
        <v>0</v>
      </c>
      <c r="E107" s="55">
        <v>0</v>
      </c>
      <c r="F107" s="55">
        <v>0</v>
      </c>
      <c r="G107" s="55">
        <v>0</v>
      </c>
      <c r="H107" s="55">
        <v>0</v>
      </c>
      <c r="I107" s="55">
        <v>0</v>
      </c>
      <c r="J107" s="55">
        <v>0</v>
      </c>
      <c r="K107" s="55">
        <v>0</v>
      </c>
      <c r="L107" s="55">
        <v>0</v>
      </c>
      <c r="M107" s="55">
        <v>0</v>
      </c>
      <c r="N107" s="55">
        <v>0</v>
      </c>
      <c r="O107" s="55">
        <v>0</v>
      </c>
      <c r="P107" s="55">
        <v>1</v>
      </c>
      <c r="Q107" s="55">
        <v>0</v>
      </c>
      <c r="R107" s="55">
        <v>0</v>
      </c>
      <c r="S107" s="55">
        <v>0</v>
      </c>
      <c r="T107" s="55">
        <v>0</v>
      </c>
      <c r="U107" s="55">
        <v>0</v>
      </c>
      <c r="V107" s="55">
        <v>0</v>
      </c>
      <c r="W107" s="55">
        <v>0</v>
      </c>
      <c r="X107" s="55">
        <v>0</v>
      </c>
      <c r="Y107" s="55">
        <v>0</v>
      </c>
      <c r="Z107" s="55">
        <v>0</v>
      </c>
      <c r="AA107" s="55">
        <v>0</v>
      </c>
      <c r="AB107" s="55">
        <v>0</v>
      </c>
      <c r="AC107" s="55">
        <v>0</v>
      </c>
      <c r="AD107" s="55">
        <v>0</v>
      </c>
      <c r="AE107" s="55">
        <v>0</v>
      </c>
      <c r="AF107" s="55">
        <v>0</v>
      </c>
      <c r="AG107" s="55">
        <v>0</v>
      </c>
      <c r="AH107" s="55">
        <v>0</v>
      </c>
      <c r="AI107" s="55">
        <v>0</v>
      </c>
      <c r="AJ107" s="55">
        <v>0</v>
      </c>
      <c r="AK107" s="55">
        <v>0</v>
      </c>
      <c r="AL107" s="55">
        <v>0</v>
      </c>
      <c r="AM107" s="55">
        <v>0</v>
      </c>
      <c r="AN107" s="55">
        <v>0</v>
      </c>
      <c r="AO107" s="55">
        <v>0</v>
      </c>
      <c r="AP107" s="55">
        <v>0</v>
      </c>
      <c r="AQ107" s="55">
        <v>0</v>
      </c>
      <c r="AR107" s="55">
        <v>0</v>
      </c>
      <c r="AS107" s="55">
        <v>0</v>
      </c>
      <c r="AT107" s="55">
        <v>0</v>
      </c>
      <c r="AU107" s="55">
        <v>0</v>
      </c>
      <c r="AV107" s="55">
        <v>0</v>
      </c>
      <c r="AW107" s="55">
        <v>0</v>
      </c>
      <c r="AX107" s="55">
        <v>0</v>
      </c>
      <c r="AY107" s="55">
        <v>0</v>
      </c>
      <c r="AZ107" s="55">
        <v>0</v>
      </c>
      <c r="BA107" s="55">
        <v>0</v>
      </c>
      <c r="BB107" s="55">
        <v>0</v>
      </c>
      <c r="BC107" s="55">
        <v>0</v>
      </c>
      <c r="BD107" s="55">
        <v>0</v>
      </c>
      <c r="BE107" s="55">
        <v>0</v>
      </c>
      <c r="BF107" s="55">
        <v>0</v>
      </c>
      <c r="BG107" s="55">
        <v>0</v>
      </c>
      <c r="BH107" s="55">
        <v>0</v>
      </c>
      <c r="BI107" s="55">
        <v>0</v>
      </c>
      <c r="BJ107" s="55">
        <v>0</v>
      </c>
      <c r="BK107" s="55">
        <v>0</v>
      </c>
      <c r="BL107" s="55">
        <v>0</v>
      </c>
      <c r="BM107" s="55">
        <v>0</v>
      </c>
      <c r="BN107" s="55">
        <v>0</v>
      </c>
      <c r="BO107" s="55">
        <v>0</v>
      </c>
      <c r="BP107" s="55">
        <v>0</v>
      </c>
      <c r="BQ107" s="55">
        <v>0</v>
      </c>
      <c r="BR107" s="55">
        <v>0</v>
      </c>
      <c r="BS107" s="55">
        <v>0</v>
      </c>
      <c r="BT107" s="55">
        <v>0</v>
      </c>
      <c r="BU107" s="55">
        <v>0</v>
      </c>
      <c r="BV107" s="55">
        <v>0</v>
      </c>
      <c r="BW107" s="55">
        <v>0</v>
      </c>
      <c r="BX107" s="55">
        <v>0</v>
      </c>
      <c r="BY107" s="55">
        <v>0</v>
      </c>
      <c r="BZ107" s="55">
        <v>0</v>
      </c>
      <c r="CA107" s="55">
        <v>0</v>
      </c>
      <c r="CB107" s="55">
        <v>0</v>
      </c>
      <c r="CC107" s="55">
        <v>0</v>
      </c>
      <c r="CD107" s="55">
        <v>0</v>
      </c>
      <c r="CE107" s="55">
        <v>0</v>
      </c>
      <c r="CF107" s="55">
        <v>0</v>
      </c>
      <c r="CG107" s="55">
        <v>0</v>
      </c>
      <c r="CH107" s="55">
        <v>0</v>
      </c>
      <c r="CI107" s="55">
        <v>0</v>
      </c>
      <c r="CJ107" s="55">
        <v>0</v>
      </c>
      <c r="CK107" s="55">
        <v>0</v>
      </c>
      <c r="CL107" s="55">
        <v>0</v>
      </c>
      <c r="CM107" s="55">
        <v>0</v>
      </c>
      <c r="CN107" s="55">
        <v>0</v>
      </c>
      <c r="CO107" s="55">
        <v>0</v>
      </c>
      <c r="CP107" s="55">
        <v>0</v>
      </c>
      <c r="CQ107" s="55">
        <v>0</v>
      </c>
      <c r="CR107" s="55">
        <v>0</v>
      </c>
      <c r="CS107" s="55">
        <v>0</v>
      </c>
      <c r="CT107" s="55">
        <v>0</v>
      </c>
      <c r="CU107" s="55">
        <v>0</v>
      </c>
      <c r="CV107" s="55">
        <v>0</v>
      </c>
      <c r="CW107" s="55">
        <v>0</v>
      </c>
      <c r="CX107" s="55">
        <v>0</v>
      </c>
      <c r="CY107" s="55">
        <v>0</v>
      </c>
      <c r="CZ107" s="55">
        <v>0</v>
      </c>
      <c r="DA107" s="55">
        <v>0</v>
      </c>
      <c r="DB107" s="55">
        <v>0</v>
      </c>
      <c r="DC107" s="55">
        <v>0</v>
      </c>
      <c r="DD107" s="55">
        <v>0</v>
      </c>
      <c r="DE107" s="55">
        <v>0</v>
      </c>
      <c r="DF107" s="55">
        <v>0</v>
      </c>
      <c r="DG107" s="55">
        <v>0</v>
      </c>
      <c r="DH107" s="55">
        <v>0</v>
      </c>
      <c r="DI107" s="55">
        <v>0</v>
      </c>
      <c r="DJ107" s="55">
        <v>0</v>
      </c>
      <c r="DK107" s="55">
        <v>0</v>
      </c>
      <c r="DL107" s="55">
        <v>0</v>
      </c>
      <c r="DM107" s="55">
        <v>0</v>
      </c>
      <c r="DN107" s="55">
        <v>0</v>
      </c>
      <c r="DO107" s="55">
        <v>0</v>
      </c>
      <c r="DP107" s="55">
        <v>0</v>
      </c>
      <c r="DQ107" s="55">
        <v>2</v>
      </c>
      <c r="DR107" s="55">
        <v>0</v>
      </c>
      <c r="DS107" s="55">
        <v>0</v>
      </c>
      <c r="DT107" s="55">
        <v>0</v>
      </c>
      <c r="DU107" s="55">
        <v>0</v>
      </c>
      <c r="DV107" s="55">
        <v>0</v>
      </c>
      <c r="DW107" s="55">
        <v>0</v>
      </c>
      <c r="DX107" s="55">
        <v>0</v>
      </c>
      <c r="DY107" s="55">
        <v>0</v>
      </c>
      <c r="DZ107" s="55">
        <v>0</v>
      </c>
      <c r="EA107" s="55">
        <v>0</v>
      </c>
      <c r="EB107" s="55">
        <v>0</v>
      </c>
      <c r="EC107" s="55">
        <v>0</v>
      </c>
      <c r="ED107" s="55">
        <v>0</v>
      </c>
      <c r="EE107" s="55">
        <v>0</v>
      </c>
      <c r="EF107" s="55">
        <v>0</v>
      </c>
      <c r="EG107" s="55">
        <v>0</v>
      </c>
      <c r="EH107" s="55">
        <v>0</v>
      </c>
      <c r="EI107" s="55">
        <v>0</v>
      </c>
      <c r="EJ107" s="55">
        <v>0</v>
      </c>
      <c r="EK107" s="55">
        <v>0</v>
      </c>
      <c r="EL107" s="55">
        <v>0</v>
      </c>
      <c r="EM107" s="55">
        <v>0</v>
      </c>
      <c r="EN107" s="55">
        <v>0</v>
      </c>
      <c r="EO107" s="55">
        <v>0</v>
      </c>
      <c r="EP107" s="55">
        <v>0</v>
      </c>
      <c r="EQ107" s="55">
        <v>0</v>
      </c>
      <c r="ER107" s="55">
        <v>0</v>
      </c>
      <c r="ES107" s="55">
        <v>0</v>
      </c>
      <c r="ET107" s="55">
        <v>0</v>
      </c>
      <c r="EU107" s="55">
        <v>0</v>
      </c>
      <c r="EV107" s="55">
        <v>0</v>
      </c>
      <c r="EW107" s="55">
        <v>0</v>
      </c>
      <c r="EX107" s="55">
        <v>0</v>
      </c>
      <c r="EY107" s="55">
        <v>1</v>
      </c>
    </row>
    <row r="108" spans="2:155" x14ac:dyDescent="0.5">
      <c r="B108" s="9" t="s">
        <v>666</v>
      </c>
      <c r="C108" s="55">
        <v>0</v>
      </c>
      <c r="D108" s="55">
        <v>0</v>
      </c>
      <c r="E108" s="55">
        <v>0</v>
      </c>
      <c r="F108" s="55">
        <v>0</v>
      </c>
      <c r="G108" s="55">
        <v>0</v>
      </c>
      <c r="H108" s="55">
        <v>0</v>
      </c>
      <c r="I108" s="55">
        <v>0</v>
      </c>
      <c r="J108" s="55">
        <v>0</v>
      </c>
      <c r="K108" s="55">
        <v>0</v>
      </c>
      <c r="L108" s="55">
        <v>0</v>
      </c>
      <c r="M108" s="55">
        <v>0</v>
      </c>
      <c r="N108" s="55">
        <v>0</v>
      </c>
      <c r="O108" s="55">
        <v>0</v>
      </c>
      <c r="P108" s="55">
        <v>1</v>
      </c>
      <c r="Q108" s="55">
        <v>0</v>
      </c>
      <c r="R108" s="55">
        <v>0</v>
      </c>
      <c r="S108" s="55">
        <v>0</v>
      </c>
      <c r="T108" s="55">
        <v>0</v>
      </c>
      <c r="U108" s="55">
        <v>0</v>
      </c>
      <c r="V108" s="55">
        <v>0</v>
      </c>
      <c r="W108" s="55">
        <v>0</v>
      </c>
      <c r="X108" s="55">
        <v>0</v>
      </c>
      <c r="Y108" s="55">
        <v>0</v>
      </c>
      <c r="Z108" s="55">
        <v>0</v>
      </c>
      <c r="AA108" s="55">
        <v>0</v>
      </c>
      <c r="AB108" s="55">
        <v>0</v>
      </c>
      <c r="AC108" s="55">
        <v>0</v>
      </c>
      <c r="AD108" s="55">
        <v>0</v>
      </c>
      <c r="AE108" s="55">
        <v>0</v>
      </c>
      <c r="AF108" s="55">
        <v>0</v>
      </c>
      <c r="AG108" s="55">
        <v>0</v>
      </c>
      <c r="AH108" s="55">
        <v>0</v>
      </c>
      <c r="AI108" s="55">
        <v>0</v>
      </c>
      <c r="AJ108" s="55">
        <v>0</v>
      </c>
      <c r="AK108" s="55">
        <v>0</v>
      </c>
      <c r="AL108" s="55">
        <v>0</v>
      </c>
      <c r="AM108" s="55">
        <v>0</v>
      </c>
      <c r="AN108" s="55">
        <v>0</v>
      </c>
      <c r="AO108" s="55">
        <v>0</v>
      </c>
      <c r="AP108" s="55">
        <v>0</v>
      </c>
      <c r="AQ108" s="55">
        <v>0</v>
      </c>
      <c r="AR108" s="55">
        <v>0</v>
      </c>
      <c r="AS108" s="55">
        <v>0</v>
      </c>
      <c r="AT108" s="55">
        <v>0</v>
      </c>
      <c r="AU108" s="55">
        <v>0</v>
      </c>
      <c r="AV108" s="55">
        <v>0</v>
      </c>
      <c r="AW108" s="55">
        <v>0</v>
      </c>
      <c r="AX108" s="55">
        <v>0</v>
      </c>
      <c r="AY108" s="55">
        <v>0</v>
      </c>
      <c r="AZ108" s="55">
        <v>0</v>
      </c>
      <c r="BA108" s="55">
        <v>0</v>
      </c>
      <c r="BB108" s="55">
        <v>0</v>
      </c>
      <c r="BC108" s="55">
        <v>0</v>
      </c>
      <c r="BD108" s="55">
        <v>0</v>
      </c>
      <c r="BE108" s="55">
        <v>0</v>
      </c>
      <c r="BF108" s="55">
        <v>0</v>
      </c>
      <c r="BG108" s="55">
        <v>0</v>
      </c>
      <c r="BH108" s="55">
        <v>0</v>
      </c>
      <c r="BI108" s="55">
        <v>0</v>
      </c>
      <c r="BJ108" s="55">
        <v>0</v>
      </c>
      <c r="BK108" s="55">
        <v>0</v>
      </c>
      <c r="BL108" s="55">
        <v>0</v>
      </c>
      <c r="BM108" s="55">
        <v>0</v>
      </c>
      <c r="BN108" s="55">
        <v>0</v>
      </c>
      <c r="BO108" s="55">
        <v>0</v>
      </c>
      <c r="BP108" s="55">
        <v>0</v>
      </c>
      <c r="BQ108" s="55">
        <v>0</v>
      </c>
      <c r="BR108" s="55">
        <v>0</v>
      </c>
      <c r="BS108" s="55">
        <v>0</v>
      </c>
      <c r="BT108" s="55">
        <v>0</v>
      </c>
      <c r="BU108" s="55">
        <v>0</v>
      </c>
      <c r="BV108" s="55">
        <v>0</v>
      </c>
      <c r="BW108" s="55">
        <v>0</v>
      </c>
      <c r="BX108" s="55">
        <v>0</v>
      </c>
      <c r="BY108" s="55">
        <v>0</v>
      </c>
      <c r="BZ108" s="55">
        <v>0</v>
      </c>
      <c r="CA108" s="55">
        <v>0</v>
      </c>
      <c r="CB108" s="55">
        <v>0</v>
      </c>
      <c r="CC108" s="55">
        <v>0</v>
      </c>
      <c r="CD108" s="55">
        <v>0</v>
      </c>
      <c r="CE108" s="55">
        <v>0</v>
      </c>
      <c r="CF108" s="55">
        <v>0</v>
      </c>
      <c r="CG108" s="55">
        <v>0</v>
      </c>
      <c r="CH108" s="55">
        <v>0</v>
      </c>
      <c r="CI108" s="55">
        <v>0</v>
      </c>
      <c r="CJ108" s="55">
        <v>0</v>
      </c>
      <c r="CK108" s="55">
        <v>0</v>
      </c>
      <c r="CL108" s="55">
        <v>0</v>
      </c>
      <c r="CM108" s="55">
        <v>0</v>
      </c>
      <c r="CN108" s="55">
        <v>0</v>
      </c>
      <c r="CO108" s="55">
        <v>0</v>
      </c>
      <c r="CP108" s="55">
        <v>0</v>
      </c>
      <c r="CQ108" s="55">
        <v>0</v>
      </c>
      <c r="CR108" s="55">
        <v>0</v>
      </c>
      <c r="CS108" s="55">
        <v>0</v>
      </c>
      <c r="CT108" s="55">
        <v>0</v>
      </c>
      <c r="CU108" s="55">
        <v>0</v>
      </c>
      <c r="CV108" s="55">
        <v>0</v>
      </c>
      <c r="CW108" s="55">
        <v>0</v>
      </c>
      <c r="CX108" s="55">
        <v>0</v>
      </c>
      <c r="CY108" s="55">
        <v>0</v>
      </c>
      <c r="CZ108" s="55">
        <v>0</v>
      </c>
      <c r="DA108" s="55">
        <v>0</v>
      </c>
      <c r="DB108" s="55">
        <v>0</v>
      </c>
      <c r="DC108" s="55">
        <v>0</v>
      </c>
      <c r="DD108" s="55">
        <v>0</v>
      </c>
      <c r="DE108" s="55">
        <v>0</v>
      </c>
      <c r="DF108" s="55">
        <v>0</v>
      </c>
      <c r="DG108" s="55">
        <v>0</v>
      </c>
      <c r="DH108" s="55">
        <v>0</v>
      </c>
      <c r="DI108" s="55">
        <v>0</v>
      </c>
      <c r="DJ108" s="55">
        <v>0</v>
      </c>
      <c r="DK108" s="55">
        <v>0</v>
      </c>
      <c r="DL108" s="55">
        <v>0</v>
      </c>
      <c r="DM108" s="55">
        <v>0</v>
      </c>
      <c r="DN108" s="55">
        <v>0</v>
      </c>
      <c r="DO108" s="55">
        <v>0</v>
      </c>
      <c r="DP108" s="55">
        <v>0</v>
      </c>
      <c r="DQ108" s="55">
        <v>2</v>
      </c>
      <c r="DR108" s="55">
        <v>0</v>
      </c>
      <c r="DS108" s="55">
        <v>0</v>
      </c>
      <c r="DT108" s="55">
        <v>0</v>
      </c>
      <c r="DU108" s="55">
        <v>0</v>
      </c>
      <c r="DV108" s="55">
        <v>0</v>
      </c>
      <c r="DW108" s="55">
        <v>0</v>
      </c>
      <c r="DX108" s="55">
        <v>0</v>
      </c>
      <c r="DY108" s="55">
        <v>0</v>
      </c>
      <c r="DZ108" s="55">
        <v>0</v>
      </c>
      <c r="EA108" s="55">
        <v>0</v>
      </c>
      <c r="EB108" s="55">
        <v>0</v>
      </c>
      <c r="EC108" s="55">
        <v>0</v>
      </c>
      <c r="ED108" s="55">
        <v>0</v>
      </c>
      <c r="EE108" s="55">
        <v>0</v>
      </c>
      <c r="EF108" s="55">
        <v>0</v>
      </c>
      <c r="EG108" s="55">
        <v>0</v>
      </c>
      <c r="EH108" s="55">
        <v>0</v>
      </c>
      <c r="EI108" s="55">
        <v>0</v>
      </c>
      <c r="EJ108" s="55">
        <v>0</v>
      </c>
      <c r="EK108" s="55">
        <v>0</v>
      </c>
      <c r="EL108" s="55">
        <v>0</v>
      </c>
      <c r="EM108" s="55">
        <v>0</v>
      </c>
      <c r="EN108" s="55">
        <v>0</v>
      </c>
      <c r="EO108" s="55">
        <v>0</v>
      </c>
      <c r="EP108" s="55">
        <v>0</v>
      </c>
      <c r="EQ108" s="55">
        <v>0</v>
      </c>
      <c r="ER108" s="55">
        <v>0</v>
      </c>
      <c r="ES108" s="55">
        <v>0</v>
      </c>
      <c r="ET108" s="55">
        <v>0</v>
      </c>
      <c r="EU108" s="55">
        <v>0</v>
      </c>
      <c r="EV108" s="55">
        <v>0</v>
      </c>
      <c r="EW108" s="55">
        <v>0</v>
      </c>
      <c r="EX108" s="55">
        <v>0</v>
      </c>
      <c r="EY108" s="55">
        <v>1</v>
      </c>
    </row>
    <row r="109" spans="2:155" x14ac:dyDescent="0.5">
      <c r="B109" s="9" t="s">
        <v>669</v>
      </c>
      <c r="C109" s="55">
        <v>0</v>
      </c>
      <c r="D109" s="55">
        <v>0</v>
      </c>
      <c r="E109" s="55">
        <v>0</v>
      </c>
      <c r="F109" s="55">
        <v>0</v>
      </c>
      <c r="G109" s="55">
        <v>0</v>
      </c>
      <c r="H109" s="55">
        <v>0</v>
      </c>
      <c r="I109" s="55">
        <v>0</v>
      </c>
      <c r="J109" s="55">
        <v>0</v>
      </c>
      <c r="K109" s="55">
        <v>0</v>
      </c>
      <c r="L109" s="55">
        <v>0</v>
      </c>
      <c r="M109" s="55">
        <v>0</v>
      </c>
      <c r="N109" s="55">
        <v>0</v>
      </c>
      <c r="O109" s="55">
        <v>0</v>
      </c>
      <c r="P109" s="55">
        <v>1</v>
      </c>
      <c r="Q109" s="55">
        <v>0</v>
      </c>
      <c r="R109" s="55">
        <v>0</v>
      </c>
      <c r="S109" s="55">
        <v>0</v>
      </c>
      <c r="T109" s="55">
        <v>0</v>
      </c>
      <c r="U109" s="55">
        <v>0</v>
      </c>
      <c r="V109" s="55">
        <v>0</v>
      </c>
      <c r="W109" s="55">
        <v>0</v>
      </c>
      <c r="X109" s="55">
        <v>0</v>
      </c>
      <c r="Y109" s="55">
        <v>0</v>
      </c>
      <c r="Z109" s="55">
        <v>0</v>
      </c>
      <c r="AA109" s="55">
        <v>0</v>
      </c>
      <c r="AB109" s="55">
        <v>0</v>
      </c>
      <c r="AC109" s="55">
        <v>0</v>
      </c>
      <c r="AD109" s="55">
        <v>0</v>
      </c>
      <c r="AE109" s="55">
        <v>0</v>
      </c>
      <c r="AF109" s="55">
        <v>0</v>
      </c>
      <c r="AG109" s="55">
        <v>0</v>
      </c>
      <c r="AH109" s="55">
        <v>0</v>
      </c>
      <c r="AI109" s="55">
        <v>0</v>
      </c>
      <c r="AJ109" s="55">
        <v>0</v>
      </c>
      <c r="AK109" s="55">
        <v>0</v>
      </c>
      <c r="AL109" s="55">
        <v>0</v>
      </c>
      <c r="AM109" s="55">
        <v>0</v>
      </c>
      <c r="AN109" s="55">
        <v>0</v>
      </c>
      <c r="AO109" s="55">
        <v>0</v>
      </c>
      <c r="AP109" s="55">
        <v>0</v>
      </c>
      <c r="AQ109" s="55">
        <v>0</v>
      </c>
      <c r="AR109" s="55">
        <v>0</v>
      </c>
      <c r="AS109" s="55">
        <v>0</v>
      </c>
      <c r="AT109" s="55">
        <v>0</v>
      </c>
      <c r="AU109" s="55">
        <v>0</v>
      </c>
      <c r="AV109" s="55">
        <v>0</v>
      </c>
      <c r="AW109" s="55">
        <v>0</v>
      </c>
      <c r="AX109" s="55">
        <v>0</v>
      </c>
      <c r="AY109" s="55">
        <v>0</v>
      </c>
      <c r="AZ109" s="55">
        <v>0</v>
      </c>
      <c r="BA109" s="55">
        <v>0</v>
      </c>
      <c r="BB109" s="55">
        <v>0</v>
      </c>
      <c r="BC109" s="55">
        <v>0</v>
      </c>
      <c r="BD109" s="55">
        <v>0</v>
      </c>
      <c r="BE109" s="55">
        <v>0</v>
      </c>
      <c r="BF109" s="55">
        <v>0</v>
      </c>
      <c r="BG109" s="55">
        <v>0</v>
      </c>
      <c r="BH109" s="55">
        <v>0</v>
      </c>
      <c r="BI109" s="55">
        <v>0</v>
      </c>
      <c r="BJ109" s="55">
        <v>0</v>
      </c>
      <c r="BK109" s="55">
        <v>0</v>
      </c>
      <c r="BL109" s="55">
        <v>0</v>
      </c>
      <c r="BM109" s="55">
        <v>0</v>
      </c>
      <c r="BN109" s="55">
        <v>0</v>
      </c>
      <c r="BO109" s="55">
        <v>0</v>
      </c>
      <c r="BP109" s="55">
        <v>0</v>
      </c>
      <c r="BQ109" s="55">
        <v>0</v>
      </c>
      <c r="BR109" s="55">
        <v>0</v>
      </c>
      <c r="BS109" s="55">
        <v>0</v>
      </c>
      <c r="BT109" s="55">
        <v>0</v>
      </c>
      <c r="BU109" s="55">
        <v>0</v>
      </c>
      <c r="BV109" s="55">
        <v>0</v>
      </c>
      <c r="BW109" s="55">
        <v>0</v>
      </c>
      <c r="BX109" s="55">
        <v>0</v>
      </c>
      <c r="BY109" s="55">
        <v>0</v>
      </c>
      <c r="BZ109" s="55">
        <v>0</v>
      </c>
      <c r="CA109" s="55">
        <v>0</v>
      </c>
      <c r="CB109" s="55">
        <v>0</v>
      </c>
      <c r="CC109" s="55">
        <v>0</v>
      </c>
      <c r="CD109" s="55">
        <v>0</v>
      </c>
      <c r="CE109" s="55">
        <v>0</v>
      </c>
      <c r="CF109" s="55">
        <v>0</v>
      </c>
      <c r="CG109" s="55">
        <v>0</v>
      </c>
      <c r="CH109" s="55">
        <v>0</v>
      </c>
      <c r="CI109" s="55">
        <v>0</v>
      </c>
      <c r="CJ109" s="55">
        <v>0</v>
      </c>
      <c r="CK109" s="55">
        <v>0</v>
      </c>
      <c r="CL109" s="55">
        <v>0</v>
      </c>
      <c r="CM109" s="55">
        <v>0</v>
      </c>
      <c r="CN109" s="55">
        <v>0</v>
      </c>
      <c r="CO109" s="55">
        <v>0</v>
      </c>
      <c r="CP109" s="55">
        <v>0</v>
      </c>
      <c r="CQ109" s="55">
        <v>0</v>
      </c>
      <c r="CR109" s="55">
        <v>0</v>
      </c>
      <c r="CS109" s="55">
        <v>0</v>
      </c>
      <c r="CT109" s="55">
        <v>0</v>
      </c>
      <c r="CU109" s="55">
        <v>0</v>
      </c>
      <c r="CV109" s="55">
        <v>0</v>
      </c>
      <c r="CW109" s="55">
        <v>0</v>
      </c>
      <c r="CX109" s="55">
        <v>0</v>
      </c>
      <c r="CY109" s="55">
        <v>0</v>
      </c>
      <c r="CZ109" s="55">
        <v>0</v>
      </c>
      <c r="DA109" s="55">
        <v>0</v>
      </c>
      <c r="DB109" s="55">
        <v>0</v>
      </c>
      <c r="DC109" s="55">
        <v>0</v>
      </c>
      <c r="DD109" s="55">
        <v>0</v>
      </c>
      <c r="DE109" s="55">
        <v>0</v>
      </c>
      <c r="DF109" s="55">
        <v>0</v>
      </c>
      <c r="DG109" s="55">
        <v>0</v>
      </c>
      <c r="DH109" s="55">
        <v>0</v>
      </c>
      <c r="DI109" s="55">
        <v>0</v>
      </c>
      <c r="DJ109" s="55">
        <v>0</v>
      </c>
      <c r="DK109" s="55">
        <v>0</v>
      </c>
      <c r="DL109" s="55">
        <v>0</v>
      </c>
      <c r="DM109" s="55">
        <v>0</v>
      </c>
      <c r="DN109" s="55">
        <v>0</v>
      </c>
      <c r="DO109" s="55">
        <v>0</v>
      </c>
      <c r="DP109" s="55">
        <v>0</v>
      </c>
      <c r="DQ109" s="55">
        <v>2</v>
      </c>
      <c r="DR109" s="55">
        <v>0</v>
      </c>
      <c r="DS109" s="55">
        <v>0</v>
      </c>
      <c r="DT109" s="55">
        <v>0</v>
      </c>
      <c r="DU109" s="55">
        <v>0</v>
      </c>
      <c r="DV109" s="55">
        <v>0</v>
      </c>
      <c r="DW109" s="55">
        <v>0</v>
      </c>
      <c r="DX109" s="55">
        <v>0</v>
      </c>
      <c r="DY109" s="55">
        <v>0</v>
      </c>
      <c r="DZ109" s="55">
        <v>0</v>
      </c>
      <c r="EA109" s="55">
        <v>0</v>
      </c>
      <c r="EB109" s="55">
        <v>0</v>
      </c>
      <c r="EC109" s="55">
        <v>0</v>
      </c>
      <c r="ED109" s="55">
        <v>0</v>
      </c>
      <c r="EE109" s="55">
        <v>0</v>
      </c>
      <c r="EF109" s="55">
        <v>0</v>
      </c>
      <c r="EG109" s="55">
        <v>0</v>
      </c>
      <c r="EH109" s="55">
        <v>0</v>
      </c>
      <c r="EI109" s="55">
        <v>0</v>
      </c>
      <c r="EJ109" s="55">
        <v>0</v>
      </c>
      <c r="EK109" s="55">
        <v>0</v>
      </c>
      <c r="EL109" s="55">
        <v>0</v>
      </c>
      <c r="EM109" s="55">
        <v>0</v>
      </c>
      <c r="EN109" s="55">
        <v>0</v>
      </c>
      <c r="EO109" s="55">
        <v>0</v>
      </c>
      <c r="EP109" s="55">
        <v>0</v>
      </c>
      <c r="EQ109" s="55">
        <v>0</v>
      </c>
      <c r="ER109" s="55">
        <v>0</v>
      </c>
      <c r="ES109" s="55">
        <v>0</v>
      </c>
      <c r="ET109" s="55">
        <v>0</v>
      </c>
      <c r="EU109" s="55">
        <v>0</v>
      </c>
      <c r="EV109" s="55">
        <v>0</v>
      </c>
      <c r="EW109" s="55">
        <v>0</v>
      </c>
      <c r="EX109" s="55">
        <v>0</v>
      </c>
      <c r="EY109" s="55">
        <v>1</v>
      </c>
    </row>
    <row r="110" spans="2:155" x14ac:dyDescent="0.5">
      <c r="B110" s="9" t="s">
        <v>677</v>
      </c>
      <c r="C110" s="55">
        <v>0</v>
      </c>
      <c r="D110" s="55">
        <v>0</v>
      </c>
      <c r="E110" s="55">
        <v>0</v>
      </c>
      <c r="F110" s="55">
        <v>0</v>
      </c>
      <c r="G110" s="55">
        <v>0</v>
      </c>
      <c r="H110" s="55">
        <v>0</v>
      </c>
      <c r="I110" s="55">
        <v>0</v>
      </c>
      <c r="J110" s="55">
        <v>0</v>
      </c>
      <c r="K110" s="55">
        <v>0</v>
      </c>
      <c r="L110" s="55">
        <v>0</v>
      </c>
      <c r="M110" s="55">
        <v>0</v>
      </c>
      <c r="N110" s="55">
        <v>0</v>
      </c>
      <c r="O110" s="55">
        <v>0</v>
      </c>
      <c r="P110" s="55">
        <v>1</v>
      </c>
      <c r="Q110" s="55">
        <v>0</v>
      </c>
      <c r="R110" s="55">
        <v>0</v>
      </c>
      <c r="S110" s="55">
        <v>0</v>
      </c>
      <c r="T110" s="55">
        <v>0</v>
      </c>
      <c r="U110" s="55">
        <v>0</v>
      </c>
      <c r="V110" s="55">
        <v>0</v>
      </c>
      <c r="W110" s="55">
        <v>0</v>
      </c>
      <c r="X110" s="55">
        <v>0</v>
      </c>
      <c r="Y110" s="55">
        <v>0</v>
      </c>
      <c r="Z110" s="55">
        <v>0</v>
      </c>
      <c r="AA110" s="55">
        <v>0</v>
      </c>
      <c r="AB110" s="55">
        <v>0</v>
      </c>
      <c r="AC110" s="55">
        <v>0</v>
      </c>
      <c r="AD110" s="55">
        <v>0</v>
      </c>
      <c r="AE110" s="55">
        <v>0</v>
      </c>
      <c r="AF110" s="55">
        <v>0</v>
      </c>
      <c r="AG110" s="55">
        <v>0</v>
      </c>
      <c r="AH110" s="55">
        <v>0</v>
      </c>
      <c r="AI110" s="55">
        <v>0</v>
      </c>
      <c r="AJ110" s="55">
        <v>0</v>
      </c>
      <c r="AK110" s="55">
        <v>0</v>
      </c>
      <c r="AL110" s="55">
        <v>0</v>
      </c>
      <c r="AM110" s="55">
        <v>0</v>
      </c>
      <c r="AN110" s="55">
        <v>0</v>
      </c>
      <c r="AO110" s="55">
        <v>0</v>
      </c>
      <c r="AP110" s="55">
        <v>0</v>
      </c>
      <c r="AQ110" s="55">
        <v>0</v>
      </c>
      <c r="AR110" s="55">
        <v>0</v>
      </c>
      <c r="AS110" s="55">
        <v>0</v>
      </c>
      <c r="AT110" s="55">
        <v>0</v>
      </c>
      <c r="AU110" s="55">
        <v>0</v>
      </c>
      <c r="AV110" s="55">
        <v>0</v>
      </c>
      <c r="AW110" s="55">
        <v>0</v>
      </c>
      <c r="AX110" s="55">
        <v>0</v>
      </c>
      <c r="AY110" s="55">
        <v>0</v>
      </c>
      <c r="AZ110" s="55">
        <v>0</v>
      </c>
      <c r="BA110" s="55">
        <v>0</v>
      </c>
      <c r="BB110" s="55">
        <v>0</v>
      </c>
      <c r="BC110" s="55">
        <v>0</v>
      </c>
      <c r="BD110" s="55">
        <v>0</v>
      </c>
      <c r="BE110" s="55">
        <v>0</v>
      </c>
      <c r="BF110" s="55">
        <v>0</v>
      </c>
      <c r="BG110" s="55">
        <v>0</v>
      </c>
      <c r="BH110" s="55">
        <v>0</v>
      </c>
      <c r="BI110" s="55">
        <v>0</v>
      </c>
      <c r="BJ110" s="55">
        <v>0</v>
      </c>
      <c r="BK110" s="55">
        <v>0</v>
      </c>
      <c r="BL110" s="55">
        <v>0</v>
      </c>
      <c r="BM110" s="55">
        <v>0</v>
      </c>
      <c r="BN110" s="55">
        <v>0</v>
      </c>
      <c r="BO110" s="55">
        <v>0</v>
      </c>
      <c r="BP110" s="55">
        <v>0</v>
      </c>
      <c r="BQ110" s="55">
        <v>0</v>
      </c>
      <c r="BR110" s="55">
        <v>0</v>
      </c>
      <c r="BS110" s="55">
        <v>0</v>
      </c>
      <c r="BT110" s="55">
        <v>0</v>
      </c>
      <c r="BU110" s="55">
        <v>0</v>
      </c>
      <c r="BV110" s="55">
        <v>0</v>
      </c>
      <c r="BW110" s="55">
        <v>0</v>
      </c>
      <c r="BX110" s="55">
        <v>0</v>
      </c>
      <c r="BY110" s="55">
        <v>0</v>
      </c>
      <c r="BZ110" s="55">
        <v>0</v>
      </c>
      <c r="CA110" s="55">
        <v>0</v>
      </c>
      <c r="CB110" s="55">
        <v>0</v>
      </c>
      <c r="CC110" s="55">
        <v>0</v>
      </c>
      <c r="CD110" s="55">
        <v>0</v>
      </c>
      <c r="CE110" s="55">
        <v>0</v>
      </c>
      <c r="CF110" s="55">
        <v>0</v>
      </c>
      <c r="CG110" s="55">
        <v>0</v>
      </c>
      <c r="CH110" s="55">
        <v>0</v>
      </c>
      <c r="CI110" s="55">
        <v>0</v>
      </c>
      <c r="CJ110" s="55">
        <v>0</v>
      </c>
      <c r="CK110" s="55">
        <v>0</v>
      </c>
      <c r="CL110" s="55">
        <v>0</v>
      </c>
      <c r="CM110" s="55">
        <v>0</v>
      </c>
      <c r="CN110" s="55">
        <v>0</v>
      </c>
      <c r="CO110" s="55">
        <v>0</v>
      </c>
      <c r="CP110" s="55">
        <v>0</v>
      </c>
      <c r="CQ110" s="55">
        <v>0</v>
      </c>
      <c r="CR110" s="55">
        <v>0</v>
      </c>
      <c r="CS110" s="55">
        <v>0</v>
      </c>
      <c r="CT110" s="55">
        <v>0</v>
      </c>
      <c r="CU110" s="55">
        <v>0</v>
      </c>
      <c r="CV110" s="55">
        <v>0</v>
      </c>
      <c r="CW110" s="55">
        <v>0</v>
      </c>
      <c r="CX110" s="55">
        <v>0</v>
      </c>
      <c r="CY110" s="55">
        <v>0</v>
      </c>
      <c r="CZ110" s="55">
        <v>0</v>
      </c>
      <c r="DA110" s="55">
        <v>0</v>
      </c>
      <c r="DB110" s="55">
        <v>0</v>
      </c>
      <c r="DC110" s="55">
        <v>0</v>
      </c>
      <c r="DD110" s="55">
        <v>0</v>
      </c>
      <c r="DE110" s="55">
        <v>0</v>
      </c>
      <c r="DF110" s="55">
        <v>0</v>
      </c>
      <c r="DG110" s="55">
        <v>0</v>
      </c>
      <c r="DH110" s="55">
        <v>0</v>
      </c>
      <c r="DI110" s="55">
        <v>0</v>
      </c>
      <c r="DJ110" s="55">
        <v>0</v>
      </c>
      <c r="DK110" s="55">
        <v>0</v>
      </c>
      <c r="DL110" s="55">
        <v>0</v>
      </c>
      <c r="DM110" s="55">
        <v>0</v>
      </c>
      <c r="DN110" s="55">
        <v>0</v>
      </c>
      <c r="DO110" s="55">
        <v>0</v>
      </c>
      <c r="DP110" s="55">
        <v>0</v>
      </c>
      <c r="DQ110" s="55">
        <v>2</v>
      </c>
      <c r="DR110" s="55">
        <v>0</v>
      </c>
      <c r="DS110" s="55">
        <v>0</v>
      </c>
      <c r="DT110" s="55">
        <v>0</v>
      </c>
      <c r="DU110" s="55">
        <v>0</v>
      </c>
      <c r="DV110" s="55">
        <v>0</v>
      </c>
      <c r="DW110" s="55">
        <v>0</v>
      </c>
      <c r="DX110" s="55">
        <v>0</v>
      </c>
      <c r="DY110" s="55">
        <v>0</v>
      </c>
      <c r="DZ110" s="55">
        <v>0</v>
      </c>
      <c r="EA110" s="55">
        <v>0</v>
      </c>
      <c r="EB110" s="55">
        <v>0</v>
      </c>
      <c r="EC110" s="55">
        <v>0</v>
      </c>
      <c r="ED110" s="55">
        <v>0</v>
      </c>
      <c r="EE110" s="55">
        <v>0</v>
      </c>
      <c r="EF110" s="55">
        <v>0</v>
      </c>
      <c r="EG110" s="55">
        <v>0</v>
      </c>
      <c r="EH110" s="55">
        <v>0</v>
      </c>
      <c r="EI110" s="55">
        <v>0</v>
      </c>
      <c r="EJ110" s="55">
        <v>0</v>
      </c>
      <c r="EK110" s="55">
        <v>0</v>
      </c>
      <c r="EL110" s="55">
        <v>0</v>
      </c>
      <c r="EM110" s="55">
        <v>0</v>
      </c>
      <c r="EN110" s="55">
        <v>0</v>
      </c>
      <c r="EO110" s="55">
        <v>0</v>
      </c>
      <c r="EP110" s="55">
        <v>0</v>
      </c>
      <c r="EQ110" s="55">
        <v>0</v>
      </c>
      <c r="ER110" s="55">
        <v>0</v>
      </c>
      <c r="ES110" s="55">
        <v>0</v>
      </c>
      <c r="ET110" s="55">
        <v>0</v>
      </c>
      <c r="EU110" s="55">
        <v>0</v>
      </c>
      <c r="EV110" s="55">
        <v>0</v>
      </c>
      <c r="EW110" s="55">
        <v>0</v>
      </c>
      <c r="EX110" s="55">
        <v>0</v>
      </c>
      <c r="EY110" s="55">
        <v>1</v>
      </c>
    </row>
    <row r="111" spans="2:155" x14ac:dyDescent="0.5">
      <c r="B111" s="9" t="s">
        <v>684</v>
      </c>
      <c r="C111" s="55">
        <v>0</v>
      </c>
      <c r="D111" s="55">
        <v>0</v>
      </c>
      <c r="E111" s="55">
        <v>0</v>
      </c>
      <c r="F111" s="55">
        <v>0</v>
      </c>
      <c r="G111" s="55">
        <v>0</v>
      </c>
      <c r="H111" s="55">
        <v>0</v>
      </c>
      <c r="I111" s="55">
        <v>0</v>
      </c>
      <c r="J111" s="55">
        <v>0</v>
      </c>
      <c r="K111" s="55">
        <v>0</v>
      </c>
      <c r="L111" s="55">
        <v>0</v>
      </c>
      <c r="M111" s="55">
        <v>0</v>
      </c>
      <c r="N111" s="55">
        <v>0</v>
      </c>
      <c r="O111" s="55">
        <v>0</v>
      </c>
      <c r="P111" s="55">
        <v>1</v>
      </c>
      <c r="Q111" s="55">
        <v>0</v>
      </c>
      <c r="R111" s="55">
        <v>0</v>
      </c>
      <c r="S111" s="55">
        <v>0</v>
      </c>
      <c r="T111" s="55">
        <v>0</v>
      </c>
      <c r="U111" s="55">
        <v>0</v>
      </c>
      <c r="V111" s="55">
        <v>0</v>
      </c>
      <c r="W111" s="55">
        <v>0</v>
      </c>
      <c r="X111" s="55">
        <v>0</v>
      </c>
      <c r="Y111" s="55">
        <v>0</v>
      </c>
      <c r="Z111" s="55">
        <v>0</v>
      </c>
      <c r="AA111" s="55">
        <v>0</v>
      </c>
      <c r="AB111" s="55">
        <v>0</v>
      </c>
      <c r="AC111" s="55">
        <v>0</v>
      </c>
      <c r="AD111" s="55">
        <v>0</v>
      </c>
      <c r="AE111" s="55">
        <v>0</v>
      </c>
      <c r="AF111" s="55">
        <v>0</v>
      </c>
      <c r="AG111" s="55">
        <v>0</v>
      </c>
      <c r="AH111" s="55">
        <v>0</v>
      </c>
      <c r="AI111" s="55">
        <v>0</v>
      </c>
      <c r="AJ111" s="55">
        <v>0</v>
      </c>
      <c r="AK111" s="55">
        <v>0</v>
      </c>
      <c r="AL111" s="55">
        <v>0</v>
      </c>
      <c r="AM111" s="55">
        <v>0</v>
      </c>
      <c r="AN111" s="55">
        <v>0</v>
      </c>
      <c r="AO111" s="55">
        <v>0</v>
      </c>
      <c r="AP111" s="55">
        <v>0</v>
      </c>
      <c r="AQ111" s="55">
        <v>0</v>
      </c>
      <c r="AR111" s="55">
        <v>0</v>
      </c>
      <c r="AS111" s="55">
        <v>0</v>
      </c>
      <c r="AT111" s="55">
        <v>0</v>
      </c>
      <c r="AU111" s="55">
        <v>0</v>
      </c>
      <c r="AV111" s="55">
        <v>0</v>
      </c>
      <c r="AW111" s="55">
        <v>0</v>
      </c>
      <c r="AX111" s="55">
        <v>0</v>
      </c>
      <c r="AY111" s="55">
        <v>0</v>
      </c>
      <c r="AZ111" s="55">
        <v>0</v>
      </c>
      <c r="BA111" s="55">
        <v>0</v>
      </c>
      <c r="BB111" s="55">
        <v>0</v>
      </c>
      <c r="BC111" s="55">
        <v>0</v>
      </c>
      <c r="BD111" s="55">
        <v>0</v>
      </c>
      <c r="BE111" s="55">
        <v>0</v>
      </c>
      <c r="BF111" s="55">
        <v>0</v>
      </c>
      <c r="BG111" s="55">
        <v>0</v>
      </c>
      <c r="BH111" s="55">
        <v>0</v>
      </c>
      <c r="BI111" s="55">
        <v>0</v>
      </c>
      <c r="BJ111" s="55">
        <v>0</v>
      </c>
      <c r="BK111" s="55">
        <v>0</v>
      </c>
      <c r="BL111" s="55">
        <v>0</v>
      </c>
      <c r="BM111" s="55">
        <v>0</v>
      </c>
      <c r="BN111" s="55">
        <v>0</v>
      </c>
      <c r="BO111" s="55">
        <v>0</v>
      </c>
      <c r="BP111" s="55">
        <v>0</v>
      </c>
      <c r="BQ111" s="55">
        <v>0</v>
      </c>
      <c r="BR111" s="55">
        <v>0</v>
      </c>
      <c r="BS111" s="55">
        <v>0</v>
      </c>
      <c r="BT111" s="55">
        <v>0</v>
      </c>
      <c r="BU111" s="55">
        <v>0</v>
      </c>
      <c r="BV111" s="55">
        <v>0</v>
      </c>
      <c r="BW111" s="55">
        <v>0</v>
      </c>
      <c r="BX111" s="55">
        <v>0</v>
      </c>
      <c r="BY111" s="55">
        <v>0</v>
      </c>
      <c r="BZ111" s="55">
        <v>0</v>
      </c>
      <c r="CA111" s="55">
        <v>0</v>
      </c>
      <c r="CB111" s="55">
        <v>0</v>
      </c>
      <c r="CC111" s="55">
        <v>0</v>
      </c>
      <c r="CD111" s="55">
        <v>0</v>
      </c>
      <c r="CE111" s="55">
        <v>0</v>
      </c>
      <c r="CF111" s="55">
        <v>0</v>
      </c>
      <c r="CG111" s="55">
        <v>0</v>
      </c>
      <c r="CH111" s="55">
        <v>0</v>
      </c>
      <c r="CI111" s="55">
        <v>0</v>
      </c>
      <c r="CJ111" s="55">
        <v>0</v>
      </c>
      <c r="CK111" s="55">
        <v>0</v>
      </c>
      <c r="CL111" s="55">
        <v>0</v>
      </c>
      <c r="CM111" s="55">
        <v>0</v>
      </c>
      <c r="CN111" s="55">
        <v>0</v>
      </c>
      <c r="CO111" s="55">
        <v>0</v>
      </c>
      <c r="CP111" s="55">
        <v>0</v>
      </c>
      <c r="CQ111" s="55">
        <v>0</v>
      </c>
      <c r="CR111" s="55">
        <v>0</v>
      </c>
      <c r="CS111" s="55">
        <v>0</v>
      </c>
      <c r="CT111" s="55">
        <v>0</v>
      </c>
      <c r="CU111" s="55">
        <v>0</v>
      </c>
      <c r="CV111" s="55">
        <v>0</v>
      </c>
      <c r="CW111" s="55">
        <v>0</v>
      </c>
      <c r="CX111" s="55">
        <v>0</v>
      </c>
      <c r="CY111" s="55">
        <v>0</v>
      </c>
      <c r="CZ111" s="55">
        <v>0</v>
      </c>
      <c r="DA111" s="55">
        <v>0</v>
      </c>
      <c r="DB111" s="55">
        <v>0</v>
      </c>
      <c r="DC111" s="55">
        <v>0</v>
      </c>
      <c r="DD111" s="55">
        <v>0</v>
      </c>
      <c r="DE111" s="55">
        <v>0</v>
      </c>
      <c r="DF111" s="55">
        <v>0</v>
      </c>
      <c r="DG111" s="55">
        <v>0</v>
      </c>
      <c r="DH111" s="55">
        <v>0</v>
      </c>
      <c r="DI111" s="55">
        <v>0</v>
      </c>
      <c r="DJ111" s="55">
        <v>0</v>
      </c>
      <c r="DK111" s="55">
        <v>0</v>
      </c>
      <c r="DL111" s="55">
        <v>0</v>
      </c>
      <c r="DM111" s="55">
        <v>0</v>
      </c>
      <c r="DN111" s="55">
        <v>0</v>
      </c>
      <c r="DO111" s="55">
        <v>0</v>
      </c>
      <c r="DP111" s="55">
        <v>0</v>
      </c>
      <c r="DQ111" s="55">
        <v>2</v>
      </c>
      <c r="DR111" s="55">
        <v>0</v>
      </c>
      <c r="DS111" s="55">
        <v>0</v>
      </c>
      <c r="DT111" s="55">
        <v>0</v>
      </c>
      <c r="DU111" s="55">
        <v>0</v>
      </c>
      <c r="DV111" s="55">
        <v>0</v>
      </c>
      <c r="DW111" s="55">
        <v>0</v>
      </c>
      <c r="DX111" s="55">
        <v>0</v>
      </c>
      <c r="DY111" s="55">
        <v>0</v>
      </c>
      <c r="DZ111" s="55">
        <v>0</v>
      </c>
      <c r="EA111" s="55">
        <v>0</v>
      </c>
      <c r="EB111" s="55">
        <v>0</v>
      </c>
      <c r="EC111" s="55">
        <v>0</v>
      </c>
      <c r="ED111" s="55">
        <v>0</v>
      </c>
      <c r="EE111" s="55">
        <v>0</v>
      </c>
      <c r="EF111" s="55">
        <v>0</v>
      </c>
      <c r="EG111" s="55">
        <v>0</v>
      </c>
      <c r="EH111" s="55">
        <v>0</v>
      </c>
      <c r="EI111" s="55">
        <v>0</v>
      </c>
      <c r="EJ111" s="55">
        <v>0</v>
      </c>
      <c r="EK111" s="55">
        <v>0</v>
      </c>
      <c r="EL111" s="55">
        <v>0</v>
      </c>
      <c r="EM111" s="55">
        <v>0</v>
      </c>
      <c r="EN111" s="55">
        <v>0</v>
      </c>
      <c r="EO111" s="55">
        <v>0</v>
      </c>
      <c r="EP111" s="55">
        <v>0</v>
      </c>
      <c r="EQ111" s="55">
        <v>0</v>
      </c>
      <c r="ER111" s="55">
        <v>0</v>
      </c>
      <c r="ES111" s="55">
        <v>0</v>
      </c>
      <c r="ET111" s="55">
        <v>0</v>
      </c>
      <c r="EU111" s="55">
        <v>0</v>
      </c>
      <c r="EV111" s="55">
        <v>0</v>
      </c>
      <c r="EW111" s="55">
        <v>0</v>
      </c>
      <c r="EX111" s="55">
        <v>0</v>
      </c>
      <c r="EY111" s="55">
        <v>1</v>
      </c>
    </row>
    <row r="112" spans="2:155" x14ac:dyDescent="0.5">
      <c r="B112" s="9" t="s">
        <v>688</v>
      </c>
      <c r="C112" s="55">
        <v>0</v>
      </c>
      <c r="D112" s="55">
        <v>0</v>
      </c>
      <c r="E112" s="55">
        <v>0</v>
      </c>
      <c r="F112" s="55">
        <v>0</v>
      </c>
      <c r="G112" s="55">
        <v>0</v>
      </c>
      <c r="H112" s="55">
        <v>0</v>
      </c>
      <c r="I112" s="55">
        <v>0</v>
      </c>
      <c r="J112" s="55">
        <v>0</v>
      </c>
      <c r="K112" s="55">
        <v>0</v>
      </c>
      <c r="L112" s="55">
        <v>0</v>
      </c>
      <c r="M112" s="55">
        <v>0</v>
      </c>
      <c r="N112" s="55">
        <v>0</v>
      </c>
      <c r="O112" s="55">
        <v>0</v>
      </c>
      <c r="P112" s="55">
        <v>1</v>
      </c>
      <c r="Q112" s="55">
        <v>0</v>
      </c>
      <c r="R112" s="55">
        <v>0</v>
      </c>
      <c r="S112" s="55">
        <v>0</v>
      </c>
      <c r="T112" s="55">
        <v>0</v>
      </c>
      <c r="U112" s="55">
        <v>0</v>
      </c>
      <c r="V112" s="55">
        <v>0</v>
      </c>
      <c r="W112" s="55">
        <v>0</v>
      </c>
      <c r="X112" s="55">
        <v>0</v>
      </c>
      <c r="Y112" s="55">
        <v>0</v>
      </c>
      <c r="Z112" s="55">
        <v>0</v>
      </c>
      <c r="AA112" s="55">
        <v>0</v>
      </c>
      <c r="AB112" s="55">
        <v>0</v>
      </c>
      <c r="AC112" s="55">
        <v>0</v>
      </c>
      <c r="AD112" s="55">
        <v>0</v>
      </c>
      <c r="AE112" s="55">
        <v>0</v>
      </c>
      <c r="AF112" s="55">
        <v>0</v>
      </c>
      <c r="AG112" s="55">
        <v>0</v>
      </c>
      <c r="AH112" s="55">
        <v>0</v>
      </c>
      <c r="AI112" s="55">
        <v>0</v>
      </c>
      <c r="AJ112" s="55">
        <v>0</v>
      </c>
      <c r="AK112" s="55">
        <v>0</v>
      </c>
      <c r="AL112" s="55">
        <v>0</v>
      </c>
      <c r="AM112" s="55">
        <v>0</v>
      </c>
      <c r="AN112" s="55">
        <v>0</v>
      </c>
      <c r="AO112" s="55">
        <v>0</v>
      </c>
      <c r="AP112" s="55">
        <v>0</v>
      </c>
      <c r="AQ112" s="55">
        <v>0</v>
      </c>
      <c r="AR112" s="55">
        <v>0</v>
      </c>
      <c r="AS112" s="55">
        <v>0</v>
      </c>
      <c r="AT112" s="55">
        <v>0</v>
      </c>
      <c r="AU112" s="55">
        <v>0</v>
      </c>
      <c r="AV112" s="55">
        <v>0</v>
      </c>
      <c r="AW112" s="55">
        <v>0</v>
      </c>
      <c r="AX112" s="55">
        <v>0</v>
      </c>
      <c r="AY112" s="55">
        <v>0</v>
      </c>
      <c r="AZ112" s="55">
        <v>0</v>
      </c>
      <c r="BA112" s="55">
        <v>0</v>
      </c>
      <c r="BB112" s="55">
        <v>0</v>
      </c>
      <c r="BC112" s="55">
        <v>0</v>
      </c>
      <c r="BD112" s="55">
        <v>0</v>
      </c>
      <c r="BE112" s="55">
        <v>0</v>
      </c>
      <c r="BF112" s="55">
        <v>0</v>
      </c>
      <c r="BG112" s="55">
        <v>0</v>
      </c>
      <c r="BH112" s="55">
        <v>0</v>
      </c>
      <c r="BI112" s="55">
        <v>0</v>
      </c>
      <c r="BJ112" s="55">
        <v>0</v>
      </c>
      <c r="BK112" s="55">
        <v>0</v>
      </c>
      <c r="BL112" s="55">
        <v>0</v>
      </c>
      <c r="BM112" s="55">
        <v>0</v>
      </c>
      <c r="BN112" s="55">
        <v>0</v>
      </c>
      <c r="BO112" s="55">
        <v>0</v>
      </c>
      <c r="BP112" s="55">
        <v>0</v>
      </c>
      <c r="BQ112" s="55">
        <v>0</v>
      </c>
      <c r="BR112" s="55">
        <v>0</v>
      </c>
      <c r="BS112" s="55">
        <v>0</v>
      </c>
      <c r="BT112" s="55">
        <v>0</v>
      </c>
      <c r="BU112" s="55">
        <v>0</v>
      </c>
      <c r="BV112" s="55">
        <v>0</v>
      </c>
      <c r="BW112" s="55">
        <v>0</v>
      </c>
      <c r="BX112" s="55">
        <v>0</v>
      </c>
      <c r="BY112" s="55">
        <v>0</v>
      </c>
      <c r="BZ112" s="55">
        <v>0</v>
      </c>
      <c r="CA112" s="55">
        <v>0</v>
      </c>
      <c r="CB112" s="55">
        <v>0</v>
      </c>
      <c r="CC112" s="55">
        <v>0</v>
      </c>
      <c r="CD112" s="55">
        <v>0</v>
      </c>
      <c r="CE112" s="55">
        <v>0</v>
      </c>
      <c r="CF112" s="55">
        <v>0</v>
      </c>
      <c r="CG112" s="55">
        <v>0</v>
      </c>
      <c r="CH112" s="55">
        <v>0</v>
      </c>
      <c r="CI112" s="55">
        <v>0</v>
      </c>
      <c r="CJ112" s="55">
        <v>0</v>
      </c>
      <c r="CK112" s="55">
        <v>0</v>
      </c>
      <c r="CL112" s="55">
        <v>0</v>
      </c>
      <c r="CM112" s="55">
        <v>0</v>
      </c>
      <c r="CN112" s="55">
        <v>0</v>
      </c>
      <c r="CO112" s="55">
        <v>0</v>
      </c>
      <c r="CP112" s="55">
        <v>0</v>
      </c>
      <c r="CQ112" s="55">
        <v>0</v>
      </c>
      <c r="CR112" s="55">
        <v>0</v>
      </c>
      <c r="CS112" s="55">
        <v>0</v>
      </c>
      <c r="CT112" s="55">
        <v>0</v>
      </c>
      <c r="CU112" s="55">
        <v>0</v>
      </c>
      <c r="CV112" s="55">
        <v>0</v>
      </c>
      <c r="CW112" s="55">
        <v>0</v>
      </c>
      <c r="CX112" s="55">
        <v>0</v>
      </c>
      <c r="CY112" s="55">
        <v>0</v>
      </c>
      <c r="CZ112" s="55">
        <v>0</v>
      </c>
      <c r="DA112" s="55">
        <v>0</v>
      </c>
      <c r="DB112" s="55">
        <v>0</v>
      </c>
      <c r="DC112" s="55">
        <v>0</v>
      </c>
      <c r="DD112" s="55">
        <v>0</v>
      </c>
      <c r="DE112" s="55">
        <v>0</v>
      </c>
      <c r="DF112" s="55">
        <v>0</v>
      </c>
      <c r="DG112" s="55">
        <v>0</v>
      </c>
      <c r="DH112" s="55">
        <v>0</v>
      </c>
      <c r="DI112" s="55">
        <v>0</v>
      </c>
      <c r="DJ112" s="55">
        <v>0</v>
      </c>
      <c r="DK112" s="55">
        <v>0</v>
      </c>
      <c r="DL112" s="55">
        <v>0</v>
      </c>
      <c r="DM112" s="55">
        <v>0</v>
      </c>
      <c r="DN112" s="55">
        <v>0</v>
      </c>
      <c r="DO112" s="55">
        <v>0</v>
      </c>
      <c r="DP112" s="55">
        <v>0</v>
      </c>
      <c r="DQ112" s="55">
        <v>2</v>
      </c>
      <c r="DR112" s="55">
        <v>0</v>
      </c>
      <c r="DS112" s="55">
        <v>0</v>
      </c>
      <c r="DT112" s="55">
        <v>0</v>
      </c>
      <c r="DU112" s="55">
        <v>0</v>
      </c>
      <c r="DV112" s="55">
        <v>0</v>
      </c>
      <c r="DW112" s="55">
        <v>0</v>
      </c>
      <c r="DX112" s="55">
        <v>0</v>
      </c>
      <c r="DY112" s="55">
        <v>0</v>
      </c>
      <c r="DZ112" s="55">
        <v>0</v>
      </c>
      <c r="EA112" s="55">
        <v>0</v>
      </c>
      <c r="EB112" s="55">
        <v>0</v>
      </c>
      <c r="EC112" s="55">
        <v>0</v>
      </c>
      <c r="ED112" s="55">
        <v>0</v>
      </c>
      <c r="EE112" s="55">
        <v>0</v>
      </c>
      <c r="EF112" s="55">
        <v>0</v>
      </c>
      <c r="EG112" s="55">
        <v>0</v>
      </c>
      <c r="EH112" s="55">
        <v>0</v>
      </c>
      <c r="EI112" s="55">
        <v>0</v>
      </c>
      <c r="EJ112" s="55">
        <v>0</v>
      </c>
      <c r="EK112" s="55">
        <v>0</v>
      </c>
      <c r="EL112" s="55">
        <v>0</v>
      </c>
      <c r="EM112" s="55">
        <v>0</v>
      </c>
      <c r="EN112" s="55">
        <v>0</v>
      </c>
      <c r="EO112" s="55">
        <v>0</v>
      </c>
      <c r="EP112" s="55">
        <v>0</v>
      </c>
      <c r="EQ112" s="55">
        <v>0</v>
      </c>
      <c r="ER112" s="55">
        <v>0</v>
      </c>
      <c r="ES112" s="55">
        <v>0</v>
      </c>
      <c r="ET112" s="55">
        <v>0</v>
      </c>
      <c r="EU112" s="55">
        <v>0</v>
      </c>
      <c r="EV112" s="55">
        <v>0</v>
      </c>
      <c r="EW112" s="55">
        <v>0</v>
      </c>
      <c r="EX112" s="55">
        <v>0</v>
      </c>
      <c r="EY112" s="55">
        <v>1</v>
      </c>
    </row>
    <row r="113" spans="2:155" x14ac:dyDescent="0.5">
      <c r="B113" s="9" t="s">
        <v>690</v>
      </c>
      <c r="C113" s="55">
        <v>0</v>
      </c>
      <c r="D113" s="55">
        <v>0</v>
      </c>
      <c r="E113" s="55">
        <v>0</v>
      </c>
      <c r="F113" s="55">
        <v>0</v>
      </c>
      <c r="G113" s="55">
        <v>0</v>
      </c>
      <c r="H113" s="55">
        <v>0</v>
      </c>
      <c r="I113" s="55">
        <v>0</v>
      </c>
      <c r="J113" s="55">
        <v>0</v>
      </c>
      <c r="K113" s="55">
        <v>0</v>
      </c>
      <c r="L113" s="55">
        <v>0</v>
      </c>
      <c r="M113" s="55">
        <v>0</v>
      </c>
      <c r="N113" s="55">
        <v>0</v>
      </c>
      <c r="O113" s="55">
        <v>0</v>
      </c>
      <c r="P113" s="55">
        <v>1</v>
      </c>
      <c r="Q113" s="55">
        <v>0</v>
      </c>
      <c r="R113" s="55">
        <v>0</v>
      </c>
      <c r="S113" s="55">
        <v>0</v>
      </c>
      <c r="T113" s="55">
        <v>0</v>
      </c>
      <c r="U113" s="55">
        <v>0</v>
      </c>
      <c r="V113" s="55">
        <v>0</v>
      </c>
      <c r="W113" s="55">
        <v>0</v>
      </c>
      <c r="X113" s="55">
        <v>0</v>
      </c>
      <c r="Y113" s="55">
        <v>0</v>
      </c>
      <c r="Z113" s="55">
        <v>0</v>
      </c>
      <c r="AA113" s="55">
        <v>0</v>
      </c>
      <c r="AB113" s="55">
        <v>0</v>
      </c>
      <c r="AC113" s="55">
        <v>0</v>
      </c>
      <c r="AD113" s="55">
        <v>0</v>
      </c>
      <c r="AE113" s="55">
        <v>0</v>
      </c>
      <c r="AF113" s="55">
        <v>0</v>
      </c>
      <c r="AG113" s="55">
        <v>0</v>
      </c>
      <c r="AH113" s="55">
        <v>0</v>
      </c>
      <c r="AI113" s="55">
        <v>0</v>
      </c>
      <c r="AJ113" s="55">
        <v>0</v>
      </c>
      <c r="AK113" s="55">
        <v>0</v>
      </c>
      <c r="AL113" s="55">
        <v>0</v>
      </c>
      <c r="AM113" s="55">
        <v>0</v>
      </c>
      <c r="AN113" s="55">
        <v>0</v>
      </c>
      <c r="AO113" s="55">
        <v>0</v>
      </c>
      <c r="AP113" s="55">
        <v>0</v>
      </c>
      <c r="AQ113" s="55">
        <v>0</v>
      </c>
      <c r="AR113" s="55">
        <v>0</v>
      </c>
      <c r="AS113" s="55">
        <v>0</v>
      </c>
      <c r="AT113" s="55">
        <v>0</v>
      </c>
      <c r="AU113" s="55">
        <v>0</v>
      </c>
      <c r="AV113" s="55">
        <v>0</v>
      </c>
      <c r="AW113" s="55">
        <v>0</v>
      </c>
      <c r="AX113" s="55">
        <v>0</v>
      </c>
      <c r="AY113" s="55">
        <v>0</v>
      </c>
      <c r="AZ113" s="55">
        <v>0</v>
      </c>
      <c r="BA113" s="55">
        <v>0</v>
      </c>
      <c r="BB113" s="55">
        <v>0</v>
      </c>
      <c r="BC113" s="55">
        <v>0</v>
      </c>
      <c r="BD113" s="55">
        <v>0</v>
      </c>
      <c r="BE113" s="55">
        <v>0</v>
      </c>
      <c r="BF113" s="55">
        <v>0</v>
      </c>
      <c r="BG113" s="55">
        <v>0</v>
      </c>
      <c r="BH113" s="55">
        <v>0</v>
      </c>
      <c r="BI113" s="55">
        <v>0</v>
      </c>
      <c r="BJ113" s="55">
        <v>0</v>
      </c>
      <c r="BK113" s="55">
        <v>0</v>
      </c>
      <c r="BL113" s="55">
        <v>0</v>
      </c>
      <c r="BM113" s="55">
        <v>0</v>
      </c>
      <c r="BN113" s="55">
        <v>0</v>
      </c>
      <c r="BO113" s="55">
        <v>0</v>
      </c>
      <c r="BP113" s="55">
        <v>0</v>
      </c>
      <c r="BQ113" s="55">
        <v>0</v>
      </c>
      <c r="BR113" s="55">
        <v>0</v>
      </c>
      <c r="BS113" s="55">
        <v>0</v>
      </c>
      <c r="BT113" s="55">
        <v>0</v>
      </c>
      <c r="BU113" s="55">
        <v>0</v>
      </c>
      <c r="BV113" s="55">
        <v>0</v>
      </c>
      <c r="BW113" s="55">
        <v>0</v>
      </c>
      <c r="BX113" s="55">
        <v>0</v>
      </c>
      <c r="BY113" s="55">
        <v>0</v>
      </c>
      <c r="BZ113" s="55">
        <v>0</v>
      </c>
      <c r="CA113" s="55">
        <v>0</v>
      </c>
      <c r="CB113" s="55">
        <v>0</v>
      </c>
      <c r="CC113" s="55">
        <v>0</v>
      </c>
      <c r="CD113" s="55">
        <v>0</v>
      </c>
      <c r="CE113" s="55">
        <v>0</v>
      </c>
      <c r="CF113" s="55">
        <v>0</v>
      </c>
      <c r="CG113" s="55">
        <v>0</v>
      </c>
      <c r="CH113" s="55">
        <v>0</v>
      </c>
      <c r="CI113" s="55">
        <v>0</v>
      </c>
      <c r="CJ113" s="55">
        <v>0</v>
      </c>
      <c r="CK113" s="55">
        <v>0</v>
      </c>
      <c r="CL113" s="55">
        <v>0</v>
      </c>
      <c r="CM113" s="55">
        <v>0</v>
      </c>
      <c r="CN113" s="55">
        <v>0</v>
      </c>
      <c r="CO113" s="55">
        <v>0</v>
      </c>
      <c r="CP113" s="55">
        <v>0</v>
      </c>
      <c r="CQ113" s="55">
        <v>0</v>
      </c>
      <c r="CR113" s="55">
        <v>0</v>
      </c>
      <c r="CS113" s="55">
        <v>0</v>
      </c>
      <c r="CT113" s="55">
        <v>0</v>
      </c>
      <c r="CU113" s="55">
        <v>0</v>
      </c>
      <c r="CV113" s="55">
        <v>0</v>
      </c>
      <c r="CW113" s="55">
        <v>0</v>
      </c>
      <c r="CX113" s="55">
        <v>0</v>
      </c>
      <c r="CY113" s="55">
        <v>0</v>
      </c>
      <c r="CZ113" s="55">
        <v>0</v>
      </c>
      <c r="DA113" s="55">
        <v>0</v>
      </c>
      <c r="DB113" s="55">
        <v>0</v>
      </c>
      <c r="DC113" s="55">
        <v>0</v>
      </c>
      <c r="DD113" s="55">
        <v>0</v>
      </c>
      <c r="DE113" s="55">
        <v>0</v>
      </c>
      <c r="DF113" s="55">
        <v>0</v>
      </c>
      <c r="DG113" s="55">
        <v>0</v>
      </c>
      <c r="DH113" s="55">
        <v>0</v>
      </c>
      <c r="DI113" s="55">
        <v>0</v>
      </c>
      <c r="DJ113" s="55">
        <v>0</v>
      </c>
      <c r="DK113" s="55">
        <v>0</v>
      </c>
      <c r="DL113" s="55">
        <v>0</v>
      </c>
      <c r="DM113" s="55">
        <v>0</v>
      </c>
      <c r="DN113" s="55">
        <v>0</v>
      </c>
      <c r="DO113" s="55">
        <v>0</v>
      </c>
      <c r="DP113" s="55">
        <v>0</v>
      </c>
      <c r="DQ113" s="55">
        <v>2</v>
      </c>
      <c r="DR113" s="55">
        <v>0</v>
      </c>
      <c r="DS113" s="55">
        <v>0</v>
      </c>
      <c r="DT113" s="55">
        <v>0</v>
      </c>
      <c r="DU113" s="55">
        <v>0</v>
      </c>
      <c r="DV113" s="55">
        <v>0</v>
      </c>
      <c r="DW113" s="55">
        <v>0</v>
      </c>
      <c r="DX113" s="55">
        <v>0</v>
      </c>
      <c r="DY113" s="55">
        <v>0</v>
      </c>
      <c r="DZ113" s="55">
        <v>0</v>
      </c>
      <c r="EA113" s="55">
        <v>0</v>
      </c>
      <c r="EB113" s="55">
        <v>0</v>
      </c>
      <c r="EC113" s="55">
        <v>0</v>
      </c>
      <c r="ED113" s="55">
        <v>0</v>
      </c>
      <c r="EE113" s="55">
        <v>0</v>
      </c>
      <c r="EF113" s="55">
        <v>0</v>
      </c>
      <c r="EG113" s="55">
        <v>0</v>
      </c>
      <c r="EH113" s="55">
        <v>0</v>
      </c>
      <c r="EI113" s="55">
        <v>0</v>
      </c>
      <c r="EJ113" s="55">
        <v>0</v>
      </c>
      <c r="EK113" s="55">
        <v>0</v>
      </c>
      <c r="EL113" s="55">
        <v>0</v>
      </c>
      <c r="EM113" s="55">
        <v>0</v>
      </c>
      <c r="EN113" s="55">
        <v>0</v>
      </c>
      <c r="EO113" s="55">
        <v>0</v>
      </c>
      <c r="EP113" s="55">
        <v>0</v>
      </c>
      <c r="EQ113" s="55">
        <v>0</v>
      </c>
      <c r="ER113" s="55">
        <v>0</v>
      </c>
      <c r="ES113" s="55">
        <v>0</v>
      </c>
      <c r="ET113" s="55">
        <v>0</v>
      </c>
      <c r="EU113" s="55">
        <v>0</v>
      </c>
      <c r="EV113" s="55">
        <v>0</v>
      </c>
      <c r="EW113" s="55">
        <v>0</v>
      </c>
      <c r="EX113" s="55">
        <v>0</v>
      </c>
      <c r="EY113" s="55">
        <v>1</v>
      </c>
    </row>
    <row r="114" spans="2:155" x14ac:dyDescent="0.5">
      <c r="B114" s="9" t="s">
        <v>692</v>
      </c>
      <c r="C114" s="55">
        <v>0</v>
      </c>
      <c r="D114" s="55">
        <v>0</v>
      </c>
      <c r="E114" s="55">
        <v>0</v>
      </c>
      <c r="F114" s="55">
        <v>0</v>
      </c>
      <c r="G114" s="55">
        <v>0</v>
      </c>
      <c r="H114" s="55">
        <v>0</v>
      </c>
      <c r="I114" s="55">
        <v>0</v>
      </c>
      <c r="J114" s="55">
        <v>0</v>
      </c>
      <c r="K114" s="55">
        <v>0</v>
      </c>
      <c r="L114" s="55">
        <v>0</v>
      </c>
      <c r="M114" s="55">
        <v>0</v>
      </c>
      <c r="N114" s="55">
        <v>0</v>
      </c>
      <c r="O114" s="55">
        <v>0</v>
      </c>
      <c r="P114" s="55">
        <v>1</v>
      </c>
      <c r="Q114" s="55">
        <v>0</v>
      </c>
      <c r="R114" s="55">
        <v>0</v>
      </c>
      <c r="S114" s="55">
        <v>0</v>
      </c>
      <c r="T114" s="55">
        <v>0</v>
      </c>
      <c r="U114" s="55">
        <v>0</v>
      </c>
      <c r="V114" s="55">
        <v>0</v>
      </c>
      <c r="W114" s="55">
        <v>0</v>
      </c>
      <c r="X114" s="55">
        <v>0</v>
      </c>
      <c r="Y114" s="55">
        <v>0</v>
      </c>
      <c r="Z114" s="55">
        <v>0</v>
      </c>
      <c r="AA114" s="55">
        <v>0</v>
      </c>
      <c r="AB114" s="55">
        <v>0</v>
      </c>
      <c r="AC114" s="55">
        <v>0</v>
      </c>
      <c r="AD114" s="55">
        <v>0</v>
      </c>
      <c r="AE114" s="55">
        <v>0</v>
      </c>
      <c r="AF114" s="55">
        <v>0</v>
      </c>
      <c r="AG114" s="55">
        <v>0</v>
      </c>
      <c r="AH114" s="55">
        <v>0</v>
      </c>
      <c r="AI114" s="55">
        <v>0</v>
      </c>
      <c r="AJ114" s="55">
        <v>0</v>
      </c>
      <c r="AK114" s="55">
        <v>0</v>
      </c>
      <c r="AL114" s="55">
        <v>0</v>
      </c>
      <c r="AM114" s="55">
        <v>0</v>
      </c>
      <c r="AN114" s="55">
        <v>0</v>
      </c>
      <c r="AO114" s="55">
        <v>0</v>
      </c>
      <c r="AP114" s="55">
        <v>0</v>
      </c>
      <c r="AQ114" s="55">
        <v>0</v>
      </c>
      <c r="AR114" s="55">
        <v>0</v>
      </c>
      <c r="AS114" s="55">
        <v>0</v>
      </c>
      <c r="AT114" s="55">
        <v>0</v>
      </c>
      <c r="AU114" s="55">
        <v>0</v>
      </c>
      <c r="AV114" s="55">
        <v>0</v>
      </c>
      <c r="AW114" s="55">
        <v>0</v>
      </c>
      <c r="AX114" s="55">
        <v>0</v>
      </c>
      <c r="AY114" s="55">
        <v>0</v>
      </c>
      <c r="AZ114" s="55">
        <v>0</v>
      </c>
      <c r="BA114" s="55">
        <v>0</v>
      </c>
      <c r="BB114" s="55">
        <v>0</v>
      </c>
      <c r="BC114" s="55">
        <v>0</v>
      </c>
      <c r="BD114" s="55">
        <v>0</v>
      </c>
      <c r="BE114" s="55">
        <v>0</v>
      </c>
      <c r="BF114" s="55">
        <v>0</v>
      </c>
      <c r="BG114" s="55">
        <v>0</v>
      </c>
      <c r="BH114" s="55">
        <v>0</v>
      </c>
      <c r="BI114" s="55">
        <v>0</v>
      </c>
      <c r="BJ114" s="55">
        <v>0</v>
      </c>
      <c r="BK114" s="55">
        <v>0</v>
      </c>
      <c r="BL114" s="55">
        <v>0</v>
      </c>
      <c r="BM114" s="55">
        <v>0</v>
      </c>
      <c r="BN114" s="55">
        <v>0</v>
      </c>
      <c r="BO114" s="55">
        <v>0</v>
      </c>
      <c r="BP114" s="55">
        <v>0</v>
      </c>
      <c r="BQ114" s="55">
        <v>0</v>
      </c>
      <c r="BR114" s="55">
        <v>0</v>
      </c>
      <c r="BS114" s="55">
        <v>0</v>
      </c>
      <c r="BT114" s="55">
        <v>0</v>
      </c>
      <c r="BU114" s="55">
        <v>0</v>
      </c>
      <c r="BV114" s="55">
        <v>0</v>
      </c>
      <c r="BW114" s="55">
        <v>0</v>
      </c>
      <c r="BX114" s="55">
        <v>0</v>
      </c>
      <c r="BY114" s="55">
        <v>0</v>
      </c>
      <c r="BZ114" s="55">
        <v>0</v>
      </c>
      <c r="CA114" s="55">
        <v>0</v>
      </c>
      <c r="CB114" s="55">
        <v>0</v>
      </c>
      <c r="CC114" s="55">
        <v>0</v>
      </c>
      <c r="CD114" s="55">
        <v>0</v>
      </c>
      <c r="CE114" s="55">
        <v>0</v>
      </c>
      <c r="CF114" s="55">
        <v>0</v>
      </c>
      <c r="CG114" s="55">
        <v>0</v>
      </c>
      <c r="CH114" s="55">
        <v>0</v>
      </c>
      <c r="CI114" s="55">
        <v>0</v>
      </c>
      <c r="CJ114" s="55">
        <v>0</v>
      </c>
      <c r="CK114" s="55">
        <v>0</v>
      </c>
      <c r="CL114" s="55">
        <v>0</v>
      </c>
      <c r="CM114" s="55">
        <v>0</v>
      </c>
      <c r="CN114" s="55">
        <v>0</v>
      </c>
      <c r="CO114" s="55">
        <v>0</v>
      </c>
      <c r="CP114" s="55">
        <v>0</v>
      </c>
      <c r="CQ114" s="55">
        <v>0</v>
      </c>
      <c r="CR114" s="55">
        <v>0</v>
      </c>
      <c r="CS114" s="55">
        <v>0</v>
      </c>
      <c r="CT114" s="55">
        <v>0</v>
      </c>
      <c r="CU114" s="55">
        <v>0</v>
      </c>
      <c r="CV114" s="55">
        <v>0</v>
      </c>
      <c r="CW114" s="55">
        <v>0</v>
      </c>
      <c r="CX114" s="55">
        <v>0</v>
      </c>
      <c r="CY114" s="55">
        <v>0</v>
      </c>
      <c r="CZ114" s="55">
        <v>0</v>
      </c>
      <c r="DA114" s="55">
        <v>0</v>
      </c>
      <c r="DB114" s="55">
        <v>0</v>
      </c>
      <c r="DC114" s="55">
        <v>0</v>
      </c>
      <c r="DD114" s="55">
        <v>0</v>
      </c>
      <c r="DE114" s="55">
        <v>0</v>
      </c>
      <c r="DF114" s="55">
        <v>0</v>
      </c>
      <c r="DG114" s="55">
        <v>0</v>
      </c>
      <c r="DH114" s="55">
        <v>0</v>
      </c>
      <c r="DI114" s="55">
        <v>0</v>
      </c>
      <c r="DJ114" s="55">
        <v>0</v>
      </c>
      <c r="DK114" s="55">
        <v>0</v>
      </c>
      <c r="DL114" s="55">
        <v>0</v>
      </c>
      <c r="DM114" s="55">
        <v>0</v>
      </c>
      <c r="DN114" s="55">
        <v>0</v>
      </c>
      <c r="DO114" s="55">
        <v>0</v>
      </c>
      <c r="DP114" s="55">
        <v>0</v>
      </c>
      <c r="DQ114" s="55">
        <v>2</v>
      </c>
      <c r="DR114" s="55">
        <v>0</v>
      </c>
      <c r="DS114" s="55">
        <v>0</v>
      </c>
      <c r="DT114" s="55">
        <v>0</v>
      </c>
      <c r="DU114" s="55">
        <v>0</v>
      </c>
      <c r="DV114" s="55">
        <v>0</v>
      </c>
      <c r="DW114" s="55">
        <v>0</v>
      </c>
      <c r="DX114" s="55">
        <v>0</v>
      </c>
      <c r="DY114" s="55">
        <v>0</v>
      </c>
      <c r="DZ114" s="55">
        <v>0</v>
      </c>
      <c r="EA114" s="55">
        <v>0</v>
      </c>
      <c r="EB114" s="55">
        <v>0</v>
      </c>
      <c r="EC114" s="55">
        <v>0</v>
      </c>
      <c r="ED114" s="55">
        <v>0</v>
      </c>
      <c r="EE114" s="55">
        <v>0</v>
      </c>
      <c r="EF114" s="55">
        <v>0</v>
      </c>
      <c r="EG114" s="55">
        <v>0</v>
      </c>
      <c r="EH114" s="55">
        <v>0</v>
      </c>
      <c r="EI114" s="55">
        <v>0</v>
      </c>
      <c r="EJ114" s="55">
        <v>0</v>
      </c>
      <c r="EK114" s="55">
        <v>0</v>
      </c>
      <c r="EL114" s="55">
        <v>0</v>
      </c>
      <c r="EM114" s="55">
        <v>0</v>
      </c>
      <c r="EN114" s="55">
        <v>0</v>
      </c>
      <c r="EO114" s="55">
        <v>0</v>
      </c>
      <c r="EP114" s="55">
        <v>0</v>
      </c>
      <c r="EQ114" s="55">
        <v>0</v>
      </c>
      <c r="ER114" s="55">
        <v>0</v>
      </c>
      <c r="ES114" s="55">
        <v>0</v>
      </c>
      <c r="ET114" s="55">
        <v>0</v>
      </c>
      <c r="EU114" s="55">
        <v>0</v>
      </c>
      <c r="EV114" s="55">
        <v>0</v>
      </c>
      <c r="EW114" s="55">
        <v>0</v>
      </c>
      <c r="EX114" s="55">
        <v>0</v>
      </c>
      <c r="EY114" s="55">
        <v>1</v>
      </c>
    </row>
    <row r="115" spans="2:155" x14ac:dyDescent="0.5">
      <c r="B115" s="9" t="s">
        <v>693</v>
      </c>
      <c r="C115" s="55">
        <v>0</v>
      </c>
      <c r="D115" s="55">
        <v>0</v>
      </c>
      <c r="E115" s="55">
        <v>0</v>
      </c>
      <c r="F115" s="55">
        <v>0</v>
      </c>
      <c r="G115" s="55">
        <v>0</v>
      </c>
      <c r="H115" s="55">
        <v>0</v>
      </c>
      <c r="I115" s="55">
        <v>0</v>
      </c>
      <c r="J115" s="55">
        <v>0</v>
      </c>
      <c r="K115" s="55">
        <v>0</v>
      </c>
      <c r="L115" s="55">
        <v>0</v>
      </c>
      <c r="M115" s="55">
        <v>0</v>
      </c>
      <c r="N115" s="55">
        <v>0</v>
      </c>
      <c r="O115" s="55">
        <v>0</v>
      </c>
      <c r="P115" s="55">
        <v>1</v>
      </c>
      <c r="Q115" s="55">
        <v>0</v>
      </c>
      <c r="R115" s="55">
        <v>0</v>
      </c>
      <c r="S115" s="55">
        <v>0</v>
      </c>
      <c r="T115" s="55">
        <v>0</v>
      </c>
      <c r="U115" s="55">
        <v>0</v>
      </c>
      <c r="V115" s="55">
        <v>0</v>
      </c>
      <c r="W115" s="55">
        <v>0</v>
      </c>
      <c r="X115" s="55">
        <v>0</v>
      </c>
      <c r="Y115" s="55">
        <v>0</v>
      </c>
      <c r="Z115" s="55">
        <v>0</v>
      </c>
      <c r="AA115" s="55">
        <v>0</v>
      </c>
      <c r="AB115" s="55">
        <v>0</v>
      </c>
      <c r="AC115" s="55">
        <v>0</v>
      </c>
      <c r="AD115" s="55">
        <v>0</v>
      </c>
      <c r="AE115" s="55">
        <v>0</v>
      </c>
      <c r="AF115" s="55">
        <v>0</v>
      </c>
      <c r="AG115" s="55">
        <v>0</v>
      </c>
      <c r="AH115" s="55">
        <v>0</v>
      </c>
      <c r="AI115" s="55">
        <v>0</v>
      </c>
      <c r="AJ115" s="55">
        <v>0</v>
      </c>
      <c r="AK115" s="55">
        <v>0</v>
      </c>
      <c r="AL115" s="55">
        <v>0</v>
      </c>
      <c r="AM115" s="55">
        <v>0</v>
      </c>
      <c r="AN115" s="55">
        <v>0</v>
      </c>
      <c r="AO115" s="55">
        <v>0</v>
      </c>
      <c r="AP115" s="55">
        <v>0</v>
      </c>
      <c r="AQ115" s="55">
        <v>0</v>
      </c>
      <c r="AR115" s="55">
        <v>0</v>
      </c>
      <c r="AS115" s="55">
        <v>0</v>
      </c>
      <c r="AT115" s="55">
        <v>0</v>
      </c>
      <c r="AU115" s="55">
        <v>0</v>
      </c>
      <c r="AV115" s="55">
        <v>0</v>
      </c>
      <c r="AW115" s="55">
        <v>0</v>
      </c>
      <c r="AX115" s="55">
        <v>0</v>
      </c>
      <c r="AY115" s="55">
        <v>0</v>
      </c>
      <c r="AZ115" s="55">
        <v>0</v>
      </c>
      <c r="BA115" s="55">
        <v>0</v>
      </c>
      <c r="BB115" s="55">
        <v>0</v>
      </c>
      <c r="BC115" s="55">
        <v>0</v>
      </c>
      <c r="BD115" s="55">
        <v>0</v>
      </c>
      <c r="BE115" s="55">
        <v>0</v>
      </c>
      <c r="BF115" s="55">
        <v>0</v>
      </c>
      <c r="BG115" s="55">
        <v>0</v>
      </c>
      <c r="BH115" s="55">
        <v>0</v>
      </c>
      <c r="BI115" s="55">
        <v>0</v>
      </c>
      <c r="BJ115" s="55">
        <v>0</v>
      </c>
      <c r="BK115" s="55">
        <v>0</v>
      </c>
      <c r="BL115" s="55">
        <v>0</v>
      </c>
      <c r="BM115" s="55">
        <v>0</v>
      </c>
      <c r="BN115" s="55">
        <v>0</v>
      </c>
      <c r="BO115" s="55">
        <v>0</v>
      </c>
      <c r="BP115" s="55">
        <v>0</v>
      </c>
      <c r="BQ115" s="55">
        <v>0</v>
      </c>
      <c r="BR115" s="55">
        <v>0</v>
      </c>
      <c r="BS115" s="55">
        <v>0</v>
      </c>
      <c r="BT115" s="55">
        <v>0</v>
      </c>
      <c r="BU115" s="55">
        <v>0</v>
      </c>
      <c r="BV115" s="55">
        <v>0</v>
      </c>
      <c r="BW115" s="55">
        <v>0</v>
      </c>
      <c r="BX115" s="55">
        <v>0</v>
      </c>
      <c r="BY115" s="55">
        <v>0</v>
      </c>
      <c r="BZ115" s="55">
        <v>0</v>
      </c>
      <c r="CA115" s="55">
        <v>0</v>
      </c>
      <c r="CB115" s="55">
        <v>0</v>
      </c>
      <c r="CC115" s="55">
        <v>0</v>
      </c>
      <c r="CD115" s="55">
        <v>0</v>
      </c>
      <c r="CE115" s="55">
        <v>0</v>
      </c>
      <c r="CF115" s="55">
        <v>0</v>
      </c>
      <c r="CG115" s="55">
        <v>0</v>
      </c>
      <c r="CH115" s="55">
        <v>0</v>
      </c>
      <c r="CI115" s="55">
        <v>0</v>
      </c>
      <c r="CJ115" s="55">
        <v>0</v>
      </c>
      <c r="CK115" s="55">
        <v>0</v>
      </c>
      <c r="CL115" s="55">
        <v>0</v>
      </c>
      <c r="CM115" s="55">
        <v>0</v>
      </c>
      <c r="CN115" s="55">
        <v>0</v>
      </c>
      <c r="CO115" s="55">
        <v>0</v>
      </c>
      <c r="CP115" s="55">
        <v>0</v>
      </c>
      <c r="CQ115" s="55">
        <v>0</v>
      </c>
      <c r="CR115" s="55">
        <v>0</v>
      </c>
      <c r="CS115" s="55">
        <v>0</v>
      </c>
      <c r="CT115" s="55">
        <v>0</v>
      </c>
      <c r="CU115" s="55">
        <v>0</v>
      </c>
      <c r="CV115" s="55">
        <v>0</v>
      </c>
      <c r="CW115" s="55">
        <v>0</v>
      </c>
      <c r="CX115" s="55">
        <v>0</v>
      </c>
      <c r="CY115" s="55">
        <v>0</v>
      </c>
      <c r="CZ115" s="55">
        <v>0</v>
      </c>
      <c r="DA115" s="55">
        <v>0</v>
      </c>
      <c r="DB115" s="55">
        <v>0</v>
      </c>
      <c r="DC115" s="55">
        <v>0</v>
      </c>
      <c r="DD115" s="55">
        <v>0</v>
      </c>
      <c r="DE115" s="55">
        <v>0</v>
      </c>
      <c r="DF115" s="55">
        <v>0</v>
      </c>
      <c r="DG115" s="55">
        <v>0</v>
      </c>
      <c r="DH115" s="55">
        <v>0</v>
      </c>
      <c r="DI115" s="55">
        <v>0</v>
      </c>
      <c r="DJ115" s="55">
        <v>0</v>
      </c>
      <c r="DK115" s="55">
        <v>0</v>
      </c>
      <c r="DL115" s="55">
        <v>0</v>
      </c>
      <c r="DM115" s="55">
        <v>0</v>
      </c>
      <c r="DN115" s="55">
        <v>0</v>
      </c>
      <c r="DO115" s="55">
        <v>0</v>
      </c>
      <c r="DP115" s="55">
        <v>0</v>
      </c>
      <c r="DQ115" s="55">
        <v>2</v>
      </c>
      <c r="DR115" s="55">
        <v>0</v>
      </c>
      <c r="DS115" s="55">
        <v>0</v>
      </c>
      <c r="DT115" s="55">
        <v>0</v>
      </c>
      <c r="DU115" s="55">
        <v>0</v>
      </c>
      <c r="DV115" s="55">
        <v>0</v>
      </c>
      <c r="DW115" s="55">
        <v>0</v>
      </c>
      <c r="DX115" s="55">
        <v>0</v>
      </c>
      <c r="DY115" s="55">
        <v>0</v>
      </c>
      <c r="DZ115" s="55">
        <v>0</v>
      </c>
      <c r="EA115" s="55">
        <v>0</v>
      </c>
      <c r="EB115" s="55">
        <v>0</v>
      </c>
      <c r="EC115" s="55">
        <v>0</v>
      </c>
      <c r="ED115" s="55">
        <v>0</v>
      </c>
      <c r="EE115" s="55">
        <v>0</v>
      </c>
      <c r="EF115" s="55">
        <v>0</v>
      </c>
      <c r="EG115" s="55">
        <v>0</v>
      </c>
      <c r="EH115" s="55">
        <v>0</v>
      </c>
      <c r="EI115" s="55">
        <v>0</v>
      </c>
      <c r="EJ115" s="55">
        <v>0</v>
      </c>
      <c r="EK115" s="55">
        <v>0</v>
      </c>
      <c r="EL115" s="55">
        <v>0</v>
      </c>
      <c r="EM115" s="55">
        <v>0</v>
      </c>
      <c r="EN115" s="55">
        <v>0</v>
      </c>
      <c r="EO115" s="55">
        <v>0</v>
      </c>
      <c r="EP115" s="55">
        <v>0</v>
      </c>
      <c r="EQ115" s="55">
        <v>0</v>
      </c>
      <c r="ER115" s="55">
        <v>0</v>
      </c>
      <c r="ES115" s="55">
        <v>0</v>
      </c>
      <c r="ET115" s="55">
        <v>0</v>
      </c>
      <c r="EU115" s="55">
        <v>0</v>
      </c>
      <c r="EV115" s="55">
        <v>0</v>
      </c>
      <c r="EW115" s="55">
        <v>0</v>
      </c>
      <c r="EX115" s="55">
        <v>0</v>
      </c>
      <c r="EY115" s="55">
        <v>1</v>
      </c>
    </row>
    <row r="116" spans="2:155" x14ac:dyDescent="0.5">
      <c r="B116" s="9" t="s">
        <v>695</v>
      </c>
      <c r="C116" s="55">
        <v>0</v>
      </c>
      <c r="D116" s="55">
        <v>0</v>
      </c>
      <c r="E116" s="55">
        <v>0</v>
      </c>
      <c r="F116" s="55">
        <v>0</v>
      </c>
      <c r="G116" s="55">
        <v>0</v>
      </c>
      <c r="H116" s="55">
        <v>0</v>
      </c>
      <c r="I116" s="55">
        <v>0</v>
      </c>
      <c r="J116" s="55">
        <v>0</v>
      </c>
      <c r="K116" s="55">
        <v>0</v>
      </c>
      <c r="L116" s="55">
        <v>0</v>
      </c>
      <c r="M116" s="55">
        <v>0</v>
      </c>
      <c r="N116" s="55">
        <v>0</v>
      </c>
      <c r="O116" s="55">
        <v>0</v>
      </c>
      <c r="P116" s="55">
        <v>1</v>
      </c>
      <c r="Q116" s="55">
        <v>0</v>
      </c>
      <c r="R116" s="55">
        <v>0</v>
      </c>
      <c r="S116" s="55">
        <v>0</v>
      </c>
      <c r="T116" s="55">
        <v>0</v>
      </c>
      <c r="U116" s="55">
        <v>0</v>
      </c>
      <c r="V116" s="55">
        <v>0</v>
      </c>
      <c r="W116" s="55">
        <v>0</v>
      </c>
      <c r="X116" s="55">
        <v>0</v>
      </c>
      <c r="Y116" s="55">
        <v>0</v>
      </c>
      <c r="Z116" s="55">
        <v>0</v>
      </c>
      <c r="AA116" s="55">
        <v>0</v>
      </c>
      <c r="AB116" s="55">
        <v>0</v>
      </c>
      <c r="AC116" s="55">
        <v>0</v>
      </c>
      <c r="AD116" s="55">
        <v>0</v>
      </c>
      <c r="AE116" s="55">
        <v>0</v>
      </c>
      <c r="AF116" s="55">
        <v>0</v>
      </c>
      <c r="AG116" s="55">
        <v>0</v>
      </c>
      <c r="AH116" s="55">
        <v>0</v>
      </c>
      <c r="AI116" s="55">
        <v>0</v>
      </c>
      <c r="AJ116" s="55">
        <v>0</v>
      </c>
      <c r="AK116" s="55">
        <v>0</v>
      </c>
      <c r="AL116" s="55">
        <v>0</v>
      </c>
      <c r="AM116" s="55">
        <v>0</v>
      </c>
      <c r="AN116" s="55">
        <v>0</v>
      </c>
      <c r="AO116" s="55">
        <v>0</v>
      </c>
      <c r="AP116" s="55">
        <v>0</v>
      </c>
      <c r="AQ116" s="55">
        <v>0</v>
      </c>
      <c r="AR116" s="55">
        <v>0</v>
      </c>
      <c r="AS116" s="55">
        <v>0</v>
      </c>
      <c r="AT116" s="55">
        <v>0</v>
      </c>
      <c r="AU116" s="55">
        <v>0</v>
      </c>
      <c r="AV116" s="55">
        <v>0</v>
      </c>
      <c r="AW116" s="55">
        <v>0</v>
      </c>
      <c r="AX116" s="55">
        <v>0</v>
      </c>
      <c r="AY116" s="55">
        <v>0</v>
      </c>
      <c r="AZ116" s="55">
        <v>0</v>
      </c>
      <c r="BA116" s="55">
        <v>0</v>
      </c>
      <c r="BB116" s="55">
        <v>0</v>
      </c>
      <c r="BC116" s="55">
        <v>0</v>
      </c>
      <c r="BD116" s="55">
        <v>0</v>
      </c>
      <c r="BE116" s="55">
        <v>0</v>
      </c>
      <c r="BF116" s="55">
        <v>0</v>
      </c>
      <c r="BG116" s="55">
        <v>0</v>
      </c>
      <c r="BH116" s="55">
        <v>0</v>
      </c>
      <c r="BI116" s="55">
        <v>0</v>
      </c>
      <c r="BJ116" s="55">
        <v>0</v>
      </c>
      <c r="BK116" s="55">
        <v>0</v>
      </c>
      <c r="BL116" s="55">
        <v>0</v>
      </c>
      <c r="BM116" s="55">
        <v>0</v>
      </c>
      <c r="BN116" s="55">
        <v>0</v>
      </c>
      <c r="BO116" s="55">
        <v>0</v>
      </c>
      <c r="BP116" s="55">
        <v>0</v>
      </c>
      <c r="BQ116" s="55">
        <v>0</v>
      </c>
      <c r="BR116" s="55">
        <v>0</v>
      </c>
      <c r="BS116" s="55">
        <v>0</v>
      </c>
      <c r="BT116" s="55">
        <v>0</v>
      </c>
      <c r="BU116" s="55">
        <v>0</v>
      </c>
      <c r="BV116" s="55">
        <v>0</v>
      </c>
      <c r="BW116" s="55">
        <v>0</v>
      </c>
      <c r="BX116" s="55">
        <v>0</v>
      </c>
      <c r="BY116" s="55">
        <v>0</v>
      </c>
      <c r="BZ116" s="55">
        <v>0</v>
      </c>
      <c r="CA116" s="55">
        <v>0</v>
      </c>
      <c r="CB116" s="55">
        <v>0</v>
      </c>
      <c r="CC116" s="55">
        <v>0</v>
      </c>
      <c r="CD116" s="55">
        <v>0</v>
      </c>
      <c r="CE116" s="55">
        <v>0</v>
      </c>
      <c r="CF116" s="55">
        <v>0</v>
      </c>
      <c r="CG116" s="55">
        <v>0</v>
      </c>
      <c r="CH116" s="55">
        <v>0</v>
      </c>
      <c r="CI116" s="55">
        <v>0</v>
      </c>
      <c r="CJ116" s="55">
        <v>0</v>
      </c>
      <c r="CK116" s="55">
        <v>0</v>
      </c>
      <c r="CL116" s="55">
        <v>0</v>
      </c>
      <c r="CM116" s="55">
        <v>0</v>
      </c>
      <c r="CN116" s="55">
        <v>0</v>
      </c>
      <c r="CO116" s="55">
        <v>0</v>
      </c>
      <c r="CP116" s="55">
        <v>0</v>
      </c>
      <c r="CQ116" s="55">
        <v>0</v>
      </c>
      <c r="CR116" s="55">
        <v>0</v>
      </c>
      <c r="CS116" s="55">
        <v>0</v>
      </c>
      <c r="CT116" s="55">
        <v>0</v>
      </c>
      <c r="CU116" s="55">
        <v>0</v>
      </c>
      <c r="CV116" s="55">
        <v>0</v>
      </c>
      <c r="CW116" s="55">
        <v>0</v>
      </c>
      <c r="CX116" s="55">
        <v>0</v>
      </c>
      <c r="CY116" s="55">
        <v>0</v>
      </c>
      <c r="CZ116" s="55">
        <v>0</v>
      </c>
      <c r="DA116" s="55">
        <v>0</v>
      </c>
      <c r="DB116" s="55">
        <v>0</v>
      </c>
      <c r="DC116" s="55">
        <v>0</v>
      </c>
      <c r="DD116" s="55">
        <v>0</v>
      </c>
      <c r="DE116" s="55">
        <v>0</v>
      </c>
      <c r="DF116" s="55">
        <v>0</v>
      </c>
      <c r="DG116" s="55">
        <v>0</v>
      </c>
      <c r="DH116" s="55">
        <v>0</v>
      </c>
      <c r="DI116" s="55">
        <v>0</v>
      </c>
      <c r="DJ116" s="55">
        <v>0</v>
      </c>
      <c r="DK116" s="55">
        <v>0</v>
      </c>
      <c r="DL116" s="55">
        <v>0</v>
      </c>
      <c r="DM116" s="55">
        <v>0</v>
      </c>
      <c r="DN116" s="55">
        <v>0</v>
      </c>
      <c r="DO116" s="55">
        <v>0</v>
      </c>
      <c r="DP116" s="55">
        <v>0</v>
      </c>
      <c r="DQ116" s="55">
        <v>2</v>
      </c>
      <c r="DR116" s="55">
        <v>0</v>
      </c>
      <c r="DS116" s="55">
        <v>0</v>
      </c>
      <c r="DT116" s="55">
        <v>0</v>
      </c>
      <c r="DU116" s="55">
        <v>0</v>
      </c>
      <c r="DV116" s="55">
        <v>0</v>
      </c>
      <c r="DW116" s="55">
        <v>0</v>
      </c>
      <c r="DX116" s="55">
        <v>0</v>
      </c>
      <c r="DY116" s="55">
        <v>0</v>
      </c>
      <c r="DZ116" s="55">
        <v>0</v>
      </c>
      <c r="EA116" s="55">
        <v>0</v>
      </c>
      <c r="EB116" s="55">
        <v>0</v>
      </c>
      <c r="EC116" s="55">
        <v>0</v>
      </c>
      <c r="ED116" s="55">
        <v>0</v>
      </c>
      <c r="EE116" s="55">
        <v>0</v>
      </c>
      <c r="EF116" s="55">
        <v>0</v>
      </c>
      <c r="EG116" s="55">
        <v>0</v>
      </c>
      <c r="EH116" s="55">
        <v>0</v>
      </c>
      <c r="EI116" s="55">
        <v>0</v>
      </c>
      <c r="EJ116" s="55">
        <v>0</v>
      </c>
      <c r="EK116" s="55">
        <v>0</v>
      </c>
      <c r="EL116" s="55">
        <v>0</v>
      </c>
      <c r="EM116" s="55">
        <v>0</v>
      </c>
      <c r="EN116" s="55">
        <v>0</v>
      </c>
      <c r="EO116" s="55">
        <v>0</v>
      </c>
      <c r="EP116" s="55">
        <v>0</v>
      </c>
      <c r="EQ116" s="55">
        <v>0</v>
      </c>
      <c r="ER116" s="55">
        <v>0</v>
      </c>
      <c r="ES116" s="55">
        <v>0</v>
      </c>
      <c r="ET116" s="55">
        <v>0</v>
      </c>
      <c r="EU116" s="55">
        <v>0</v>
      </c>
      <c r="EV116" s="55">
        <v>0</v>
      </c>
      <c r="EW116" s="55">
        <v>0</v>
      </c>
      <c r="EX116" s="55">
        <v>0</v>
      </c>
      <c r="EY116" s="55">
        <v>1</v>
      </c>
    </row>
    <row r="117" spans="2:155" x14ac:dyDescent="0.5">
      <c r="B117" s="9" t="s">
        <v>3</v>
      </c>
      <c r="C117" s="55">
        <v>0</v>
      </c>
      <c r="D117" s="55">
        <v>0</v>
      </c>
      <c r="E117" s="55">
        <v>0</v>
      </c>
      <c r="F117" s="55">
        <v>0</v>
      </c>
      <c r="G117" s="55">
        <v>0</v>
      </c>
      <c r="H117" s="55">
        <v>0</v>
      </c>
      <c r="I117" s="55">
        <v>0</v>
      </c>
      <c r="J117" s="55">
        <v>0</v>
      </c>
      <c r="K117" s="55">
        <v>0</v>
      </c>
      <c r="L117" s="55">
        <v>0</v>
      </c>
      <c r="M117" s="55">
        <v>0</v>
      </c>
      <c r="N117" s="55">
        <v>0</v>
      </c>
      <c r="O117" s="55">
        <v>0</v>
      </c>
      <c r="P117" s="55">
        <v>1</v>
      </c>
      <c r="Q117" s="55">
        <v>0</v>
      </c>
      <c r="R117" s="55">
        <v>0</v>
      </c>
      <c r="S117" s="55">
        <v>0</v>
      </c>
      <c r="T117" s="55">
        <v>0</v>
      </c>
      <c r="U117" s="55">
        <v>0</v>
      </c>
      <c r="V117" s="55">
        <v>0</v>
      </c>
      <c r="W117" s="55">
        <v>0</v>
      </c>
      <c r="X117" s="55">
        <v>0</v>
      </c>
      <c r="Y117" s="55">
        <v>0</v>
      </c>
      <c r="Z117" s="55">
        <v>0</v>
      </c>
      <c r="AA117" s="55">
        <v>0</v>
      </c>
      <c r="AB117" s="55">
        <v>0</v>
      </c>
      <c r="AC117" s="55">
        <v>0</v>
      </c>
      <c r="AD117" s="55">
        <v>0</v>
      </c>
      <c r="AE117" s="55">
        <v>0</v>
      </c>
      <c r="AF117" s="55">
        <v>0</v>
      </c>
      <c r="AG117" s="55">
        <v>0</v>
      </c>
      <c r="AH117" s="55">
        <v>0</v>
      </c>
      <c r="AI117" s="55">
        <v>0</v>
      </c>
      <c r="AJ117" s="55">
        <v>0</v>
      </c>
      <c r="AK117" s="55">
        <v>0</v>
      </c>
      <c r="AL117" s="55">
        <v>0</v>
      </c>
      <c r="AM117" s="55">
        <v>0</v>
      </c>
      <c r="AN117" s="55">
        <v>0</v>
      </c>
      <c r="AO117" s="55">
        <v>0</v>
      </c>
      <c r="AP117" s="55">
        <v>0</v>
      </c>
      <c r="AQ117" s="55">
        <v>0</v>
      </c>
      <c r="AR117" s="55">
        <v>0</v>
      </c>
      <c r="AS117" s="55">
        <v>0</v>
      </c>
      <c r="AT117" s="55">
        <v>0</v>
      </c>
      <c r="AU117" s="55">
        <v>0</v>
      </c>
      <c r="AV117" s="55">
        <v>0</v>
      </c>
      <c r="AW117" s="55">
        <v>0</v>
      </c>
      <c r="AX117" s="55">
        <v>0</v>
      </c>
      <c r="AY117" s="55">
        <v>0</v>
      </c>
      <c r="AZ117" s="55">
        <v>0</v>
      </c>
      <c r="BA117" s="55">
        <v>0</v>
      </c>
      <c r="BB117" s="55">
        <v>0</v>
      </c>
      <c r="BC117" s="55">
        <v>0</v>
      </c>
      <c r="BD117" s="55">
        <v>0</v>
      </c>
      <c r="BE117" s="55">
        <v>0</v>
      </c>
      <c r="BF117" s="55">
        <v>0</v>
      </c>
      <c r="BG117" s="55">
        <v>0</v>
      </c>
      <c r="BH117" s="55">
        <v>0</v>
      </c>
      <c r="BI117" s="55">
        <v>0</v>
      </c>
      <c r="BJ117" s="55">
        <v>0</v>
      </c>
      <c r="BK117" s="55">
        <v>0</v>
      </c>
      <c r="BL117" s="55">
        <v>0</v>
      </c>
      <c r="BM117" s="55">
        <v>0</v>
      </c>
      <c r="BN117" s="55">
        <v>0</v>
      </c>
      <c r="BO117" s="55">
        <v>0</v>
      </c>
      <c r="BP117" s="55">
        <v>0</v>
      </c>
      <c r="BQ117" s="55">
        <v>0</v>
      </c>
      <c r="BR117" s="55">
        <v>0</v>
      </c>
      <c r="BS117" s="55">
        <v>0</v>
      </c>
      <c r="BT117" s="55">
        <v>0</v>
      </c>
      <c r="BU117" s="55">
        <v>0</v>
      </c>
      <c r="BV117" s="55">
        <v>0</v>
      </c>
      <c r="BW117" s="55">
        <v>0</v>
      </c>
      <c r="BX117" s="55">
        <v>0</v>
      </c>
      <c r="BY117" s="55">
        <v>0</v>
      </c>
      <c r="BZ117" s="55">
        <v>0</v>
      </c>
      <c r="CA117" s="55">
        <v>0</v>
      </c>
      <c r="CB117" s="55">
        <v>0</v>
      </c>
      <c r="CC117" s="55">
        <v>0</v>
      </c>
      <c r="CD117" s="55">
        <v>0</v>
      </c>
      <c r="CE117" s="55">
        <v>0</v>
      </c>
      <c r="CF117" s="55">
        <v>0</v>
      </c>
      <c r="CG117" s="55">
        <v>0</v>
      </c>
      <c r="CH117" s="55">
        <v>0</v>
      </c>
      <c r="CI117" s="55">
        <v>0</v>
      </c>
      <c r="CJ117" s="55">
        <v>0</v>
      </c>
      <c r="CK117" s="55">
        <v>0</v>
      </c>
      <c r="CL117" s="55">
        <v>0</v>
      </c>
      <c r="CM117" s="55">
        <v>0</v>
      </c>
      <c r="CN117" s="55">
        <v>0</v>
      </c>
      <c r="CO117" s="55">
        <v>0</v>
      </c>
      <c r="CP117" s="55">
        <v>0</v>
      </c>
      <c r="CQ117" s="55">
        <v>0</v>
      </c>
      <c r="CR117" s="55">
        <v>0</v>
      </c>
      <c r="CS117" s="55">
        <v>0</v>
      </c>
      <c r="CT117" s="55">
        <v>0</v>
      </c>
      <c r="CU117" s="55">
        <v>0</v>
      </c>
      <c r="CV117" s="55">
        <v>0</v>
      </c>
      <c r="CW117" s="55">
        <v>0</v>
      </c>
      <c r="CX117" s="55">
        <v>0</v>
      </c>
      <c r="CY117" s="55">
        <v>0</v>
      </c>
      <c r="CZ117" s="55">
        <v>0</v>
      </c>
      <c r="DA117" s="55">
        <v>0</v>
      </c>
      <c r="DB117" s="55">
        <v>0</v>
      </c>
      <c r="DC117" s="55">
        <v>0</v>
      </c>
      <c r="DD117" s="55">
        <v>0</v>
      </c>
      <c r="DE117" s="55">
        <v>0</v>
      </c>
      <c r="DF117" s="55">
        <v>0</v>
      </c>
      <c r="DG117" s="55">
        <v>0</v>
      </c>
      <c r="DH117" s="55">
        <v>0</v>
      </c>
      <c r="DI117" s="55">
        <v>0</v>
      </c>
      <c r="DJ117" s="55">
        <v>0</v>
      </c>
      <c r="DK117" s="55">
        <v>0</v>
      </c>
      <c r="DL117" s="55">
        <v>0</v>
      </c>
      <c r="DM117" s="55">
        <v>0</v>
      </c>
      <c r="DN117" s="55">
        <v>0</v>
      </c>
      <c r="DO117" s="55">
        <v>0</v>
      </c>
      <c r="DP117" s="55">
        <v>0</v>
      </c>
      <c r="DQ117" s="55">
        <v>2</v>
      </c>
      <c r="DR117" s="55">
        <v>0</v>
      </c>
      <c r="DS117" s="55">
        <v>0</v>
      </c>
      <c r="DT117" s="55">
        <v>0</v>
      </c>
      <c r="DU117" s="55">
        <v>0</v>
      </c>
      <c r="DV117" s="55">
        <v>0</v>
      </c>
      <c r="DW117" s="55">
        <v>0</v>
      </c>
      <c r="DX117" s="55">
        <v>0</v>
      </c>
      <c r="DY117" s="55">
        <v>0</v>
      </c>
      <c r="DZ117" s="55">
        <v>0</v>
      </c>
      <c r="EA117" s="55">
        <v>0</v>
      </c>
      <c r="EB117" s="55">
        <v>0</v>
      </c>
      <c r="EC117" s="55">
        <v>0</v>
      </c>
      <c r="ED117" s="55">
        <v>0</v>
      </c>
      <c r="EE117" s="55">
        <v>0</v>
      </c>
      <c r="EF117" s="55">
        <v>0</v>
      </c>
      <c r="EG117" s="55">
        <v>0</v>
      </c>
      <c r="EH117" s="55">
        <v>0</v>
      </c>
      <c r="EI117" s="55">
        <v>0</v>
      </c>
      <c r="EJ117" s="55">
        <v>0</v>
      </c>
      <c r="EK117" s="55">
        <v>0</v>
      </c>
      <c r="EL117" s="55">
        <v>0</v>
      </c>
      <c r="EM117" s="55">
        <v>0</v>
      </c>
      <c r="EN117" s="55">
        <v>0</v>
      </c>
      <c r="EO117" s="55">
        <v>0</v>
      </c>
      <c r="EP117" s="55">
        <v>0</v>
      </c>
      <c r="EQ117" s="55">
        <v>0</v>
      </c>
      <c r="ER117" s="55">
        <v>0</v>
      </c>
      <c r="ES117" s="55">
        <v>0</v>
      </c>
      <c r="ET117" s="55">
        <v>0</v>
      </c>
      <c r="EU117" s="55">
        <v>0</v>
      </c>
      <c r="EV117" s="55">
        <v>0</v>
      </c>
      <c r="EW117" s="55">
        <v>0</v>
      </c>
      <c r="EX117" s="55">
        <v>0</v>
      </c>
      <c r="EY117" s="55">
        <v>1</v>
      </c>
    </row>
    <row r="118" spans="2:155" x14ac:dyDescent="0.5">
      <c r="B118" s="9" t="s">
        <v>701</v>
      </c>
      <c r="C118" s="55">
        <v>0</v>
      </c>
      <c r="D118" s="55">
        <v>0</v>
      </c>
      <c r="E118" s="55">
        <v>0</v>
      </c>
      <c r="F118" s="55">
        <v>0</v>
      </c>
      <c r="G118" s="55">
        <v>0</v>
      </c>
      <c r="H118" s="55">
        <v>0</v>
      </c>
      <c r="I118" s="55">
        <v>0</v>
      </c>
      <c r="J118" s="55">
        <v>0</v>
      </c>
      <c r="K118" s="55">
        <v>0</v>
      </c>
      <c r="L118" s="55">
        <v>0</v>
      </c>
      <c r="M118" s="55">
        <v>0</v>
      </c>
      <c r="N118" s="55">
        <v>0</v>
      </c>
      <c r="O118" s="55">
        <v>0</v>
      </c>
      <c r="P118" s="55">
        <v>1</v>
      </c>
      <c r="Q118" s="55">
        <v>0</v>
      </c>
      <c r="R118" s="55">
        <v>0</v>
      </c>
      <c r="S118" s="55">
        <v>0</v>
      </c>
      <c r="T118" s="55">
        <v>0</v>
      </c>
      <c r="U118" s="55">
        <v>0</v>
      </c>
      <c r="V118" s="55">
        <v>0</v>
      </c>
      <c r="W118" s="55">
        <v>0</v>
      </c>
      <c r="X118" s="55">
        <v>0</v>
      </c>
      <c r="Y118" s="55">
        <v>0</v>
      </c>
      <c r="Z118" s="55">
        <v>0</v>
      </c>
      <c r="AA118" s="55">
        <v>0</v>
      </c>
      <c r="AB118" s="55">
        <v>0</v>
      </c>
      <c r="AC118" s="55">
        <v>0</v>
      </c>
      <c r="AD118" s="55">
        <v>0</v>
      </c>
      <c r="AE118" s="55">
        <v>0</v>
      </c>
      <c r="AF118" s="55">
        <v>0</v>
      </c>
      <c r="AG118" s="55">
        <v>0</v>
      </c>
      <c r="AH118" s="55">
        <v>0</v>
      </c>
      <c r="AI118" s="55">
        <v>0</v>
      </c>
      <c r="AJ118" s="55">
        <v>0</v>
      </c>
      <c r="AK118" s="55">
        <v>0</v>
      </c>
      <c r="AL118" s="55">
        <v>0</v>
      </c>
      <c r="AM118" s="55">
        <v>0</v>
      </c>
      <c r="AN118" s="55">
        <v>0</v>
      </c>
      <c r="AO118" s="55">
        <v>0</v>
      </c>
      <c r="AP118" s="55">
        <v>0</v>
      </c>
      <c r="AQ118" s="55">
        <v>0</v>
      </c>
      <c r="AR118" s="55">
        <v>0</v>
      </c>
      <c r="AS118" s="55">
        <v>0</v>
      </c>
      <c r="AT118" s="55">
        <v>0</v>
      </c>
      <c r="AU118" s="55">
        <v>0</v>
      </c>
      <c r="AV118" s="55">
        <v>0</v>
      </c>
      <c r="AW118" s="55">
        <v>0</v>
      </c>
      <c r="AX118" s="55">
        <v>0</v>
      </c>
      <c r="AY118" s="55">
        <v>0</v>
      </c>
      <c r="AZ118" s="55">
        <v>0</v>
      </c>
      <c r="BA118" s="55">
        <v>0</v>
      </c>
      <c r="BB118" s="55">
        <v>0</v>
      </c>
      <c r="BC118" s="55">
        <v>0</v>
      </c>
      <c r="BD118" s="55">
        <v>0</v>
      </c>
      <c r="BE118" s="55">
        <v>0</v>
      </c>
      <c r="BF118" s="55">
        <v>0</v>
      </c>
      <c r="BG118" s="55">
        <v>0</v>
      </c>
      <c r="BH118" s="55">
        <v>0</v>
      </c>
      <c r="BI118" s="55">
        <v>0</v>
      </c>
      <c r="BJ118" s="55">
        <v>0</v>
      </c>
      <c r="BK118" s="55">
        <v>0</v>
      </c>
      <c r="BL118" s="55">
        <v>0</v>
      </c>
      <c r="BM118" s="55">
        <v>0</v>
      </c>
      <c r="BN118" s="55">
        <v>0</v>
      </c>
      <c r="BO118" s="55">
        <v>0</v>
      </c>
      <c r="BP118" s="55">
        <v>0</v>
      </c>
      <c r="BQ118" s="55">
        <v>0</v>
      </c>
      <c r="BR118" s="55">
        <v>0</v>
      </c>
      <c r="BS118" s="55">
        <v>0</v>
      </c>
      <c r="BT118" s="55">
        <v>0</v>
      </c>
      <c r="BU118" s="55">
        <v>0</v>
      </c>
      <c r="BV118" s="55">
        <v>0</v>
      </c>
      <c r="BW118" s="55">
        <v>0</v>
      </c>
      <c r="BX118" s="55">
        <v>0</v>
      </c>
      <c r="BY118" s="55">
        <v>0</v>
      </c>
      <c r="BZ118" s="55">
        <v>0</v>
      </c>
      <c r="CA118" s="55">
        <v>0</v>
      </c>
      <c r="CB118" s="55">
        <v>0</v>
      </c>
      <c r="CC118" s="55">
        <v>0</v>
      </c>
      <c r="CD118" s="55">
        <v>0</v>
      </c>
      <c r="CE118" s="55">
        <v>0</v>
      </c>
      <c r="CF118" s="55">
        <v>0</v>
      </c>
      <c r="CG118" s="55">
        <v>0</v>
      </c>
      <c r="CH118" s="55">
        <v>0</v>
      </c>
      <c r="CI118" s="55">
        <v>0</v>
      </c>
      <c r="CJ118" s="55">
        <v>0</v>
      </c>
      <c r="CK118" s="55">
        <v>0</v>
      </c>
      <c r="CL118" s="55">
        <v>0</v>
      </c>
      <c r="CM118" s="55">
        <v>0</v>
      </c>
      <c r="CN118" s="55">
        <v>0</v>
      </c>
      <c r="CO118" s="55">
        <v>0</v>
      </c>
      <c r="CP118" s="55">
        <v>0</v>
      </c>
      <c r="CQ118" s="55">
        <v>0</v>
      </c>
      <c r="CR118" s="55">
        <v>0</v>
      </c>
      <c r="CS118" s="55">
        <v>0</v>
      </c>
      <c r="CT118" s="55">
        <v>0</v>
      </c>
      <c r="CU118" s="55">
        <v>0</v>
      </c>
      <c r="CV118" s="55">
        <v>0</v>
      </c>
      <c r="CW118" s="55">
        <v>0</v>
      </c>
      <c r="CX118" s="55">
        <v>0</v>
      </c>
      <c r="CY118" s="55">
        <v>0</v>
      </c>
      <c r="CZ118" s="55">
        <v>0</v>
      </c>
      <c r="DA118" s="55">
        <v>0</v>
      </c>
      <c r="DB118" s="55">
        <v>0</v>
      </c>
      <c r="DC118" s="55">
        <v>0</v>
      </c>
      <c r="DD118" s="55">
        <v>0</v>
      </c>
      <c r="DE118" s="55">
        <v>0</v>
      </c>
      <c r="DF118" s="55">
        <v>0</v>
      </c>
      <c r="DG118" s="55">
        <v>0</v>
      </c>
      <c r="DH118" s="55">
        <v>0</v>
      </c>
      <c r="DI118" s="55">
        <v>0</v>
      </c>
      <c r="DJ118" s="55">
        <v>0</v>
      </c>
      <c r="DK118" s="55">
        <v>0</v>
      </c>
      <c r="DL118" s="55">
        <v>0</v>
      </c>
      <c r="DM118" s="55">
        <v>0</v>
      </c>
      <c r="DN118" s="55">
        <v>0</v>
      </c>
      <c r="DO118" s="55">
        <v>0</v>
      </c>
      <c r="DP118" s="55">
        <v>0</v>
      </c>
      <c r="DQ118" s="55">
        <v>2</v>
      </c>
      <c r="DR118" s="55">
        <v>0</v>
      </c>
      <c r="DS118" s="55">
        <v>0</v>
      </c>
      <c r="DT118" s="55">
        <v>0</v>
      </c>
      <c r="DU118" s="55">
        <v>0</v>
      </c>
      <c r="DV118" s="55">
        <v>0</v>
      </c>
      <c r="DW118" s="55">
        <v>0</v>
      </c>
      <c r="DX118" s="55">
        <v>0</v>
      </c>
      <c r="DY118" s="55">
        <v>0</v>
      </c>
      <c r="DZ118" s="55">
        <v>0</v>
      </c>
      <c r="EA118" s="55">
        <v>0</v>
      </c>
      <c r="EB118" s="55">
        <v>0</v>
      </c>
      <c r="EC118" s="55">
        <v>0</v>
      </c>
      <c r="ED118" s="55">
        <v>0</v>
      </c>
      <c r="EE118" s="55">
        <v>0</v>
      </c>
      <c r="EF118" s="55">
        <v>0</v>
      </c>
      <c r="EG118" s="55">
        <v>0</v>
      </c>
      <c r="EH118" s="55">
        <v>0</v>
      </c>
      <c r="EI118" s="55">
        <v>0</v>
      </c>
      <c r="EJ118" s="55">
        <v>0</v>
      </c>
      <c r="EK118" s="55">
        <v>0</v>
      </c>
      <c r="EL118" s="55">
        <v>0</v>
      </c>
      <c r="EM118" s="55">
        <v>0</v>
      </c>
      <c r="EN118" s="55">
        <v>0</v>
      </c>
      <c r="EO118" s="55">
        <v>0</v>
      </c>
      <c r="EP118" s="55">
        <v>0</v>
      </c>
      <c r="EQ118" s="55">
        <v>0</v>
      </c>
      <c r="ER118" s="55">
        <v>0</v>
      </c>
      <c r="ES118" s="55">
        <v>0</v>
      </c>
      <c r="ET118" s="55">
        <v>0</v>
      </c>
      <c r="EU118" s="55">
        <v>0</v>
      </c>
      <c r="EV118" s="55">
        <v>0</v>
      </c>
      <c r="EW118" s="55">
        <v>0</v>
      </c>
      <c r="EX118" s="55">
        <v>0</v>
      </c>
      <c r="EY118" s="55">
        <v>1</v>
      </c>
    </row>
    <row r="119" spans="2:155" x14ac:dyDescent="0.5">
      <c r="B119" s="9" t="s">
        <v>704</v>
      </c>
      <c r="C119" s="55">
        <v>0</v>
      </c>
      <c r="D119" s="55">
        <v>0</v>
      </c>
      <c r="E119" s="55">
        <v>0</v>
      </c>
      <c r="F119" s="55">
        <v>0</v>
      </c>
      <c r="G119" s="55">
        <v>0</v>
      </c>
      <c r="H119" s="55">
        <v>0</v>
      </c>
      <c r="I119" s="55">
        <v>0</v>
      </c>
      <c r="J119" s="55">
        <v>0</v>
      </c>
      <c r="K119" s="55">
        <v>0</v>
      </c>
      <c r="L119" s="55">
        <v>0</v>
      </c>
      <c r="M119" s="55">
        <v>0</v>
      </c>
      <c r="N119" s="55">
        <v>0</v>
      </c>
      <c r="O119" s="55">
        <v>0</v>
      </c>
      <c r="P119" s="55">
        <v>1</v>
      </c>
      <c r="Q119" s="55">
        <v>0</v>
      </c>
      <c r="R119" s="55">
        <v>0</v>
      </c>
      <c r="S119" s="55">
        <v>0</v>
      </c>
      <c r="T119" s="55">
        <v>0</v>
      </c>
      <c r="U119" s="55">
        <v>0</v>
      </c>
      <c r="V119" s="55">
        <v>0</v>
      </c>
      <c r="W119" s="55">
        <v>0</v>
      </c>
      <c r="X119" s="55">
        <v>0</v>
      </c>
      <c r="Y119" s="55">
        <v>0</v>
      </c>
      <c r="Z119" s="55">
        <v>0</v>
      </c>
      <c r="AA119" s="55">
        <v>0</v>
      </c>
      <c r="AB119" s="55">
        <v>0</v>
      </c>
      <c r="AC119" s="55">
        <v>0</v>
      </c>
      <c r="AD119" s="55">
        <v>0</v>
      </c>
      <c r="AE119" s="55">
        <v>0</v>
      </c>
      <c r="AF119" s="55">
        <v>0</v>
      </c>
      <c r="AG119" s="55">
        <v>0</v>
      </c>
      <c r="AH119" s="55">
        <v>0</v>
      </c>
      <c r="AI119" s="55">
        <v>0</v>
      </c>
      <c r="AJ119" s="55">
        <v>0</v>
      </c>
      <c r="AK119" s="55">
        <v>0</v>
      </c>
      <c r="AL119" s="55">
        <v>0</v>
      </c>
      <c r="AM119" s="55">
        <v>0</v>
      </c>
      <c r="AN119" s="55">
        <v>0</v>
      </c>
      <c r="AO119" s="55">
        <v>0</v>
      </c>
      <c r="AP119" s="55">
        <v>0</v>
      </c>
      <c r="AQ119" s="55">
        <v>0</v>
      </c>
      <c r="AR119" s="55">
        <v>0</v>
      </c>
      <c r="AS119" s="55">
        <v>0</v>
      </c>
      <c r="AT119" s="55">
        <v>0</v>
      </c>
      <c r="AU119" s="55">
        <v>0</v>
      </c>
      <c r="AV119" s="55">
        <v>0</v>
      </c>
      <c r="AW119" s="55">
        <v>0</v>
      </c>
      <c r="AX119" s="55">
        <v>0</v>
      </c>
      <c r="AY119" s="55">
        <v>0</v>
      </c>
      <c r="AZ119" s="55">
        <v>0</v>
      </c>
      <c r="BA119" s="55">
        <v>0</v>
      </c>
      <c r="BB119" s="55">
        <v>0</v>
      </c>
      <c r="BC119" s="55">
        <v>0</v>
      </c>
      <c r="BD119" s="55">
        <v>0</v>
      </c>
      <c r="BE119" s="55">
        <v>0</v>
      </c>
      <c r="BF119" s="55">
        <v>0</v>
      </c>
      <c r="BG119" s="55">
        <v>0</v>
      </c>
      <c r="BH119" s="55">
        <v>0</v>
      </c>
      <c r="BI119" s="55">
        <v>0</v>
      </c>
      <c r="BJ119" s="55">
        <v>0</v>
      </c>
      <c r="BK119" s="55">
        <v>0</v>
      </c>
      <c r="BL119" s="55">
        <v>0</v>
      </c>
      <c r="BM119" s="55">
        <v>0</v>
      </c>
      <c r="BN119" s="55">
        <v>0</v>
      </c>
      <c r="BO119" s="55">
        <v>0</v>
      </c>
      <c r="BP119" s="55">
        <v>0</v>
      </c>
      <c r="BQ119" s="55">
        <v>0</v>
      </c>
      <c r="BR119" s="55">
        <v>0</v>
      </c>
      <c r="BS119" s="55">
        <v>0</v>
      </c>
      <c r="BT119" s="55">
        <v>0</v>
      </c>
      <c r="BU119" s="55">
        <v>0</v>
      </c>
      <c r="BV119" s="55">
        <v>0</v>
      </c>
      <c r="BW119" s="55">
        <v>0</v>
      </c>
      <c r="BX119" s="55">
        <v>0</v>
      </c>
      <c r="BY119" s="55">
        <v>0</v>
      </c>
      <c r="BZ119" s="55">
        <v>0</v>
      </c>
      <c r="CA119" s="55">
        <v>0</v>
      </c>
      <c r="CB119" s="55">
        <v>0</v>
      </c>
      <c r="CC119" s="55">
        <v>0</v>
      </c>
      <c r="CD119" s="55">
        <v>0</v>
      </c>
      <c r="CE119" s="55">
        <v>0</v>
      </c>
      <c r="CF119" s="55">
        <v>0</v>
      </c>
      <c r="CG119" s="55">
        <v>0</v>
      </c>
      <c r="CH119" s="55">
        <v>0</v>
      </c>
      <c r="CI119" s="55">
        <v>0</v>
      </c>
      <c r="CJ119" s="55">
        <v>0</v>
      </c>
      <c r="CK119" s="55">
        <v>0</v>
      </c>
      <c r="CL119" s="55">
        <v>0</v>
      </c>
      <c r="CM119" s="55">
        <v>0</v>
      </c>
      <c r="CN119" s="55">
        <v>0</v>
      </c>
      <c r="CO119" s="55">
        <v>0</v>
      </c>
      <c r="CP119" s="55">
        <v>0</v>
      </c>
      <c r="CQ119" s="55">
        <v>0</v>
      </c>
      <c r="CR119" s="55">
        <v>0</v>
      </c>
      <c r="CS119" s="55">
        <v>0</v>
      </c>
      <c r="CT119" s="55">
        <v>0</v>
      </c>
      <c r="CU119" s="55">
        <v>0</v>
      </c>
      <c r="CV119" s="55">
        <v>0</v>
      </c>
      <c r="CW119" s="55">
        <v>0</v>
      </c>
      <c r="CX119" s="55">
        <v>0</v>
      </c>
      <c r="CY119" s="55">
        <v>0</v>
      </c>
      <c r="CZ119" s="55">
        <v>0</v>
      </c>
      <c r="DA119" s="55">
        <v>0</v>
      </c>
      <c r="DB119" s="55">
        <v>0</v>
      </c>
      <c r="DC119" s="55">
        <v>0</v>
      </c>
      <c r="DD119" s="55">
        <v>0</v>
      </c>
      <c r="DE119" s="55">
        <v>0</v>
      </c>
      <c r="DF119" s="55">
        <v>0</v>
      </c>
      <c r="DG119" s="55">
        <v>0</v>
      </c>
      <c r="DH119" s="55">
        <v>0</v>
      </c>
      <c r="DI119" s="55">
        <v>0</v>
      </c>
      <c r="DJ119" s="55">
        <v>0</v>
      </c>
      <c r="DK119" s="55">
        <v>0</v>
      </c>
      <c r="DL119" s="55">
        <v>0</v>
      </c>
      <c r="DM119" s="55">
        <v>0</v>
      </c>
      <c r="DN119" s="55">
        <v>0</v>
      </c>
      <c r="DO119" s="55">
        <v>0</v>
      </c>
      <c r="DP119" s="55">
        <v>0</v>
      </c>
      <c r="DQ119" s="55">
        <v>2</v>
      </c>
      <c r="DR119" s="55">
        <v>0</v>
      </c>
      <c r="DS119" s="55">
        <v>0</v>
      </c>
      <c r="DT119" s="55">
        <v>0</v>
      </c>
      <c r="DU119" s="55">
        <v>0</v>
      </c>
      <c r="DV119" s="55">
        <v>0</v>
      </c>
      <c r="DW119" s="55">
        <v>0</v>
      </c>
      <c r="DX119" s="55">
        <v>0</v>
      </c>
      <c r="DY119" s="55">
        <v>0</v>
      </c>
      <c r="DZ119" s="55">
        <v>0</v>
      </c>
      <c r="EA119" s="55">
        <v>0</v>
      </c>
      <c r="EB119" s="55">
        <v>0</v>
      </c>
      <c r="EC119" s="55">
        <v>0</v>
      </c>
      <c r="ED119" s="55">
        <v>0</v>
      </c>
      <c r="EE119" s="55">
        <v>0</v>
      </c>
      <c r="EF119" s="55">
        <v>0</v>
      </c>
      <c r="EG119" s="55">
        <v>0</v>
      </c>
      <c r="EH119" s="55">
        <v>0</v>
      </c>
      <c r="EI119" s="55">
        <v>0</v>
      </c>
      <c r="EJ119" s="55">
        <v>0</v>
      </c>
      <c r="EK119" s="55">
        <v>0</v>
      </c>
      <c r="EL119" s="55">
        <v>0</v>
      </c>
      <c r="EM119" s="55">
        <v>0</v>
      </c>
      <c r="EN119" s="55">
        <v>0</v>
      </c>
      <c r="EO119" s="55">
        <v>0</v>
      </c>
      <c r="EP119" s="55">
        <v>0</v>
      </c>
      <c r="EQ119" s="55">
        <v>0</v>
      </c>
      <c r="ER119" s="55">
        <v>0</v>
      </c>
      <c r="ES119" s="55">
        <v>0</v>
      </c>
      <c r="ET119" s="55">
        <v>0</v>
      </c>
      <c r="EU119" s="55">
        <v>0</v>
      </c>
      <c r="EV119" s="55">
        <v>0</v>
      </c>
      <c r="EW119" s="55">
        <v>0</v>
      </c>
      <c r="EX119" s="55">
        <v>0</v>
      </c>
      <c r="EY119" s="55">
        <v>1</v>
      </c>
    </row>
    <row r="120" spans="2:155" x14ac:dyDescent="0.5">
      <c r="B120" s="9" t="s">
        <v>708</v>
      </c>
      <c r="C120" s="55">
        <v>0</v>
      </c>
      <c r="D120" s="55">
        <v>0</v>
      </c>
      <c r="E120" s="55">
        <v>0</v>
      </c>
      <c r="F120" s="55">
        <v>0</v>
      </c>
      <c r="G120" s="55">
        <v>0</v>
      </c>
      <c r="H120" s="55">
        <v>0</v>
      </c>
      <c r="I120" s="55">
        <v>0</v>
      </c>
      <c r="J120" s="55">
        <v>0</v>
      </c>
      <c r="K120" s="55">
        <v>0</v>
      </c>
      <c r="L120" s="55">
        <v>0</v>
      </c>
      <c r="M120" s="55">
        <v>0</v>
      </c>
      <c r="N120" s="55">
        <v>0</v>
      </c>
      <c r="O120" s="55">
        <v>0</v>
      </c>
      <c r="P120" s="55">
        <v>1</v>
      </c>
      <c r="Q120" s="55">
        <v>0</v>
      </c>
      <c r="R120" s="55">
        <v>0</v>
      </c>
      <c r="S120" s="55">
        <v>0</v>
      </c>
      <c r="T120" s="55">
        <v>0</v>
      </c>
      <c r="U120" s="55">
        <v>0</v>
      </c>
      <c r="V120" s="55">
        <v>0</v>
      </c>
      <c r="W120" s="55">
        <v>0</v>
      </c>
      <c r="X120" s="55">
        <v>0</v>
      </c>
      <c r="Y120" s="55">
        <v>0</v>
      </c>
      <c r="Z120" s="55">
        <v>0</v>
      </c>
      <c r="AA120" s="55">
        <v>0</v>
      </c>
      <c r="AB120" s="55">
        <v>0</v>
      </c>
      <c r="AC120" s="55">
        <v>0</v>
      </c>
      <c r="AD120" s="55">
        <v>0</v>
      </c>
      <c r="AE120" s="55">
        <v>0</v>
      </c>
      <c r="AF120" s="55">
        <v>0</v>
      </c>
      <c r="AG120" s="55">
        <v>0</v>
      </c>
      <c r="AH120" s="55">
        <v>0</v>
      </c>
      <c r="AI120" s="55">
        <v>0</v>
      </c>
      <c r="AJ120" s="55">
        <v>0</v>
      </c>
      <c r="AK120" s="55">
        <v>0</v>
      </c>
      <c r="AL120" s="55">
        <v>0</v>
      </c>
      <c r="AM120" s="55">
        <v>0</v>
      </c>
      <c r="AN120" s="55">
        <v>0</v>
      </c>
      <c r="AO120" s="55">
        <v>0</v>
      </c>
      <c r="AP120" s="55">
        <v>0</v>
      </c>
      <c r="AQ120" s="55">
        <v>0</v>
      </c>
      <c r="AR120" s="55">
        <v>0</v>
      </c>
      <c r="AS120" s="55">
        <v>0</v>
      </c>
      <c r="AT120" s="55">
        <v>0</v>
      </c>
      <c r="AU120" s="55">
        <v>0</v>
      </c>
      <c r="AV120" s="55">
        <v>0</v>
      </c>
      <c r="AW120" s="55">
        <v>0</v>
      </c>
      <c r="AX120" s="55">
        <v>0</v>
      </c>
      <c r="AY120" s="55">
        <v>0</v>
      </c>
      <c r="AZ120" s="55">
        <v>0</v>
      </c>
      <c r="BA120" s="55">
        <v>0</v>
      </c>
      <c r="BB120" s="55">
        <v>0</v>
      </c>
      <c r="BC120" s="55">
        <v>0</v>
      </c>
      <c r="BD120" s="55">
        <v>0</v>
      </c>
      <c r="BE120" s="55">
        <v>0</v>
      </c>
      <c r="BF120" s="55">
        <v>0</v>
      </c>
      <c r="BG120" s="55">
        <v>0</v>
      </c>
      <c r="BH120" s="55">
        <v>0</v>
      </c>
      <c r="BI120" s="55">
        <v>0</v>
      </c>
      <c r="BJ120" s="55">
        <v>0</v>
      </c>
      <c r="BK120" s="55">
        <v>0</v>
      </c>
      <c r="BL120" s="55">
        <v>0</v>
      </c>
      <c r="BM120" s="55">
        <v>0</v>
      </c>
      <c r="BN120" s="55">
        <v>0</v>
      </c>
      <c r="BO120" s="55">
        <v>0</v>
      </c>
      <c r="BP120" s="55">
        <v>0</v>
      </c>
      <c r="BQ120" s="55">
        <v>0</v>
      </c>
      <c r="BR120" s="55">
        <v>0</v>
      </c>
      <c r="BS120" s="55">
        <v>0</v>
      </c>
      <c r="BT120" s="55">
        <v>0</v>
      </c>
      <c r="BU120" s="55">
        <v>0</v>
      </c>
      <c r="BV120" s="55">
        <v>0</v>
      </c>
      <c r="BW120" s="55">
        <v>0</v>
      </c>
      <c r="BX120" s="55">
        <v>0</v>
      </c>
      <c r="BY120" s="55">
        <v>0</v>
      </c>
      <c r="BZ120" s="55">
        <v>0</v>
      </c>
      <c r="CA120" s="55">
        <v>0</v>
      </c>
      <c r="CB120" s="55">
        <v>0</v>
      </c>
      <c r="CC120" s="55">
        <v>0</v>
      </c>
      <c r="CD120" s="55">
        <v>0</v>
      </c>
      <c r="CE120" s="55">
        <v>0</v>
      </c>
      <c r="CF120" s="55">
        <v>0</v>
      </c>
      <c r="CG120" s="55">
        <v>0</v>
      </c>
      <c r="CH120" s="55">
        <v>0</v>
      </c>
      <c r="CI120" s="55">
        <v>0</v>
      </c>
      <c r="CJ120" s="55">
        <v>0</v>
      </c>
      <c r="CK120" s="55">
        <v>0</v>
      </c>
      <c r="CL120" s="55">
        <v>0</v>
      </c>
      <c r="CM120" s="55">
        <v>0</v>
      </c>
      <c r="CN120" s="55">
        <v>0</v>
      </c>
      <c r="CO120" s="55">
        <v>0</v>
      </c>
      <c r="CP120" s="55">
        <v>0</v>
      </c>
      <c r="CQ120" s="55">
        <v>0</v>
      </c>
      <c r="CR120" s="55">
        <v>0</v>
      </c>
      <c r="CS120" s="55">
        <v>0</v>
      </c>
      <c r="CT120" s="55">
        <v>0</v>
      </c>
      <c r="CU120" s="55">
        <v>0</v>
      </c>
      <c r="CV120" s="55">
        <v>0</v>
      </c>
      <c r="CW120" s="55">
        <v>0</v>
      </c>
      <c r="CX120" s="55">
        <v>0</v>
      </c>
      <c r="CY120" s="55">
        <v>0</v>
      </c>
      <c r="CZ120" s="55">
        <v>0</v>
      </c>
      <c r="DA120" s="55">
        <v>0</v>
      </c>
      <c r="DB120" s="55">
        <v>0</v>
      </c>
      <c r="DC120" s="55">
        <v>0</v>
      </c>
      <c r="DD120" s="55">
        <v>0</v>
      </c>
      <c r="DE120" s="55">
        <v>0</v>
      </c>
      <c r="DF120" s="55">
        <v>0</v>
      </c>
      <c r="DG120" s="55">
        <v>0</v>
      </c>
      <c r="DH120" s="55">
        <v>0</v>
      </c>
      <c r="DI120" s="55">
        <v>0</v>
      </c>
      <c r="DJ120" s="55">
        <v>0</v>
      </c>
      <c r="DK120" s="55">
        <v>0</v>
      </c>
      <c r="DL120" s="55">
        <v>0</v>
      </c>
      <c r="DM120" s="55">
        <v>0</v>
      </c>
      <c r="DN120" s="55">
        <v>0</v>
      </c>
      <c r="DO120" s="55">
        <v>0</v>
      </c>
      <c r="DP120" s="55">
        <v>0</v>
      </c>
      <c r="DQ120" s="55">
        <v>2</v>
      </c>
      <c r="DR120" s="55">
        <v>0</v>
      </c>
      <c r="DS120" s="55">
        <v>0</v>
      </c>
      <c r="DT120" s="55">
        <v>0</v>
      </c>
      <c r="DU120" s="55">
        <v>0</v>
      </c>
      <c r="DV120" s="55">
        <v>0</v>
      </c>
      <c r="DW120" s="55">
        <v>0</v>
      </c>
      <c r="DX120" s="55">
        <v>0</v>
      </c>
      <c r="DY120" s="55">
        <v>0</v>
      </c>
      <c r="DZ120" s="55">
        <v>0</v>
      </c>
      <c r="EA120" s="55">
        <v>0</v>
      </c>
      <c r="EB120" s="55">
        <v>0</v>
      </c>
      <c r="EC120" s="55">
        <v>0</v>
      </c>
      <c r="ED120" s="55">
        <v>0</v>
      </c>
      <c r="EE120" s="55">
        <v>0</v>
      </c>
      <c r="EF120" s="55">
        <v>0</v>
      </c>
      <c r="EG120" s="55">
        <v>0</v>
      </c>
      <c r="EH120" s="55">
        <v>0</v>
      </c>
      <c r="EI120" s="55">
        <v>0</v>
      </c>
      <c r="EJ120" s="55">
        <v>0</v>
      </c>
      <c r="EK120" s="55">
        <v>0</v>
      </c>
      <c r="EL120" s="55">
        <v>0</v>
      </c>
      <c r="EM120" s="55">
        <v>0</v>
      </c>
      <c r="EN120" s="55">
        <v>0</v>
      </c>
      <c r="EO120" s="55">
        <v>0</v>
      </c>
      <c r="EP120" s="55">
        <v>0</v>
      </c>
      <c r="EQ120" s="55">
        <v>0</v>
      </c>
      <c r="ER120" s="55">
        <v>0</v>
      </c>
      <c r="ES120" s="55">
        <v>0</v>
      </c>
      <c r="ET120" s="55">
        <v>0</v>
      </c>
      <c r="EU120" s="55">
        <v>0</v>
      </c>
      <c r="EV120" s="55">
        <v>0</v>
      </c>
      <c r="EW120" s="55">
        <v>0</v>
      </c>
      <c r="EX120" s="55">
        <v>0</v>
      </c>
      <c r="EY120" s="55">
        <v>1</v>
      </c>
    </row>
    <row r="121" spans="2:155" x14ac:dyDescent="0.5">
      <c r="B121" s="9" t="s">
        <v>711</v>
      </c>
      <c r="C121" s="55">
        <v>0</v>
      </c>
      <c r="D121" s="55">
        <v>0</v>
      </c>
      <c r="E121" s="55">
        <v>0</v>
      </c>
      <c r="F121" s="55">
        <v>0</v>
      </c>
      <c r="G121" s="55">
        <v>0</v>
      </c>
      <c r="H121" s="55">
        <v>0</v>
      </c>
      <c r="I121" s="55">
        <v>0</v>
      </c>
      <c r="J121" s="55">
        <v>0</v>
      </c>
      <c r="K121" s="55">
        <v>0</v>
      </c>
      <c r="L121" s="55">
        <v>0</v>
      </c>
      <c r="M121" s="55">
        <v>0</v>
      </c>
      <c r="N121" s="55">
        <v>0</v>
      </c>
      <c r="O121" s="55">
        <v>0</v>
      </c>
      <c r="P121" s="55">
        <v>1</v>
      </c>
      <c r="Q121" s="55">
        <v>0</v>
      </c>
      <c r="R121" s="55">
        <v>0</v>
      </c>
      <c r="S121" s="55">
        <v>0</v>
      </c>
      <c r="T121" s="55">
        <v>0</v>
      </c>
      <c r="U121" s="55">
        <v>0</v>
      </c>
      <c r="V121" s="55">
        <v>0</v>
      </c>
      <c r="W121" s="55">
        <v>0</v>
      </c>
      <c r="X121" s="55">
        <v>0</v>
      </c>
      <c r="Y121" s="55">
        <v>0</v>
      </c>
      <c r="Z121" s="55">
        <v>0</v>
      </c>
      <c r="AA121" s="55">
        <v>0</v>
      </c>
      <c r="AB121" s="55">
        <v>0</v>
      </c>
      <c r="AC121" s="55">
        <v>0</v>
      </c>
      <c r="AD121" s="55">
        <v>0</v>
      </c>
      <c r="AE121" s="55">
        <v>0</v>
      </c>
      <c r="AF121" s="55">
        <v>0</v>
      </c>
      <c r="AG121" s="55">
        <v>0</v>
      </c>
      <c r="AH121" s="55">
        <v>0</v>
      </c>
      <c r="AI121" s="55">
        <v>0</v>
      </c>
      <c r="AJ121" s="55">
        <v>0</v>
      </c>
      <c r="AK121" s="55">
        <v>0</v>
      </c>
      <c r="AL121" s="55">
        <v>0</v>
      </c>
      <c r="AM121" s="55">
        <v>0</v>
      </c>
      <c r="AN121" s="55">
        <v>0</v>
      </c>
      <c r="AO121" s="55">
        <v>0</v>
      </c>
      <c r="AP121" s="55">
        <v>0</v>
      </c>
      <c r="AQ121" s="55">
        <v>0</v>
      </c>
      <c r="AR121" s="55">
        <v>0</v>
      </c>
      <c r="AS121" s="55">
        <v>0</v>
      </c>
      <c r="AT121" s="55">
        <v>0</v>
      </c>
      <c r="AU121" s="55">
        <v>0</v>
      </c>
      <c r="AV121" s="55">
        <v>0</v>
      </c>
      <c r="AW121" s="55">
        <v>0</v>
      </c>
      <c r="AX121" s="55">
        <v>0</v>
      </c>
      <c r="AY121" s="55">
        <v>0</v>
      </c>
      <c r="AZ121" s="55">
        <v>0</v>
      </c>
      <c r="BA121" s="55">
        <v>0</v>
      </c>
      <c r="BB121" s="55">
        <v>0</v>
      </c>
      <c r="BC121" s="55">
        <v>0</v>
      </c>
      <c r="BD121" s="55">
        <v>0</v>
      </c>
      <c r="BE121" s="55">
        <v>0</v>
      </c>
      <c r="BF121" s="55">
        <v>0</v>
      </c>
      <c r="BG121" s="55">
        <v>0</v>
      </c>
      <c r="BH121" s="55">
        <v>0</v>
      </c>
      <c r="BI121" s="55">
        <v>0</v>
      </c>
      <c r="BJ121" s="55">
        <v>0</v>
      </c>
      <c r="BK121" s="55">
        <v>0</v>
      </c>
      <c r="BL121" s="55">
        <v>0</v>
      </c>
      <c r="BM121" s="55">
        <v>0</v>
      </c>
      <c r="BN121" s="55">
        <v>0</v>
      </c>
      <c r="BO121" s="55">
        <v>0</v>
      </c>
      <c r="BP121" s="55">
        <v>0</v>
      </c>
      <c r="BQ121" s="55">
        <v>0</v>
      </c>
      <c r="BR121" s="55">
        <v>0</v>
      </c>
      <c r="BS121" s="55">
        <v>0</v>
      </c>
      <c r="BT121" s="55">
        <v>0</v>
      </c>
      <c r="BU121" s="55">
        <v>0</v>
      </c>
      <c r="BV121" s="55">
        <v>0</v>
      </c>
      <c r="BW121" s="55">
        <v>0</v>
      </c>
      <c r="BX121" s="55">
        <v>0</v>
      </c>
      <c r="BY121" s="55">
        <v>0</v>
      </c>
      <c r="BZ121" s="55">
        <v>0</v>
      </c>
      <c r="CA121" s="55">
        <v>0</v>
      </c>
      <c r="CB121" s="55">
        <v>0</v>
      </c>
      <c r="CC121" s="55">
        <v>0</v>
      </c>
      <c r="CD121" s="55">
        <v>0</v>
      </c>
      <c r="CE121" s="55">
        <v>0</v>
      </c>
      <c r="CF121" s="55">
        <v>0</v>
      </c>
      <c r="CG121" s="55">
        <v>0</v>
      </c>
      <c r="CH121" s="55">
        <v>0</v>
      </c>
      <c r="CI121" s="55">
        <v>0</v>
      </c>
      <c r="CJ121" s="55">
        <v>0</v>
      </c>
      <c r="CK121" s="55">
        <v>0</v>
      </c>
      <c r="CL121" s="55">
        <v>0</v>
      </c>
      <c r="CM121" s="55">
        <v>0</v>
      </c>
      <c r="CN121" s="55">
        <v>0</v>
      </c>
      <c r="CO121" s="55">
        <v>0</v>
      </c>
      <c r="CP121" s="55">
        <v>0</v>
      </c>
      <c r="CQ121" s="55">
        <v>0</v>
      </c>
      <c r="CR121" s="55">
        <v>0</v>
      </c>
      <c r="CS121" s="55">
        <v>0</v>
      </c>
      <c r="CT121" s="55">
        <v>0</v>
      </c>
      <c r="CU121" s="55">
        <v>0</v>
      </c>
      <c r="CV121" s="55">
        <v>0</v>
      </c>
      <c r="CW121" s="55">
        <v>0</v>
      </c>
      <c r="CX121" s="55">
        <v>0</v>
      </c>
      <c r="CY121" s="55">
        <v>0</v>
      </c>
      <c r="CZ121" s="55">
        <v>0</v>
      </c>
      <c r="DA121" s="55">
        <v>0</v>
      </c>
      <c r="DB121" s="55">
        <v>0</v>
      </c>
      <c r="DC121" s="55">
        <v>0</v>
      </c>
      <c r="DD121" s="55">
        <v>0</v>
      </c>
      <c r="DE121" s="55">
        <v>0</v>
      </c>
      <c r="DF121" s="55">
        <v>0</v>
      </c>
      <c r="DG121" s="55">
        <v>0</v>
      </c>
      <c r="DH121" s="55">
        <v>0</v>
      </c>
      <c r="DI121" s="55">
        <v>0</v>
      </c>
      <c r="DJ121" s="55">
        <v>0</v>
      </c>
      <c r="DK121" s="55">
        <v>0</v>
      </c>
      <c r="DL121" s="55">
        <v>0</v>
      </c>
      <c r="DM121" s="55">
        <v>0</v>
      </c>
      <c r="DN121" s="55">
        <v>0</v>
      </c>
      <c r="DO121" s="55">
        <v>0</v>
      </c>
      <c r="DP121" s="55">
        <v>0</v>
      </c>
      <c r="DQ121" s="55">
        <v>2</v>
      </c>
      <c r="DR121" s="55">
        <v>0</v>
      </c>
      <c r="DS121" s="55">
        <v>0</v>
      </c>
      <c r="DT121" s="55">
        <v>0</v>
      </c>
      <c r="DU121" s="55">
        <v>0</v>
      </c>
      <c r="DV121" s="55">
        <v>0</v>
      </c>
      <c r="DW121" s="55">
        <v>0</v>
      </c>
      <c r="DX121" s="55">
        <v>0</v>
      </c>
      <c r="DY121" s="55">
        <v>0</v>
      </c>
      <c r="DZ121" s="55">
        <v>0</v>
      </c>
      <c r="EA121" s="55">
        <v>0</v>
      </c>
      <c r="EB121" s="55">
        <v>0</v>
      </c>
      <c r="EC121" s="55">
        <v>0</v>
      </c>
      <c r="ED121" s="55">
        <v>0</v>
      </c>
      <c r="EE121" s="55">
        <v>0</v>
      </c>
      <c r="EF121" s="55">
        <v>0</v>
      </c>
      <c r="EG121" s="55">
        <v>0</v>
      </c>
      <c r="EH121" s="55">
        <v>0</v>
      </c>
      <c r="EI121" s="55">
        <v>0</v>
      </c>
      <c r="EJ121" s="55">
        <v>0</v>
      </c>
      <c r="EK121" s="55">
        <v>0</v>
      </c>
      <c r="EL121" s="55">
        <v>0</v>
      </c>
      <c r="EM121" s="55">
        <v>0</v>
      </c>
      <c r="EN121" s="55">
        <v>0</v>
      </c>
      <c r="EO121" s="55">
        <v>0</v>
      </c>
      <c r="EP121" s="55">
        <v>0</v>
      </c>
      <c r="EQ121" s="55">
        <v>0</v>
      </c>
      <c r="ER121" s="55">
        <v>0</v>
      </c>
      <c r="ES121" s="55">
        <v>0</v>
      </c>
      <c r="ET121" s="55">
        <v>0</v>
      </c>
      <c r="EU121" s="55">
        <v>0</v>
      </c>
      <c r="EV121" s="55">
        <v>0</v>
      </c>
      <c r="EW121" s="55">
        <v>0</v>
      </c>
      <c r="EX121" s="55">
        <v>0</v>
      </c>
      <c r="EY121" s="55">
        <v>1</v>
      </c>
    </row>
    <row r="122" spans="2:155" x14ac:dyDescent="0.5">
      <c r="B122" s="9" t="s">
        <v>717</v>
      </c>
      <c r="C122" s="55">
        <v>0</v>
      </c>
      <c r="D122" s="55">
        <v>0</v>
      </c>
      <c r="E122" s="55">
        <v>0</v>
      </c>
      <c r="F122" s="55">
        <v>0</v>
      </c>
      <c r="G122" s="55">
        <v>0</v>
      </c>
      <c r="H122" s="55">
        <v>0</v>
      </c>
      <c r="I122" s="55">
        <v>0</v>
      </c>
      <c r="J122" s="55">
        <v>0</v>
      </c>
      <c r="K122" s="55">
        <v>0</v>
      </c>
      <c r="L122" s="55">
        <v>0</v>
      </c>
      <c r="M122" s="55">
        <v>0</v>
      </c>
      <c r="N122" s="55">
        <v>0</v>
      </c>
      <c r="O122" s="55">
        <v>0</v>
      </c>
      <c r="P122" s="55">
        <v>1</v>
      </c>
      <c r="Q122" s="55">
        <v>0</v>
      </c>
      <c r="R122" s="55">
        <v>0</v>
      </c>
      <c r="S122" s="55">
        <v>0</v>
      </c>
      <c r="T122" s="55">
        <v>0</v>
      </c>
      <c r="U122" s="55">
        <v>0</v>
      </c>
      <c r="V122" s="55">
        <v>0</v>
      </c>
      <c r="W122" s="55">
        <v>0</v>
      </c>
      <c r="X122" s="55">
        <v>0</v>
      </c>
      <c r="Y122" s="55">
        <v>0</v>
      </c>
      <c r="Z122" s="55">
        <v>0</v>
      </c>
      <c r="AA122" s="55">
        <v>0</v>
      </c>
      <c r="AB122" s="55">
        <v>0</v>
      </c>
      <c r="AC122" s="55">
        <v>0</v>
      </c>
      <c r="AD122" s="55">
        <v>0</v>
      </c>
      <c r="AE122" s="55">
        <v>0</v>
      </c>
      <c r="AF122" s="55">
        <v>0</v>
      </c>
      <c r="AG122" s="55">
        <v>0</v>
      </c>
      <c r="AH122" s="55">
        <v>0</v>
      </c>
      <c r="AI122" s="55">
        <v>0</v>
      </c>
      <c r="AJ122" s="55">
        <v>0</v>
      </c>
      <c r="AK122" s="55">
        <v>0</v>
      </c>
      <c r="AL122" s="55">
        <v>0</v>
      </c>
      <c r="AM122" s="55">
        <v>0</v>
      </c>
      <c r="AN122" s="55">
        <v>0</v>
      </c>
      <c r="AO122" s="55">
        <v>0</v>
      </c>
      <c r="AP122" s="55">
        <v>0</v>
      </c>
      <c r="AQ122" s="55">
        <v>0</v>
      </c>
      <c r="AR122" s="55">
        <v>0</v>
      </c>
      <c r="AS122" s="55">
        <v>0</v>
      </c>
      <c r="AT122" s="55">
        <v>0</v>
      </c>
      <c r="AU122" s="55">
        <v>0</v>
      </c>
      <c r="AV122" s="55">
        <v>0</v>
      </c>
      <c r="AW122" s="55">
        <v>0</v>
      </c>
      <c r="AX122" s="55">
        <v>0</v>
      </c>
      <c r="AY122" s="55">
        <v>0</v>
      </c>
      <c r="AZ122" s="55">
        <v>0</v>
      </c>
      <c r="BA122" s="55">
        <v>0</v>
      </c>
      <c r="BB122" s="55">
        <v>0</v>
      </c>
      <c r="BC122" s="55">
        <v>0</v>
      </c>
      <c r="BD122" s="55">
        <v>0</v>
      </c>
      <c r="BE122" s="55">
        <v>0</v>
      </c>
      <c r="BF122" s="55">
        <v>0</v>
      </c>
      <c r="BG122" s="55">
        <v>0</v>
      </c>
      <c r="BH122" s="55">
        <v>0</v>
      </c>
      <c r="BI122" s="55">
        <v>0</v>
      </c>
      <c r="BJ122" s="55">
        <v>0</v>
      </c>
      <c r="BK122" s="55">
        <v>0</v>
      </c>
      <c r="BL122" s="55">
        <v>0</v>
      </c>
      <c r="BM122" s="55">
        <v>0</v>
      </c>
      <c r="BN122" s="55">
        <v>0</v>
      </c>
      <c r="BO122" s="55">
        <v>0</v>
      </c>
      <c r="BP122" s="55">
        <v>0</v>
      </c>
      <c r="BQ122" s="55">
        <v>0</v>
      </c>
      <c r="BR122" s="55">
        <v>0</v>
      </c>
      <c r="BS122" s="55">
        <v>0</v>
      </c>
      <c r="BT122" s="55">
        <v>0</v>
      </c>
      <c r="BU122" s="55">
        <v>0</v>
      </c>
      <c r="BV122" s="55">
        <v>0</v>
      </c>
      <c r="BW122" s="55">
        <v>0</v>
      </c>
      <c r="BX122" s="55">
        <v>0</v>
      </c>
      <c r="BY122" s="55">
        <v>0</v>
      </c>
      <c r="BZ122" s="55">
        <v>0</v>
      </c>
      <c r="CA122" s="55">
        <v>0</v>
      </c>
      <c r="CB122" s="55">
        <v>0</v>
      </c>
      <c r="CC122" s="55">
        <v>0</v>
      </c>
      <c r="CD122" s="55">
        <v>0</v>
      </c>
      <c r="CE122" s="55">
        <v>0</v>
      </c>
      <c r="CF122" s="55">
        <v>0</v>
      </c>
      <c r="CG122" s="55">
        <v>0</v>
      </c>
      <c r="CH122" s="55">
        <v>0</v>
      </c>
      <c r="CI122" s="55">
        <v>0</v>
      </c>
      <c r="CJ122" s="55">
        <v>0</v>
      </c>
      <c r="CK122" s="55">
        <v>0</v>
      </c>
      <c r="CL122" s="55">
        <v>0</v>
      </c>
      <c r="CM122" s="55">
        <v>0</v>
      </c>
      <c r="CN122" s="55">
        <v>0</v>
      </c>
      <c r="CO122" s="55">
        <v>0</v>
      </c>
      <c r="CP122" s="55">
        <v>0</v>
      </c>
      <c r="CQ122" s="55">
        <v>0</v>
      </c>
      <c r="CR122" s="55">
        <v>0</v>
      </c>
      <c r="CS122" s="55">
        <v>0</v>
      </c>
      <c r="CT122" s="55">
        <v>0</v>
      </c>
      <c r="CU122" s="55">
        <v>0</v>
      </c>
      <c r="CV122" s="55">
        <v>0</v>
      </c>
      <c r="CW122" s="55">
        <v>0</v>
      </c>
      <c r="CX122" s="55">
        <v>0</v>
      </c>
      <c r="CY122" s="55">
        <v>0</v>
      </c>
      <c r="CZ122" s="55">
        <v>0</v>
      </c>
      <c r="DA122" s="55">
        <v>0</v>
      </c>
      <c r="DB122" s="55">
        <v>0</v>
      </c>
      <c r="DC122" s="55">
        <v>0</v>
      </c>
      <c r="DD122" s="55">
        <v>0</v>
      </c>
      <c r="DE122" s="55">
        <v>0</v>
      </c>
      <c r="DF122" s="55">
        <v>0</v>
      </c>
      <c r="DG122" s="55">
        <v>0</v>
      </c>
      <c r="DH122" s="55">
        <v>0</v>
      </c>
      <c r="DI122" s="55">
        <v>0</v>
      </c>
      <c r="DJ122" s="55">
        <v>0</v>
      </c>
      <c r="DK122" s="55">
        <v>0</v>
      </c>
      <c r="DL122" s="55">
        <v>0</v>
      </c>
      <c r="DM122" s="55">
        <v>0</v>
      </c>
      <c r="DN122" s="55">
        <v>0</v>
      </c>
      <c r="DO122" s="55">
        <v>0</v>
      </c>
      <c r="DP122" s="55">
        <v>0</v>
      </c>
      <c r="DQ122" s="55">
        <v>2</v>
      </c>
      <c r="DR122" s="55">
        <v>0</v>
      </c>
      <c r="DS122" s="55">
        <v>0</v>
      </c>
      <c r="DT122" s="55">
        <v>0</v>
      </c>
      <c r="DU122" s="55">
        <v>0</v>
      </c>
      <c r="DV122" s="55">
        <v>0</v>
      </c>
      <c r="DW122" s="55">
        <v>0</v>
      </c>
      <c r="DX122" s="55">
        <v>0</v>
      </c>
      <c r="DY122" s="55">
        <v>0</v>
      </c>
      <c r="DZ122" s="55">
        <v>0</v>
      </c>
      <c r="EA122" s="55">
        <v>0</v>
      </c>
      <c r="EB122" s="55">
        <v>0</v>
      </c>
      <c r="EC122" s="55">
        <v>0</v>
      </c>
      <c r="ED122" s="55">
        <v>0</v>
      </c>
      <c r="EE122" s="55">
        <v>0</v>
      </c>
      <c r="EF122" s="55">
        <v>0</v>
      </c>
      <c r="EG122" s="55">
        <v>0</v>
      </c>
      <c r="EH122" s="55">
        <v>0</v>
      </c>
      <c r="EI122" s="55">
        <v>0</v>
      </c>
      <c r="EJ122" s="55">
        <v>0</v>
      </c>
      <c r="EK122" s="55">
        <v>0</v>
      </c>
      <c r="EL122" s="55">
        <v>0</v>
      </c>
      <c r="EM122" s="55">
        <v>0</v>
      </c>
      <c r="EN122" s="55">
        <v>0</v>
      </c>
      <c r="EO122" s="55">
        <v>0</v>
      </c>
      <c r="EP122" s="55">
        <v>0</v>
      </c>
      <c r="EQ122" s="55">
        <v>0</v>
      </c>
      <c r="ER122" s="55">
        <v>0</v>
      </c>
      <c r="ES122" s="55">
        <v>0</v>
      </c>
      <c r="ET122" s="55">
        <v>0</v>
      </c>
      <c r="EU122" s="55">
        <v>0</v>
      </c>
      <c r="EV122" s="55">
        <v>0</v>
      </c>
      <c r="EW122" s="55">
        <v>0</v>
      </c>
      <c r="EX122" s="55">
        <v>0</v>
      </c>
      <c r="EY122" s="55">
        <v>1</v>
      </c>
    </row>
    <row r="123" spans="2:155" x14ac:dyDescent="0.5">
      <c r="B123" s="9" t="s">
        <v>719</v>
      </c>
      <c r="C123" s="55">
        <v>0</v>
      </c>
      <c r="D123" s="55">
        <v>0</v>
      </c>
      <c r="E123" s="55">
        <v>0</v>
      </c>
      <c r="F123" s="55">
        <v>0</v>
      </c>
      <c r="G123" s="55">
        <v>0</v>
      </c>
      <c r="H123" s="55">
        <v>0</v>
      </c>
      <c r="I123" s="55">
        <v>0</v>
      </c>
      <c r="J123" s="55">
        <v>0</v>
      </c>
      <c r="K123" s="55">
        <v>0</v>
      </c>
      <c r="L123" s="55">
        <v>0</v>
      </c>
      <c r="M123" s="55">
        <v>0</v>
      </c>
      <c r="N123" s="55">
        <v>0</v>
      </c>
      <c r="O123" s="55">
        <v>0</v>
      </c>
      <c r="P123" s="55">
        <v>1</v>
      </c>
      <c r="Q123" s="55">
        <v>0</v>
      </c>
      <c r="R123" s="55">
        <v>0</v>
      </c>
      <c r="S123" s="55">
        <v>0</v>
      </c>
      <c r="T123" s="55">
        <v>0</v>
      </c>
      <c r="U123" s="55">
        <v>0</v>
      </c>
      <c r="V123" s="55">
        <v>0</v>
      </c>
      <c r="W123" s="55">
        <v>0</v>
      </c>
      <c r="X123" s="55">
        <v>0</v>
      </c>
      <c r="Y123" s="55">
        <v>0</v>
      </c>
      <c r="Z123" s="55">
        <v>0</v>
      </c>
      <c r="AA123" s="55">
        <v>0</v>
      </c>
      <c r="AB123" s="55">
        <v>0</v>
      </c>
      <c r="AC123" s="55">
        <v>0</v>
      </c>
      <c r="AD123" s="55">
        <v>0</v>
      </c>
      <c r="AE123" s="55">
        <v>0</v>
      </c>
      <c r="AF123" s="55">
        <v>0</v>
      </c>
      <c r="AG123" s="55">
        <v>0</v>
      </c>
      <c r="AH123" s="55">
        <v>0</v>
      </c>
      <c r="AI123" s="55">
        <v>0</v>
      </c>
      <c r="AJ123" s="55">
        <v>0</v>
      </c>
      <c r="AK123" s="55">
        <v>0</v>
      </c>
      <c r="AL123" s="55">
        <v>0</v>
      </c>
      <c r="AM123" s="55">
        <v>0</v>
      </c>
      <c r="AN123" s="55">
        <v>0</v>
      </c>
      <c r="AO123" s="55">
        <v>0</v>
      </c>
      <c r="AP123" s="55">
        <v>0</v>
      </c>
      <c r="AQ123" s="55">
        <v>0</v>
      </c>
      <c r="AR123" s="55">
        <v>0</v>
      </c>
      <c r="AS123" s="55">
        <v>0</v>
      </c>
      <c r="AT123" s="55">
        <v>0</v>
      </c>
      <c r="AU123" s="55">
        <v>0</v>
      </c>
      <c r="AV123" s="55">
        <v>0</v>
      </c>
      <c r="AW123" s="55">
        <v>0</v>
      </c>
      <c r="AX123" s="55">
        <v>0</v>
      </c>
      <c r="AY123" s="55">
        <v>0</v>
      </c>
      <c r="AZ123" s="55">
        <v>0</v>
      </c>
      <c r="BA123" s="55">
        <v>0</v>
      </c>
      <c r="BB123" s="55">
        <v>0</v>
      </c>
      <c r="BC123" s="55">
        <v>0</v>
      </c>
      <c r="BD123" s="55">
        <v>0</v>
      </c>
      <c r="BE123" s="55">
        <v>0</v>
      </c>
      <c r="BF123" s="55">
        <v>0</v>
      </c>
      <c r="BG123" s="55">
        <v>0</v>
      </c>
      <c r="BH123" s="55">
        <v>0</v>
      </c>
      <c r="BI123" s="55">
        <v>0</v>
      </c>
      <c r="BJ123" s="55">
        <v>0</v>
      </c>
      <c r="BK123" s="55">
        <v>0</v>
      </c>
      <c r="BL123" s="55">
        <v>0</v>
      </c>
      <c r="BM123" s="55">
        <v>0</v>
      </c>
      <c r="BN123" s="55">
        <v>0</v>
      </c>
      <c r="BO123" s="55">
        <v>0</v>
      </c>
      <c r="BP123" s="55">
        <v>0</v>
      </c>
      <c r="BQ123" s="55">
        <v>0</v>
      </c>
      <c r="BR123" s="55">
        <v>0</v>
      </c>
      <c r="BS123" s="55">
        <v>0</v>
      </c>
      <c r="BT123" s="55">
        <v>0</v>
      </c>
      <c r="BU123" s="55">
        <v>0</v>
      </c>
      <c r="BV123" s="55">
        <v>0</v>
      </c>
      <c r="BW123" s="55">
        <v>0</v>
      </c>
      <c r="BX123" s="55">
        <v>0</v>
      </c>
      <c r="BY123" s="55">
        <v>0</v>
      </c>
      <c r="BZ123" s="55">
        <v>0</v>
      </c>
      <c r="CA123" s="55">
        <v>0</v>
      </c>
      <c r="CB123" s="55">
        <v>0</v>
      </c>
      <c r="CC123" s="55">
        <v>0</v>
      </c>
      <c r="CD123" s="55">
        <v>0</v>
      </c>
      <c r="CE123" s="55">
        <v>0</v>
      </c>
      <c r="CF123" s="55">
        <v>0</v>
      </c>
      <c r="CG123" s="55">
        <v>0</v>
      </c>
      <c r="CH123" s="55">
        <v>0</v>
      </c>
      <c r="CI123" s="55">
        <v>0</v>
      </c>
      <c r="CJ123" s="55">
        <v>0</v>
      </c>
      <c r="CK123" s="55">
        <v>0</v>
      </c>
      <c r="CL123" s="55">
        <v>0</v>
      </c>
      <c r="CM123" s="55">
        <v>0</v>
      </c>
      <c r="CN123" s="55">
        <v>0</v>
      </c>
      <c r="CO123" s="55">
        <v>0</v>
      </c>
      <c r="CP123" s="55">
        <v>0</v>
      </c>
      <c r="CQ123" s="55">
        <v>0</v>
      </c>
      <c r="CR123" s="55">
        <v>0</v>
      </c>
      <c r="CS123" s="55">
        <v>0</v>
      </c>
      <c r="CT123" s="55">
        <v>0</v>
      </c>
      <c r="CU123" s="55">
        <v>0</v>
      </c>
      <c r="CV123" s="55">
        <v>0</v>
      </c>
      <c r="CW123" s="55">
        <v>0</v>
      </c>
      <c r="CX123" s="55">
        <v>0</v>
      </c>
      <c r="CY123" s="55">
        <v>0</v>
      </c>
      <c r="CZ123" s="55">
        <v>0</v>
      </c>
      <c r="DA123" s="55">
        <v>0</v>
      </c>
      <c r="DB123" s="55">
        <v>0</v>
      </c>
      <c r="DC123" s="55">
        <v>0</v>
      </c>
      <c r="DD123" s="55">
        <v>0</v>
      </c>
      <c r="DE123" s="55">
        <v>0</v>
      </c>
      <c r="DF123" s="55">
        <v>0</v>
      </c>
      <c r="DG123" s="55">
        <v>0</v>
      </c>
      <c r="DH123" s="55">
        <v>0</v>
      </c>
      <c r="DI123" s="55">
        <v>0</v>
      </c>
      <c r="DJ123" s="55">
        <v>0</v>
      </c>
      <c r="DK123" s="55">
        <v>0</v>
      </c>
      <c r="DL123" s="55">
        <v>0</v>
      </c>
      <c r="DM123" s="55">
        <v>0</v>
      </c>
      <c r="DN123" s="55">
        <v>0</v>
      </c>
      <c r="DO123" s="55">
        <v>0</v>
      </c>
      <c r="DP123" s="55">
        <v>0</v>
      </c>
      <c r="DQ123" s="55">
        <v>2</v>
      </c>
      <c r="DR123" s="55">
        <v>0</v>
      </c>
      <c r="DS123" s="55">
        <v>0</v>
      </c>
      <c r="DT123" s="55">
        <v>0</v>
      </c>
      <c r="DU123" s="55">
        <v>0</v>
      </c>
      <c r="DV123" s="55">
        <v>0</v>
      </c>
      <c r="DW123" s="55">
        <v>0</v>
      </c>
      <c r="DX123" s="55">
        <v>0</v>
      </c>
      <c r="DY123" s="55">
        <v>0</v>
      </c>
      <c r="DZ123" s="55">
        <v>0</v>
      </c>
      <c r="EA123" s="55">
        <v>0</v>
      </c>
      <c r="EB123" s="55">
        <v>0</v>
      </c>
      <c r="EC123" s="55">
        <v>0</v>
      </c>
      <c r="ED123" s="55">
        <v>0</v>
      </c>
      <c r="EE123" s="55">
        <v>0</v>
      </c>
      <c r="EF123" s="55">
        <v>0</v>
      </c>
      <c r="EG123" s="55">
        <v>0</v>
      </c>
      <c r="EH123" s="55">
        <v>0</v>
      </c>
      <c r="EI123" s="55">
        <v>0</v>
      </c>
      <c r="EJ123" s="55">
        <v>0</v>
      </c>
      <c r="EK123" s="55">
        <v>0</v>
      </c>
      <c r="EL123" s="55">
        <v>0</v>
      </c>
      <c r="EM123" s="55">
        <v>0</v>
      </c>
      <c r="EN123" s="55">
        <v>0</v>
      </c>
      <c r="EO123" s="55">
        <v>0</v>
      </c>
      <c r="EP123" s="55">
        <v>0</v>
      </c>
      <c r="EQ123" s="55">
        <v>0</v>
      </c>
      <c r="ER123" s="55">
        <v>0</v>
      </c>
      <c r="ES123" s="55">
        <v>0</v>
      </c>
      <c r="ET123" s="55">
        <v>0</v>
      </c>
      <c r="EU123" s="55">
        <v>0</v>
      </c>
      <c r="EV123" s="55">
        <v>0</v>
      </c>
      <c r="EW123" s="55">
        <v>0</v>
      </c>
      <c r="EX123" s="55">
        <v>0</v>
      </c>
      <c r="EY123" s="55">
        <v>1</v>
      </c>
    </row>
    <row r="124" spans="2:155" x14ac:dyDescent="0.5">
      <c r="B124" s="9" t="s">
        <v>722</v>
      </c>
      <c r="C124" s="55">
        <v>0</v>
      </c>
      <c r="D124" s="55">
        <v>0</v>
      </c>
      <c r="E124" s="55">
        <v>0</v>
      </c>
      <c r="F124" s="55">
        <v>0</v>
      </c>
      <c r="G124" s="55">
        <v>0</v>
      </c>
      <c r="H124" s="55">
        <v>0</v>
      </c>
      <c r="I124" s="55">
        <v>0</v>
      </c>
      <c r="J124" s="55">
        <v>0</v>
      </c>
      <c r="K124" s="55">
        <v>0</v>
      </c>
      <c r="L124" s="55">
        <v>0</v>
      </c>
      <c r="M124" s="55">
        <v>0</v>
      </c>
      <c r="N124" s="55">
        <v>0</v>
      </c>
      <c r="O124" s="55">
        <v>0</v>
      </c>
      <c r="P124" s="55">
        <v>1</v>
      </c>
      <c r="Q124" s="55">
        <v>0</v>
      </c>
      <c r="R124" s="55">
        <v>0</v>
      </c>
      <c r="S124" s="55">
        <v>0</v>
      </c>
      <c r="T124" s="55">
        <v>0</v>
      </c>
      <c r="U124" s="55">
        <v>0</v>
      </c>
      <c r="V124" s="55">
        <v>0</v>
      </c>
      <c r="W124" s="55">
        <v>0</v>
      </c>
      <c r="X124" s="55">
        <v>0</v>
      </c>
      <c r="Y124" s="55">
        <v>0</v>
      </c>
      <c r="Z124" s="55">
        <v>0</v>
      </c>
      <c r="AA124" s="55">
        <v>0</v>
      </c>
      <c r="AB124" s="55">
        <v>0</v>
      </c>
      <c r="AC124" s="55">
        <v>0</v>
      </c>
      <c r="AD124" s="55">
        <v>0</v>
      </c>
      <c r="AE124" s="55">
        <v>0</v>
      </c>
      <c r="AF124" s="55">
        <v>0</v>
      </c>
      <c r="AG124" s="55">
        <v>0</v>
      </c>
      <c r="AH124" s="55">
        <v>0</v>
      </c>
      <c r="AI124" s="55">
        <v>0</v>
      </c>
      <c r="AJ124" s="55">
        <v>0</v>
      </c>
      <c r="AK124" s="55">
        <v>0</v>
      </c>
      <c r="AL124" s="55">
        <v>0</v>
      </c>
      <c r="AM124" s="55">
        <v>0</v>
      </c>
      <c r="AN124" s="55">
        <v>0</v>
      </c>
      <c r="AO124" s="55">
        <v>0</v>
      </c>
      <c r="AP124" s="55">
        <v>0</v>
      </c>
      <c r="AQ124" s="55">
        <v>0</v>
      </c>
      <c r="AR124" s="55">
        <v>0</v>
      </c>
      <c r="AS124" s="55">
        <v>0</v>
      </c>
      <c r="AT124" s="55">
        <v>0</v>
      </c>
      <c r="AU124" s="55">
        <v>0</v>
      </c>
      <c r="AV124" s="55">
        <v>0</v>
      </c>
      <c r="AW124" s="55">
        <v>0</v>
      </c>
      <c r="AX124" s="55">
        <v>0</v>
      </c>
      <c r="AY124" s="55">
        <v>0</v>
      </c>
      <c r="AZ124" s="55">
        <v>0</v>
      </c>
      <c r="BA124" s="55">
        <v>0</v>
      </c>
      <c r="BB124" s="55">
        <v>0</v>
      </c>
      <c r="BC124" s="55">
        <v>0</v>
      </c>
      <c r="BD124" s="55">
        <v>0</v>
      </c>
      <c r="BE124" s="55">
        <v>0</v>
      </c>
      <c r="BF124" s="55">
        <v>0</v>
      </c>
      <c r="BG124" s="55">
        <v>0</v>
      </c>
      <c r="BH124" s="55">
        <v>0</v>
      </c>
      <c r="BI124" s="55">
        <v>0</v>
      </c>
      <c r="BJ124" s="55">
        <v>0</v>
      </c>
      <c r="BK124" s="55">
        <v>0</v>
      </c>
      <c r="BL124" s="55">
        <v>0</v>
      </c>
      <c r="BM124" s="55">
        <v>0</v>
      </c>
      <c r="BN124" s="55">
        <v>0</v>
      </c>
      <c r="BO124" s="55">
        <v>0</v>
      </c>
      <c r="BP124" s="55">
        <v>0</v>
      </c>
      <c r="BQ124" s="55">
        <v>0</v>
      </c>
      <c r="BR124" s="55">
        <v>0</v>
      </c>
      <c r="BS124" s="55">
        <v>0</v>
      </c>
      <c r="BT124" s="55">
        <v>0</v>
      </c>
      <c r="BU124" s="55">
        <v>0</v>
      </c>
      <c r="BV124" s="55">
        <v>0</v>
      </c>
      <c r="BW124" s="55">
        <v>0</v>
      </c>
      <c r="BX124" s="55">
        <v>0</v>
      </c>
      <c r="BY124" s="55">
        <v>0</v>
      </c>
      <c r="BZ124" s="55">
        <v>0</v>
      </c>
      <c r="CA124" s="55">
        <v>0</v>
      </c>
      <c r="CB124" s="55">
        <v>0</v>
      </c>
      <c r="CC124" s="55">
        <v>0</v>
      </c>
      <c r="CD124" s="55">
        <v>0</v>
      </c>
      <c r="CE124" s="55">
        <v>0</v>
      </c>
      <c r="CF124" s="55">
        <v>0</v>
      </c>
      <c r="CG124" s="55">
        <v>0</v>
      </c>
      <c r="CH124" s="55">
        <v>0</v>
      </c>
      <c r="CI124" s="55">
        <v>0</v>
      </c>
      <c r="CJ124" s="55">
        <v>0</v>
      </c>
      <c r="CK124" s="55">
        <v>0</v>
      </c>
      <c r="CL124" s="55">
        <v>0</v>
      </c>
      <c r="CM124" s="55">
        <v>0</v>
      </c>
      <c r="CN124" s="55">
        <v>0</v>
      </c>
      <c r="CO124" s="55">
        <v>0</v>
      </c>
      <c r="CP124" s="55">
        <v>0</v>
      </c>
      <c r="CQ124" s="55">
        <v>0</v>
      </c>
      <c r="CR124" s="55">
        <v>0</v>
      </c>
      <c r="CS124" s="55">
        <v>0</v>
      </c>
      <c r="CT124" s="55">
        <v>0</v>
      </c>
      <c r="CU124" s="55">
        <v>0</v>
      </c>
      <c r="CV124" s="55">
        <v>0</v>
      </c>
      <c r="CW124" s="55">
        <v>0</v>
      </c>
      <c r="CX124" s="55">
        <v>0</v>
      </c>
      <c r="CY124" s="55">
        <v>0</v>
      </c>
      <c r="CZ124" s="55">
        <v>0</v>
      </c>
      <c r="DA124" s="55">
        <v>0</v>
      </c>
      <c r="DB124" s="55">
        <v>0</v>
      </c>
      <c r="DC124" s="55">
        <v>0</v>
      </c>
      <c r="DD124" s="55">
        <v>0</v>
      </c>
      <c r="DE124" s="55">
        <v>0</v>
      </c>
      <c r="DF124" s="55">
        <v>0</v>
      </c>
      <c r="DG124" s="55">
        <v>0</v>
      </c>
      <c r="DH124" s="55">
        <v>0</v>
      </c>
      <c r="DI124" s="55">
        <v>0</v>
      </c>
      <c r="DJ124" s="55">
        <v>0</v>
      </c>
      <c r="DK124" s="55">
        <v>0</v>
      </c>
      <c r="DL124" s="55">
        <v>0</v>
      </c>
      <c r="DM124" s="55">
        <v>0</v>
      </c>
      <c r="DN124" s="55">
        <v>0</v>
      </c>
      <c r="DO124" s="55">
        <v>0</v>
      </c>
      <c r="DP124" s="55">
        <v>0</v>
      </c>
      <c r="DQ124" s="55">
        <v>2</v>
      </c>
      <c r="DR124" s="55">
        <v>0</v>
      </c>
      <c r="DS124" s="55">
        <v>0</v>
      </c>
      <c r="DT124" s="55">
        <v>0</v>
      </c>
      <c r="DU124" s="55">
        <v>0</v>
      </c>
      <c r="DV124" s="55">
        <v>0</v>
      </c>
      <c r="DW124" s="55">
        <v>0</v>
      </c>
      <c r="DX124" s="55">
        <v>0</v>
      </c>
      <c r="DY124" s="55">
        <v>0</v>
      </c>
      <c r="DZ124" s="55">
        <v>0</v>
      </c>
      <c r="EA124" s="55">
        <v>0</v>
      </c>
      <c r="EB124" s="55">
        <v>0</v>
      </c>
      <c r="EC124" s="55">
        <v>0</v>
      </c>
      <c r="ED124" s="55">
        <v>0</v>
      </c>
      <c r="EE124" s="55">
        <v>0</v>
      </c>
      <c r="EF124" s="55">
        <v>0</v>
      </c>
      <c r="EG124" s="55">
        <v>0</v>
      </c>
      <c r="EH124" s="55">
        <v>0</v>
      </c>
      <c r="EI124" s="55">
        <v>0</v>
      </c>
      <c r="EJ124" s="55">
        <v>0</v>
      </c>
      <c r="EK124" s="55">
        <v>0</v>
      </c>
      <c r="EL124" s="55">
        <v>0</v>
      </c>
      <c r="EM124" s="55">
        <v>0</v>
      </c>
      <c r="EN124" s="55">
        <v>0</v>
      </c>
      <c r="EO124" s="55">
        <v>0</v>
      </c>
      <c r="EP124" s="55">
        <v>0</v>
      </c>
      <c r="EQ124" s="55">
        <v>0</v>
      </c>
      <c r="ER124" s="55">
        <v>0</v>
      </c>
      <c r="ES124" s="55">
        <v>0</v>
      </c>
      <c r="ET124" s="55">
        <v>0</v>
      </c>
      <c r="EU124" s="55">
        <v>0</v>
      </c>
      <c r="EV124" s="55">
        <v>0</v>
      </c>
      <c r="EW124" s="55">
        <v>0</v>
      </c>
      <c r="EX124" s="55">
        <v>0</v>
      </c>
      <c r="EY124" s="55">
        <v>1</v>
      </c>
    </row>
    <row r="125" spans="2:155" x14ac:dyDescent="0.5">
      <c r="B125" s="9" t="s">
        <v>725</v>
      </c>
      <c r="C125" s="55">
        <v>0</v>
      </c>
      <c r="D125" s="55">
        <v>0</v>
      </c>
      <c r="E125" s="55">
        <v>0</v>
      </c>
      <c r="F125" s="55">
        <v>0</v>
      </c>
      <c r="G125" s="55">
        <v>0</v>
      </c>
      <c r="H125" s="55">
        <v>0</v>
      </c>
      <c r="I125" s="55">
        <v>0</v>
      </c>
      <c r="J125" s="55">
        <v>0</v>
      </c>
      <c r="K125" s="55">
        <v>0</v>
      </c>
      <c r="L125" s="55">
        <v>0</v>
      </c>
      <c r="M125" s="55">
        <v>0</v>
      </c>
      <c r="N125" s="55">
        <v>0</v>
      </c>
      <c r="O125" s="55">
        <v>0</v>
      </c>
      <c r="P125" s="55">
        <v>1</v>
      </c>
      <c r="Q125" s="55">
        <v>0</v>
      </c>
      <c r="R125" s="55">
        <v>0</v>
      </c>
      <c r="S125" s="55">
        <v>0</v>
      </c>
      <c r="T125" s="55">
        <v>0</v>
      </c>
      <c r="U125" s="55">
        <v>0</v>
      </c>
      <c r="V125" s="55">
        <v>0</v>
      </c>
      <c r="W125" s="55">
        <v>0</v>
      </c>
      <c r="X125" s="55">
        <v>0</v>
      </c>
      <c r="Y125" s="55">
        <v>0</v>
      </c>
      <c r="Z125" s="55">
        <v>0</v>
      </c>
      <c r="AA125" s="55">
        <v>0</v>
      </c>
      <c r="AB125" s="55">
        <v>0</v>
      </c>
      <c r="AC125" s="55">
        <v>0</v>
      </c>
      <c r="AD125" s="55">
        <v>0</v>
      </c>
      <c r="AE125" s="55">
        <v>0</v>
      </c>
      <c r="AF125" s="55">
        <v>0</v>
      </c>
      <c r="AG125" s="55">
        <v>0</v>
      </c>
      <c r="AH125" s="55">
        <v>0</v>
      </c>
      <c r="AI125" s="55">
        <v>0</v>
      </c>
      <c r="AJ125" s="55">
        <v>0</v>
      </c>
      <c r="AK125" s="55">
        <v>0</v>
      </c>
      <c r="AL125" s="55">
        <v>0</v>
      </c>
      <c r="AM125" s="55">
        <v>0</v>
      </c>
      <c r="AN125" s="55">
        <v>0</v>
      </c>
      <c r="AO125" s="55">
        <v>0</v>
      </c>
      <c r="AP125" s="55">
        <v>0</v>
      </c>
      <c r="AQ125" s="55">
        <v>0</v>
      </c>
      <c r="AR125" s="55">
        <v>0</v>
      </c>
      <c r="AS125" s="55">
        <v>0</v>
      </c>
      <c r="AT125" s="55">
        <v>0</v>
      </c>
      <c r="AU125" s="55">
        <v>0</v>
      </c>
      <c r="AV125" s="55">
        <v>0</v>
      </c>
      <c r="AW125" s="55">
        <v>0</v>
      </c>
      <c r="AX125" s="55">
        <v>0</v>
      </c>
      <c r="AY125" s="55">
        <v>0</v>
      </c>
      <c r="AZ125" s="55">
        <v>0</v>
      </c>
      <c r="BA125" s="55">
        <v>0</v>
      </c>
      <c r="BB125" s="55">
        <v>0</v>
      </c>
      <c r="BC125" s="55">
        <v>0</v>
      </c>
      <c r="BD125" s="55">
        <v>0</v>
      </c>
      <c r="BE125" s="55">
        <v>0</v>
      </c>
      <c r="BF125" s="55">
        <v>0</v>
      </c>
      <c r="BG125" s="55">
        <v>0</v>
      </c>
      <c r="BH125" s="55">
        <v>0</v>
      </c>
      <c r="BI125" s="55">
        <v>0</v>
      </c>
      <c r="BJ125" s="55">
        <v>0</v>
      </c>
      <c r="BK125" s="55">
        <v>0</v>
      </c>
      <c r="BL125" s="55">
        <v>0</v>
      </c>
      <c r="BM125" s="55">
        <v>0</v>
      </c>
      <c r="BN125" s="55">
        <v>0</v>
      </c>
      <c r="BO125" s="55">
        <v>0</v>
      </c>
      <c r="BP125" s="55">
        <v>0</v>
      </c>
      <c r="BQ125" s="55">
        <v>0</v>
      </c>
      <c r="BR125" s="55">
        <v>0</v>
      </c>
      <c r="BS125" s="55">
        <v>0</v>
      </c>
      <c r="BT125" s="55">
        <v>0</v>
      </c>
      <c r="BU125" s="55">
        <v>0</v>
      </c>
      <c r="BV125" s="55">
        <v>0</v>
      </c>
      <c r="BW125" s="55">
        <v>0</v>
      </c>
      <c r="BX125" s="55">
        <v>0</v>
      </c>
      <c r="BY125" s="55">
        <v>0</v>
      </c>
      <c r="BZ125" s="55">
        <v>0</v>
      </c>
      <c r="CA125" s="55">
        <v>0</v>
      </c>
      <c r="CB125" s="55">
        <v>0</v>
      </c>
      <c r="CC125" s="55">
        <v>0</v>
      </c>
      <c r="CD125" s="55">
        <v>0</v>
      </c>
      <c r="CE125" s="55">
        <v>0</v>
      </c>
      <c r="CF125" s="55">
        <v>0</v>
      </c>
      <c r="CG125" s="55">
        <v>0</v>
      </c>
      <c r="CH125" s="55">
        <v>0</v>
      </c>
      <c r="CI125" s="55">
        <v>0</v>
      </c>
      <c r="CJ125" s="55">
        <v>0</v>
      </c>
      <c r="CK125" s="55">
        <v>0</v>
      </c>
      <c r="CL125" s="55">
        <v>0</v>
      </c>
      <c r="CM125" s="55">
        <v>0</v>
      </c>
      <c r="CN125" s="55">
        <v>0</v>
      </c>
      <c r="CO125" s="55">
        <v>0</v>
      </c>
      <c r="CP125" s="55">
        <v>0</v>
      </c>
      <c r="CQ125" s="55">
        <v>0</v>
      </c>
      <c r="CR125" s="55">
        <v>0</v>
      </c>
      <c r="CS125" s="55">
        <v>0</v>
      </c>
      <c r="CT125" s="55">
        <v>0</v>
      </c>
      <c r="CU125" s="55">
        <v>0</v>
      </c>
      <c r="CV125" s="55">
        <v>0</v>
      </c>
      <c r="CW125" s="55">
        <v>0</v>
      </c>
      <c r="CX125" s="55">
        <v>0</v>
      </c>
      <c r="CY125" s="55">
        <v>0</v>
      </c>
      <c r="CZ125" s="55">
        <v>0</v>
      </c>
      <c r="DA125" s="55">
        <v>0</v>
      </c>
      <c r="DB125" s="55">
        <v>0</v>
      </c>
      <c r="DC125" s="55">
        <v>0</v>
      </c>
      <c r="DD125" s="55">
        <v>0</v>
      </c>
      <c r="DE125" s="55">
        <v>0</v>
      </c>
      <c r="DF125" s="55">
        <v>0</v>
      </c>
      <c r="DG125" s="55">
        <v>0</v>
      </c>
      <c r="DH125" s="55">
        <v>0</v>
      </c>
      <c r="DI125" s="55">
        <v>0</v>
      </c>
      <c r="DJ125" s="55">
        <v>0</v>
      </c>
      <c r="DK125" s="55">
        <v>0</v>
      </c>
      <c r="DL125" s="55">
        <v>0</v>
      </c>
      <c r="DM125" s="55">
        <v>0</v>
      </c>
      <c r="DN125" s="55">
        <v>0</v>
      </c>
      <c r="DO125" s="55">
        <v>0</v>
      </c>
      <c r="DP125" s="55">
        <v>0</v>
      </c>
      <c r="DQ125" s="55">
        <v>2</v>
      </c>
      <c r="DR125" s="55">
        <v>0</v>
      </c>
      <c r="DS125" s="55">
        <v>0</v>
      </c>
      <c r="DT125" s="55">
        <v>0</v>
      </c>
      <c r="DU125" s="55">
        <v>0</v>
      </c>
      <c r="DV125" s="55">
        <v>0</v>
      </c>
      <c r="DW125" s="55">
        <v>0</v>
      </c>
      <c r="DX125" s="55">
        <v>0</v>
      </c>
      <c r="DY125" s="55">
        <v>0</v>
      </c>
      <c r="DZ125" s="55">
        <v>0</v>
      </c>
      <c r="EA125" s="55">
        <v>0</v>
      </c>
      <c r="EB125" s="55">
        <v>0</v>
      </c>
      <c r="EC125" s="55">
        <v>0</v>
      </c>
      <c r="ED125" s="55">
        <v>0</v>
      </c>
      <c r="EE125" s="55">
        <v>0</v>
      </c>
      <c r="EF125" s="55">
        <v>0</v>
      </c>
      <c r="EG125" s="55">
        <v>0</v>
      </c>
      <c r="EH125" s="55">
        <v>0</v>
      </c>
      <c r="EI125" s="55">
        <v>0</v>
      </c>
      <c r="EJ125" s="55">
        <v>0</v>
      </c>
      <c r="EK125" s="55">
        <v>0</v>
      </c>
      <c r="EL125" s="55">
        <v>0</v>
      </c>
      <c r="EM125" s="55">
        <v>0</v>
      </c>
      <c r="EN125" s="55">
        <v>0</v>
      </c>
      <c r="EO125" s="55">
        <v>0</v>
      </c>
      <c r="EP125" s="55">
        <v>0</v>
      </c>
      <c r="EQ125" s="55">
        <v>0</v>
      </c>
      <c r="ER125" s="55">
        <v>0</v>
      </c>
      <c r="ES125" s="55">
        <v>0</v>
      </c>
      <c r="ET125" s="55">
        <v>0</v>
      </c>
      <c r="EU125" s="55">
        <v>0</v>
      </c>
      <c r="EV125" s="55">
        <v>0</v>
      </c>
      <c r="EW125" s="55">
        <v>0</v>
      </c>
      <c r="EX125" s="55">
        <v>0</v>
      </c>
      <c r="EY125" s="55">
        <v>1</v>
      </c>
    </row>
    <row r="126" spans="2:155" x14ac:dyDescent="0.5">
      <c r="B126" s="9" t="s">
        <v>728</v>
      </c>
      <c r="C126" s="55">
        <v>0</v>
      </c>
      <c r="D126" s="55">
        <v>0</v>
      </c>
      <c r="E126" s="55">
        <v>0</v>
      </c>
      <c r="F126" s="55">
        <v>0</v>
      </c>
      <c r="G126" s="55">
        <v>0</v>
      </c>
      <c r="H126" s="55">
        <v>0</v>
      </c>
      <c r="I126" s="55">
        <v>0</v>
      </c>
      <c r="J126" s="55">
        <v>0</v>
      </c>
      <c r="K126" s="55">
        <v>0</v>
      </c>
      <c r="L126" s="55">
        <v>0</v>
      </c>
      <c r="M126" s="55">
        <v>0</v>
      </c>
      <c r="N126" s="55">
        <v>0</v>
      </c>
      <c r="O126" s="55">
        <v>0</v>
      </c>
      <c r="P126" s="55">
        <v>1</v>
      </c>
      <c r="Q126" s="55">
        <v>0</v>
      </c>
      <c r="R126" s="55">
        <v>0</v>
      </c>
      <c r="S126" s="55">
        <v>0</v>
      </c>
      <c r="T126" s="55">
        <v>0</v>
      </c>
      <c r="U126" s="55">
        <v>0</v>
      </c>
      <c r="V126" s="55">
        <v>0</v>
      </c>
      <c r="W126" s="55">
        <v>0</v>
      </c>
      <c r="X126" s="55">
        <v>0</v>
      </c>
      <c r="Y126" s="55">
        <v>0</v>
      </c>
      <c r="Z126" s="55">
        <v>0</v>
      </c>
      <c r="AA126" s="55">
        <v>0</v>
      </c>
      <c r="AB126" s="55">
        <v>0</v>
      </c>
      <c r="AC126" s="55">
        <v>0</v>
      </c>
      <c r="AD126" s="55">
        <v>0</v>
      </c>
      <c r="AE126" s="55">
        <v>0</v>
      </c>
      <c r="AF126" s="55">
        <v>0</v>
      </c>
      <c r="AG126" s="55">
        <v>0</v>
      </c>
      <c r="AH126" s="55">
        <v>0</v>
      </c>
      <c r="AI126" s="55">
        <v>0</v>
      </c>
      <c r="AJ126" s="55">
        <v>0</v>
      </c>
      <c r="AK126" s="55">
        <v>0</v>
      </c>
      <c r="AL126" s="55">
        <v>0</v>
      </c>
      <c r="AM126" s="55">
        <v>0</v>
      </c>
      <c r="AN126" s="55">
        <v>0</v>
      </c>
      <c r="AO126" s="55">
        <v>0</v>
      </c>
      <c r="AP126" s="55">
        <v>0</v>
      </c>
      <c r="AQ126" s="55">
        <v>0</v>
      </c>
      <c r="AR126" s="55">
        <v>0</v>
      </c>
      <c r="AS126" s="55">
        <v>0</v>
      </c>
      <c r="AT126" s="55">
        <v>0</v>
      </c>
      <c r="AU126" s="55">
        <v>0</v>
      </c>
      <c r="AV126" s="55">
        <v>0</v>
      </c>
      <c r="AW126" s="55">
        <v>0</v>
      </c>
      <c r="AX126" s="55">
        <v>0</v>
      </c>
      <c r="AY126" s="55">
        <v>0</v>
      </c>
      <c r="AZ126" s="55">
        <v>0</v>
      </c>
      <c r="BA126" s="55">
        <v>0</v>
      </c>
      <c r="BB126" s="55">
        <v>0</v>
      </c>
      <c r="BC126" s="55">
        <v>0</v>
      </c>
      <c r="BD126" s="55">
        <v>0</v>
      </c>
      <c r="BE126" s="55">
        <v>0</v>
      </c>
      <c r="BF126" s="55">
        <v>0</v>
      </c>
      <c r="BG126" s="55">
        <v>0</v>
      </c>
      <c r="BH126" s="55">
        <v>0</v>
      </c>
      <c r="BI126" s="55">
        <v>0</v>
      </c>
      <c r="BJ126" s="55">
        <v>0</v>
      </c>
      <c r="BK126" s="55">
        <v>0</v>
      </c>
      <c r="BL126" s="55">
        <v>0</v>
      </c>
      <c r="BM126" s="55">
        <v>0</v>
      </c>
      <c r="BN126" s="55">
        <v>0</v>
      </c>
      <c r="BO126" s="55">
        <v>0</v>
      </c>
      <c r="BP126" s="55">
        <v>0</v>
      </c>
      <c r="BQ126" s="55">
        <v>0</v>
      </c>
      <c r="BR126" s="55">
        <v>0</v>
      </c>
      <c r="BS126" s="55">
        <v>0</v>
      </c>
      <c r="BT126" s="55">
        <v>0</v>
      </c>
      <c r="BU126" s="55">
        <v>0</v>
      </c>
      <c r="BV126" s="55">
        <v>0</v>
      </c>
      <c r="BW126" s="55">
        <v>0</v>
      </c>
      <c r="BX126" s="55">
        <v>0</v>
      </c>
      <c r="BY126" s="55">
        <v>0</v>
      </c>
      <c r="BZ126" s="55">
        <v>0</v>
      </c>
      <c r="CA126" s="55">
        <v>0</v>
      </c>
      <c r="CB126" s="55">
        <v>0</v>
      </c>
      <c r="CC126" s="55">
        <v>0</v>
      </c>
      <c r="CD126" s="55">
        <v>0</v>
      </c>
      <c r="CE126" s="55">
        <v>0</v>
      </c>
      <c r="CF126" s="55">
        <v>0</v>
      </c>
      <c r="CG126" s="55">
        <v>0</v>
      </c>
      <c r="CH126" s="55">
        <v>0</v>
      </c>
      <c r="CI126" s="55">
        <v>0</v>
      </c>
      <c r="CJ126" s="55">
        <v>0</v>
      </c>
      <c r="CK126" s="55">
        <v>0</v>
      </c>
      <c r="CL126" s="55">
        <v>0</v>
      </c>
      <c r="CM126" s="55">
        <v>0</v>
      </c>
      <c r="CN126" s="55">
        <v>0</v>
      </c>
      <c r="CO126" s="55">
        <v>0</v>
      </c>
      <c r="CP126" s="55">
        <v>0</v>
      </c>
      <c r="CQ126" s="55">
        <v>0</v>
      </c>
      <c r="CR126" s="55">
        <v>0</v>
      </c>
      <c r="CS126" s="55">
        <v>0</v>
      </c>
      <c r="CT126" s="55">
        <v>0</v>
      </c>
      <c r="CU126" s="55">
        <v>0</v>
      </c>
      <c r="CV126" s="55">
        <v>0</v>
      </c>
      <c r="CW126" s="55">
        <v>0</v>
      </c>
      <c r="CX126" s="55">
        <v>0</v>
      </c>
      <c r="CY126" s="55">
        <v>0</v>
      </c>
      <c r="CZ126" s="55">
        <v>0</v>
      </c>
      <c r="DA126" s="55">
        <v>0</v>
      </c>
      <c r="DB126" s="55">
        <v>0</v>
      </c>
      <c r="DC126" s="55">
        <v>0</v>
      </c>
      <c r="DD126" s="55">
        <v>0</v>
      </c>
      <c r="DE126" s="55">
        <v>0</v>
      </c>
      <c r="DF126" s="55">
        <v>0</v>
      </c>
      <c r="DG126" s="55">
        <v>0</v>
      </c>
      <c r="DH126" s="55">
        <v>0</v>
      </c>
      <c r="DI126" s="55">
        <v>0</v>
      </c>
      <c r="DJ126" s="55">
        <v>0</v>
      </c>
      <c r="DK126" s="55">
        <v>0</v>
      </c>
      <c r="DL126" s="55">
        <v>0</v>
      </c>
      <c r="DM126" s="55">
        <v>0</v>
      </c>
      <c r="DN126" s="55">
        <v>0</v>
      </c>
      <c r="DO126" s="55">
        <v>0</v>
      </c>
      <c r="DP126" s="55">
        <v>0</v>
      </c>
      <c r="DQ126" s="55">
        <v>2</v>
      </c>
      <c r="DR126" s="55">
        <v>0</v>
      </c>
      <c r="DS126" s="55">
        <v>0</v>
      </c>
      <c r="DT126" s="55">
        <v>0</v>
      </c>
      <c r="DU126" s="55">
        <v>0</v>
      </c>
      <c r="DV126" s="55">
        <v>0</v>
      </c>
      <c r="DW126" s="55">
        <v>0</v>
      </c>
      <c r="DX126" s="55">
        <v>0</v>
      </c>
      <c r="DY126" s="55">
        <v>0</v>
      </c>
      <c r="DZ126" s="55">
        <v>0</v>
      </c>
      <c r="EA126" s="55">
        <v>0</v>
      </c>
      <c r="EB126" s="55">
        <v>0</v>
      </c>
      <c r="EC126" s="55">
        <v>0</v>
      </c>
      <c r="ED126" s="55">
        <v>0</v>
      </c>
      <c r="EE126" s="55">
        <v>0</v>
      </c>
      <c r="EF126" s="55">
        <v>0</v>
      </c>
      <c r="EG126" s="55">
        <v>0</v>
      </c>
      <c r="EH126" s="55">
        <v>0</v>
      </c>
      <c r="EI126" s="55">
        <v>0</v>
      </c>
      <c r="EJ126" s="55">
        <v>0</v>
      </c>
      <c r="EK126" s="55">
        <v>0</v>
      </c>
      <c r="EL126" s="55">
        <v>0</v>
      </c>
      <c r="EM126" s="55">
        <v>0</v>
      </c>
      <c r="EN126" s="55">
        <v>0</v>
      </c>
      <c r="EO126" s="55">
        <v>0</v>
      </c>
      <c r="EP126" s="55">
        <v>0</v>
      </c>
      <c r="EQ126" s="55">
        <v>0</v>
      </c>
      <c r="ER126" s="55">
        <v>0</v>
      </c>
      <c r="ES126" s="55">
        <v>0</v>
      </c>
      <c r="ET126" s="55">
        <v>0</v>
      </c>
      <c r="EU126" s="55">
        <v>0</v>
      </c>
      <c r="EV126" s="55">
        <v>0</v>
      </c>
      <c r="EW126" s="55">
        <v>0</v>
      </c>
      <c r="EX126" s="55">
        <v>0</v>
      </c>
      <c r="EY126" s="55">
        <v>1</v>
      </c>
    </row>
    <row r="127" spans="2:155" x14ac:dyDescent="0.5">
      <c r="B127" s="9" t="s">
        <v>731</v>
      </c>
      <c r="C127" s="55">
        <v>0</v>
      </c>
      <c r="D127" s="55">
        <v>0</v>
      </c>
      <c r="E127" s="55">
        <v>0</v>
      </c>
      <c r="F127" s="55">
        <v>0</v>
      </c>
      <c r="G127" s="55">
        <v>0</v>
      </c>
      <c r="H127" s="55">
        <v>0</v>
      </c>
      <c r="I127" s="55">
        <v>0</v>
      </c>
      <c r="J127" s="55">
        <v>0</v>
      </c>
      <c r="K127" s="55">
        <v>0</v>
      </c>
      <c r="L127" s="55">
        <v>0</v>
      </c>
      <c r="M127" s="55">
        <v>0</v>
      </c>
      <c r="N127" s="55">
        <v>0</v>
      </c>
      <c r="O127" s="55">
        <v>0</v>
      </c>
      <c r="P127" s="55">
        <v>1</v>
      </c>
      <c r="Q127" s="55">
        <v>0</v>
      </c>
      <c r="R127" s="55">
        <v>0</v>
      </c>
      <c r="S127" s="55">
        <v>0</v>
      </c>
      <c r="T127" s="55">
        <v>0</v>
      </c>
      <c r="U127" s="55">
        <v>0</v>
      </c>
      <c r="V127" s="55">
        <v>0</v>
      </c>
      <c r="W127" s="55">
        <v>0</v>
      </c>
      <c r="X127" s="55">
        <v>0</v>
      </c>
      <c r="Y127" s="55">
        <v>0</v>
      </c>
      <c r="Z127" s="55">
        <v>0</v>
      </c>
      <c r="AA127" s="55">
        <v>0</v>
      </c>
      <c r="AB127" s="55">
        <v>0</v>
      </c>
      <c r="AC127" s="55">
        <v>0</v>
      </c>
      <c r="AD127" s="55">
        <v>0</v>
      </c>
      <c r="AE127" s="55">
        <v>0</v>
      </c>
      <c r="AF127" s="55">
        <v>0</v>
      </c>
      <c r="AG127" s="55">
        <v>0</v>
      </c>
      <c r="AH127" s="55">
        <v>0</v>
      </c>
      <c r="AI127" s="55">
        <v>0</v>
      </c>
      <c r="AJ127" s="55">
        <v>0</v>
      </c>
      <c r="AK127" s="55">
        <v>0</v>
      </c>
      <c r="AL127" s="55">
        <v>0</v>
      </c>
      <c r="AM127" s="55">
        <v>0</v>
      </c>
      <c r="AN127" s="55">
        <v>0</v>
      </c>
      <c r="AO127" s="55">
        <v>0</v>
      </c>
      <c r="AP127" s="55">
        <v>0</v>
      </c>
      <c r="AQ127" s="55">
        <v>0</v>
      </c>
      <c r="AR127" s="55">
        <v>0</v>
      </c>
      <c r="AS127" s="55">
        <v>0</v>
      </c>
      <c r="AT127" s="55">
        <v>0</v>
      </c>
      <c r="AU127" s="55">
        <v>0</v>
      </c>
      <c r="AV127" s="55">
        <v>0</v>
      </c>
      <c r="AW127" s="55">
        <v>0</v>
      </c>
      <c r="AX127" s="55">
        <v>0</v>
      </c>
      <c r="AY127" s="55">
        <v>0</v>
      </c>
      <c r="AZ127" s="55">
        <v>0</v>
      </c>
      <c r="BA127" s="55">
        <v>0</v>
      </c>
      <c r="BB127" s="55">
        <v>0</v>
      </c>
      <c r="BC127" s="55">
        <v>0</v>
      </c>
      <c r="BD127" s="55">
        <v>0</v>
      </c>
      <c r="BE127" s="55">
        <v>0</v>
      </c>
      <c r="BF127" s="55">
        <v>0</v>
      </c>
      <c r="BG127" s="55">
        <v>0</v>
      </c>
      <c r="BH127" s="55">
        <v>0</v>
      </c>
      <c r="BI127" s="55">
        <v>0</v>
      </c>
      <c r="BJ127" s="55">
        <v>0</v>
      </c>
      <c r="BK127" s="55">
        <v>0</v>
      </c>
      <c r="BL127" s="55">
        <v>0</v>
      </c>
      <c r="BM127" s="55">
        <v>0</v>
      </c>
      <c r="BN127" s="55">
        <v>0</v>
      </c>
      <c r="BO127" s="55">
        <v>0</v>
      </c>
      <c r="BP127" s="55">
        <v>0</v>
      </c>
      <c r="BQ127" s="55">
        <v>0</v>
      </c>
      <c r="BR127" s="55">
        <v>0</v>
      </c>
      <c r="BS127" s="55">
        <v>0</v>
      </c>
      <c r="BT127" s="55">
        <v>0</v>
      </c>
      <c r="BU127" s="55">
        <v>0</v>
      </c>
      <c r="BV127" s="55">
        <v>0</v>
      </c>
      <c r="BW127" s="55">
        <v>0</v>
      </c>
      <c r="BX127" s="55">
        <v>0</v>
      </c>
      <c r="BY127" s="55">
        <v>0</v>
      </c>
      <c r="BZ127" s="55">
        <v>0</v>
      </c>
      <c r="CA127" s="55">
        <v>0</v>
      </c>
      <c r="CB127" s="55">
        <v>0</v>
      </c>
      <c r="CC127" s="55">
        <v>0</v>
      </c>
      <c r="CD127" s="55">
        <v>0</v>
      </c>
      <c r="CE127" s="55">
        <v>0</v>
      </c>
      <c r="CF127" s="55">
        <v>0</v>
      </c>
      <c r="CG127" s="55">
        <v>0</v>
      </c>
      <c r="CH127" s="55">
        <v>0</v>
      </c>
      <c r="CI127" s="55">
        <v>0</v>
      </c>
      <c r="CJ127" s="55">
        <v>0</v>
      </c>
      <c r="CK127" s="55">
        <v>0</v>
      </c>
      <c r="CL127" s="55">
        <v>0</v>
      </c>
      <c r="CM127" s="55">
        <v>0</v>
      </c>
      <c r="CN127" s="55">
        <v>0</v>
      </c>
      <c r="CO127" s="55">
        <v>0</v>
      </c>
      <c r="CP127" s="55">
        <v>0</v>
      </c>
      <c r="CQ127" s="55">
        <v>0</v>
      </c>
      <c r="CR127" s="55">
        <v>0</v>
      </c>
      <c r="CS127" s="55">
        <v>0</v>
      </c>
      <c r="CT127" s="55">
        <v>0</v>
      </c>
      <c r="CU127" s="55">
        <v>0</v>
      </c>
      <c r="CV127" s="55">
        <v>0</v>
      </c>
      <c r="CW127" s="55">
        <v>0</v>
      </c>
      <c r="CX127" s="55">
        <v>0</v>
      </c>
      <c r="CY127" s="55">
        <v>0</v>
      </c>
      <c r="CZ127" s="55">
        <v>0</v>
      </c>
      <c r="DA127" s="55">
        <v>0</v>
      </c>
      <c r="DB127" s="55">
        <v>0</v>
      </c>
      <c r="DC127" s="55">
        <v>0</v>
      </c>
      <c r="DD127" s="55">
        <v>0</v>
      </c>
      <c r="DE127" s="55">
        <v>0</v>
      </c>
      <c r="DF127" s="55">
        <v>0</v>
      </c>
      <c r="DG127" s="55">
        <v>0</v>
      </c>
      <c r="DH127" s="55">
        <v>0</v>
      </c>
      <c r="DI127" s="55">
        <v>0</v>
      </c>
      <c r="DJ127" s="55">
        <v>0</v>
      </c>
      <c r="DK127" s="55">
        <v>0</v>
      </c>
      <c r="DL127" s="55">
        <v>0</v>
      </c>
      <c r="DM127" s="55">
        <v>0</v>
      </c>
      <c r="DN127" s="55">
        <v>0</v>
      </c>
      <c r="DO127" s="55">
        <v>0</v>
      </c>
      <c r="DP127" s="55">
        <v>0</v>
      </c>
      <c r="DQ127" s="55">
        <v>2</v>
      </c>
      <c r="DR127" s="55">
        <v>0</v>
      </c>
      <c r="DS127" s="55">
        <v>0</v>
      </c>
      <c r="DT127" s="55">
        <v>0</v>
      </c>
      <c r="DU127" s="55">
        <v>0</v>
      </c>
      <c r="DV127" s="55">
        <v>0</v>
      </c>
      <c r="DW127" s="55">
        <v>0</v>
      </c>
      <c r="DX127" s="55">
        <v>0</v>
      </c>
      <c r="DY127" s="55">
        <v>0</v>
      </c>
      <c r="DZ127" s="55">
        <v>0</v>
      </c>
      <c r="EA127" s="55">
        <v>0</v>
      </c>
      <c r="EB127" s="55">
        <v>0</v>
      </c>
      <c r="EC127" s="55">
        <v>0</v>
      </c>
      <c r="ED127" s="55">
        <v>0</v>
      </c>
      <c r="EE127" s="55">
        <v>0</v>
      </c>
      <c r="EF127" s="55">
        <v>0</v>
      </c>
      <c r="EG127" s="55">
        <v>0</v>
      </c>
      <c r="EH127" s="55">
        <v>0</v>
      </c>
      <c r="EI127" s="55">
        <v>0</v>
      </c>
      <c r="EJ127" s="55">
        <v>0</v>
      </c>
      <c r="EK127" s="55">
        <v>0</v>
      </c>
      <c r="EL127" s="55">
        <v>0</v>
      </c>
      <c r="EM127" s="55">
        <v>0</v>
      </c>
      <c r="EN127" s="55">
        <v>0</v>
      </c>
      <c r="EO127" s="55">
        <v>0</v>
      </c>
      <c r="EP127" s="55">
        <v>0</v>
      </c>
      <c r="EQ127" s="55">
        <v>0</v>
      </c>
      <c r="ER127" s="55">
        <v>0</v>
      </c>
      <c r="ES127" s="55">
        <v>0</v>
      </c>
      <c r="ET127" s="55">
        <v>0</v>
      </c>
      <c r="EU127" s="55">
        <v>0</v>
      </c>
      <c r="EV127" s="55">
        <v>0</v>
      </c>
      <c r="EW127" s="55">
        <v>0</v>
      </c>
      <c r="EX127" s="55">
        <v>0</v>
      </c>
      <c r="EY127" s="55">
        <v>1</v>
      </c>
    </row>
    <row r="128" spans="2:155" x14ac:dyDescent="0.5">
      <c r="B128" s="9" t="s">
        <v>733</v>
      </c>
      <c r="C128" s="55">
        <v>0</v>
      </c>
      <c r="D128" s="55">
        <v>0</v>
      </c>
      <c r="E128" s="55">
        <v>0</v>
      </c>
      <c r="F128" s="55">
        <v>0</v>
      </c>
      <c r="G128" s="55">
        <v>0</v>
      </c>
      <c r="H128" s="55">
        <v>0</v>
      </c>
      <c r="I128" s="55">
        <v>0</v>
      </c>
      <c r="J128" s="55">
        <v>0</v>
      </c>
      <c r="K128" s="55">
        <v>0</v>
      </c>
      <c r="L128" s="55">
        <v>0</v>
      </c>
      <c r="M128" s="55">
        <v>0</v>
      </c>
      <c r="N128" s="55">
        <v>0</v>
      </c>
      <c r="O128" s="55">
        <v>0</v>
      </c>
      <c r="P128" s="55">
        <v>1</v>
      </c>
      <c r="Q128" s="55">
        <v>0</v>
      </c>
      <c r="R128" s="55">
        <v>0</v>
      </c>
      <c r="S128" s="55">
        <v>0</v>
      </c>
      <c r="T128" s="55">
        <v>0</v>
      </c>
      <c r="U128" s="55">
        <v>0</v>
      </c>
      <c r="V128" s="55">
        <v>0</v>
      </c>
      <c r="W128" s="55">
        <v>0</v>
      </c>
      <c r="X128" s="55">
        <v>0</v>
      </c>
      <c r="Y128" s="55">
        <v>0</v>
      </c>
      <c r="Z128" s="55">
        <v>0</v>
      </c>
      <c r="AA128" s="55">
        <v>0</v>
      </c>
      <c r="AB128" s="55">
        <v>0</v>
      </c>
      <c r="AC128" s="55">
        <v>0</v>
      </c>
      <c r="AD128" s="55">
        <v>0</v>
      </c>
      <c r="AE128" s="55">
        <v>0</v>
      </c>
      <c r="AF128" s="55">
        <v>0</v>
      </c>
      <c r="AG128" s="55">
        <v>0</v>
      </c>
      <c r="AH128" s="55">
        <v>0</v>
      </c>
      <c r="AI128" s="55">
        <v>0</v>
      </c>
      <c r="AJ128" s="55">
        <v>0</v>
      </c>
      <c r="AK128" s="55">
        <v>0</v>
      </c>
      <c r="AL128" s="55">
        <v>0</v>
      </c>
      <c r="AM128" s="55">
        <v>0</v>
      </c>
      <c r="AN128" s="55">
        <v>0</v>
      </c>
      <c r="AO128" s="55">
        <v>0</v>
      </c>
      <c r="AP128" s="55">
        <v>0</v>
      </c>
      <c r="AQ128" s="55">
        <v>0</v>
      </c>
      <c r="AR128" s="55">
        <v>0</v>
      </c>
      <c r="AS128" s="55">
        <v>0</v>
      </c>
      <c r="AT128" s="55">
        <v>0</v>
      </c>
      <c r="AU128" s="55">
        <v>0</v>
      </c>
      <c r="AV128" s="55">
        <v>0</v>
      </c>
      <c r="AW128" s="55">
        <v>0</v>
      </c>
      <c r="AX128" s="55">
        <v>0</v>
      </c>
      <c r="AY128" s="55">
        <v>0</v>
      </c>
      <c r="AZ128" s="55">
        <v>0</v>
      </c>
      <c r="BA128" s="55">
        <v>0</v>
      </c>
      <c r="BB128" s="55">
        <v>0</v>
      </c>
      <c r="BC128" s="55">
        <v>0</v>
      </c>
      <c r="BD128" s="55">
        <v>0</v>
      </c>
      <c r="BE128" s="55">
        <v>0</v>
      </c>
      <c r="BF128" s="55">
        <v>0</v>
      </c>
      <c r="BG128" s="55">
        <v>0</v>
      </c>
      <c r="BH128" s="55">
        <v>0</v>
      </c>
      <c r="BI128" s="55">
        <v>0</v>
      </c>
      <c r="BJ128" s="55">
        <v>0</v>
      </c>
      <c r="BK128" s="55">
        <v>0</v>
      </c>
      <c r="BL128" s="55">
        <v>0</v>
      </c>
      <c r="BM128" s="55">
        <v>0</v>
      </c>
      <c r="BN128" s="55">
        <v>0</v>
      </c>
      <c r="BO128" s="55">
        <v>0</v>
      </c>
      <c r="BP128" s="55">
        <v>0</v>
      </c>
      <c r="BQ128" s="55">
        <v>0</v>
      </c>
      <c r="BR128" s="55">
        <v>0</v>
      </c>
      <c r="BS128" s="55">
        <v>0</v>
      </c>
      <c r="BT128" s="55">
        <v>0</v>
      </c>
      <c r="BU128" s="55">
        <v>0</v>
      </c>
      <c r="BV128" s="55">
        <v>0</v>
      </c>
      <c r="BW128" s="55">
        <v>0</v>
      </c>
      <c r="BX128" s="55">
        <v>0</v>
      </c>
      <c r="BY128" s="55">
        <v>0</v>
      </c>
      <c r="BZ128" s="55">
        <v>0</v>
      </c>
      <c r="CA128" s="55">
        <v>0</v>
      </c>
      <c r="CB128" s="55">
        <v>0</v>
      </c>
      <c r="CC128" s="55">
        <v>0</v>
      </c>
      <c r="CD128" s="55">
        <v>0</v>
      </c>
      <c r="CE128" s="55">
        <v>0</v>
      </c>
      <c r="CF128" s="55">
        <v>0</v>
      </c>
      <c r="CG128" s="55">
        <v>0</v>
      </c>
      <c r="CH128" s="55">
        <v>0</v>
      </c>
      <c r="CI128" s="55">
        <v>0</v>
      </c>
      <c r="CJ128" s="55">
        <v>0</v>
      </c>
      <c r="CK128" s="55">
        <v>0</v>
      </c>
      <c r="CL128" s="55">
        <v>0</v>
      </c>
      <c r="CM128" s="55">
        <v>0</v>
      </c>
      <c r="CN128" s="55">
        <v>0</v>
      </c>
      <c r="CO128" s="55">
        <v>0</v>
      </c>
      <c r="CP128" s="55">
        <v>0</v>
      </c>
      <c r="CQ128" s="55">
        <v>0</v>
      </c>
      <c r="CR128" s="55">
        <v>0</v>
      </c>
      <c r="CS128" s="55">
        <v>0</v>
      </c>
      <c r="CT128" s="55">
        <v>0</v>
      </c>
      <c r="CU128" s="55">
        <v>0</v>
      </c>
      <c r="CV128" s="55">
        <v>0</v>
      </c>
      <c r="CW128" s="55">
        <v>0</v>
      </c>
      <c r="CX128" s="55">
        <v>0</v>
      </c>
      <c r="CY128" s="55">
        <v>0</v>
      </c>
      <c r="CZ128" s="55">
        <v>0</v>
      </c>
      <c r="DA128" s="55">
        <v>0</v>
      </c>
      <c r="DB128" s="55">
        <v>0</v>
      </c>
      <c r="DC128" s="55">
        <v>0</v>
      </c>
      <c r="DD128" s="55">
        <v>0</v>
      </c>
      <c r="DE128" s="55">
        <v>0</v>
      </c>
      <c r="DF128" s="55">
        <v>0</v>
      </c>
      <c r="DG128" s="55">
        <v>0</v>
      </c>
      <c r="DH128" s="55">
        <v>0</v>
      </c>
      <c r="DI128" s="55">
        <v>0</v>
      </c>
      <c r="DJ128" s="55">
        <v>0</v>
      </c>
      <c r="DK128" s="55">
        <v>0</v>
      </c>
      <c r="DL128" s="55">
        <v>0</v>
      </c>
      <c r="DM128" s="55">
        <v>0</v>
      </c>
      <c r="DN128" s="55">
        <v>0</v>
      </c>
      <c r="DO128" s="55">
        <v>0</v>
      </c>
      <c r="DP128" s="55">
        <v>0</v>
      </c>
      <c r="DQ128" s="55">
        <v>2</v>
      </c>
      <c r="DR128" s="55">
        <v>0</v>
      </c>
      <c r="DS128" s="55">
        <v>0</v>
      </c>
      <c r="DT128" s="55">
        <v>0</v>
      </c>
      <c r="DU128" s="55">
        <v>0</v>
      </c>
      <c r="DV128" s="55">
        <v>0</v>
      </c>
      <c r="DW128" s="55">
        <v>0</v>
      </c>
      <c r="DX128" s="55">
        <v>0</v>
      </c>
      <c r="DY128" s="55">
        <v>0</v>
      </c>
      <c r="DZ128" s="55">
        <v>0</v>
      </c>
      <c r="EA128" s="55">
        <v>0</v>
      </c>
      <c r="EB128" s="55">
        <v>0</v>
      </c>
      <c r="EC128" s="55">
        <v>0</v>
      </c>
      <c r="ED128" s="55">
        <v>0</v>
      </c>
      <c r="EE128" s="55">
        <v>0</v>
      </c>
      <c r="EF128" s="55">
        <v>0</v>
      </c>
      <c r="EG128" s="55">
        <v>0</v>
      </c>
      <c r="EH128" s="55">
        <v>0</v>
      </c>
      <c r="EI128" s="55">
        <v>0</v>
      </c>
      <c r="EJ128" s="55">
        <v>0</v>
      </c>
      <c r="EK128" s="55">
        <v>0</v>
      </c>
      <c r="EL128" s="55">
        <v>0</v>
      </c>
      <c r="EM128" s="55">
        <v>0</v>
      </c>
      <c r="EN128" s="55">
        <v>0</v>
      </c>
      <c r="EO128" s="55">
        <v>0</v>
      </c>
      <c r="EP128" s="55">
        <v>0</v>
      </c>
      <c r="EQ128" s="55">
        <v>0</v>
      </c>
      <c r="ER128" s="55">
        <v>0</v>
      </c>
      <c r="ES128" s="55">
        <v>0</v>
      </c>
      <c r="ET128" s="55">
        <v>0</v>
      </c>
      <c r="EU128" s="55">
        <v>0</v>
      </c>
      <c r="EV128" s="55">
        <v>0</v>
      </c>
      <c r="EW128" s="55">
        <v>0</v>
      </c>
      <c r="EX128" s="55">
        <v>0</v>
      </c>
      <c r="EY128" s="55">
        <v>1</v>
      </c>
    </row>
    <row r="129" spans="2:155" x14ac:dyDescent="0.5">
      <c r="B129" s="9" t="s">
        <v>735</v>
      </c>
      <c r="C129" s="55">
        <v>0</v>
      </c>
      <c r="D129" s="55">
        <v>0</v>
      </c>
      <c r="E129" s="55">
        <v>0</v>
      </c>
      <c r="F129" s="55">
        <v>0</v>
      </c>
      <c r="G129" s="55">
        <v>0</v>
      </c>
      <c r="H129" s="55">
        <v>0</v>
      </c>
      <c r="I129" s="55">
        <v>0</v>
      </c>
      <c r="J129" s="55">
        <v>0</v>
      </c>
      <c r="K129" s="55">
        <v>0</v>
      </c>
      <c r="L129" s="55">
        <v>0</v>
      </c>
      <c r="M129" s="55">
        <v>0</v>
      </c>
      <c r="N129" s="55">
        <v>0</v>
      </c>
      <c r="O129" s="55">
        <v>0</v>
      </c>
      <c r="P129" s="55">
        <v>1</v>
      </c>
      <c r="Q129" s="55">
        <v>0</v>
      </c>
      <c r="R129" s="55">
        <v>0</v>
      </c>
      <c r="S129" s="55">
        <v>0</v>
      </c>
      <c r="T129" s="55">
        <v>0</v>
      </c>
      <c r="U129" s="55">
        <v>0</v>
      </c>
      <c r="V129" s="55">
        <v>0</v>
      </c>
      <c r="W129" s="55">
        <v>0</v>
      </c>
      <c r="X129" s="55">
        <v>0</v>
      </c>
      <c r="Y129" s="55">
        <v>0</v>
      </c>
      <c r="Z129" s="55">
        <v>0</v>
      </c>
      <c r="AA129" s="55">
        <v>0</v>
      </c>
      <c r="AB129" s="55">
        <v>0</v>
      </c>
      <c r="AC129" s="55">
        <v>0</v>
      </c>
      <c r="AD129" s="55">
        <v>0</v>
      </c>
      <c r="AE129" s="55">
        <v>0</v>
      </c>
      <c r="AF129" s="55">
        <v>0</v>
      </c>
      <c r="AG129" s="55">
        <v>0</v>
      </c>
      <c r="AH129" s="55">
        <v>0</v>
      </c>
      <c r="AI129" s="55">
        <v>0</v>
      </c>
      <c r="AJ129" s="55">
        <v>0</v>
      </c>
      <c r="AK129" s="55">
        <v>0</v>
      </c>
      <c r="AL129" s="55">
        <v>0</v>
      </c>
      <c r="AM129" s="55">
        <v>0</v>
      </c>
      <c r="AN129" s="55">
        <v>0</v>
      </c>
      <c r="AO129" s="55">
        <v>0</v>
      </c>
      <c r="AP129" s="55">
        <v>0</v>
      </c>
      <c r="AQ129" s="55">
        <v>0</v>
      </c>
      <c r="AR129" s="55">
        <v>0</v>
      </c>
      <c r="AS129" s="55">
        <v>0</v>
      </c>
      <c r="AT129" s="55">
        <v>0</v>
      </c>
      <c r="AU129" s="55">
        <v>0</v>
      </c>
      <c r="AV129" s="55">
        <v>0</v>
      </c>
      <c r="AW129" s="55">
        <v>0</v>
      </c>
      <c r="AX129" s="55">
        <v>0</v>
      </c>
      <c r="AY129" s="55">
        <v>0</v>
      </c>
      <c r="AZ129" s="55">
        <v>0</v>
      </c>
      <c r="BA129" s="55">
        <v>0</v>
      </c>
      <c r="BB129" s="55">
        <v>0</v>
      </c>
      <c r="BC129" s="55">
        <v>0</v>
      </c>
      <c r="BD129" s="55">
        <v>0</v>
      </c>
      <c r="BE129" s="55">
        <v>0</v>
      </c>
      <c r="BF129" s="55">
        <v>0</v>
      </c>
      <c r="BG129" s="55">
        <v>0</v>
      </c>
      <c r="BH129" s="55">
        <v>0</v>
      </c>
      <c r="BI129" s="55">
        <v>0</v>
      </c>
      <c r="BJ129" s="55">
        <v>0</v>
      </c>
      <c r="BK129" s="55">
        <v>0</v>
      </c>
      <c r="BL129" s="55">
        <v>0</v>
      </c>
      <c r="BM129" s="55">
        <v>0</v>
      </c>
      <c r="BN129" s="55">
        <v>0</v>
      </c>
      <c r="BO129" s="55">
        <v>0</v>
      </c>
      <c r="BP129" s="55">
        <v>0</v>
      </c>
      <c r="BQ129" s="55">
        <v>0</v>
      </c>
      <c r="BR129" s="55">
        <v>0</v>
      </c>
      <c r="BS129" s="55">
        <v>0</v>
      </c>
      <c r="BT129" s="55">
        <v>0</v>
      </c>
      <c r="BU129" s="55">
        <v>0</v>
      </c>
      <c r="BV129" s="55">
        <v>0</v>
      </c>
      <c r="BW129" s="55">
        <v>0</v>
      </c>
      <c r="BX129" s="55">
        <v>0</v>
      </c>
      <c r="BY129" s="55">
        <v>0</v>
      </c>
      <c r="BZ129" s="55">
        <v>0</v>
      </c>
      <c r="CA129" s="55">
        <v>0</v>
      </c>
      <c r="CB129" s="55">
        <v>0</v>
      </c>
      <c r="CC129" s="55">
        <v>0</v>
      </c>
      <c r="CD129" s="55">
        <v>0</v>
      </c>
      <c r="CE129" s="55">
        <v>0</v>
      </c>
      <c r="CF129" s="55">
        <v>0</v>
      </c>
      <c r="CG129" s="55">
        <v>0</v>
      </c>
      <c r="CH129" s="55">
        <v>0</v>
      </c>
      <c r="CI129" s="55">
        <v>0</v>
      </c>
      <c r="CJ129" s="55">
        <v>0</v>
      </c>
      <c r="CK129" s="55">
        <v>0</v>
      </c>
      <c r="CL129" s="55">
        <v>0</v>
      </c>
      <c r="CM129" s="55">
        <v>0</v>
      </c>
      <c r="CN129" s="55">
        <v>0</v>
      </c>
      <c r="CO129" s="55">
        <v>0</v>
      </c>
      <c r="CP129" s="55">
        <v>0</v>
      </c>
      <c r="CQ129" s="55">
        <v>0</v>
      </c>
      <c r="CR129" s="55">
        <v>0</v>
      </c>
      <c r="CS129" s="55">
        <v>0</v>
      </c>
      <c r="CT129" s="55">
        <v>0</v>
      </c>
      <c r="CU129" s="55">
        <v>0</v>
      </c>
      <c r="CV129" s="55">
        <v>0</v>
      </c>
      <c r="CW129" s="55">
        <v>0</v>
      </c>
      <c r="CX129" s="55">
        <v>0</v>
      </c>
      <c r="CY129" s="55">
        <v>0</v>
      </c>
      <c r="CZ129" s="55">
        <v>0</v>
      </c>
      <c r="DA129" s="55">
        <v>0</v>
      </c>
      <c r="DB129" s="55">
        <v>0</v>
      </c>
      <c r="DC129" s="55">
        <v>0</v>
      </c>
      <c r="DD129" s="55">
        <v>0</v>
      </c>
      <c r="DE129" s="55">
        <v>0</v>
      </c>
      <c r="DF129" s="55">
        <v>0</v>
      </c>
      <c r="DG129" s="55">
        <v>0</v>
      </c>
      <c r="DH129" s="55">
        <v>0</v>
      </c>
      <c r="DI129" s="55">
        <v>0</v>
      </c>
      <c r="DJ129" s="55">
        <v>0</v>
      </c>
      <c r="DK129" s="55">
        <v>0</v>
      </c>
      <c r="DL129" s="55">
        <v>0</v>
      </c>
      <c r="DM129" s="55">
        <v>0</v>
      </c>
      <c r="DN129" s="55">
        <v>0</v>
      </c>
      <c r="DO129" s="55">
        <v>0</v>
      </c>
      <c r="DP129" s="55">
        <v>0</v>
      </c>
      <c r="DQ129" s="55">
        <v>2</v>
      </c>
      <c r="DR129" s="55">
        <v>0</v>
      </c>
      <c r="DS129" s="55">
        <v>0</v>
      </c>
      <c r="DT129" s="55">
        <v>0</v>
      </c>
      <c r="DU129" s="55">
        <v>0</v>
      </c>
      <c r="DV129" s="55">
        <v>0</v>
      </c>
      <c r="DW129" s="55">
        <v>0</v>
      </c>
      <c r="DX129" s="55">
        <v>0</v>
      </c>
      <c r="DY129" s="55">
        <v>0</v>
      </c>
      <c r="DZ129" s="55">
        <v>0</v>
      </c>
      <c r="EA129" s="55">
        <v>0</v>
      </c>
      <c r="EB129" s="55">
        <v>0</v>
      </c>
      <c r="EC129" s="55">
        <v>0</v>
      </c>
      <c r="ED129" s="55">
        <v>0</v>
      </c>
      <c r="EE129" s="55">
        <v>0</v>
      </c>
      <c r="EF129" s="55">
        <v>0</v>
      </c>
      <c r="EG129" s="55">
        <v>0</v>
      </c>
      <c r="EH129" s="55">
        <v>0</v>
      </c>
      <c r="EI129" s="55">
        <v>0</v>
      </c>
      <c r="EJ129" s="55">
        <v>0</v>
      </c>
      <c r="EK129" s="55">
        <v>0</v>
      </c>
      <c r="EL129" s="55">
        <v>0</v>
      </c>
      <c r="EM129" s="55">
        <v>0</v>
      </c>
      <c r="EN129" s="55">
        <v>0</v>
      </c>
      <c r="EO129" s="55">
        <v>0</v>
      </c>
      <c r="EP129" s="55">
        <v>0</v>
      </c>
      <c r="EQ129" s="55">
        <v>0</v>
      </c>
      <c r="ER129" s="55">
        <v>0</v>
      </c>
      <c r="ES129" s="55">
        <v>0</v>
      </c>
      <c r="ET129" s="55">
        <v>0</v>
      </c>
      <c r="EU129" s="55">
        <v>0</v>
      </c>
      <c r="EV129" s="55">
        <v>0</v>
      </c>
      <c r="EW129" s="55">
        <v>0</v>
      </c>
      <c r="EX129" s="55">
        <v>0</v>
      </c>
      <c r="EY129" s="55">
        <v>1</v>
      </c>
    </row>
    <row r="130" spans="2:155" x14ac:dyDescent="0.5">
      <c r="B130" s="9" t="s">
        <v>742</v>
      </c>
      <c r="C130" s="55">
        <v>0</v>
      </c>
      <c r="D130" s="55">
        <v>0</v>
      </c>
      <c r="E130" s="55">
        <v>0</v>
      </c>
      <c r="F130" s="55">
        <v>0</v>
      </c>
      <c r="G130" s="55">
        <v>0</v>
      </c>
      <c r="H130" s="55">
        <v>0</v>
      </c>
      <c r="I130" s="55">
        <v>0</v>
      </c>
      <c r="J130" s="55">
        <v>0</v>
      </c>
      <c r="K130" s="55">
        <v>0</v>
      </c>
      <c r="L130" s="55">
        <v>0</v>
      </c>
      <c r="M130" s="55">
        <v>0</v>
      </c>
      <c r="N130" s="55">
        <v>0</v>
      </c>
      <c r="O130" s="55">
        <v>0</v>
      </c>
      <c r="P130" s="55">
        <v>1</v>
      </c>
      <c r="Q130" s="55">
        <v>0</v>
      </c>
      <c r="R130" s="55">
        <v>0</v>
      </c>
      <c r="S130" s="55">
        <v>0</v>
      </c>
      <c r="T130" s="55">
        <v>0</v>
      </c>
      <c r="U130" s="55">
        <v>0</v>
      </c>
      <c r="V130" s="55">
        <v>0</v>
      </c>
      <c r="W130" s="55">
        <v>0</v>
      </c>
      <c r="X130" s="55">
        <v>0</v>
      </c>
      <c r="Y130" s="55">
        <v>0</v>
      </c>
      <c r="Z130" s="55">
        <v>0</v>
      </c>
      <c r="AA130" s="55">
        <v>0</v>
      </c>
      <c r="AB130" s="55">
        <v>0</v>
      </c>
      <c r="AC130" s="55">
        <v>0</v>
      </c>
      <c r="AD130" s="55">
        <v>0</v>
      </c>
      <c r="AE130" s="55">
        <v>0</v>
      </c>
      <c r="AF130" s="55">
        <v>0</v>
      </c>
      <c r="AG130" s="55">
        <v>0</v>
      </c>
      <c r="AH130" s="55">
        <v>0</v>
      </c>
      <c r="AI130" s="55">
        <v>0</v>
      </c>
      <c r="AJ130" s="55">
        <v>0</v>
      </c>
      <c r="AK130" s="55">
        <v>0</v>
      </c>
      <c r="AL130" s="55">
        <v>0</v>
      </c>
      <c r="AM130" s="55">
        <v>0</v>
      </c>
      <c r="AN130" s="55">
        <v>0</v>
      </c>
      <c r="AO130" s="55">
        <v>0</v>
      </c>
      <c r="AP130" s="55">
        <v>0</v>
      </c>
      <c r="AQ130" s="55">
        <v>0</v>
      </c>
      <c r="AR130" s="55">
        <v>0</v>
      </c>
      <c r="AS130" s="55">
        <v>0</v>
      </c>
      <c r="AT130" s="55">
        <v>0</v>
      </c>
      <c r="AU130" s="55">
        <v>0</v>
      </c>
      <c r="AV130" s="55">
        <v>0</v>
      </c>
      <c r="AW130" s="55">
        <v>0</v>
      </c>
      <c r="AX130" s="55">
        <v>0</v>
      </c>
      <c r="AY130" s="55">
        <v>0</v>
      </c>
      <c r="AZ130" s="55">
        <v>0</v>
      </c>
      <c r="BA130" s="55">
        <v>0</v>
      </c>
      <c r="BB130" s="55">
        <v>0</v>
      </c>
      <c r="BC130" s="55">
        <v>0</v>
      </c>
      <c r="BD130" s="55">
        <v>0</v>
      </c>
      <c r="BE130" s="55">
        <v>0</v>
      </c>
      <c r="BF130" s="55">
        <v>0</v>
      </c>
      <c r="BG130" s="55">
        <v>0</v>
      </c>
      <c r="BH130" s="55">
        <v>0</v>
      </c>
      <c r="BI130" s="55">
        <v>0</v>
      </c>
      <c r="BJ130" s="55">
        <v>0</v>
      </c>
      <c r="BK130" s="55">
        <v>0</v>
      </c>
      <c r="BL130" s="55">
        <v>0</v>
      </c>
      <c r="BM130" s="55">
        <v>0</v>
      </c>
      <c r="BN130" s="55">
        <v>0</v>
      </c>
      <c r="BO130" s="55">
        <v>0</v>
      </c>
      <c r="BP130" s="55">
        <v>0</v>
      </c>
      <c r="BQ130" s="55">
        <v>0</v>
      </c>
      <c r="BR130" s="55">
        <v>0</v>
      </c>
      <c r="BS130" s="55">
        <v>0</v>
      </c>
      <c r="BT130" s="55">
        <v>0</v>
      </c>
      <c r="BU130" s="55">
        <v>0</v>
      </c>
      <c r="BV130" s="55">
        <v>0</v>
      </c>
      <c r="BW130" s="55">
        <v>0</v>
      </c>
      <c r="BX130" s="55">
        <v>0</v>
      </c>
      <c r="BY130" s="55">
        <v>0</v>
      </c>
      <c r="BZ130" s="55">
        <v>0</v>
      </c>
      <c r="CA130" s="55">
        <v>0</v>
      </c>
      <c r="CB130" s="55">
        <v>0</v>
      </c>
      <c r="CC130" s="55">
        <v>0</v>
      </c>
      <c r="CD130" s="55">
        <v>0</v>
      </c>
      <c r="CE130" s="55">
        <v>0</v>
      </c>
      <c r="CF130" s="55">
        <v>0</v>
      </c>
      <c r="CG130" s="55">
        <v>0</v>
      </c>
      <c r="CH130" s="55">
        <v>0</v>
      </c>
      <c r="CI130" s="55">
        <v>0</v>
      </c>
      <c r="CJ130" s="55">
        <v>0</v>
      </c>
      <c r="CK130" s="55">
        <v>0</v>
      </c>
      <c r="CL130" s="55">
        <v>0</v>
      </c>
      <c r="CM130" s="55">
        <v>0</v>
      </c>
      <c r="CN130" s="55">
        <v>0</v>
      </c>
      <c r="CO130" s="55">
        <v>0</v>
      </c>
      <c r="CP130" s="55">
        <v>0</v>
      </c>
      <c r="CQ130" s="55">
        <v>0</v>
      </c>
      <c r="CR130" s="55">
        <v>0</v>
      </c>
      <c r="CS130" s="55">
        <v>0</v>
      </c>
      <c r="CT130" s="55">
        <v>0</v>
      </c>
      <c r="CU130" s="55">
        <v>0</v>
      </c>
      <c r="CV130" s="55">
        <v>0</v>
      </c>
      <c r="CW130" s="55">
        <v>0</v>
      </c>
      <c r="CX130" s="55">
        <v>0</v>
      </c>
      <c r="CY130" s="55">
        <v>0</v>
      </c>
      <c r="CZ130" s="55">
        <v>0</v>
      </c>
      <c r="DA130" s="55">
        <v>0</v>
      </c>
      <c r="DB130" s="55">
        <v>0</v>
      </c>
      <c r="DC130" s="55">
        <v>0</v>
      </c>
      <c r="DD130" s="55">
        <v>0</v>
      </c>
      <c r="DE130" s="55">
        <v>0</v>
      </c>
      <c r="DF130" s="55">
        <v>0</v>
      </c>
      <c r="DG130" s="55">
        <v>0</v>
      </c>
      <c r="DH130" s="55">
        <v>0</v>
      </c>
      <c r="DI130" s="55">
        <v>0</v>
      </c>
      <c r="DJ130" s="55">
        <v>0</v>
      </c>
      <c r="DK130" s="55">
        <v>0</v>
      </c>
      <c r="DL130" s="55">
        <v>0</v>
      </c>
      <c r="DM130" s="55">
        <v>0</v>
      </c>
      <c r="DN130" s="55">
        <v>0</v>
      </c>
      <c r="DO130" s="55">
        <v>0</v>
      </c>
      <c r="DP130" s="55">
        <v>0</v>
      </c>
      <c r="DQ130" s="55">
        <v>2</v>
      </c>
      <c r="DR130" s="55">
        <v>0</v>
      </c>
      <c r="DS130" s="55">
        <v>0</v>
      </c>
      <c r="DT130" s="55">
        <v>0</v>
      </c>
      <c r="DU130" s="55">
        <v>0</v>
      </c>
      <c r="DV130" s="55">
        <v>0</v>
      </c>
      <c r="DW130" s="55">
        <v>0</v>
      </c>
      <c r="DX130" s="55">
        <v>0</v>
      </c>
      <c r="DY130" s="55">
        <v>0</v>
      </c>
      <c r="DZ130" s="55">
        <v>0</v>
      </c>
      <c r="EA130" s="55">
        <v>0</v>
      </c>
      <c r="EB130" s="55">
        <v>0</v>
      </c>
      <c r="EC130" s="55">
        <v>0</v>
      </c>
      <c r="ED130" s="55">
        <v>0</v>
      </c>
      <c r="EE130" s="55">
        <v>0</v>
      </c>
      <c r="EF130" s="55">
        <v>0</v>
      </c>
      <c r="EG130" s="55">
        <v>0</v>
      </c>
      <c r="EH130" s="55">
        <v>0</v>
      </c>
      <c r="EI130" s="55">
        <v>0</v>
      </c>
      <c r="EJ130" s="55">
        <v>0</v>
      </c>
      <c r="EK130" s="55">
        <v>0</v>
      </c>
      <c r="EL130" s="55">
        <v>0</v>
      </c>
      <c r="EM130" s="55">
        <v>0</v>
      </c>
      <c r="EN130" s="55">
        <v>0</v>
      </c>
      <c r="EO130" s="55">
        <v>0</v>
      </c>
      <c r="EP130" s="55">
        <v>0</v>
      </c>
      <c r="EQ130" s="55">
        <v>0</v>
      </c>
      <c r="ER130" s="55">
        <v>0</v>
      </c>
      <c r="ES130" s="55">
        <v>0</v>
      </c>
      <c r="ET130" s="55">
        <v>0</v>
      </c>
      <c r="EU130" s="55">
        <v>0</v>
      </c>
      <c r="EV130" s="55">
        <v>0</v>
      </c>
      <c r="EW130" s="55">
        <v>0</v>
      </c>
      <c r="EX130" s="55">
        <v>0</v>
      </c>
      <c r="EY130" s="55">
        <v>1</v>
      </c>
    </row>
    <row r="131" spans="2:155" x14ac:dyDescent="0.5">
      <c r="B131" s="9" t="s">
        <v>748</v>
      </c>
      <c r="C131" s="55">
        <v>0</v>
      </c>
      <c r="D131" s="55">
        <v>0</v>
      </c>
      <c r="E131" s="55">
        <v>0</v>
      </c>
      <c r="F131" s="55">
        <v>0</v>
      </c>
      <c r="G131" s="55">
        <v>0</v>
      </c>
      <c r="H131" s="55">
        <v>0</v>
      </c>
      <c r="I131" s="55">
        <v>0</v>
      </c>
      <c r="J131" s="55">
        <v>0</v>
      </c>
      <c r="K131" s="55">
        <v>0</v>
      </c>
      <c r="L131" s="55">
        <v>0</v>
      </c>
      <c r="M131" s="55">
        <v>0</v>
      </c>
      <c r="N131" s="55">
        <v>0</v>
      </c>
      <c r="O131" s="55">
        <v>0</v>
      </c>
      <c r="P131" s="55">
        <v>1</v>
      </c>
      <c r="Q131" s="55">
        <v>0</v>
      </c>
      <c r="R131" s="55">
        <v>0</v>
      </c>
      <c r="S131" s="55">
        <v>0</v>
      </c>
      <c r="T131" s="55">
        <v>0</v>
      </c>
      <c r="U131" s="55">
        <v>0</v>
      </c>
      <c r="V131" s="55">
        <v>0</v>
      </c>
      <c r="W131" s="55">
        <v>0</v>
      </c>
      <c r="X131" s="55">
        <v>0</v>
      </c>
      <c r="Y131" s="55">
        <v>0</v>
      </c>
      <c r="Z131" s="55">
        <v>0</v>
      </c>
      <c r="AA131" s="55">
        <v>0</v>
      </c>
      <c r="AB131" s="55">
        <v>0</v>
      </c>
      <c r="AC131" s="55">
        <v>0</v>
      </c>
      <c r="AD131" s="55">
        <v>0</v>
      </c>
      <c r="AE131" s="55">
        <v>0</v>
      </c>
      <c r="AF131" s="55">
        <v>0</v>
      </c>
      <c r="AG131" s="55">
        <v>0</v>
      </c>
      <c r="AH131" s="55">
        <v>0</v>
      </c>
      <c r="AI131" s="55">
        <v>0</v>
      </c>
      <c r="AJ131" s="55">
        <v>0</v>
      </c>
      <c r="AK131" s="55">
        <v>0</v>
      </c>
      <c r="AL131" s="55">
        <v>0</v>
      </c>
      <c r="AM131" s="55">
        <v>0</v>
      </c>
      <c r="AN131" s="55">
        <v>0</v>
      </c>
      <c r="AO131" s="55">
        <v>0</v>
      </c>
      <c r="AP131" s="55">
        <v>0</v>
      </c>
      <c r="AQ131" s="55">
        <v>0</v>
      </c>
      <c r="AR131" s="55">
        <v>0</v>
      </c>
      <c r="AS131" s="55">
        <v>0</v>
      </c>
      <c r="AT131" s="55">
        <v>0</v>
      </c>
      <c r="AU131" s="55">
        <v>0</v>
      </c>
      <c r="AV131" s="55">
        <v>0</v>
      </c>
      <c r="AW131" s="55">
        <v>0</v>
      </c>
      <c r="AX131" s="55">
        <v>0</v>
      </c>
      <c r="AY131" s="55">
        <v>0</v>
      </c>
      <c r="AZ131" s="55">
        <v>0</v>
      </c>
      <c r="BA131" s="55">
        <v>0</v>
      </c>
      <c r="BB131" s="55">
        <v>0</v>
      </c>
      <c r="BC131" s="55">
        <v>0</v>
      </c>
      <c r="BD131" s="55">
        <v>0</v>
      </c>
      <c r="BE131" s="55">
        <v>0</v>
      </c>
      <c r="BF131" s="55">
        <v>0</v>
      </c>
      <c r="BG131" s="55">
        <v>0</v>
      </c>
      <c r="BH131" s="55">
        <v>0</v>
      </c>
      <c r="BI131" s="55">
        <v>0</v>
      </c>
      <c r="BJ131" s="55">
        <v>0</v>
      </c>
      <c r="BK131" s="55">
        <v>0</v>
      </c>
      <c r="BL131" s="55">
        <v>0</v>
      </c>
      <c r="BM131" s="55">
        <v>0</v>
      </c>
      <c r="BN131" s="55">
        <v>0</v>
      </c>
      <c r="BO131" s="55">
        <v>0</v>
      </c>
      <c r="BP131" s="55">
        <v>0</v>
      </c>
      <c r="BQ131" s="55">
        <v>0</v>
      </c>
      <c r="BR131" s="55">
        <v>0</v>
      </c>
      <c r="BS131" s="55">
        <v>0</v>
      </c>
      <c r="BT131" s="55">
        <v>0</v>
      </c>
      <c r="BU131" s="55">
        <v>0</v>
      </c>
      <c r="BV131" s="55">
        <v>0</v>
      </c>
      <c r="BW131" s="55">
        <v>0</v>
      </c>
      <c r="BX131" s="55">
        <v>0</v>
      </c>
      <c r="BY131" s="55">
        <v>0</v>
      </c>
      <c r="BZ131" s="55">
        <v>0</v>
      </c>
      <c r="CA131" s="55">
        <v>0</v>
      </c>
      <c r="CB131" s="55">
        <v>0</v>
      </c>
      <c r="CC131" s="55">
        <v>0</v>
      </c>
      <c r="CD131" s="55">
        <v>0</v>
      </c>
      <c r="CE131" s="55">
        <v>0</v>
      </c>
      <c r="CF131" s="55">
        <v>0</v>
      </c>
      <c r="CG131" s="55">
        <v>0</v>
      </c>
      <c r="CH131" s="55">
        <v>0</v>
      </c>
      <c r="CI131" s="55">
        <v>0</v>
      </c>
      <c r="CJ131" s="55">
        <v>0</v>
      </c>
      <c r="CK131" s="55">
        <v>0</v>
      </c>
      <c r="CL131" s="55">
        <v>0</v>
      </c>
      <c r="CM131" s="55">
        <v>0</v>
      </c>
      <c r="CN131" s="55">
        <v>0</v>
      </c>
      <c r="CO131" s="55">
        <v>0</v>
      </c>
      <c r="CP131" s="55">
        <v>0</v>
      </c>
      <c r="CQ131" s="55">
        <v>0</v>
      </c>
      <c r="CR131" s="55">
        <v>0</v>
      </c>
      <c r="CS131" s="55">
        <v>0</v>
      </c>
      <c r="CT131" s="55">
        <v>0</v>
      </c>
      <c r="CU131" s="55">
        <v>0</v>
      </c>
      <c r="CV131" s="55">
        <v>0</v>
      </c>
      <c r="CW131" s="55">
        <v>0</v>
      </c>
      <c r="CX131" s="55">
        <v>0</v>
      </c>
      <c r="CY131" s="55">
        <v>0</v>
      </c>
      <c r="CZ131" s="55">
        <v>0</v>
      </c>
      <c r="DA131" s="55">
        <v>0</v>
      </c>
      <c r="DB131" s="55">
        <v>0</v>
      </c>
      <c r="DC131" s="55">
        <v>0</v>
      </c>
      <c r="DD131" s="55">
        <v>0</v>
      </c>
      <c r="DE131" s="55">
        <v>0</v>
      </c>
      <c r="DF131" s="55">
        <v>0</v>
      </c>
      <c r="DG131" s="55">
        <v>0</v>
      </c>
      <c r="DH131" s="55">
        <v>0</v>
      </c>
      <c r="DI131" s="55">
        <v>0</v>
      </c>
      <c r="DJ131" s="55">
        <v>0</v>
      </c>
      <c r="DK131" s="55">
        <v>0</v>
      </c>
      <c r="DL131" s="55">
        <v>0</v>
      </c>
      <c r="DM131" s="55">
        <v>0</v>
      </c>
      <c r="DN131" s="55">
        <v>0</v>
      </c>
      <c r="DO131" s="55">
        <v>0</v>
      </c>
      <c r="DP131" s="55">
        <v>0</v>
      </c>
      <c r="DQ131" s="55">
        <v>2</v>
      </c>
      <c r="DR131" s="55">
        <v>0</v>
      </c>
      <c r="DS131" s="55">
        <v>0</v>
      </c>
      <c r="DT131" s="55">
        <v>0</v>
      </c>
      <c r="DU131" s="55">
        <v>0</v>
      </c>
      <c r="DV131" s="55">
        <v>0</v>
      </c>
      <c r="DW131" s="55">
        <v>0</v>
      </c>
      <c r="DX131" s="55">
        <v>0</v>
      </c>
      <c r="DY131" s="55">
        <v>0</v>
      </c>
      <c r="DZ131" s="55">
        <v>0</v>
      </c>
      <c r="EA131" s="55">
        <v>0</v>
      </c>
      <c r="EB131" s="55">
        <v>0</v>
      </c>
      <c r="EC131" s="55">
        <v>0</v>
      </c>
      <c r="ED131" s="55">
        <v>0</v>
      </c>
      <c r="EE131" s="55">
        <v>0</v>
      </c>
      <c r="EF131" s="55">
        <v>0</v>
      </c>
      <c r="EG131" s="55">
        <v>0</v>
      </c>
      <c r="EH131" s="55">
        <v>0</v>
      </c>
      <c r="EI131" s="55">
        <v>0</v>
      </c>
      <c r="EJ131" s="55">
        <v>0</v>
      </c>
      <c r="EK131" s="55">
        <v>0</v>
      </c>
      <c r="EL131" s="55">
        <v>0</v>
      </c>
      <c r="EM131" s="55">
        <v>0</v>
      </c>
      <c r="EN131" s="55">
        <v>0</v>
      </c>
      <c r="EO131" s="55">
        <v>0</v>
      </c>
      <c r="EP131" s="55">
        <v>0</v>
      </c>
      <c r="EQ131" s="55">
        <v>0</v>
      </c>
      <c r="ER131" s="55">
        <v>0</v>
      </c>
      <c r="ES131" s="55">
        <v>0</v>
      </c>
      <c r="ET131" s="55">
        <v>0</v>
      </c>
      <c r="EU131" s="55">
        <v>0</v>
      </c>
      <c r="EV131" s="55">
        <v>0</v>
      </c>
      <c r="EW131" s="55">
        <v>0</v>
      </c>
      <c r="EX131" s="55">
        <v>0</v>
      </c>
      <c r="EY131" s="55">
        <v>1</v>
      </c>
    </row>
    <row r="132" spans="2:155" x14ac:dyDescent="0.5">
      <c r="B132" s="9" t="s">
        <v>750</v>
      </c>
      <c r="C132" s="55">
        <v>0</v>
      </c>
      <c r="D132" s="55">
        <v>0</v>
      </c>
      <c r="E132" s="55">
        <v>0</v>
      </c>
      <c r="F132" s="55">
        <v>0</v>
      </c>
      <c r="G132" s="55">
        <v>0</v>
      </c>
      <c r="H132" s="55">
        <v>0</v>
      </c>
      <c r="I132" s="55">
        <v>0</v>
      </c>
      <c r="J132" s="55">
        <v>0</v>
      </c>
      <c r="K132" s="55">
        <v>0</v>
      </c>
      <c r="L132" s="55">
        <v>0</v>
      </c>
      <c r="M132" s="55">
        <v>0</v>
      </c>
      <c r="N132" s="55">
        <v>0</v>
      </c>
      <c r="O132" s="55">
        <v>0</v>
      </c>
      <c r="P132" s="55">
        <v>1</v>
      </c>
      <c r="Q132" s="55">
        <v>0</v>
      </c>
      <c r="R132" s="55">
        <v>0</v>
      </c>
      <c r="S132" s="55">
        <v>0</v>
      </c>
      <c r="T132" s="55">
        <v>0</v>
      </c>
      <c r="U132" s="55">
        <v>0</v>
      </c>
      <c r="V132" s="55">
        <v>0</v>
      </c>
      <c r="W132" s="55">
        <v>0</v>
      </c>
      <c r="X132" s="55">
        <v>0</v>
      </c>
      <c r="Y132" s="55">
        <v>0</v>
      </c>
      <c r="Z132" s="55">
        <v>0</v>
      </c>
      <c r="AA132" s="55">
        <v>0</v>
      </c>
      <c r="AB132" s="55">
        <v>0</v>
      </c>
      <c r="AC132" s="55">
        <v>0</v>
      </c>
      <c r="AD132" s="55">
        <v>0</v>
      </c>
      <c r="AE132" s="55">
        <v>0</v>
      </c>
      <c r="AF132" s="55">
        <v>0</v>
      </c>
      <c r="AG132" s="55">
        <v>0</v>
      </c>
      <c r="AH132" s="55">
        <v>0</v>
      </c>
      <c r="AI132" s="55">
        <v>0</v>
      </c>
      <c r="AJ132" s="55">
        <v>0</v>
      </c>
      <c r="AK132" s="55">
        <v>0</v>
      </c>
      <c r="AL132" s="55">
        <v>0</v>
      </c>
      <c r="AM132" s="55">
        <v>0</v>
      </c>
      <c r="AN132" s="55">
        <v>0</v>
      </c>
      <c r="AO132" s="55">
        <v>0</v>
      </c>
      <c r="AP132" s="55">
        <v>0</v>
      </c>
      <c r="AQ132" s="55">
        <v>0</v>
      </c>
      <c r="AR132" s="55">
        <v>0</v>
      </c>
      <c r="AS132" s="55">
        <v>0</v>
      </c>
      <c r="AT132" s="55">
        <v>0</v>
      </c>
      <c r="AU132" s="55">
        <v>0</v>
      </c>
      <c r="AV132" s="55">
        <v>0</v>
      </c>
      <c r="AW132" s="55">
        <v>0</v>
      </c>
      <c r="AX132" s="55">
        <v>0</v>
      </c>
      <c r="AY132" s="55">
        <v>0</v>
      </c>
      <c r="AZ132" s="55">
        <v>0</v>
      </c>
      <c r="BA132" s="55">
        <v>0</v>
      </c>
      <c r="BB132" s="55">
        <v>0</v>
      </c>
      <c r="BC132" s="55">
        <v>0</v>
      </c>
      <c r="BD132" s="55">
        <v>0</v>
      </c>
      <c r="BE132" s="55">
        <v>0</v>
      </c>
      <c r="BF132" s="55">
        <v>0</v>
      </c>
      <c r="BG132" s="55">
        <v>0</v>
      </c>
      <c r="BH132" s="55">
        <v>0</v>
      </c>
      <c r="BI132" s="55">
        <v>0</v>
      </c>
      <c r="BJ132" s="55">
        <v>0</v>
      </c>
      <c r="BK132" s="55">
        <v>0</v>
      </c>
      <c r="BL132" s="55">
        <v>0</v>
      </c>
      <c r="BM132" s="55">
        <v>0</v>
      </c>
      <c r="BN132" s="55">
        <v>0</v>
      </c>
      <c r="BO132" s="55">
        <v>0</v>
      </c>
      <c r="BP132" s="55">
        <v>0</v>
      </c>
      <c r="BQ132" s="55">
        <v>0</v>
      </c>
      <c r="BR132" s="55">
        <v>0</v>
      </c>
      <c r="BS132" s="55">
        <v>0</v>
      </c>
      <c r="BT132" s="55">
        <v>0</v>
      </c>
      <c r="BU132" s="55">
        <v>0</v>
      </c>
      <c r="BV132" s="55">
        <v>0</v>
      </c>
      <c r="BW132" s="55">
        <v>0</v>
      </c>
      <c r="BX132" s="55">
        <v>0</v>
      </c>
      <c r="BY132" s="55">
        <v>0</v>
      </c>
      <c r="BZ132" s="55">
        <v>0</v>
      </c>
      <c r="CA132" s="55">
        <v>0</v>
      </c>
      <c r="CB132" s="55">
        <v>0</v>
      </c>
      <c r="CC132" s="55">
        <v>0</v>
      </c>
      <c r="CD132" s="55">
        <v>0</v>
      </c>
      <c r="CE132" s="55">
        <v>0</v>
      </c>
      <c r="CF132" s="55">
        <v>0</v>
      </c>
      <c r="CG132" s="55">
        <v>0</v>
      </c>
      <c r="CH132" s="55">
        <v>0</v>
      </c>
      <c r="CI132" s="55">
        <v>0</v>
      </c>
      <c r="CJ132" s="55">
        <v>0</v>
      </c>
      <c r="CK132" s="55">
        <v>0</v>
      </c>
      <c r="CL132" s="55">
        <v>0</v>
      </c>
      <c r="CM132" s="55">
        <v>0</v>
      </c>
      <c r="CN132" s="55">
        <v>0</v>
      </c>
      <c r="CO132" s="55">
        <v>0</v>
      </c>
      <c r="CP132" s="55">
        <v>0</v>
      </c>
      <c r="CQ132" s="55">
        <v>0</v>
      </c>
      <c r="CR132" s="55">
        <v>0</v>
      </c>
      <c r="CS132" s="55">
        <v>0</v>
      </c>
      <c r="CT132" s="55">
        <v>0</v>
      </c>
      <c r="CU132" s="55">
        <v>0</v>
      </c>
      <c r="CV132" s="55">
        <v>0</v>
      </c>
      <c r="CW132" s="55">
        <v>0</v>
      </c>
      <c r="CX132" s="55">
        <v>0</v>
      </c>
      <c r="CY132" s="55">
        <v>0</v>
      </c>
      <c r="CZ132" s="55">
        <v>0</v>
      </c>
      <c r="DA132" s="55">
        <v>0</v>
      </c>
      <c r="DB132" s="55">
        <v>0</v>
      </c>
      <c r="DC132" s="55">
        <v>0</v>
      </c>
      <c r="DD132" s="55">
        <v>0</v>
      </c>
      <c r="DE132" s="55">
        <v>0</v>
      </c>
      <c r="DF132" s="55">
        <v>0</v>
      </c>
      <c r="DG132" s="55">
        <v>0</v>
      </c>
      <c r="DH132" s="55">
        <v>0</v>
      </c>
      <c r="DI132" s="55">
        <v>0</v>
      </c>
      <c r="DJ132" s="55">
        <v>0</v>
      </c>
      <c r="DK132" s="55">
        <v>0</v>
      </c>
      <c r="DL132" s="55">
        <v>0</v>
      </c>
      <c r="DM132" s="55">
        <v>0</v>
      </c>
      <c r="DN132" s="55">
        <v>0</v>
      </c>
      <c r="DO132" s="55">
        <v>0</v>
      </c>
      <c r="DP132" s="55">
        <v>0</v>
      </c>
      <c r="DQ132" s="55">
        <v>2</v>
      </c>
      <c r="DR132" s="55">
        <v>0</v>
      </c>
      <c r="DS132" s="55">
        <v>0</v>
      </c>
      <c r="DT132" s="55">
        <v>0</v>
      </c>
      <c r="DU132" s="55">
        <v>0</v>
      </c>
      <c r="DV132" s="55">
        <v>0</v>
      </c>
      <c r="DW132" s="55">
        <v>0</v>
      </c>
      <c r="DX132" s="55">
        <v>0</v>
      </c>
      <c r="DY132" s="55">
        <v>0</v>
      </c>
      <c r="DZ132" s="55">
        <v>0</v>
      </c>
      <c r="EA132" s="55">
        <v>0</v>
      </c>
      <c r="EB132" s="55">
        <v>0</v>
      </c>
      <c r="EC132" s="55">
        <v>0</v>
      </c>
      <c r="ED132" s="55">
        <v>0</v>
      </c>
      <c r="EE132" s="55">
        <v>0</v>
      </c>
      <c r="EF132" s="55">
        <v>0</v>
      </c>
      <c r="EG132" s="55">
        <v>0</v>
      </c>
      <c r="EH132" s="55">
        <v>0</v>
      </c>
      <c r="EI132" s="55">
        <v>0</v>
      </c>
      <c r="EJ132" s="55">
        <v>0</v>
      </c>
      <c r="EK132" s="55">
        <v>0</v>
      </c>
      <c r="EL132" s="55">
        <v>0</v>
      </c>
      <c r="EM132" s="55">
        <v>0</v>
      </c>
      <c r="EN132" s="55">
        <v>0</v>
      </c>
      <c r="EO132" s="55">
        <v>0</v>
      </c>
      <c r="EP132" s="55">
        <v>0</v>
      </c>
      <c r="EQ132" s="55">
        <v>0</v>
      </c>
      <c r="ER132" s="55">
        <v>0</v>
      </c>
      <c r="ES132" s="55">
        <v>0</v>
      </c>
      <c r="ET132" s="55">
        <v>0</v>
      </c>
      <c r="EU132" s="55">
        <v>0</v>
      </c>
      <c r="EV132" s="55">
        <v>0</v>
      </c>
      <c r="EW132" s="55">
        <v>0</v>
      </c>
      <c r="EX132" s="55">
        <v>0</v>
      </c>
      <c r="EY132" s="55">
        <v>1</v>
      </c>
    </row>
    <row r="133" spans="2:155" x14ac:dyDescent="0.5">
      <c r="B133" s="9" t="s">
        <v>752</v>
      </c>
      <c r="C133" s="55">
        <v>0</v>
      </c>
      <c r="D133" s="55">
        <v>0</v>
      </c>
      <c r="E133" s="55">
        <v>0</v>
      </c>
      <c r="F133" s="55">
        <v>0</v>
      </c>
      <c r="G133" s="55">
        <v>0</v>
      </c>
      <c r="H133" s="55">
        <v>0</v>
      </c>
      <c r="I133" s="55">
        <v>0</v>
      </c>
      <c r="J133" s="55">
        <v>0</v>
      </c>
      <c r="K133" s="55">
        <v>0</v>
      </c>
      <c r="L133" s="55">
        <v>0</v>
      </c>
      <c r="M133" s="55">
        <v>0</v>
      </c>
      <c r="N133" s="55">
        <v>0</v>
      </c>
      <c r="O133" s="55">
        <v>0</v>
      </c>
      <c r="P133" s="55">
        <v>1</v>
      </c>
      <c r="Q133" s="55">
        <v>0</v>
      </c>
      <c r="R133" s="55">
        <v>0</v>
      </c>
      <c r="S133" s="55">
        <v>0</v>
      </c>
      <c r="T133" s="55">
        <v>0</v>
      </c>
      <c r="U133" s="55">
        <v>0</v>
      </c>
      <c r="V133" s="55">
        <v>0</v>
      </c>
      <c r="W133" s="55">
        <v>0</v>
      </c>
      <c r="X133" s="55">
        <v>0</v>
      </c>
      <c r="Y133" s="55">
        <v>0</v>
      </c>
      <c r="Z133" s="55">
        <v>0</v>
      </c>
      <c r="AA133" s="55">
        <v>0</v>
      </c>
      <c r="AB133" s="55">
        <v>0</v>
      </c>
      <c r="AC133" s="55">
        <v>0</v>
      </c>
      <c r="AD133" s="55">
        <v>0</v>
      </c>
      <c r="AE133" s="55">
        <v>0</v>
      </c>
      <c r="AF133" s="55">
        <v>0</v>
      </c>
      <c r="AG133" s="55">
        <v>0</v>
      </c>
      <c r="AH133" s="55">
        <v>0</v>
      </c>
      <c r="AI133" s="55">
        <v>0</v>
      </c>
      <c r="AJ133" s="55">
        <v>0</v>
      </c>
      <c r="AK133" s="55">
        <v>0</v>
      </c>
      <c r="AL133" s="55">
        <v>0</v>
      </c>
      <c r="AM133" s="55">
        <v>0</v>
      </c>
      <c r="AN133" s="55">
        <v>0</v>
      </c>
      <c r="AO133" s="55">
        <v>0</v>
      </c>
      <c r="AP133" s="55">
        <v>0</v>
      </c>
      <c r="AQ133" s="55">
        <v>0</v>
      </c>
      <c r="AR133" s="55">
        <v>0</v>
      </c>
      <c r="AS133" s="55">
        <v>0</v>
      </c>
      <c r="AT133" s="55">
        <v>0</v>
      </c>
      <c r="AU133" s="55">
        <v>0</v>
      </c>
      <c r="AV133" s="55">
        <v>0</v>
      </c>
      <c r="AW133" s="55">
        <v>0</v>
      </c>
      <c r="AX133" s="55">
        <v>0</v>
      </c>
      <c r="AY133" s="55">
        <v>0</v>
      </c>
      <c r="AZ133" s="55">
        <v>0</v>
      </c>
      <c r="BA133" s="55">
        <v>0</v>
      </c>
      <c r="BB133" s="55">
        <v>0</v>
      </c>
      <c r="BC133" s="55">
        <v>0</v>
      </c>
      <c r="BD133" s="55">
        <v>0</v>
      </c>
      <c r="BE133" s="55">
        <v>0</v>
      </c>
      <c r="BF133" s="55">
        <v>0</v>
      </c>
      <c r="BG133" s="55">
        <v>0</v>
      </c>
      <c r="BH133" s="55">
        <v>0</v>
      </c>
      <c r="BI133" s="55">
        <v>0</v>
      </c>
      <c r="BJ133" s="55">
        <v>0</v>
      </c>
      <c r="BK133" s="55">
        <v>0</v>
      </c>
      <c r="BL133" s="55">
        <v>0</v>
      </c>
      <c r="BM133" s="55">
        <v>0</v>
      </c>
      <c r="BN133" s="55">
        <v>0</v>
      </c>
      <c r="BO133" s="55">
        <v>0</v>
      </c>
      <c r="BP133" s="55">
        <v>0</v>
      </c>
      <c r="BQ133" s="55">
        <v>0</v>
      </c>
      <c r="BR133" s="55">
        <v>0</v>
      </c>
      <c r="BS133" s="55">
        <v>0</v>
      </c>
      <c r="BT133" s="55">
        <v>0</v>
      </c>
      <c r="BU133" s="55">
        <v>0</v>
      </c>
      <c r="BV133" s="55">
        <v>0</v>
      </c>
      <c r="BW133" s="55">
        <v>0</v>
      </c>
      <c r="BX133" s="55">
        <v>0</v>
      </c>
      <c r="BY133" s="55">
        <v>0</v>
      </c>
      <c r="BZ133" s="55">
        <v>0</v>
      </c>
      <c r="CA133" s="55">
        <v>0</v>
      </c>
      <c r="CB133" s="55">
        <v>0</v>
      </c>
      <c r="CC133" s="55">
        <v>0</v>
      </c>
      <c r="CD133" s="55">
        <v>0</v>
      </c>
      <c r="CE133" s="55">
        <v>0</v>
      </c>
      <c r="CF133" s="55">
        <v>0</v>
      </c>
      <c r="CG133" s="55">
        <v>0</v>
      </c>
      <c r="CH133" s="55">
        <v>0</v>
      </c>
      <c r="CI133" s="55">
        <v>0</v>
      </c>
      <c r="CJ133" s="55">
        <v>0</v>
      </c>
      <c r="CK133" s="55">
        <v>0</v>
      </c>
      <c r="CL133" s="55">
        <v>0</v>
      </c>
      <c r="CM133" s="55">
        <v>0</v>
      </c>
      <c r="CN133" s="55">
        <v>0</v>
      </c>
      <c r="CO133" s="55">
        <v>0</v>
      </c>
      <c r="CP133" s="55">
        <v>0</v>
      </c>
      <c r="CQ133" s="55">
        <v>0</v>
      </c>
      <c r="CR133" s="55">
        <v>0</v>
      </c>
      <c r="CS133" s="55">
        <v>0</v>
      </c>
      <c r="CT133" s="55">
        <v>0</v>
      </c>
      <c r="CU133" s="55">
        <v>0</v>
      </c>
      <c r="CV133" s="55">
        <v>0</v>
      </c>
      <c r="CW133" s="55">
        <v>0</v>
      </c>
      <c r="CX133" s="55">
        <v>0</v>
      </c>
      <c r="CY133" s="55">
        <v>0</v>
      </c>
      <c r="CZ133" s="55">
        <v>0</v>
      </c>
      <c r="DA133" s="55">
        <v>0</v>
      </c>
      <c r="DB133" s="55">
        <v>0</v>
      </c>
      <c r="DC133" s="55">
        <v>0</v>
      </c>
      <c r="DD133" s="55">
        <v>0</v>
      </c>
      <c r="DE133" s="55">
        <v>0</v>
      </c>
      <c r="DF133" s="55">
        <v>0</v>
      </c>
      <c r="DG133" s="55">
        <v>0</v>
      </c>
      <c r="DH133" s="55">
        <v>0</v>
      </c>
      <c r="DI133" s="55">
        <v>0</v>
      </c>
      <c r="DJ133" s="55">
        <v>0</v>
      </c>
      <c r="DK133" s="55">
        <v>0</v>
      </c>
      <c r="DL133" s="55">
        <v>0</v>
      </c>
      <c r="DM133" s="55">
        <v>0</v>
      </c>
      <c r="DN133" s="55">
        <v>0</v>
      </c>
      <c r="DO133" s="55">
        <v>0</v>
      </c>
      <c r="DP133" s="55">
        <v>0</v>
      </c>
      <c r="DQ133" s="55">
        <v>2</v>
      </c>
      <c r="DR133" s="55">
        <v>0</v>
      </c>
      <c r="DS133" s="55">
        <v>0</v>
      </c>
      <c r="DT133" s="55">
        <v>0</v>
      </c>
      <c r="DU133" s="55">
        <v>0</v>
      </c>
      <c r="DV133" s="55">
        <v>0</v>
      </c>
      <c r="DW133" s="55">
        <v>0</v>
      </c>
      <c r="DX133" s="55">
        <v>0</v>
      </c>
      <c r="DY133" s="55">
        <v>0</v>
      </c>
      <c r="DZ133" s="55">
        <v>0</v>
      </c>
      <c r="EA133" s="55">
        <v>0</v>
      </c>
      <c r="EB133" s="55">
        <v>0</v>
      </c>
      <c r="EC133" s="55">
        <v>0</v>
      </c>
      <c r="ED133" s="55">
        <v>0</v>
      </c>
      <c r="EE133" s="55">
        <v>0</v>
      </c>
      <c r="EF133" s="55">
        <v>0</v>
      </c>
      <c r="EG133" s="55">
        <v>0</v>
      </c>
      <c r="EH133" s="55">
        <v>0</v>
      </c>
      <c r="EI133" s="55">
        <v>0</v>
      </c>
      <c r="EJ133" s="55">
        <v>0</v>
      </c>
      <c r="EK133" s="55">
        <v>0</v>
      </c>
      <c r="EL133" s="55">
        <v>0</v>
      </c>
      <c r="EM133" s="55">
        <v>0</v>
      </c>
      <c r="EN133" s="55">
        <v>0</v>
      </c>
      <c r="EO133" s="55">
        <v>0</v>
      </c>
      <c r="EP133" s="55">
        <v>0</v>
      </c>
      <c r="EQ133" s="55">
        <v>0</v>
      </c>
      <c r="ER133" s="55">
        <v>0</v>
      </c>
      <c r="ES133" s="55">
        <v>0</v>
      </c>
      <c r="ET133" s="55">
        <v>0</v>
      </c>
      <c r="EU133" s="55">
        <v>0</v>
      </c>
      <c r="EV133" s="55">
        <v>0</v>
      </c>
      <c r="EW133" s="55">
        <v>0</v>
      </c>
      <c r="EX133" s="55">
        <v>0</v>
      </c>
      <c r="EY133" s="55">
        <v>1</v>
      </c>
    </row>
    <row r="134" spans="2:155" x14ac:dyDescent="0.5">
      <c r="B134" s="9" t="s">
        <v>758</v>
      </c>
      <c r="C134" s="55">
        <v>0</v>
      </c>
      <c r="D134" s="55">
        <v>0</v>
      </c>
      <c r="E134" s="55">
        <v>0</v>
      </c>
      <c r="F134" s="55">
        <v>0</v>
      </c>
      <c r="G134" s="55">
        <v>0</v>
      </c>
      <c r="H134" s="55">
        <v>0</v>
      </c>
      <c r="I134" s="55">
        <v>0</v>
      </c>
      <c r="J134" s="55">
        <v>0</v>
      </c>
      <c r="K134" s="55">
        <v>0</v>
      </c>
      <c r="L134" s="55">
        <v>0</v>
      </c>
      <c r="M134" s="55">
        <v>0</v>
      </c>
      <c r="N134" s="55">
        <v>0</v>
      </c>
      <c r="O134" s="55">
        <v>0</v>
      </c>
      <c r="P134" s="55">
        <v>1</v>
      </c>
      <c r="Q134" s="55">
        <v>0</v>
      </c>
      <c r="R134" s="55">
        <v>0</v>
      </c>
      <c r="S134" s="55">
        <v>0</v>
      </c>
      <c r="T134" s="55">
        <v>0</v>
      </c>
      <c r="U134" s="55">
        <v>0</v>
      </c>
      <c r="V134" s="55">
        <v>0</v>
      </c>
      <c r="W134" s="55">
        <v>0</v>
      </c>
      <c r="X134" s="55">
        <v>0</v>
      </c>
      <c r="Y134" s="55">
        <v>0</v>
      </c>
      <c r="Z134" s="55">
        <v>0</v>
      </c>
      <c r="AA134" s="55">
        <v>0</v>
      </c>
      <c r="AB134" s="55">
        <v>0</v>
      </c>
      <c r="AC134" s="55">
        <v>0</v>
      </c>
      <c r="AD134" s="55">
        <v>0</v>
      </c>
      <c r="AE134" s="55">
        <v>0</v>
      </c>
      <c r="AF134" s="55">
        <v>0</v>
      </c>
      <c r="AG134" s="55">
        <v>0</v>
      </c>
      <c r="AH134" s="55">
        <v>0</v>
      </c>
      <c r="AI134" s="55">
        <v>0</v>
      </c>
      <c r="AJ134" s="55">
        <v>0</v>
      </c>
      <c r="AK134" s="55">
        <v>0</v>
      </c>
      <c r="AL134" s="55">
        <v>0</v>
      </c>
      <c r="AM134" s="55">
        <v>0</v>
      </c>
      <c r="AN134" s="55">
        <v>0</v>
      </c>
      <c r="AO134" s="55">
        <v>0</v>
      </c>
      <c r="AP134" s="55">
        <v>0</v>
      </c>
      <c r="AQ134" s="55">
        <v>0</v>
      </c>
      <c r="AR134" s="55">
        <v>0</v>
      </c>
      <c r="AS134" s="55">
        <v>0</v>
      </c>
      <c r="AT134" s="55">
        <v>0</v>
      </c>
      <c r="AU134" s="55">
        <v>0</v>
      </c>
      <c r="AV134" s="55">
        <v>0</v>
      </c>
      <c r="AW134" s="55">
        <v>0</v>
      </c>
      <c r="AX134" s="55">
        <v>0</v>
      </c>
      <c r="AY134" s="55">
        <v>0</v>
      </c>
      <c r="AZ134" s="55">
        <v>0</v>
      </c>
      <c r="BA134" s="55">
        <v>0</v>
      </c>
      <c r="BB134" s="55">
        <v>0</v>
      </c>
      <c r="BC134" s="55">
        <v>0</v>
      </c>
      <c r="BD134" s="55">
        <v>0</v>
      </c>
      <c r="BE134" s="55">
        <v>0</v>
      </c>
      <c r="BF134" s="55">
        <v>0</v>
      </c>
      <c r="BG134" s="55">
        <v>0</v>
      </c>
      <c r="BH134" s="55">
        <v>0</v>
      </c>
      <c r="BI134" s="55">
        <v>0</v>
      </c>
      <c r="BJ134" s="55">
        <v>0</v>
      </c>
      <c r="BK134" s="55">
        <v>0</v>
      </c>
      <c r="BL134" s="55">
        <v>0</v>
      </c>
      <c r="BM134" s="55">
        <v>0</v>
      </c>
      <c r="BN134" s="55">
        <v>0</v>
      </c>
      <c r="BO134" s="55">
        <v>0</v>
      </c>
      <c r="BP134" s="55">
        <v>0</v>
      </c>
      <c r="BQ134" s="55">
        <v>0</v>
      </c>
      <c r="BR134" s="55">
        <v>0</v>
      </c>
      <c r="BS134" s="55">
        <v>0</v>
      </c>
      <c r="BT134" s="55">
        <v>0</v>
      </c>
      <c r="BU134" s="55">
        <v>0</v>
      </c>
      <c r="BV134" s="55">
        <v>0</v>
      </c>
      <c r="BW134" s="55">
        <v>0</v>
      </c>
      <c r="BX134" s="55">
        <v>0</v>
      </c>
      <c r="BY134" s="55">
        <v>0</v>
      </c>
      <c r="BZ134" s="55">
        <v>0</v>
      </c>
      <c r="CA134" s="55">
        <v>0</v>
      </c>
      <c r="CB134" s="55">
        <v>0</v>
      </c>
      <c r="CC134" s="55">
        <v>0</v>
      </c>
      <c r="CD134" s="55">
        <v>0</v>
      </c>
      <c r="CE134" s="55">
        <v>0</v>
      </c>
      <c r="CF134" s="55">
        <v>0</v>
      </c>
      <c r="CG134" s="55">
        <v>0</v>
      </c>
      <c r="CH134" s="55">
        <v>0</v>
      </c>
      <c r="CI134" s="55">
        <v>0</v>
      </c>
      <c r="CJ134" s="55">
        <v>0</v>
      </c>
      <c r="CK134" s="55">
        <v>0</v>
      </c>
      <c r="CL134" s="55">
        <v>0</v>
      </c>
      <c r="CM134" s="55">
        <v>0</v>
      </c>
      <c r="CN134" s="55">
        <v>0</v>
      </c>
      <c r="CO134" s="55">
        <v>0</v>
      </c>
      <c r="CP134" s="55">
        <v>0</v>
      </c>
      <c r="CQ134" s="55">
        <v>0</v>
      </c>
      <c r="CR134" s="55">
        <v>0</v>
      </c>
      <c r="CS134" s="55">
        <v>0</v>
      </c>
      <c r="CT134" s="55">
        <v>0</v>
      </c>
      <c r="CU134" s="55">
        <v>0</v>
      </c>
      <c r="CV134" s="55">
        <v>0</v>
      </c>
      <c r="CW134" s="55">
        <v>0</v>
      </c>
      <c r="CX134" s="55">
        <v>0</v>
      </c>
      <c r="CY134" s="55">
        <v>0</v>
      </c>
      <c r="CZ134" s="55">
        <v>0</v>
      </c>
      <c r="DA134" s="55">
        <v>0</v>
      </c>
      <c r="DB134" s="55">
        <v>0</v>
      </c>
      <c r="DC134" s="55">
        <v>0</v>
      </c>
      <c r="DD134" s="55">
        <v>0</v>
      </c>
      <c r="DE134" s="55">
        <v>0</v>
      </c>
      <c r="DF134" s="55">
        <v>0</v>
      </c>
      <c r="DG134" s="55">
        <v>0</v>
      </c>
      <c r="DH134" s="55">
        <v>0</v>
      </c>
      <c r="DI134" s="55">
        <v>0</v>
      </c>
      <c r="DJ134" s="55">
        <v>0</v>
      </c>
      <c r="DK134" s="55">
        <v>0</v>
      </c>
      <c r="DL134" s="55">
        <v>0</v>
      </c>
      <c r="DM134" s="55">
        <v>0</v>
      </c>
      <c r="DN134" s="55">
        <v>0</v>
      </c>
      <c r="DO134" s="55">
        <v>0</v>
      </c>
      <c r="DP134" s="55">
        <v>0</v>
      </c>
      <c r="DQ134" s="55">
        <v>2</v>
      </c>
      <c r="DR134" s="55">
        <v>0</v>
      </c>
      <c r="DS134" s="55">
        <v>0</v>
      </c>
      <c r="DT134" s="55">
        <v>0</v>
      </c>
      <c r="DU134" s="55">
        <v>0</v>
      </c>
      <c r="DV134" s="55">
        <v>0</v>
      </c>
      <c r="DW134" s="55">
        <v>0</v>
      </c>
      <c r="DX134" s="55">
        <v>0</v>
      </c>
      <c r="DY134" s="55">
        <v>0</v>
      </c>
      <c r="DZ134" s="55">
        <v>0</v>
      </c>
      <c r="EA134" s="55">
        <v>0</v>
      </c>
      <c r="EB134" s="55">
        <v>0</v>
      </c>
      <c r="EC134" s="55">
        <v>0</v>
      </c>
      <c r="ED134" s="55">
        <v>0</v>
      </c>
      <c r="EE134" s="55">
        <v>0</v>
      </c>
      <c r="EF134" s="55">
        <v>0</v>
      </c>
      <c r="EG134" s="55">
        <v>0</v>
      </c>
      <c r="EH134" s="55">
        <v>0</v>
      </c>
      <c r="EI134" s="55">
        <v>0</v>
      </c>
      <c r="EJ134" s="55">
        <v>0</v>
      </c>
      <c r="EK134" s="55">
        <v>0</v>
      </c>
      <c r="EL134" s="55">
        <v>0</v>
      </c>
      <c r="EM134" s="55">
        <v>0</v>
      </c>
      <c r="EN134" s="55">
        <v>0</v>
      </c>
      <c r="EO134" s="55">
        <v>0</v>
      </c>
      <c r="EP134" s="55">
        <v>0</v>
      </c>
      <c r="EQ134" s="55">
        <v>0</v>
      </c>
      <c r="ER134" s="55">
        <v>0</v>
      </c>
      <c r="ES134" s="55">
        <v>0</v>
      </c>
      <c r="ET134" s="55">
        <v>0</v>
      </c>
      <c r="EU134" s="55">
        <v>0</v>
      </c>
      <c r="EV134" s="55">
        <v>0</v>
      </c>
      <c r="EW134" s="55">
        <v>0</v>
      </c>
      <c r="EX134" s="55">
        <v>0</v>
      </c>
      <c r="EY134" s="55">
        <v>1</v>
      </c>
    </row>
    <row r="135" spans="2:155" x14ac:dyDescent="0.5">
      <c r="B135" s="9" t="s">
        <v>761</v>
      </c>
      <c r="C135" s="55">
        <v>0</v>
      </c>
      <c r="D135" s="55">
        <v>0</v>
      </c>
      <c r="E135" s="55">
        <v>0</v>
      </c>
      <c r="F135" s="55">
        <v>0</v>
      </c>
      <c r="G135" s="55">
        <v>0</v>
      </c>
      <c r="H135" s="55">
        <v>0</v>
      </c>
      <c r="I135" s="55">
        <v>0</v>
      </c>
      <c r="J135" s="55">
        <v>0</v>
      </c>
      <c r="K135" s="55">
        <v>0</v>
      </c>
      <c r="L135" s="55">
        <v>0</v>
      </c>
      <c r="M135" s="55">
        <v>0</v>
      </c>
      <c r="N135" s="55">
        <v>0</v>
      </c>
      <c r="O135" s="55">
        <v>0</v>
      </c>
      <c r="P135" s="55">
        <v>1</v>
      </c>
      <c r="Q135" s="55">
        <v>0</v>
      </c>
      <c r="R135" s="55">
        <v>0</v>
      </c>
      <c r="S135" s="55">
        <v>0</v>
      </c>
      <c r="T135" s="55">
        <v>0</v>
      </c>
      <c r="U135" s="55">
        <v>0</v>
      </c>
      <c r="V135" s="55">
        <v>0</v>
      </c>
      <c r="W135" s="55">
        <v>0</v>
      </c>
      <c r="X135" s="55">
        <v>0</v>
      </c>
      <c r="Y135" s="55">
        <v>0</v>
      </c>
      <c r="Z135" s="55">
        <v>0</v>
      </c>
      <c r="AA135" s="55">
        <v>0</v>
      </c>
      <c r="AB135" s="55">
        <v>0</v>
      </c>
      <c r="AC135" s="55">
        <v>0</v>
      </c>
      <c r="AD135" s="55">
        <v>0</v>
      </c>
      <c r="AE135" s="55">
        <v>0</v>
      </c>
      <c r="AF135" s="55">
        <v>0</v>
      </c>
      <c r="AG135" s="55">
        <v>0</v>
      </c>
      <c r="AH135" s="55">
        <v>0</v>
      </c>
      <c r="AI135" s="55">
        <v>0</v>
      </c>
      <c r="AJ135" s="55">
        <v>0</v>
      </c>
      <c r="AK135" s="55">
        <v>0</v>
      </c>
      <c r="AL135" s="55">
        <v>0</v>
      </c>
      <c r="AM135" s="55">
        <v>0</v>
      </c>
      <c r="AN135" s="55">
        <v>0</v>
      </c>
      <c r="AO135" s="55">
        <v>0</v>
      </c>
      <c r="AP135" s="55">
        <v>0</v>
      </c>
      <c r="AQ135" s="55">
        <v>0</v>
      </c>
      <c r="AR135" s="55">
        <v>0</v>
      </c>
      <c r="AS135" s="55">
        <v>0</v>
      </c>
      <c r="AT135" s="55">
        <v>0</v>
      </c>
      <c r="AU135" s="55">
        <v>0</v>
      </c>
      <c r="AV135" s="55">
        <v>0</v>
      </c>
      <c r="AW135" s="55">
        <v>0</v>
      </c>
      <c r="AX135" s="55">
        <v>0</v>
      </c>
      <c r="AY135" s="55">
        <v>0</v>
      </c>
      <c r="AZ135" s="55">
        <v>0</v>
      </c>
      <c r="BA135" s="55">
        <v>0</v>
      </c>
      <c r="BB135" s="55">
        <v>0</v>
      </c>
      <c r="BC135" s="55">
        <v>0</v>
      </c>
      <c r="BD135" s="55">
        <v>0</v>
      </c>
      <c r="BE135" s="55">
        <v>0</v>
      </c>
      <c r="BF135" s="55">
        <v>0</v>
      </c>
      <c r="BG135" s="55">
        <v>0</v>
      </c>
      <c r="BH135" s="55">
        <v>0</v>
      </c>
      <c r="BI135" s="55">
        <v>0</v>
      </c>
      <c r="BJ135" s="55">
        <v>0</v>
      </c>
      <c r="BK135" s="55">
        <v>0</v>
      </c>
      <c r="BL135" s="55">
        <v>0</v>
      </c>
      <c r="BM135" s="55">
        <v>0</v>
      </c>
      <c r="BN135" s="55">
        <v>0</v>
      </c>
      <c r="BO135" s="55">
        <v>0</v>
      </c>
      <c r="BP135" s="55">
        <v>0</v>
      </c>
      <c r="BQ135" s="55">
        <v>0</v>
      </c>
      <c r="BR135" s="55">
        <v>0</v>
      </c>
      <c r="BS135" s="55">
        <v>0</v>
      </c>
      <c r="BT135" s="55">
        <v>0</v>
      </c>
      <c r="BU135" s="55">
        <v>0</v>
      </c>
      <c r="BV135" s="55">
        <v>0</v>
      </c>
      <c r="BW135" s="55">
        <v>0</v>
      </c>
      <c r="BX135" s="55">
        <v>0</v>
      </c>
      <c r="BY135" s="55">
        <v>0</v>
      </c>
      <c r="BZ135" s="55">
        <v>0</v>
      </c>
      <c r="CA135" s="55">
        <v>0</v>
      </c>
      <c r="CB135" s="55">
        <v>0</v>
      </c>
      <c r="CC135" s="55">
        <v>0</v>
      </c>
      <c r="CD135" s="55">
        <v>0</v>
      </c>
      <c r="CE135" s="55">
        <v>0</v>
      </c>
      <c r="CF135" s="55">
        <v>0</v>
      </c>
      <c r="CG135" s="55">
        <v>0</v>
      </c>
      <c r="CH135" s="55">
        <v>0</v>
      </c>
      <c r="CI135" s="55">
        <v>0</v>
      </c>
      <c r="CJ135" s="55">
        <v>0</v>
      </c>
      <c r="CK135" s="55">
        <v>0</v>
      </c>
      <c r="CL135" s="55">
        <v>0</v>
      </c>
      <c r="CM135" s="55">
        <v>0</v>
      </c>
      <c r="CN135" s="55">
        <v>0</v>
      </c>
      <c r="CO135" s="55">
        <v>0</v>
      </c>
      <c r="CP135" s="55">
        <v>0</v>
      </c>
      <c r="CQ135" s="55">
        <v>0</v>
      </c>
      <c r="CR135" s="55">
        <v>0</v>
      </c>
      <c r="CS135" s="55">
        <v>0</v>
      </c>
      <c r="CT135" s="55">
        <v>0</v>
      </c>
      <c r="CU135" s="55">
        <v>0</v>
      </c>
      <c r="CV135" s="55">
        <v>0</v>
      </c>
      <c r="CW135" s="55">
        <v>0</v>
      </c>
      <c r="CX135" s="55">
        <v>0</v>
      </c>
      <c r="CY135" s="55">
        <v>0</v>
      </c>
      <c r="CZ135" s="55">
        <v>0</v>
      </c>
      <c r="DA135" s="55">
        <v>0</v>
      </c>
      <c r="DB135" s="55">
        <v>0</v>
      </c>
      <c r="DC135" s="55">
        <v>0</v>
      </c>
      <c r="DD135" s="55">
        <v>0</v>
      </c>
      <c r="DE135" s="55">
        <v>0</v>
      </c>
      <c r="DF135" s="55">
        <v>0</v>
      </c>
      <c r="DG135" s="55">
        <v>0</v>
      </c>
      <c r="DH135" s="55">
        <v>0</v>
      </c>
      <c r="DI135" s="55">
        <v>0</v>
      </c>
      <c r="DJ135" s="55">
        <v>0</v>
      </c>
      <c r="DK135" s="55">
        <v>0</v>
      </c>
      <c r="DL135" s="55">
        <v>0</v>
      </c>
      <c r="DM135" s="55">
        <v>0</v>
      </c>
      <c r="DN135" s="55">
        <v>0</v>
      </c>
      <c r="DO135" s="55">
        <v>0</v>
      </c>
      <c r="DP135" s="55">
        <v>0</v>
      </c>
      <c r="DQ135" s="55">
        <v>2</v>
      </c>
      <c r="DR135" s="55">
        <v>0</v>
      </c>
      <c r="DS135" s="55">
        <v>0</v>
      </c>
      <c r="DT135" s="55">
        <v>0</v>
      </c>
      <c r="DU135" s="55">
        <v>0</v>
      </c>
      <c r="DV135" s="55">
        <v>0</v>
      </c>
      <c r="DW135" s="55">
        <v>0</v>
      </c>
      <c r="DX135" s="55">
        <v>0</v>
      </c>
      <c r="DY135" s="55">
        <v>0</v>
      </c>
      <c r="DZ135" s="55">
        <v>0</v>
      </c>
      <c r="EA135" s="55">
        <v>0</v>
      </c>
      <c r="EB135" s="55">
        <v>0</v>
      </c>
      <c r="EC135" s="55">
        <v>0</v>
      </c>
      <c r="ED135" s="55">
        <v>0</v>
      </c>
      <c r="EE135" s="55">
        <v>0</v>
      </c>
      <c r="EF135" s="55">
        <v>0</v>
      </c>
      <c r="EG135" s="55">
        <v>0</v>
      </c>
      <c r="EH135" s="55">
        <v>0</v>
      </c>
      <c r="EI135" s="55">
        <v>0</v>
      </c>
      <c r="EJ135" s="55">
        <v>0</v>
      </c>
      <c r="EK135" s="55">
        <v>0</v>
      </c>
      <c r="EL135" s="55">
        <v>0</v>
      </c>
      <c r="EM135" s="55">
        <v>0</v>
      </c>
      <c r="EN135" s="55">
        <v>0</v>
      </c>
      <c r="EO135" s="55">
        <v>0</v>
      </c>
      <c r="EP135" s="55">
        <v>0</v>
      </c>
      <c r="EQ135" s="55">
        <v>0</v>
      </c>
      <c r="ER135" s="55">
        <v>0</v>
      </c>
      <c r="ES135" s="55">
        <v>0</v>
      </c>
      <c r="ET135" s="55">
        <v>0</v>
      </c>
      <c r="EU135" s="55">
        <v>0</v>
      </c>
      <c r="EV135" s="55">
        <v>0</v>
      </c>
      <c r="EW135" s="55">
        <v>0</v>
      </c>
      <c r="EX135" s="55">
        <v>0</v>
      </c>
      <c r="EY135" s="55">
        <v>1</v>
      </c>
    </row>
    <row r="136" spans="2:155" x14ac:dyDescent="0.5">
      <c r="B136" s="9" t="s">
        <v>764</v>
      </c>
      <c r="C136" s="55">
        <v>0</v>
      </c>
      <c r="D136" s="55">
        <v>0</v>
      </c>
      <c r="E136" s="55">
        <v>0</v>
      </c>
      <c r="F136" s="55">
        <v>0</v>
      </c>
      <c r="G136" s="55">
        <v>0</v>
      </c>
      <c r="H136" s="55">
        <v>0</v>
      </c>
      <c r="I136" s="55">
        <v>0</v>
      </c>
      <c r="J136" s="55">
        <v>0</v>
      </c>
      <c r="K136" s="55">
        <v>0</v>
      </c>
      <c r="L136" s="55">
        <v>0</v>
      </c>
      <c r="M136" s="55">
        <v>0</v>
      </c>
      <c r="N136" s="55">
        <v>0</v>
      </c>
      <c r="O136" s="55">
        <v>0</v>
      </c>
      <c r="P136" s="55">
        <v>1</v>
      </c>
      <c r="Q136" s="55">
        <v>0</v>
      </c>
      <c r="R136" s="55">
        <v>0</v>
      </c>
      <c r="S136" s="55">
        <v>0</v>
      </c>
      <c r="T136" s="55">
        <v>0</v>
      </c>
      <c r="U136" s="55">
        <v>0</v>
      </c>
      <c r="V136" s="55">
        <v>0</v>
      </c>
      <c r="W136" s="55">
        <v>0</v>
      </c>
      <c r="X136" s="55">
        <v>0</v>
      </c>
      <c r="Y136" s="55">
        <v>0</v>
      </c>
      <c r="Z136" s="55">
        <v>0</v>
      </c>
      <c r="AA136" s="55">
        <v>0</v>
      </c>
      <c r="AB136" s="55">
        <v>0</v>
      </c>
      <c r="AC136" s="55">
        <v>0</v>
      </c>
      <c r="AD136" s="55">
        <v>0</v>
      </c>
      <c r="AE136" s="55">
        <v>0</v>
      </c>
      <c r="AF136" s="55">
        <v>0</v>
      </c>
      <c r="AG136" s="55">
        <v>0</v>
      </c>
      <c r="AH136" s="55">
        <v>0</v>
      </c>
      <c r="AI136" s="55">
        <v>0</v>
      </c>
      <c r="AJ136" s="55">
        <v>0</v>
      </c>
      <c r="AK136" s="55">
        <v>0</v>
      </c>
      <c r="AL136" s="55">
        <v>0</v>
      </c>
      <c r="AM136" s="55">
        <v>0</v>
      </c>
      <c r="AN136" s="55">
        <v>0</v>
      </c>
      <c r="AO136" s="55">
        <v>0</v>
      </c>
      <c r="AP136" s="55">
        <v>0</v>
      </c>
      <c r="AQ136" s="55">
        <v>0</v>
      </c>
      <c r="AR136" s="55">
        <v>0</v>
      </c>
      <c r="AS136" s="55">
        <v>0</v>
      </c>
      <c r="AT136" s="55">
        <v>0</v>
      </c>
      <c r="AU136" s="55">
        <v>0</v>
      </c>
      <c r="AV136" s="55">
        <v>0</v>
      </c>
      <c r="AW136" s="55">
        <v>0</v>
      </c>
      <c r="AX136" s="55">
        <v>0</v>
      </c>
      <c r="AY136" s="55">
        <v>0</v>
      </c>
      <c r="AZ136" s="55">
        <v>0</v>
      </c>
      <c r="BA136" s="55">
        <v>0</v>
      </c>
      <c r="BB136" s="55">
        <v>0</v>
      </c>
      <c r="BC136" s="55">
        <v>0</v>
      </c>
      <c r="BD136" s="55">
        <v>0</v>
      </c>
      <c r="BE136" s="55">
        <v>0</v>
      </c>
      <c r="BF136" s="55">
        <v>0</v>
      </c>
      <c r="BG136" s="55">
        <v>0</v>
      </c>
      <c r="BH136" s="55">
        <v>0</v>
      </c>
      <c r="BI136" s="55">
        <v>0</v>
      </c>
      <c r="BJ136" s="55">
        <v>0</v>
      </c>
      <c r="BK136" s="55">
        <v>0</v>
      </c>
      <c r="BL136" s="55">
        <v>0</v>
      </c>
      <c r="BM136" s="55">
        <v>0</v>
      </c>
      <c r="BN136" s="55">
        <v>0</v>
      </c>
      <c r="BO136" s="55">
        <v>0</v>
      </c>
      <c r="BP136" s="55">
        <v>0</v>
      </c>
      <c r="BQ136" s="55">
        <v>0</v>
      </c>
      <c r="BR136" s="55">
        <v>0</v>
      </c>
      <c r="BS136" s="55">
        <v>0</v>
      </c>
      <c r="BT136" s="55">
        <v>0</v>
      </c>
      <c r="BU136" s="55">
        <v>0</v>
      </c>
      <c r="BV136" s="55">
        <v>0</v>
      </c>
      <c r="BW136" s="55">
        <v>0</v>
      </c>
      <c r="BX136" s="55">
        <v>0</v>
      </c>
      <c r="BY136" s="55">
        <v>0</v>
      </c>
      <c r="BZ136" s="55">
        <v>0</v>
      </c>
      <c r="CA136" s="55">
        <v>0</v>
      </c>
      <c r="CB136" s="55">
        <v>0</v>
      </c>
      <c r="CC136" s="55">
        <v>0</v>
      </c>
      <c r="CD136" s="55">
        <v>0</v>
      </c>
      <c r="CE136" s="55">
        <v>0</v>
      </c>
      <c r="CF136" s="55">
        <v>0</v>
      </c>
      <c r="CG136" s="55">
        <v>0</v>
      </c>
      <c r="CH136" s="55">
        <v>0</v>
      </c>
      <c r="CI136" s="55">
        <v>0</v>
      </c>
      <c r="CJ136" s="55">
        <v>0</v>
      </c>
      <c r="CK136" s="55">
        <v>0</v>
      </c>
      <c r="CL136" s="55">
        <v>0</v>
      </c>
      <c r="CM136" s="55">
        <v>0</v>
      </c>
      <c r="CN136" s="55">
        <v>0</v>
      </c>
      <c r="CO136" s="55">
        <v>0</v>
      </c>
      <c r="CP136" s="55">
        <v>0</v>
      </c>
      <c r="CQ136" s="55">
        <v>0</v>
      </c>
      <c r="CR136" s="55">
        <v>0</v>
      </c>
      <c r="CS136" s="55">
        <v>0</v>
      </c>
      <c r="CT136" s="55">
        <v>0</v>
      </c>
      <c r="CU136" s="55">
        <v>0</v>
      </c>
      <c r="CV136" s="55">
        <v>0</v>
      </c>
      <c r="CW136" s="55">
        <v>0</v>
      </c>
      <c r="CX136" s="55">
        <v>0</v>
      </c>
      <c r="CY136" s="55">
        <v>0</v>
      </c>
      <c r="CZ136" s="55">
        <v>0</v>
      </c>
      <c r="DA136" s="55">
        <v>0</v>
      </c>
      <c r="DB136" s="55">
        <v>0</v>
      </c>
      <c r="DC136" s="55">
        <v>0</v>
      </c>
      <c r="DD136" s="55">
        <v>0</v>
      </c>
      <c r="DE136" s="55">
        <v>0</v>
      </c>
      <c r="DF136" s="55">
        <v>0</v>
      </c>
      <c r="DG136" s="55">
        <v>0</v>
      </c>
      <c r="DH136" s="55">
        <v>0</v>
      </c>
      <c r="DI136" s="55">
        <v>0</v>
      </c>
      <c r="DJ136" s="55">
        <v>0</v>
      </c>
      <c r="DK136" s="55">
        <v>0</v>
      </c>
      <c r="DL136" s="55">
        <v>0</v>
      </c>
      <c r="DM136" s="55">
        <v>0</v>
      </c>
      <c r="DN136" s="55">
        <v>0</v>
      </c>
      <c r="DO136" s="55">
        <v>0</v>
      </c>
      <c r="DP136" s="55">
        <v>0</v>
      </c>
      <c r="DQ136" s="55">
        <v>2</v>
      </c>
      <c r="DR136" s="55">
        <v>0</v>
      </c>
      <c r="DS136" s="55">
        <v>0</v>
      </c>
      <c r="DT136" s="55">
        <v>0</v>
      </c>
      <c r="DU136" s="55">
        <v>0</v>
      </c>
      <c r="DV136" s="55">
        <v>0</v>
      </c>
      <c r="DW136" s="55">
        <v>0</v>
      </c>
      <c r="DX136" s="55">
        <v>0</v>
      </c>
      <c r="DY136" s="55">
        <v>0</v>
      </c>
      <c r="DZ136" s="55">
        <v>0</v>
      </c>
      <c r="EA136" s="55">
        <v>0</v>
      </c>
      <c r="EB136" s="55">
        <v>0</v>
      </c>
      <c r="EC136" s="55">
        <v>0</v>
      </c>
      <c r="ED136" s="55">
        <v>0</v>
      </c>
      <c r="EE136" s="55">
        <v>0</v>
      </c>
      <c r="EF136" s="55">
        <v>0</v>
      </c>
      <c r="EG136" s="55">
        <v>0</v>
      </c>
      <c r="EH136" s="55">
        <v>0</v>
      </c>
      <c r="EI136" s="55">
        <v>0</v>
      </c>
      <c r="EJ136" s="55">
        <v>0</v>
      </c>
      <c r="EK136" s="55">
        <v>0</v>
      </c>
      <c r="EL136" s="55">
        <v>0</v>
      </c>
      <c r="EM136" s="55">
        <v>0</v>
      </c>
      <c r="EN136" s="55">
        <v>0</v>
      </c>
      <c r="EO136" s="55">
        <v>0</v>
      </c>
      <c r="EP136" s="55">
        <v>0</v>
      </c>
      <c r="EQ136" s="55">
        <v>0</v>
      </c>
      <c r="ER136" s="55">
        <v>0</v>
      </c>
      <c r="ES136" s="55">
        <v>0</v>
      </c>
      <c r="ET136" s="55">
        <v>0</v>
      </c>
      <c r="EU136" s="55">
        <v>0</v>
      </c>
      <c r="EV136" s="55">
        <v>0</v>
      </c>
      <c r="EW136" s="55">
        <v>0</v>
      </c>
      <c r="EX136" s="55">
        <v>0</v>
      </c>
      <c r="EY136" s="55">
        <v>1</v>
      </c>
    </row>
    <row r="137" spans="2:155" x14ac:dyDescent="0.5">
      <c r="B137" s="9" t="s">
        <v>768</v>
      </c>
      <c r="C137" s="55">
        <v>0</v>
      </c>
      <c r="D137" s="55">
        <v>0</v>
      </c>
      <c r="E137" s="55">
        <v>0</v>
      </c>
      <c r="F137" s="55">
        <v>0</v>
      </c>
      <c r="G137" s="55">
        <v>0</v>
      </c>
      <c r="H137" s="55">
        <v>0</v>
      </c>
      <c r="I137" s="55">
        <v>0</v>
      </c>
      <c r="J137" s="55">
        <v>0</v>
      </c>
      <c r="K137" s="55">
        <v>0</v>
      </c>
      <c r="L137" s="55">
        <v>0</v>
      </c>
      <c r="M137" s="55">
        <v>0</v>
      </c>
      <c r="N137" s="55">
        <v>0</v>
      </c>
      <c r="O137" s="55">
        <v>0</v>
      </c>
      <c r="P137" s="55">
        <v>1</v>
      </c>
      <c r="Q137" s="55">
        <v>0</v>
      </c>
      <c r="R137" s="55">
        <v>0</v>
      </c>
      <c r="S137" s="55">
        <v>0</v>
      </c>
      <c r="T137" s="55">
        <v>0</v>
      </c>
      <c r="U137" s="55">
        <v>0</v>
      </c>
      <c r="V137" s="55">
        <v>0</v>
      </c>
      <c r="W137" s="55">
        <v>0</v>
      </c>
      <c r="X137" s="55">
        <v>0</v>
      </c>
      <c r="Y137" s="55">
        <v>0</v>
      </c>
      <c r="Z137" s="55">
        <v>0</v>
      </c>
      <c r="AA137" s="55">
        <v>0</v>
      </c>
      <c r="AB137" s="55">
        <v>0</v>
      </c>
      <c r="AC137" s="55">
        <v>0</v>
      </c>
      <c r="AD137" s="55">
        <v>0</v>
      </c>
      <c r="AE137" s="55">
        <v>0</v>
      </c>
      <c r="AF137" s="55">
        <v>0</v>
      </c>
      <c r="AG137" s="55">
        <v>0</v>
      </c>
      <c r="AH137" s="55">
        <v>0</v>
      </c>
      <c r="AI137" s="55">
        <v>0</v>
      </c>
      <c r="AJ137" s="55">
        <v>0</v>
      </c>
      <c r="AK137" s="55">
        <v>0</v>
      </c>
      <c r="AL137" s="55">
        <v>0</v>
      </c>
      <c r="AM137" s="55">
        <v>0</v>
      </c>
      <c r="AN137" s="55">
        <v>0</v>
      </c>
      <c r="AO137" s="55">
        <v>0</v>
      </c>
      <c r="AP137" s="55">
        <v>0</v>
      </c>
      <c r="AQ137" s="55">
        <v>0</v>
      </c>
      <c r="AR137" s="55">
        <v>0</v>
      </c>
      <c r="AS137" s="55">
        <v>0</v>
      </c>
      <c r="AT137" s="55">
        <v>0</v>
      </c>
      <c r="AU137" s="55">
        <v>0</v>
      </c>
      <c r="AV137" s="55">
        <v>0</v>
      </c>
      <c r="AW137" s="55">
        <v>0</v>
      </c>
      <c r="AX137" s="55">
        <v>0</v>
      </c>
      <c r="AY137" s="55">
        <v>0</v>
      </c>
      <c r="AZ137" s="55">
        <v>0</v>
      </c>
      <c r="BA137" s="55">
        <v>0</v>
      </c>
      <c r="BB137" s="55">
        <v>0</v>
      </c>
      <c r="BC137" s="55">
        <v>0</v>
      </c>
      <c r="BD137" s="55">
        <v>0</v>
      </c>
      <c r="BE137" s="55">
        <v>0</v>
      </c>
      <c r="BF137" s="55">
        <v>0</v>
      </c>
      <c r="BG137" s="55">
        <v>0</v>
      </c>
      <c r="BH137" s="55">
        <v>0</v>
      </c>
      <c r="BI137" s="55">
        <v>0</v>
      </c>
      <c r="BJ137" s="55">
        <v>0</v>
      </c>
      <c r="BK137" s="55">
        <v>0</v>
      </c>
      <c r="BL137" s="55">
        <v>0</v>
      </c>
      <c r="BM137" s="55">
        <v>0</v>
      </c>
      <c r="BN137" s="55">
        <v>0</v>
      </c>
      <c r="BO137" s="55">
        <v>0</v>
      </c>
      <c r="BP137" s="55">
        <v>0</v>
      </c>
      <c r="BQ137" s="55">
        <v>0</v>
      </c>
      <c r="BR137" s="55">
        <v>0</v>
      </c>
      <c r="BS137" s="55">
        <v>0</v>
      </c>
      <c r="BT137" s="55">
        <v>0</v>
      </c>
      <c r="BU137" s="55">
        <v>0</v>
      </c>
      <c r="BV137" s="55">
        <v>0</v>
      </c>
      <c r="BW137" s="55">
        <v>0</v>
      </c>
      <c r="BX137" s="55">
        <v>0</v>
      </c>
      <c r="BY137" s="55">
        <v>0</v>
      </c>
      <c r="BZ137" s="55">
        <v>0</v>
      </c>
      <c r="CA137" s="55">
        <v>0</v>
      </c>
      <c r="CB137" s="55">
        <v>0</v>
      </c>
      <c r="CC137" s="55">
        <v>0</v>
      </c>
      <c r="CD137" s="55">
        <v>0</v>
      </c>
      <c r="CE137" s="55">
        <v>0</v>
      </c>
      <c r="CF137" s="55">
        <v>0</v>
      </c>
      <c r="CG137" s="55">
        <v>0</v>
      </c>
      <c r="CH137" s="55">
        <v>0</v>
      </c>
      <c r="CI137" s="55">
        <v>0</v>
      </c>
      <c r="CJ137" s="55">
        <v>0</v>
      </c>
      <c r="CK137" s="55">
        <v>0</v>
      </c>
      <c r="CL137" s="55">
        <v>0</v>
      </c>
      <c r="CM137" s="55">
        <v>0</v>
      </c>
      <c r="CN137" s="55">
        <v>0</v>
      </c>
      <c r="CO137" s="55">
        <v>0</v>
      </c>
      <c r="CP137" s="55">
        <v>0</v>
      </c>
      <c r="CQ137" s="55">
        <v>0</v>
      </c>
      <c r="CR137" s="55">
        <v>0</v>
      </c>
      <c r="CS137" s="55">
        <v>0</v>
      </c>
      <c r="CT137" s="55">
        <v>0</v>
      </c>
      <c r="CU137" s="55">
        <v>0</v>
      </c>
      <c r="CV137" s="55">
        <v>0</v>
      </c>
      <c r="CW137" s="55">
        <v>0</v>
      </c>
      <c r="CX137" s="55">
        <v>0</v>
      </c>
      <c r="CY137" s="55">
        <v>0</v>
      </c>
      <c r="CZ137" s="55">
        <v>0</v>
      </c>
      <c r="DA137" s="55">
        <v>0</v>
      </c>
      <c r="DB137" s="55">
        <v>0</v>
      </c>
      <c r="DC137" s="55">
        <v>0</v>
      </c>
      <c r="DD137" s="55">
        <v>0</v>
      </c>
      <c r="DE137" s="55">
        <v>0</v>
      </c>
      <c r="DF137" s="55">
        <v>0</v>
      </c>
      <c r="DG137" s="55">
        <v>0</v>
      </c>
      <c r="DH137" s="55">
        <v>0</v>
      </c>
      <c r="DI137" s="55">
        <v>0</v>
      </c>
      <c r="DJ137" s="55">
        <v>0</v>
      </c>
      <c r="DK137" s="55">
        <v>0</v>
      </c>
      <c r="DL137" s="55">
        <v>0</v>
      </c>
      <c r="DM137" s="55">
        <v>0</v>
      </c>
      <c r="DN137" s="55">
        <v>0</v>
      </c>
      <c r="DO137" s="55">
        <v>0</v>
      </c>
      <c r="DP137" s="55">
        <v>0</v>
      </c>
      <c r="DQ137" s="55">
        <v>2</v>
      </c>
      <c r="DR137" s="55">
        <v>0</v>
      </c>
      <c r="DS137" s="55">
        <v>0</v>
      </c>
      <c r="DT137" s="55">
        <v>0</v>
      </c>
      <c r="DU137" s="55">
        <v>0</v>
      </c>
      <c r="DV137" s="55">
        <v>0</v>
      </c>
      <c r="DW137" s="55">
        <v>0</v>
      </c>
      <c r="DX137" s="55">
        <v>0</v>
      </c>
      <c r="DY137" s="55">
        <v>0</v>
      </c>
      <c r="DZ137" s="55">
        <v>0</v>
      </c>
      <c r="EA137" s="55">
        <v>0</v>
      </c>
      <c r="EB137" s="55">
        <v>0</v>
      </c>
      <c r="EC137" s="55">
        <v>0</v>
      </c>
      <c r="ED137" s="55">
        <v>0</v>
      </c>
      <c r="EE137" s="55">
        <v>0</v>
      </c>
      <c r="EF137" s="55">
        <v>0</v>
      </c>
      <c r="EG137" s="55">
        <v>0</v>
      </c>
      <c r="EH137" s="55">
        <v>0</v>
      </c>
      <c r="EI137" s="55">
        <v>0</v>
      </c>
      <c r="EJ137" s="55">
        <v>0</v>
      </c>
      <c r="EK137" s="55">
        <v>0</v>
      </c>
      <c r="EL137" s="55">
        <v>0</v>
      </c>
      <c r="EM137" s="55">
        <v>0</v>
      </c>
      <c r="EN137" s="55">
        <v>0</v>
      </c>
      <c r="EO137" s="55">
        <v>0</v>
      </c>
      <c r="EP137" s="55">
        <v>0</v>
      </c>
      <c r="EQ137" s="55">
        <v>0</v>
      </c>
      <c r="ER137" s="55">
        <v>0</v>
      </c>
      <c r="ES137" s="55">
        <v>0</v>
      </c>
      <c r="ET137" s="55">
        <v>0</v>
      </c>
      <c r="EU137" s="55">
        <v>0</v>
      </c>
      <c r="EV137" s="55">
        <v>0</v>
      </c>
      <c r="EW137" s="55">
        <v>0</v>
      </c>
      <c r="EX137" s="55">
        <v>0</v>
      </c>
      <c r="EY137" s="55">
        <v>1</v>
      </c>
    </row>
    <row r="138" spans="2:155" x14ac:dyDescent="0.5">
      <c r="B138" s="9" t="s">
        <v>773</v>
      </c>
      <c r="C138" s="55">
        <v>0</v>
      </c>
      <c r="D138" s="55">
        <v>0</v>
      </c>
      <c r="E138" s="55">
        <v>0</v>
      </c>
      <c r="F138" s="55">
        <v>0</v>
      </c>
      <c r="G138" s="55">
        <v>0</v>
      </c>
      <c r="H138" s="55">
        <v>0</v>
      </c>
      <c r="I138" s="55">
        <v>0</v>
      </c>
      <c r="J138" s="55">
        <v>0</v>
      </c>
      <c r="K138" s="55">
        <v>0</v>
      </c>
      <c r="L138" s="55">
        <v>0</v>
      </c>
      <c r="M138" s="55">
        <v>0</v>
      </c>
      <c r="N138" s="55">
        <v>0</v>
      </c>
      <c r="O138" s="55">
        <v>0</v>
      </c>
      <c r="P138" s="55">
        <v>1</v>
      </c>
      <c r="Q138" s="55">
        <v>0</v>
      </c>
      <c r="R138" s="55">
        <v>0</v>
      </c>
      <c r="S138" s="55">
        <v>0</v>
      </c>
      <c r="T138" s="55">
        <v>0</v>
      </c>
      <c r="U138" s="55">
        <v>0</v>
      </c>
      <c r="V138" s="55">
        <v>0</v>
      </c>
      <c r="W138" s="55">
        <v>0</v>
      </c>
      <c r="X138" s="55">
        <v>0</v>
      </c>
      <c r="Y138" s="55">
        <v>0</v>
      </c>
      <c r="Z138" s="55">
        <v>0</v>
      </c>
      <c r="AA138" s="55">
        <v>0</v>
      </c>
      <c r="AB138" s="55">
        <v>0</v>
      </c>
      <c r="AC138" s="55">
        <v>0</v>
      </c>
      <c r="AD138" s="55">
        <v>0</v>
      </c>
      <c r="AE138" s="55">
        <v>0</v>
      </c>
      <c r="AF138" s="55">
        <v>0</v>
      </c>
      <c r="AG138" s="55">
        <v>0</v>
      </c>
      <c r="AH138" s="55">
        <v>0</v>
      </c>
      <c r="AI138" s="55">
        <v>0</v>
      </c>
      <c r="AJ138" s="55">
        <v>0</v>
      </c>
      <c r="AK138" s="55">
        <v>0</v>
      </c>
      <c r="AL138" s="55">
        <v>0</v>
      </c>
      <c r="AM138" s="55">
        <v>0</v>
      </c>
      <c r="AN138" s="55">
        <v>0</v>
      </c>
      <c r="AO138" s="55">
        <v>0</v>
      </c>
      <c r="AP138" s="55">
        <v>0</v>
      </c>
      <c r="AQ138" s="55">
        <v>0</v>
      </c>
      <c r="AR138" s="55">
        <v>0</v>
      </c>
      <c r="AS138" s="55">
        <v>0</v>
      </c>
      <c r="AT138" s="55">
        <v>0</v>
      </c>
      <c r="AU138" s="55">
        <v>0</v>
      </c>
      <c r="AV138" s="55">
        <v>0</v>
      </c>
      <c r="AW138" s="55">
        <v>0</v>
      </c>
      <c r="AX138" s="55">
        <v>0</v>
      </c>
      <c r="AY138" s="55">
        <v>0</v>
      </c>
      <c r="AZ138" s="55">
        <v>0</v>
      </c>
      <c r="BA138" s="55">
        <v>0</v>
      </c>
      <c r="BB138" s="55">
        <v>0</v>
      </c>
      <c r="BC138" s="55">
        <v>0</v>
      </c>
      <c r="BD138" s="55">
        <v>0</v>
      </c>
      <c r="BE138" s="55">
        <v>0</v>
      </c>
      <c r="BF138" s="55">
        <v>0</v>
      </c>
      <c r="BG138" s="55">
        <v>0</v>
      </c>
      <c r="BH138" s="55">
        <v>0</v>
      </c>
      <c r="BI138" s="55">
        <v>0</v>
      </c>
      <c r="BJ138" s="55">
        <v>0</v>
      </c>
      <c r="BK138" s="55">
        <v>0</v>
      </c>
      <c r="BL138" s="55">
        <v>0</v>
      </c>
      <c r="BM138" s="55">
        <v>0</v>
      </c>
      <c r="BN138" s="55">
        <v>0</v>
      </c>
      <c r="BO138" s="55">
        <v>0</v>
      </c>
      <c r="BP138" s="55">
        <v>0</v>
      </c>
      <c r="BQ138" s="55">
        <v>0</v>
      </c>
      <c r="BR138" s="55">
        <v>0</v>
      </c>
      <c r="BS138" s="55">
        <v>0</v>
      </c>
      <c r="BT138" s="55">
        <v>0</v>
      </c>
      <c r="BU138" s="55">
        <v>0</v>
      </c>
      <c r="BV138" s="55">
        <v>0</v>
      </c>
      <c r="BW138" s="55">
        <v>0</v>
      </c>
      <c r="BX138" s="55">
        <v>0</v>
      </c>
      <c r="BY138" s="55">
        <v>0</v>
      </c>
      <c r="BZ138" s="55">
        <v>0</v>
      </c>
      <c r="CA138" s="55">
        <v>0</v>
      </c>
      <c r="CB138" s="55">
        <v>0</v>
      </c>
      <c r="CC138" s="55">
        <v>0</v>
      </c>
      <c r="CD138" s="55">
        <v>0</v>
      </c>
      <c r="CE138" s="55">
        <v>0</v>
      </c>
      <c r="CF138" s="55">
        <v>0</v>
      </c>
      <c r="CG138" s="55">
        <v>0</v>
      </c>
      <c r="CH138" s="55">
        <v>0</v>
      </c>
      <c r="CI138" s="55">
        <v>0</v>
      </c>
      <c r="CJ138" s="55">
        <v>0</v>
      </c>
      <c r="CK138" s="55">
        <v>0</v>
      </c>
      <c r="CL138" s="55">
        <v>0</v>
      </c>
      <c r="CM138" s="55">
        <v>0</v>
      </c>
      <c r="CN138" s="55">
        <v>0</v>
      </c>
      <c r="CO138" s="55">
        <v>0</v>
      </c>
      <c r="CP138" s="55">
        <v>0</v>
      </c>
      <c r="CQ138" s="55">
        <v>0</v>
      </c>
      <c r="CR138" s="55">
        <v>0</v>
      </c>
      <c r="CS138" s="55">
        <v>0</v>
      </c>
      <c r="CT138" s="55">
        <v>0</v>
      </c>
      <c r="CU138" s="55">
        <v>0</v>
      </c>
      <c r="CV138" s="55">
        <v>0</v>
      </c>
      <c r="CW138" s="55">
        <v>0</v>
      </c>
      <c r="CX138" s="55">
        <v>0</v>
      </c>
      <c r="CY138" s="55">
        <v>0</v>
      </c>
      <c r="CZ138" s="55">
        <v>0</v>
      </c>
      <c r="DA138" s="55">
        <v>0</v>
      </c>
      <c r="DB138" s="55">
        <v>0</v>
      </c>
      <c r="DC138" s="55">
        <v>0</v>
      </c>
      <c r="DD138" s="55">
        <v>0</v>
      </c>
      <c r="DE138" s="55">
        <v>0</v>
      </c>
      <c r="DF138" s="55">
        <v>0</v>
      </c>
      <c r="DG138" s="55">
        <v>0</v>
      </c>
      <c r="DH138" s="55">
        <v>0</v>
      </c>
      <c r="DI138" s="55">
        <v>0</v>
      </c>
      <c r="DJ138" s="55">
        <v>0</v>
      </c>
      <c r="DK138" s="55">
        <v>0</v>
      </c>
      <c r="DL138" s="55">
        <v>0</v>
      </c>
      <c r="DM138" s="55">
        <v>0</v>
      </c>
      <c r="DN138" s="55">
        <v>0</v>
      </c>
      <c r="DO138" s="55">
        <v>0</v>
      </c>
      <c r="DP138" s="55">
        <v>0</v>
      </c>
      <c r="DQ138" s="55">
        <v>2</v>
      </c>
      <c r="DR138" s="55">
        <v>0</v>
      </c>
      <c r="DS138" s="55">
        <v>0</v>
      </c>
      <c r="DT138" s="55">
        <v>0</v>
      </c>
      <c r="DU138" s="55">
        <v>0</v>
      </c>
      <c r="DV138" s="55">
        <v>0</v>
      </c>
      <c r="DW138" s="55">
        <v>0</v>
      </c>
      <c r="DX138" s="55">
        <v>0</v>
      </c>
      <c r="DY138" s="55">
        <v>0</v>
      </c>
      <c r="DZ138" s="55">
        <v>0</v>
      </c>
      <c r="EA138" s="55">
        <v>0</v>
      </c>
      <c r="EB138" s="55">
        <v>0</v>
      </c>
      <c r="EC138" s="55">
        <v>0</v>
      </c>
      <c r="ED138" s="55">
        <v>0</v>
      </c>
      <c r="EE138" s="55">
        <v>0</v>
      </c>
      <c r="EF138" s="55">
        <v>0</v>
      </c>
      <c r="EG138" s="55">
        <v>0</v>
      </c>
      <c r="EH138" s="55">
        <v>0</v>
      </c>
      <c r="EI138" s="55">
        <v>0</v>
      </c>
      <c r="EJ138" s="55">
        <v>0</v>
      </c>
      <c r="EK138" s="55">
        <v>0</v>
      </c>
      <c r="EL138" s="55">
        <v>0</v>
      </c>
      <c r="EM138" s="55">
        <v>0</v>
      </c>
      <c r="EN138" s="55">
        <v>0</v>
      </c>
      <c r="EO138" s="55">
        <v>0</v>
      </c>
      <c r="EP138" s="55">
        <v>0</v>
      </c>
      <c r="EQ138" s="55">
        <v>0</v>
      </c>
      <c r="ER138" s="55">
        <v>0</v>
      </c>
      <c r="ES138" s="55">
        <v>0</v>
      </c>
      <c r="ET138" s="55">
        <v>0</v>
      </c>
      <c r="EU138" s="55">
        <v>0</v>
      </c>
      <c r="EV138" s="55">
        <v>0</v>
      </c>
      <c r="EW138" s="55">
        <v>0</v>
      </c>
      <c r="EX138" s="55">
        <v>0</v>
      </c>
      <c r="EY138" s="55">
        <v>1</v>
      </c>
    </row>
    <row r="139" spans="2:155" x14ac:dyDescent="0.5">
      <c r="B139" s="9" t="s">
        <v>775</v>
      </c>
      <c r="C139" s="55">
        <v>0</v>
      </c>
      <c r="D139" s="55">
        <v>0</v>
      </c>
      <c r="E139" s="55">
        <v>0</v>
      </c>
      <c r="F139" s="55">
        <v>0</v>
      </c>
      <c r="G139" s="55">
        <v>0</v>
      </c>
      <c r="H139" s="55">
        <v>0</v>
      </c>
      <c r="I139" s="55">
        <v>0</v>
      </c>
      <c r="J139" s="55">
        <v>0</v>
      </c>
      <c r="K139" s="55">
        <v>0</v>
      </c>
      <c r="L139" s="55">
        <v>0</v>
      </c>
      <c r="M139" s="55">
        <v>0</v>
      </c>
      <c r="N139" s="55">
        <v>0</v>
      </c>
      <c r="O139" s="55">
        <v>0</v>
      </c>
      <c r="P139" s="55">
        <v>1</v>
      </c>
      <c r="Q139" s="55">
        <v>0</v>
      </c>
      <c r="R139" s="55">
        <v>0</v>
      </c>
      <c r="S139" s="55">
        <v>0</v>
      </c>
      <c r="T139" s="55">
        <v>0</v>
      </c>
      <c r="U139" s="55">
        <v>0</v>
      </c>
      <c r="V139" s="55">
        <v>0</v>
      </c>
      <c r="W139" s="55">
        <v>0</v>
      </c>
      <c r="X139" s="55">
        <v>0</v>
      </c>
      <c r="Y139" s="55">
        <v>0</v>
      </c>
      <c r="Z139" s="55">
        <v>0</v>
      </c>
      <c r="AA139" s="55">
        <v>0</v>
      </c>
      <c r="AB139" s="55">
        <v>0</v>
      </c>
      <c r="AC139" s="55">
        <v>0</v>
      </c>
      <c r="AD139" s="55">
        <v>0</v>
      </c>
      <c r="AE139" s="55">
        <v>0</v>
      </c>
      <c r="AF139" s="55">
        <v>0</v>
      </c>
      <c r="AG139" s="55">
        <v>0</v>
      </c>
      <c r="AH139" s="55">
        <v>0</v>
      </c>
      <c r="AI139" s="55">
        <v>0</v>
      </c>
      <c r="AJ139" s="55">
        <v>0</v>
      </c>
      <c r="AK139" s="55">
        <v>0</v>
      </c>
      <c r="AL139" s="55">
        <v>0</v>
      </c>
      <c r="AM139" s="55">
        <v>0</v>
      </c>
      <c r="AN139" s="55">
        <v>0</v>
      </c>
      <c r="AO139" s="55">
        <v>0</v>
      </c>
      <c r="AP139" s="55">
        <v>0</v>
      </c>
      <c r="AQ139" s="55">
        <v>0</v>
      </c>
      <c r="AR139" s="55">
        <v>0</v>
      </c>
      <c r="AS139" s="55">
        <v>0</v>
      </c>
      <c r="AT139" s="55">
        <v>0</v>
      </c>
      <c r="AU139" s="55">
        <v>0</v>
      </c>
      <c r="AV139" s="55">
        <v>0</v>
      </c>
      <c r="AW139" s="55">
        <v>0</v>
      </c>
      <c r="AX139" s="55">
        <v>0</v>
      </c>
      <c r="AY139" s="55">
        <v>0</v>
      </c>
      <c r="AZ139" s="55">
        <v>0</v>
      </c>
      <c r="BA139" s="55">
        <v>0</v>
      </c>
      <c r="BB139" s="55">
        <v>0</v>
      </c>
      <c r="BC139" s="55">
        <v>0</v>
      </c>
      <c r="BD139" s="55">
        <v>0</v>
      </c>
      <c r="BE139" s="55">
        <v>0</v>
      </c>
      <c r="BF139" s="55">
        <v>0</v>
      </c>
      <c r="BG139" s="55">
        <v>0</v>
      </c>
      <c r="BH139" s="55">
        <v>0</v>
      </c>
      <c r="BI139" s="55">
        <v>0</v>
      </c>
      <c r="BJ139" s="55">
        <v>0</v>
      </c>
      <c r="BK139" s="55">
        <v>0</v>
      </c>
      <c r="BL139" s="55">
        <v>0</v>
      </c>
      <c r="BM139" s="55">
        <v>0</v>
      </c>
      <c r="BN139" s="55">
        <v>0</v>
      </c>
      <c r="BO139" s="55">
        <v>0</v>
      </c>
      <c r="BP139" s="55">
        <v>0</v>
      </c>
      <c r="BQ139" s="55">
        <v>0</v>
      </c>
      <c r="BR139" s="55">
        <v>0</v>
      </c>
      <c r="BS139" s="55">
        <v>0</v>
      </c>
      <c r="BT139" s="55">
        <v>0</v>
      </c>
      <c r="BU139" s="55">
        <v>0</v>
      </c>
      <c r="BV139" s="55">
        <v>0</v>
      </c>
      <c r="BW139" s="55">
        <v>0</v>
      </c>
      <c r="BX139" s="55">
        <v>0</v>
      </c>
      <c r="BY139" s="55">
        <v>0</v>
      </c>
      <c r="BZ139" s="55">
        <v>0</v>
      </c>
      <c r="CA139" s="55">
        <v>0</v>
      </c>
      <c r="CB139" s="55">
        <v>0</v>
      </c>
      <c r="CC139" s="55">
        <v>0</v>
      </c>
      <c r="CD139" s="55">
        <v>0</v>
      </c>
      <c r="CE139" s="55">
        <v>0</v>
      </c>
      <c r="CF139" s="55">
        <v>0</v>
      </c>
      <c r="CG139" s="55">
        <v>0</v>
      </c>
      <c r="CH139" s="55">
        <v>0</v>
      </c>
      <c r="CI139" s="55">
        <v>0</v>
      </c>
      <c r="CJ139" s="55">
        <v>0</v>
      </c>
      <c r="CK139" s="55">
        <v>0</v>
      </c>
      <c r="CL139" s="55">
        <v>0</v>
      </c>
      <c r="CM139" s="55">
        <v>0</v>
      </c>
      <c r="CN139" s="55">
        <v>0</v>
      </c>
      <c r="CO139" s="55">
        <v>0</v>
      </c>
      <c r="CP139" s="55">
        <v>0</v>
      </c>
      <c r="CQ139" s="55">
        <v>0</v>
      </c>
      <c r="CR139" s="55">
        <v>0</v>
      </c>
      <c r="CS139" s="55">
        <v>0</v>
      </c>
      <c r="CT139" s="55">
        <v>0</v>
      </c>
      <c r="CU139" s="55">
        <v>0</v>
      </c>
      <c r="CV139" s="55">
        <v>0</v>
      </c>
      <c r="CW139" s="55">
        <v>0</v>
      </c>
      <c r="CX139" s="55">
        <v>0</v>
      </c>
      <c r="CY139" s="55">
        <v>0</v>
      </c>
      <c r="CZ139" s="55">
        <v>0</v>
      </c>
      <c r="DA139" s="55">
        <v>0</v>
      </c>
      <c r="DB139" s="55">
        <v>0</v>
      </c>
      <c r="DC139" s="55">
        <v>0</v>
      </c>
      <c r="DD139" s="55">
        <v>0</v>
      </c>
      <c r="DE139" s="55">
        <v>0</v>
      </c>
      <c r="DF139" s="55">
        <v>0</v>
      </c>
      <c r="DG139" s="55">
        <v>0</v>
      </c>
      <c r="DH139" s="55">
        <v>0</v>
      </c>
      <c r="DI139" s="55">
        <v>0</v>
      </c>
      <c r="DJ139" s="55">
        <v>0</v>
      </c>
      <c r="DK139" s="55">
        <v>0</v>
      </c>
      <c r="DL139" s="55">
        <v>0</v>
      </c>
      <c r="DM139" s="55">
        <v>0</v>
      </c>
      <c r="DN139" s="55">
        <v>0</v>
      </c>
      <c r="DO139" s="55">
        <v>0</v>
      </c>
      <c r="DP139" s="55">
        <v>0</v>
      </c>
      <c r="DQ139" s="55">
        <v>2</v>
      </c>
      <c r="DR139" s="55">
        <v>0</v>
      </c>
      <c r="DS139" s="55">
        <v>0</v>
      </c>
      <c r="DT139" s="55">
        <v>0</v>
      </c>
      <c r="DU139" s="55">
        <v>0</v>
      </c>
      <c r="DV139" s="55">
        <v>0</v>
      </c>
      <c r="DW139" s="55">
        <v>0</v>
      </c>
      <c r="DX139" s="55">
        <v>0</v>
      </c>
      <c r="DY139" s="55">
        <v>0</v>
      </c>
      <c r="DZ139" s="55">
        <v>0</v>
      </c>
      <c r="EA139" s="55">
        <v>0</v>
      </c>
      <c r="EB139" s="55">
        <v>0</v>
      </c>
      <c r="EC139" s="55">
        <v>0</v>
      </c>
      <c r="ED139" s="55">
        <v>0</v>
      </c>
      <c r="EE139" s="55">
        <v>0</v>
      </c>
      <c r="EF139" s="55">
        <v>0</v>
      </c>
      <c r="EG139" s="55">
        <v>0</v>
      </c>
      <c r="EH139" s="55">
        <v>0</v>
      </c>
      <c r="EI139" s="55">
        <v>0</v>
      </c>
      <c r="EJ139" s="55">
        <v>0</v>
      </c>
      <c r="EK139" s="55">
        <v>0</v>
      </c>
      <c r="EL139" s="55">
        <v>0</v>
      </c>
      <c r="EM139" s="55">
        <v>0</v>
      </c>
      <c r="EN139" s="55">
        <v>0</v>
      </c>
      <c r="EO139" s="55">
        <v>0</v>
      </c>
      <c r="EP139" s="55">
        <v>0</v>
      </c>
      <c r="EQ139" s="55">
        <v>0</v>
      </c>
      <c r="ER139" s="55">
        <v>0</v>
      </c>
      <c r="ES139" s="55">
        <v>0</v>
      </c>
      <c r="ET139" s="55">
        <v>0</v>
      </c>
      <c r="EU139" s="55">
        <v>0</v>
      </c>
      <c r="EV139" s="55">
        <v>0</v>
      </c>
      <c r="EW139" s="55">
        <v>0</v>
      </c>
      <c r="EX139" s="55">
        <v>0</v>
      </c>
      <c r="EY139" s="5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B7CE-BB96-48AC-A816-9C8DC58C4516}">
  <sheetPr codeName="Sheet2"/>
  <dimension ref="B1:M260"/>
  <sheetViews>
    <sheetView showGridLines="0" zoomScale="40" zoomScaleNormal="40" workbookViewId="0">
      <selection activeCell="M3" sqref="M3"/>
    </sheetView>
  </sheetViews>
  <sheetFormatPr defaultRowHeight="25.8" x14ac:dyDescent="0.5"/>
  <cols>
    <col min="2" max="2" width="36.9375" customWidth="1"/>
    <col min="3" max="4" width="19.1171875" customWidth="1"/>
    <col min="5" max="5" width="15.234375" customWidth="1"/>
  </cols>
  <sheetData>
    <row r="1" spans="2:13" ht="26.4" thickBot="1" x14ac:dyDescent="0.55000000000000004">
      <c r="E1" s="55" t="s">
        <v>63</v>
      </c>
      <c r="F1" s="55" t="s">
        <v>63</v>
      </c>
      <c r="G1" s="55" t="s">
        <v>63</v>
      </c>
      <c r="H1" s="55" t="s">
        <v>62</v>
      </c>
      <c r="I1" s="55" t="s">
        <v>62</v>
      </c>
      <c r="J1" s="55" t="s">
        <v>62</v>
      </c>
    </row>
    <row r="2" spans="2:13" ht="26.4" thickBot="1" x14ac:dyDescent="0.55000000000000004">
      <c r="B2" s="54" t="s">
        <v>30</v>
      </c>
      <c r="C2" s="54" t="s">
        <v>150</v>
      </c>
      <c r="D2" s="54" t="s">
        <v>151</v>
      </c>
      <c r="E2" s="60" t="s">
        <v>782</v>
      </c>
      <c r="F2" s="60" t="s">
        <v>783</v>
      </c>
      <c r="G2" s="60" t="s">
        <v>784</v>
      </c>
      <c r="H2" s="60" t="s">
        <v>782</v>
      </c>
      <c r="I2" s="60" t="s">
        <v>783</v>
      </c>
      <c r="J2" s="60" t="s">
        <v>784</v>
      </c>
      <c r="L2" s="63" t="s">
        <v>786</v>
      </c>
      <c r="M2" s="63" t="s">
        <v>787</v>
      </c>
    </row>
    <row r="3" spans="2:13" x14ac:dyDescent="0.5">
      <c r="B3" s="55" t="s">
        <v>32</v>
      </c>
      <c r="C3" s="55" t="s">
        <v>152</v>
      </c>
      <c r="D3" s="55" t="s">
        <v>152</v>
      </c>
      <c r="E3">
        <f>_xlfn.TEXTBEFORE(C3,"-")*1</f>
        <v>8</v>
      </c>
      <c r="F3">
        <f>_xlfn.TEXTAFTER(_xlfn.TEXTBEFORE(C3," "),"-")*1</f>
        <v>10</v>
      </c>
      <c r="G3" s="62">
        <f>AVERAGE(E3:F3)</f>
        <v>9</v>
      </c>
      <c r="H3">
        <f>_xlfn.TEXTBEFORE(D3,"-")*1</f>
        <v>8</v>
      </c>
      <c r="I3">
        <f>_xlfn.TEXTAFTER(_xlfn.TEXTBEFORE(D3," "),"-")*1</f>
        <v>10</v>
      </c>
      <c r="J3" s="62">
        <f>AVERAGE(H3:I3)</f>
        <v>9</v>
      </c>
      <c r="L3" cm="1">
        <f t="array" ref="L3:L155">G3:G155</f>
        <v>9</v>
      </c>
      <c r="M3" s="62" cm="1">
        <f t="array" ref="M3:M155">J3:J155</f>
        <v>9</v>
      </c>
    </row>
    <row r="4" spans="2:13" x14ac:dyDescent="0.5">
      <c r="B4" s="55" t="s">
        <v>34</v>
      </c>
      <c r="C4" s="55" t="s">
        <v>153</v>
      </c>
      <c r="D4" s="55" t="s">
        <v>153</v>
      </c>
      <c r="E4">
        <f t="shared" ref="E4:E67" si="0">_xlfn.TEXTBEFORE(C4,"-")*1</f>
        <v>7</v>
      </c>
      <c r="F4">
        <f t="shared" ref="F4:F67" si="1">_xlfn.TEXTAFTER(_xlfn.TEXTBEFORE(C4," "),"-")*1</f>
        <v>12</v>
      </c>
      <c r="G4" s="62">
        <f t="shared" ref="G4:G67" si="2">AVERAGE(E4:F4)</f>
        <v>9.5</v>
      </c>
      <c r="H4">
        <f t="shared" ref="H4:H67" si="3">_xlfn.TEXTBEFORE(D4,"-")*1</f>
        <v>7</v>
      </c>
      <c r="I4">
        <f t="shared" ref="I4:I67" si="4">_xlfn.TEXTAFTER(_xlfn.TEXTBEFORE(D4," "),"-")*1</f>
        <v>12</v>
      </c>
      <c r="J4" s="62">
        <f t="shared" ref="J4:J67" si="5">AVERAGE(H4:I4)</f>
        <v>9.5</v>
      </c>
      <c r="L4">
        <v>9.5</v>
      </c>
      <c r="M4">
        <v>9.5</v>
      </c>
    </row>
    <row r="5" spans="2:13" x14ac:dyDescent="0.5">
      <c r="B5" s="55" t="s">
        <v>43</v>
      </c>
      <c r="C5" s="55" t="s">
        <v>154</v>
      </c>
      <c r="D5" s="55" t="s">
        <v>155</v>
      </c>
      <c r="E5">
        <f t="shared" si="0"/>
        <v>15</v>
      </c>
      <c r="F5">
        <f t="shared" si="1"/>
        <v>25</v>
      </c>
      <c r="G5" s="62">
        <f t="shared" si="2"/>
        <v>20</v>
      </c>
      <c r="H5">
        <f t="shared" si="3"/>
        <v>10</v>
      </c>
      <c r="I5">
        <f t="shared" si="4"/>
        <v>15</v>
      </c>
      <c r="J5" s="62">
        <f t="shared" si="5"/>
        <v>12.5</v>
      </c>
      <c r="L5">
        <v>20</v>
      </c>
      <c r="M5">
        <v>12.5</v>
      </c>
    </row>
    <row r="6" spans="2:13" x14ac:dyDescent="0.5">
      <c r="B6" s="55" t="s">
        <v>156</v>
      </c>
      <c r="C6" s="55" t="s">
        <v>153</v>
      </c>
      <c r="D6" s="55" t="s">
        <v>153</v>
      </c>
      <c r="E6">
        <f t="shared" si="0"/>
        <v>7</v>
      </c>
      <c r="F6">
        <f t="shared" si="1"/>
        <v>12</v>
      </c>
      <c r="G6" s="62">
        <f t="shared" si="2"/>
        <v>9.5</v>
      </c>
      <c r="H6">
        <f t="shared" si="3"/>
        <v>7</v>
      </c>
      <c r="I6">
        <f t="shared" si="4"/>
        <v>12</v>
      </c>
      <c r="J6" s="62">
        <f t="shared" si="5"/>
        <v>9.5</v>
      </c>
      <c r="L6">
        <v>9.5</v>
      </c>
      <c r="M6">
        <v>9.5</v>
      </c>
    </row>
    <row r="7" spans="2:13" x14ac:dyDescent="0.5">
      <c r="B7" s="55" t="s">
        <v>51</v>
      </c>
      <c r="C7" s="55" t="s">
        <v>157</v>
      </c>
      <c r="D7" s="55" t="s">
        <v>157</v>
      </c>
      <c r="E7">
        <f t="shared" si="0"/>
        <v>7</v>
      </c>
      <c r="F7">
        <f t="shared" si="1"/>
        <v>10</v>
      </c>
      <c r="G7" s="62">
        <f t="shared" si="2"/>
        <v>8.5</v>
      </c>
      <c r="H7">
        <f t="shared" si="3"/>
        <v>7</v>
      </c>
      <c r="I7">
        <f t="shared" si="4"/>
        <v>10</v>
      </c>
      <c r="J7" s="62">
        <f t="shared" si="5"/>
        <v>8.5</v>
      </c>
      <c r="L7">
        <v>8.5</v>
      </c>
      <c r="M7">
        <v>8.5</v>
      </c>
    </row>
    <row r="8" spans="2:13" x14ac:dyDescent="0.5">
      <c r="B8" s="55" t="s">
        <v>158</v>
      </c>
      <c r="C8" s="55" t="s">
        <v>157</v>
      </c>
      <c r="D8" s="55" t="s">
        <v>157</v>
      </c>
      <c r="E8">
        <f t="shared" si="0"/>
        <v>7</v>
      </c>
      <c r="F8">
        <f t="shared" si="1"/>
        <v>10</v>
      </c>
      <c r="G8" s="62">
        <f t="shared" si="2"/>
        <v>8.5</v>
      </c>
      <c r="H8">
        <f t="shared" si="3"/>
        <v>7</v>
      </c>
      <c r="I8">
        <f t="shared" si="4"/>
        <v>10</v>
      </c>
      <c r="J8" s="62">
        <f t="shared" si="5"/>
        <v>8.5</v>
      </c>
      <c r="L8">
        <v>8.5</v>
      </c>
      <c r="M8">
        <v>8.5</v>
      </c>
    </row>
    <row r="9" spans="2:13" x14ac:dyDescent="0.5">
      <c r="B9" s="55" t="s">
        <v>159</v>
      </c>
      <c r="C9" s="55" t="s">
        <v>160</v>
      </c>
      <c r="D9" s="55" t="s">
        <v>160</v>
      </c>
      <c r="E9">
        <f t="shared" si="0"/>
        <v>45</v>
      </c>
      <c r="F9">
        <f t="shared" si="1"/>
        <v>65</v>
      </c>
      <c r="G9" s="62">
        <f t="shared" si="2"/>
        <v>55</v>
      </c>
      <c r="H9">
        <f t="shared" si="3"/>
        <v>45</v>
      </c>
      <c r="I9">
        <f t="shared" si="4"/>
        <v>65</v>
      </c>
      <c r="J9" s="62">
        <f t="shared" si="5"/>
        <v>55</v>
      </c>
      <c r="L9">
        <v>55</v>
      </c>
      <c r="M9">
        <v>55</v>
      </c>
    </row>
    <row r="10" spans="2:13" x14ac:dyDescent="0.5">
      <c r="B10" s="55" t="s">
        <v>161</v>
      </c>
      <c r="C10" s="55" t="s">
        <v>162</v>
      </c>
      <c r="D10" s="55" t="s">
        <v>163</v>
      </c>
      <c r="E10">
        <f t="shared" si="0"/>
        <v>65</v>
      </c>
      <c r="F10">
        <f t="shared" si="1"/>
        <v>70</v>
      </c>
      <c r="G10" s="62">
        <f t="shared" si="2"/>
        <v>67.5</v>
      </c>
      <c r="H10">
        <f t="shared" si="3"/>
        <v>60</v>
      </c>
      <c r="I10">
        <f t="shared" si="4"/>
        <v>65</v>
      </c>
      <c r="J10" s="62">
        <f t="shared" si="5"/>
        <v>62.5</v>
      </c>
      <c r="L10">
        <v>67.5</v>
      </c>
      <c r="M10">
        <v>62.5</v>
      </c>
    </row>
    <row r="11" spans="2:13" x14ac:dyDescent="0.5">
      <c r="B11" s="55" t="s">
        <v>164</v>
      </c>
      <c r="C11" s="55" t="s">
        <v>165</v>
      </c>
      <c r="D11" s="55" t="s">
        <v>165</v>
      </c>
      <c r="E11">
        <f t="shared" si="0"/>
        <v>12</v>
      </c>
      <c r="F11">
        <f t="shared" si="1"/>
        <v>16</v>
      </c>
      <c r="G11" s="62">
        <f t="shared" si="2"/>
        <v>14</v>
      </c>
      <c r="H11">
        <f t="shared" si="3"/>
        <v>12</v>
      </c>
      <c r="I11">
        <f t="shared" si="4"/>
        <v>16</v>
      </c>
      <c r="J11" s="62">
        <f t="shared" si="5"/>
        <v>14</v>
      </c>
      <c r="L11">
        <v>14</v>
      </c>
      <c r="M11">
        <v>14</v>
      </c>
    </row>
    <row r="12" spans="2:13" x14ac:dyDescent="0.5">
      <c r="B12" s="55" t="s">
        <v>166</v>
      </c>
      <c r="C12" s="55" t="s">
        <v>167</v>
      </c>
      <c r="D12" s="55" t="s">
        <v>168</v>
      </c>
      <c r="E12">
        <f t="shared" si="0"/>
        <v>55</v>
      </c>
      <c r="F12">
        <f t="shared" si="1"/>
        <v>70</v>
      </c>
      <c r="G12" s="62">
        <f t="shared" si="2"/>
        <v>62.5</v>
      </c>
      <c r="H12">
        <f t="shared" si="3"/>
        <v>40</v>
      </c>
      <c r="I12">
        <f t="shared" si="4"/>
        <v>55</v>
      </c>
      <c r="J12" s="62">
        <f t="shared" si="5"/>
        <v>47.5</v>
      </c>
      <c r="L12">
        <v>62.5</v>
      </c>
      <c r="M12">
        <v>47.5</v>
      </c>
    </row>
    <row r="13" spans="2:13" x14ac:dyDescent="0.5">
      <c r="B13" s="55" t="s">
        <v>169</v>
      </c>
      <c r="C13" s="55" t="s">
        <v>170</v>
      </c>
      <c r="D13" s="55" t="s">
        <v>171</v>
      </c>
      <c r="E13">
        <f t="shared" si="0"/>
        <v>110</v>
      </c>
      <c r="F13">
        <f t="shared" si="1"/>
        <v>150</v>
      </c>
      <c r="G13" s="62">
        <f t="shared" si="2"/>
        <v>130</v>
      </c>
      <c r="H13">
        <f t="shared" si="3"/>
        <v>80</v>
      </c>
      <c r="I13">
        <f t="shared" si="4"/>
        <v>120</v>
      </c>
      <c r="J13" s="62">
        <f t="shared" si="5"/>
        <v>100</v>
      </c>
      <c r="L13">
        <v>130</v>
      </c>
      <c r="M13">
        <v>100</v>
      </c>
    </row>
    <row r="14" spans="2:13" x14ac:dyDescent="0.5">
      <c r="B14" s="55" t="s">
        <v>172</v>
      </c>
      <c r="C14" s="55" t="s">
        <v>173</v>
      </c>
      <c r="D14" s="55" t="s">
        <v>173</v>
      </c>
      <c r="E14">
        <f t="shared" si="0"/>
        <v>35</v>
      </c>
      <c r="F14">
        <f t="shared" si="1"/>
        <v>50</v>
      </c>
      <c r="G14" s="62">
        <f t="shared" si="2"/>
        <v>42.5</v>
      </c>
      <c r="H14">
        <f t="shared" si="3"/>
        <v>35</v>
      </c>
      <c r="I14">
        <f t="shared" si="4"/>
        <v>50</v>
      </c>
      <c r="J14" s="62">
        <f t="shared" si="5"/>
        <v>42.5</v>
      </c>
      <c r="L14">
        <v>42.5</v>
      </c>
      <c r="M14">
        <v>42.5</v>
      </c>
    </row>
    <row r="15" spans="2:13" x14ac:dyDescent="0.5">
      <c r="B15" s="55" t="s">
        <v>48</v>
      </c>
      <c r="C15" s="55" t="s">
        <v>174</v>
      </c>
      <c r="D15" s="55" t="s">
        <v>175</v>
      </c>
      <c r="E15">
        <f t="shared" si="0"/>
        <v>23</v>
      </c>
      <c r="F15">
        <f t="shared" si="1"/>
        <v>24</v>
      </c>
      <c r="G15" s="62">
        <f t="shared" si="2"/>
        <v>23.5</v>
      </c>
      <c r="H15">
        <f t="shared" si="3"/>
        <v>21</v>
      </c>
      <c r="I15">
        <f t="shared" si="4"/>
        <v>22</v>
      </c>
      <c r="J15" s="62">
        <f t="shared" si="5"/>
        <v>21.5</v>
      </c>
      <c r="L15">
        <v>23.5</v>
      </c>
      <c r="M15">
        <v>21.5</v>
      </c>
    </row>
    <row r="16" spans="2:13" x14ac:dyDescent="0.5">
      <c r="B16" s="55" t="s">
        <v>47</v>
      </c>
      <c r="C16" s="55" t="s">
        <v>176</v>
      </c>
      <c r="D16" s="55" t="s">
        <v>176</v>
      </c>
      <c r="E16">
        <f t="shared" si="0"/>
        <v>40</v>
      </c>
      <c r="F16">
        <f t="shared" si="1"/>
        <v>65</v>
      </c>
      <c r="G16" s="62">
        <f t="shared" si="2"/>
        <v>52.5</v>
      </c>
      <c r="H16">
        <f t="shared" si="3"/>
        <v>40</v>
      </c>
      <c r="I16">
        <f t="shared" si="4"/>
        <v>65</v>
      </c>
      <c r="J16" s="62">
        <f t="shared" si="5"/>
        <v>52.5</v>
      </c>
      <c r="L16">
        <v>52.5</v>
      </c>
      <c r="M16">
        <v>52.5</v>
      </c>
    </row>
    <row r="17" spans="2:13" x14ac:dyDescent="0.5">
      <c r="B17" s="55" t="s">
        <v>177</v>
      </c>
      <c r="C17" s="55" t="s">
        <v>178</v>
      </c>
      <c r="D17" s="55" t="s">
        <v>178</v>
      </c>
      <c r="E17">
        <f t="shared" si="0"/>
        <v>45</v>
      </c>
      <c r="F17">
        <f t="shared" si="1"/>
        <v>55</v>
      </c>
      <c r="G17" s="62">
        <f t="shared" si="2"/>
        <v>50</v>
      </c>
      <c r="H17">
        <f t="shared" si="3"/>
        <v>45</v>
      </c>
      <c r="I17">
        <f t="shared" si="4"/>
        <v>55</v>
      </c>
      <c r="J17" s="62">
        <f t="shared" si="5"/>
        <v>50</v>
      </c>
      <c r="L17">
        <v>50</v>
      </c>
      <c r="M17">
        <v>50</v>
      </c>
    </row>
    <row r="18" spans="2:13" x14ac:dyDescent="0.5">
      <c r="B18" s="55" t="s">
        <v>179</v>
      </c>
      <c r="C18" s="55" t="s">
        <v>180</v>
      </c>
      <c r="D18" s="55" t="s">
        <v>180</v>
      </c>
      <c r="E18">
        <f t="shared" si="0"/>
        <v>70</v>
      </c>
      <c r="F18">
        <f t="shared" si="1"/>
        <v>110</v>
      </c>
      <c r="G18" s="62">
        <f t="shared" si="2"/>
        <v>90</v>
      </c>
      <c r="H18">
        <f t="shared" si="3"/>
        <v>70</v>
      </c>
      <c r="I18">
        <f t="shared" si="4"/>
        <v>110</v>
      </c>
      <c r="J18" s="62">
        <f t="shared" si="5"/>
        <v>90</v>
      </c>
      <c r="L18">
        <v>90</v>
      </c>
      <c r="M18">
        <v>90</v>
      </c>
    </row>
    <row r="19" spans="2:13" x14ac:dyDescent="0.5">
      <c r="B19" s="55" t="s">
        <v>181</v>
      </c>
      <c r="C19" s="55" t="s">
        <v>182</v>
      </c>
      <c r="D19" s="55" t="s">
        <v>182</v>
      </c>
      <c r="E19">
        <f t="shared" si="0"/>
        <v>17</v>
      </c>
      <c r="F19">
        <f t="shared" si="1"/>
        <v>23</v>
      </c>
      <c r="G19" s="62">
        <f t="shared" si="2"/>
        <v>20</v>
      </c>
      <c r="H19">
        <f t="shared" si="3"/>
        <v>17</v>
      </c>
      <c r="I19">
        <f t="shared" si="4"/>
        <v>23</v>
      </c>
      <c r="J19" s="62">
        <f t="shared" si="5"/>
        <v>20</v>
      </c>
      <c r="L19">
        <v>20</v>
      </c>
      <c r="M19">
        <v>20</v>
      </c>
    </row>
    <row r="20" spans="2:13" x14ac:dyDescent="0.5">
      <c r="B20" s="55" t="s">
        <v>37</v>
      </c>
      <c r="C20" s="55" t="s">
        <v>183</v>
      </c>
      <c r="D20" s="55" t="s">
        <v>183</v>
      </c>
      <c r="E20">
        <f t="shared" si="0"/>
        <v>55</v>
      </c>
      <c r="F20">
        <f t="shared" si="1"/>
        <v>65</v>
      </c>
      <c r="G20" s="62">
        <f t="shared" si="2"/>
        <v>60</v>
      </c>
      <c r="H20">
        <f t="shared" si="3"/>
        <v>55</v>
      </c>
      <c r="I20">
        <f t="shared" si="4"/>
        <v>65</v>
      </c>
      <c r="J20" s="62">
        <f t="shared" si="5"/>
        <v>60</v>
      </c>
      <c r="L20">
        <v>60</v>
      </c>
      <c r="M20">
        <v>60</v>
      </c>
    </row>
    <row r="21" spans="2:13" x14ac:dyDescent="0.5">
      <c r="B21" s="55" t="s">
        <v>184</v>
      </c>
      <c r="C21" s="55" t="s">
        <v>185</v>
      </c>
      <c r="D21" s="55" t="s">
        <v>186</v>
      </c>
      <c r="E21">
        <f t="shared" si="0"/>
        <v>60</v>
      </c>
      <c r="F21">
        <f t="shared" si="1"/>
        <v>80</v>
      </c>
      <c r="G21" s="62">
        <f t="shared" si="2"/>
        <v>70</v>
      </c>
      <c r="H21">
        <f t="shared" si="3"/>
        <v>40</v>
      </c>
      <c r="I21">
        <f t="shared" si="4"/>
        <v>60</v>
      </c>
      <c r="J21" s="62">
        <f t="shared" si="5"/>
        <v>50</v>
      </c>
      <c r="L21">
        <v>70</v>
      </c>
      <c r="M21">
        <v>50</v>
      </c>
    </row>
    <row r="22" spans="2:13" x14ac:dyDescent="0.5">
      <c r="B22" s="55" t="s">
        <v>36</v>
      </c>
      <c r="C22" s="55" t="s">
        <v>187</v>
      </c>
      <c r="D22" s="55" t="s">
        <v>188</v>
      </c>
      <c r="E22">
        <f t="shared" si="0"/>
        <v>55</v>
      </c>
      <c r="F22">
        <f t="shared" si="1"/>
        <v>75</v>
      </c>
      <c r="G22" s="62">
        <f t="shared" si="2"/>
        <v>65</v>
      </c>
      <c r="H22">
        <f t="shared" si="3"/>
        <v>45</v>
      </c>
      <c r="I22">
        <f t="shared" si="4"/>
        <v>60</v>
      </c>
      <c r="J22" s="62">
        <f t="shared" si="5"/>
        <v>52.5</v>
      </c>
      <c r="L22">
        <v>65</v>
      </c>
      <c r="M22">
        <v>52.5</v>
      </c>
    </row>
    <row r="23" spans="2:13" x14ac:dyDescent="0.5">
      <c r="B23" s="55" t="s">
        <v>189</v>
      </c>
      <c r="C23" s="55" t="s">
        <v>187</v>
      </c>
      <c r="D23" s="55" t="s">
        <v>188</v>
      </c>
      <c r="E23">
        <f t="shared" si="0"/>
        <v>55</v>
      </c>
      <c r="F23">
        <f t="shared" si="1"/>
        <v>75</v>
      </c>
      <c r="G23" s="62">
        <f t="shared" si="2"/>
        <v>65</v>
      </c>
      <c r="H23">
        <f t="shared" si="3"/>
        <v>45</v>
      </c>
      <c r="I23">
        <f t="shared" si="4"/>
        <v>60</v>
      </c>
      <c r="J23" s="62">
        <f t="shared" si="5"/>
        <v>52.5</v>
      </c>
      <c r="L23">
        <v>65</v>
      </c>
      <c r="M23">
        <v>52.5</v>
      </c>
    </row>
    <row r="24" spans="2:13" x14ac:dyDescent="0.5">
      <c r="B24" s="55" t="s">
        <v>190</v>
      </c>
      <c r="C24" s="55" t="s">
        <v>191</v>
      </c>
      <c r="D24" s="55" t="s">
        <v>192</v>
      </c>
      <c r="E24">
        <f t="shared" si="0"/>
        <v>70</v>
      </c>
      <c r="F24">
        <f t="shared" si="1"/>
        <v>84</v>
      </c>
      <c r="G24" s="62">
        <f t="shared" si="2"/>
        <v>77</v>
      </c>
      <c r="H24">
        <f t="shared" si="3"/>
        <v>57</v>
      </c>
      <c r="I24">
        <f t="shared" si="4"/>
        <v>71</v>
      </c>
      <c r="J24" s="62">
        <f t="shared" si="5"/>
        <v>64</v>
      </c>
      <c r="L24">
        <v>77</v>
      </c>
      <c r="M24">
        <v>64</v>
      </c>
    </row>
    <row r="25" spans="2:13" x14ac:dyDescent="0.5">
      <c r="B25" s="55" t="s">
        <v>45</v>
      </c>
      <c r="C25" s="55" t="s">
        <v>193</v>
      </c>
      <c r="D25" s="55" t="s">
        <v>193</v>
      </c>
      <c r="E25">
        <f t="shared" si="0"/>
        <v>50</v>
      </c>
      <c r="F25">
        <f t="shared" si="1"/>
        <v>70</v>
      </c>
      <c r="G25" s="62">
        <f t="shared" si="2"/>
        <v>60</v>
      </c>
      <c r="H25">
        <f t="shared" si="3"/>
        <v>50</v>
      </c>
      <c r="I25">
        <f t="shared" si="4"/>
        <v>70</v>
      </c>
      <c r="J25" s="62">
        <f t="shared" si="5"/>
        <v>60</v>
      </c>
      <c r="L25">
        <v>60</v>
      </c>
      <c r="M25">
        <v>60</v>
      </c>
    </row>
    <row r="26" spans="2:13" x14ac:dyDescent="0.5">
      <c r="B26" s="55" t="s">
        <v>194</v>
      </c>
      <c r="C26" s="55" t="s">
        <v>195</v>
      </c>
      <c r="D26" s="55" t="s">
        <v>196</v>
      </c>
      <c r="E26">
        <f t="shared" si="0"/>
        <v>80</v>
      </c>
      <c r="F26">
        <f t="shared" si="1"/>
        <v>115</v>
      </c>
      <c r="G26" s="62">
        <f t="shared" si="2"/>
        <v>97.5</v>
      </c>
      <c r="H26">
        <f t="shared" si="3"/>
        <v>70</v>
      </c>
      <c r="I26">
        <f t="shared" si="4"/>
        <v>95</v>
      </c>
      <c r="J26" s="62">
        <f t="shared" si="5"/>
        <v>82.5</v>
      </c>
      <c r="L26">
        <v>97.5</v>
      </c>
      <c r="M26">
        <v>82.5</v>
      </c>
    </row>
    <row r="27" spans="2:13" x14ac:dyDescent="0.5">
      <c r="B27" s="55" t="s">
        <v>197</v>
      </c>
      <c r="C27" s="55" t="s">
        <v>198</v>
      </c>
      <c r="D27" s="55" t="s">
        <v>198</v>
      </c>
      <c r="E27">
        <f t="shared" si="0"/>
        <v>12</v>
      </c>
      <c r="F27">
        <f t="shared" si="1"/>
        <v>18</v>
      </c>
      <c r="G27" s="62">
        <f t="shared" si="2"/>
        <v>15</v>
      </c>
      <c r="H27">
        <f t="shared" si="3"/>
        <v>12</v>
      </c>
      <c r="I27">
        <f t="shared" si="4"/>
        <v>18</v>
      </c>
      <c r="J27" s="62">
        <f t="shared" si="5"/>
        <v>15</v>
      </c>
      <c r="L27">
        <v>15</v>
      </c>
      <c r="M27">
        <v>15</v>
      </c>
    </row>
    <row r="28" spans="2:13" x14ac:dyDescent="0.5">
      <c r="B28" s="55" t="s">
        <v>199</v>
      </c>
      <c r="C28" s="55" t="s">
        <v>200</v>
      </c>
      <c r="D28" s="55" t="s">
        <v>200</v>
      </c>
      <c r="E28">
        <f t="shared" si="0"/>
        <v>4</v>
      </c>
      <c r="F28">
        <f t="shared" si="1"/>
        <v>8</v>
      </c>
      <c r="G28" s="62">
        <f t="shared" si="2"/>
        <v>6</v>
      </c>
      <c r="H28">
        <f t="shared" si="3"/>
        <v>4</v>
      </c>
      <c r="I28">
        <f t="shared" si="4"/>
        <v>8</v>
      </c>
      <c r="J28" s="62">
        <f t="shared" si="5"/>
        <v>6</v>
      </c>
      <c r="L28">
        <v>6</v>
      </c>
      <c r="M28">
        <v>6</v>
      </c>
    </row>
    <row r="29" spans="2:13" x14ac:dyDescent="0.5">
      <c r="B29" s="55" t="s">
        <v>201</v>
      </c>
      <c r="C29" s="55" t="s">
        <v>202</v>
      </c>
      <c r="D29" s="55" t="s">
        <v>202</v>
      </c>
      <c r="E29">
        <f t="shared" si="0"/>
        <v>65</v>
      </c>
      <c r="F29">
        <f t="shared" si="1"/>
        <v>110</v>
      </c>
      <c r="G29" s="62">
        <f t="shared" si="2"/>
        <v>87.5</v>
      </c>
      <c r="H29">
        <f t="shared" si="3"/>
        <v>65</v>
      </c>
      <c r="I29">
        <f t="shared" si="4"/>
        <v>110</v>
      </c>
      <c r="J29" s="62">
        <f t="shared" si="5"/>
        <v>87.5</v>
      </c>
      <c r="L29">
        <v>87.5</v>
      </c>
      <c r="M29">
        <v>87.5</v>
      </c>
    </row>
    <row r="30" spans="2:13" x14ac:dyDescent="0.5">
      <c r="B30" s="55" t="s">
        <v>203</v>
      </c>
      <c r="C30" s="55" t="s">
        <v>204</v>
      </c>
      <c r="D30" s="55" t="s">
        <v>204</v>
      </c>
      <c r="E30">
        <f t="shared" si="0"/>
        <v>80</v>
      </c>
      <c r="F30">
        <f t="shared" si="1"/>
        <v>130</v>
      </c>
      <c r="G30" s="62">
        <f t="shared" si="2"/>
        <v>105</v>
      </c>
      <c r="H30">
        <f t="shared" si="3"/>
        <v>80</v>
      </c>
      <c r="I30">
        <f t="shared" si="4"/>
        <v>130</v>
      </c>
      <c r="J30" s="62">
        <f t="shared" si="5"/>
        <v>105</v>
      </c>
      <c r="L30">
        <v>105</v>
      </c>
      <c r="M30">
        <v>105</v>
      </c>
    </row>
    <row r="31" spans="2:13" x14ac:dyDescent="0.5">
      <c r="B31" s="55" t="s">
        <v>205</v>
      </c>
      <c r="C31" s="55" t="s">
        <v>206</v>
      </c>
      <c r="D31" s="55" t="s">
        <v>207</v>
      </c>
      <c r="E31">
        <f t="shared" si="0"/>
        <v>90</v>
      </c>
      <c r="F31">
        <f t="shared" si="1"/>
        <v>110</v>
      </c>
      <c r="G31" s="62">
        <f t="shared" si="2"/>
        <v>100</v>
      </c>
      <c r="H31">
        <f t="shared" si="3"/>
        <v>80</v>
      </c>
      <c r="I31">
        <f t="shared" si="4"/>
        <v>100</v>
      </c>
      <c r="J31" s="62">
        <f t="shared" si="5"/>
        <v>90</v>
      </c>
      <c r="L31">
        <v>100</v>
      </c>
      <c r="M31">
        <v>90</v>
      </c>
    </row>
    <row r="32" spans="2:13" x14ac:dyDescent="0.5">
      <c r="B32" s="55" t="s">
        <v>208</v>
      </c>
      <c r="C32" s="55" t="s">
        <v>209</v>
      </c>
      <c r="D32" s="55" t="s">
        <v>160</v>
      </c>
      <c r="E32">
        <f t="shared" si="0"/>
        <v>55</v>
      </c>
      <c r="F32">
        <f t="shared" si="1"/>
        <v>80</v>
      </c>
      <c r="G32" s="62">
        <f t="shared" si="2"/>
        <v>67.5</v>
      </c>
      <c r="H32">
        <f t="shared" si="3"/>
        <v>45</v>
      </c>
      <c r="I32">
        <f t="shared" si="4"/>
        <v>65</v>
      </c>
      <c r="J32" s="62">
        <f t="shared" si="5"/>
        <v>55</v>
      </c>
      <c r="L32">
        <v>67.5</v>
      </c>
      <c r="M32">
        <v>55</v>
      </c>
    </row>
    <row r="33" spans="2:13" x14ac:dyDescent="0.5">
      <c r="B33" s="55" t="s">
        <v>210</v>
      </c>
      <c r="C33" s="55" t="s">
        <v>211</v>
      </c>
      <c r="D33" s="55" t="s">
        <v>211</v>
      </c>
      <c r="E33">
        <f t="shared" si="0"/>
        <v>150</v>
      </c>
      <c r="F33">
        <f t="shared" si="1"/>
        <v>200</v>
      </c>
      <c r="G33" s="62">
        <f t="shared" si="2"/>
        <v>175</v>
      </c>
      <c r="H33">
        <f t="shared" si="3"/>
        <v>150</v>
      </c>
      <c r="I33">
        <f t="shared" si="4"/>
        <v>200</v>
      </c>
      <c r="J33" s="62">
        <f t="shared" si="5"/>
        <v>175</v>
      </c>
      <c r="L33">
        <v>175</v>
      </c>
      <c r="M33">
        <v>175</v>
      </c>
    </row>
    <row r="34" spans="2:13" x14ac:dyDescent="0.5">
      <c r="B34" s="55" t="s">
        <v>212</v>
      </c>
      <c r="C34" s="55" t="s">
        <v>213</v>
      </c>
      <c r="D34" s="55" t="s">
        <v>213</v>
      </c>
      <c r="E34">
        <f t="shared" si="0"/>
        <v>30</v>
      </c>
      <c r="F34">
        <f t="shared" si="1"/>
        <v>55</v>
      </c>
      <c r="G34" s="62">
        <f t="shared" si="2"/>
        <v>42.5</v>
      </c>
      <c r="H34">
        <f t="shared" si="3"/>
        <v>30</v>
      </c>
      <c r="I34">
        <f t="shared" si="4"/>
        <v>55</v>
      </c>
      <c r="J34" s="62">
        <f t="shared" si="5"/>
        <v>42.5</v>
      </c>
      <c r="L34">
        <v>42.5</v>
      </c>
      <c r="M34">
        <v>42.5</v>
      </c>
    </row>
    <row r="35" spans="2:13" x14ac:dyDescent="0.5">
      <c r="B35" s="55" t="s">
        <v>214</v>
      </c>
      <c r="C35" s="55" t="s">
        <v>215</v>
      </c>
      <c r="D35" s="55" t="s">
        <v>216</v>
      </c>
      <c r="E35">
        <f t="shared" si="0"/>
        <v>13</v>
      </c>
      <c r="F35">
        <f t="shared" si="1"/>
        <v>15.5</v>
      </c>
      <c r="G35" s="62">
        <f t="shared" si="2"/>
        <v>14.25</v>
      </c>
      <c r="H35">
        <f t="shared" si="3"/>
        <v>11.5</v>
      </c>
      <c r="I35">
        <f t="shared" si="4"/>
        <v>14</v>
      </c>
      <c r="J35" s="62">
        <f t="shared" si="5"/>
        <v>12.75</v>
      </c>
      <c r="L35">
        <v>14.25</v>
      </c>
      <c r="M35">
        <v>12.75</v>
      </c>
    </row>
    <row r="36" spans="2:13" x14ac:dyDescent="0.5">
      <c r="B36" s="55" t="s">
        <v>217</v>
      </c>
      <c r="C36" s="55" t="s">
        <v>218</v>
      </c>
      <c r="D36" s="55" t="s">
        <v>219</v>
      </c>
      <c r="E36">
        <f t="shared" si="0"/>
        <v>75</v>
      </c>
      <c r="F36">
        <f t="shared" si="1"/>
        <v>105</v>
      </c>
      <c r="G36" s="62">
        <f t="shared" si="2"/>
        <v>90</v>
      </c>
      <c r="H36">
        <f t="shared" si="3"/>
        <v>60</v>
      </c>
      <c r="I36">
        <f t="shared" si="4"/>
        <v>85</v>
      </c>
      <c r="J36" s="62">
        <f t="shared" si="5"/>
        <v>72.5</v>
      </c>
      <c r="L36">
        <v>90</v>
      </c>
      <c r="M36">
        <v>72.5</v>
      </c>
    </row>
    <row r="37" spans="2:13" x14ac:dyDescent="0.5">
      <c r="B37" s="55" t="s">
        <v>220</v>
      </c>
      <c r="C37" s="55" t="s">
        <v>221</v>
      </c>
      <c r="D37" s="55" t="s">
        <v>221</v>
      </c>
      <c r="E37">
        <f t="shared" si="0"/>
        <v>12</v>
      </c>
      <c r="F37">
        <f t="shared" si="1"/>
        <v>25</v>
      </c>
      <c r="G37" s="62">
        <f t="shared" si="2"/>
        <v>18.5</v>
      </c>
      <c r="H37">
        <f t="shared" si="3"/>
        <v>12</v>
      </c>
      <c r="I37">
        <f t="shared" si="4"/>
        <v>25</v>
      </c>
      <c r="J37" s="62">
        <f t="shared" si="5"/>
        <v>18.5</v>
      </c>
      <c r="L37">
        <v>18.5</v>
      </c>
      <c r="M37">
        <v>18.5</v>
      </c>
    </row>
    <row r="38" spans="2:13" x14ac:dyDescent="0.5">
      <c r="B38" s="55" t="s">
        <v>222</v>
      </c>
      <c r="C38" s="55" t="s">
        <v>180</v>
      </c>
      <c r="D38" s="55" t="s">
        <v>180</v>
      </c>
      <c r="E38">
        <f t="shared" si="0"/>
        <v>70</v>
      </c>
      <c r="F38">
        <f t="shared" si="1"/>
        <v>110</v>
      </c>
      <c r="G38" s="62">
        <f t="shared" si="2"/>
        <v>90</v>
      </c>
      <c r="H38">
        <f t="shared" si="3"/>
        <v>70</v>
      </c>
      <c r="I38">
        <f t="shared" si="4"/>
        <v>110</v>
      </c>
      <c r="J38" s="62">
        <f t="shared" si="5"/>
        <v>90</v>
      </c>
      <c r="L38">
        <v>90</v>
      </c>
      <c r="M38">
        <v>90</v>
      </c>
    </row>
    <row r="39" spans="2:13" x14ac:dyDescent="0.5">
      <c r="B39" s="55" t="s">
        <v>223</v>
      </c>
      <c r="C39" s="55" t="s">
        <v>224</v>
      </c>
      <c r="D39" s="55" t="s">
        <v>224</v>
      </c>
      <c r="E39">
        <f t="shared" si="0"/>
        <v>55</v>
      </c>
      <c r="F39">
        <f t="shared" si="1"/>
        <v>90</v>
      </c>
      <c r="G39" s="62">
        <f t="shared" si="2"/>
        <v>72.5</v>
      </c>
      <c r="H39">
        <f t="shared" si="3"/>
        <v>55</v>
      </c>
      <c r="I39">
        <f t="shared" si="4"/>
        <v>90</v>
      </c>
      <c r="J39" s="62">
        <f t="shared" si="5"/>
        <v>72.5</v>
      </c>
      <c r="L39">
        <v>72.5</v>
      </c>
      <c r="M39">
        <v>72.5</v>
      </c>
    </row>
    <row r="40" spans="2:13" x14ac:dyDescent="0.5">
      <c r="B40" s="55" t="s">
        <v>41</v>
      </c>
      <c r="C40" s="55" t="s">
        <v>225</v>
      </c>
      <c r="D40" s="55" t="s">
        <v>225</v>
      </c>
      <c r="E40">
        <f t="shared" si="0"/>
        <v>55</v>
      </c>
      <c r="F40">
        <f t="shared" si="1"/>
        <v>100</v>
      </c>
      <c r="G40" s="62">
        <f t="shared" si="2"/>
        <v>77.5</v>
      </c>
      <c r="H40">
        <f t="shared" si="3"/>
        <v>55</v>
      </c>
      <c r="I40">
        <f t="shared" si="4"/>
        <v>100</v>
      </c>
      <c r="J40" s="62">
        <f t="shared" si="5"/>
        <v>77.5</v>
      </c>
      <c r="L40">
        <v>77.5</v>
      </c>
      <c r="M40">
        <v>77.5</v>
      </c>
    </row>
    <row r="41" spans="2:13" x14ac:dyDescent="0.5">
      <c r="B41" s="55" t="s">
        <v>226</v>
      </c>
      <c r="C41" s="55" t="s">
        <v>227</v>
      </c>
      <c r="D41" s="55" t="s">
        <v>227</v>
      </c>
      <c r="E41">
        <f t="shared" si="0"/>
        <v>30</v>
      </c>
      <c r="F41">
        <f t="shared" si="1"/>
        <v>40</v>
      </c>
      <c r="G41" s="62">
        <f t="shared" si="2"/>
        <v>35</v>
      </c>
      <c r="H41">
        <f t="shared" si="3"/>
        <v>30</v>
      </c>
      <c r="I41">
        <f t="shared" si="4"/>
        <v>40</v>
      </c>
      <c r="J41" s="62">
        <f t="shared" si="5"/>
        <v>35</v>
      </c>
      <c r="L41">
        <v>35</v>
      </c>
      <c r="M41">
        <v>35</v>
      </c>
    </row>
    <row r="42" spans="2:13" x14ac:dyDescent="0.5">
      <c r="B42" s="55" t="s">
        <v>228</v>
      </c>
      <c r="C42" s="55" t="s">
        <v>152</v>
      </c>
      <c r="D42" s="55" t="s">
        <v>152</v>
      </c>
      <c r="E42">
        <f t="shared" si="0"/>
        <v>8</v>
      </c>
      <c r="F42">
        <f t="shared" si="1"/>
        <v>10</v>
      </c>
      <c r="G42" s="62">
        <f t="shared" si="2"/>
        <v>9</v>
      </c>
      <c r="H42">
        <f t="shared" si="3"/>
        <v>8</v>
      </c>
      <c r="I42">
        <f t="shared" si="4"/>
        <v>10</v>
      </c>
      <c r="J42" s="62">
        <f t="shared" si="5"/>
        <v>9</v>
      </c>
      <c r="L42">
        <v>9</v>
      </c>
      <c r="M42">
        <v>9</v>
      </c>
    </row>
    <row r="43" spans="2:13" x14ac:dyDescent="0.5">
      <c r="B43" s="55" t="s">
        <v>50</v>
      </c>
      <c r="C43" s="55" t="s">
        <v>193</v>
      </c>
      <c r="D43" s="55" t="s">
        <v>193</v>
      </c>
      <c r="E43">
        <f t="shared" si="0"/>
        <v>50</v>
      </c>
      <c r="F43">
        <f t="shared" si="1"/>
        <v>70</v>
      </c>
      <c r="G43" s="62">
        <f t="shared" si="2"/>
        <v>60</v>
      </c>
      <c r="H43">
        <f t="shared" si="3"/>
        <v>50</v>
      </c>
      <c r="I43">
        <f t="shared" si="4"/>
        <v>70</v>
      </c>
      <c r="J43" s="62">
        <f t="shared" si="5"/>
        <v>60</v>
      </c>
      <c r="L43">
        <v>60</v>
      </c>
      <c r="M43">
        <v>60</v>
      </c>
    </row>
    <row r="44" spans="2:13" x14ac:dyDescent="0.5">
      <c r="B44" s="55" t="s">
        <v>35</v>
      </c>
      <c r="C44" s="55" t="s">
        <v>229</v>
      </c>
      <c r="D44" s="55" t="s">
        <v>230</v>
      </c>
      <c r="E44">
        <f t="shared" si="0"/>
        <v>110</v>
      </c>
      <c r="F44">
        <f t="shared" si="1"/>
        <v>130</v>
      </c>
      <c r="G44" s="62">
        <f t="shared" si="2"/>
        <v>120</v>
      </c>
      <c r="H44">
        <f t="shared" si="3"/>
        <v>100</v>
      </c>
      <c r="I44">
        <f t="shared" si="4"/>
        <v>120</v>
      </c>
      <c r="J44" s="62">
        <f t="shared" si="5"/>
        <v>110</v>
      </c>
      <c r="L44">
        <v>120</v>
      </c>
      <c r="M44">
        <v>110</v>
      </c>
    </row>
    <row r="45" spans="2:13" x14ac:dyDescent="0.5">
      <c r="B45" s="55" t="s">
        <v>49</v>
      </c>
      <c r="C45" s="55" t="s">
        <v>178</v>
      </c>
      <c r="D45" s="55" t="s">
        <v>231</v>
      </c>
      <c r="E45">
        <f t="shared" si="0"/>
        <v>45</v>
      </c>
      <c r="F45">
        <f t="shared" si="1"/>
        <v>55</v>
      </c>
      <c r="G45" s="62">
        <f t="shared" si="2"/>
        <v>50</v>
      </c>
      <c r="H45">
        <f t="shared" si="3"/>
        <v>35</v>
      </c>
      <c r="I45">
        <f t="shared" si="4"/>
        <v>45</v>
      </c>
      <c r="J45" s="62">
        <f t="shared" si="5"/>
        <v>40</v>
      </c>
      <c r="L45">
        <v>50</v>
      </c>
      <c r="M45">
        <v>40</v>
      </c>
    </row>
    <row r="46" spans="2:13" x14ac:dyDescent="0.5">
      <c r="B46" s="55" t="s">
        <v>232</v>
      </c>
      <c r="C46" s="55" t="s">
        <v>233</v>
      </c>
      <c r="D46" s="55" t="s">
        <v>234</v>
      </c>
      <c r="E46">
        <f t="shared" si="0"/>
        <v>30</v>
      </c>
      <c r="F46">
        <f t="shared" si="1"/>
        <v>38</v>
      </c>
      <c r="G46" s="62">
        <f t="shared" si="2"/>
        <v>34</v>
      </c>
      <c r="H46">
        <f t="shared" si="3"/>
        <v>25</v>
      </c>
      <c r="I46">
        <f t="shared" si="4"/>
        <v>34</v>
      </c>
      <c r="J46" s="62">
        <f t="shared" si="5"/>
        <v>29.5</v>
      </c>
      <c r="L46">
        <v>34</v>
      </c>
      <c r="M46">
        <v>29.5</v>
      </c>
    </row>
    <row r="47" spans="2:13" x14ac:dyDescent="0.5">
      <c r="B47" s="55" t="s">
        <v>235</v>
      </c>
      <c r="C47" s="55" t="s">
        <v>236</v>
      </c>
      <c r="D47" s="55" t="s">
        <v>236</v>
      </c>
      <c r="E47">
        <f t="shared" si="0"/>
        <v>13</v>
      </c>
      <c r="F47">
        <f t="shared" si="1"/>
        <v>18</v>
      </c>
      <c r="G47" s="62">
        <f t="shared" si="2"/>
        <v>15.5</v>
      </c>
      <c r="H47">
        <f t="shared" si="3"/>
        <v>13</v>
      </c>
      <c r="I47">
        <f t="shared" si="4"/>
        <v>18</v>
      </c>
      <c r="J47" s="62">
        <f t="shared" si="5"/>
        <v>15.5</v>
      </c>
      <c r="L47">
        <v>15.5</v>
      </c>
      <c r="M47">
        <v>15.5</v>
      </c>
    </row>
    <row r="48" spans="2:13" x14ac:dyDescent="0.5">
      <c r="B48" s="55" t="s">
        <v>237</v>
      </c>
      <c r="C48" s="55" t="s">
        <v>238</v>
      </c>
      <c r="D48" s="55" t="s">
        <v>238</v>
      </c>
      <c r="E48">
        <f t="shared" si="0"/>
        <v>14</v>
      </c>
      <c r="F48">
        <f t="shared" si="1"/>
        <v>24</v>
      </c>
      <c r="G48" s="62">
        <f t="shared" si="2"/>
        <v>19</v>
      </c>
      <c r="H48">
        <f t="shared" si="3"/>
        <v>14</v>
      </c>
      <c r="I48">
        <f t="shared" si="4"/>
        <v>24</v>
      </c>
      <c r="J48" s="62">
        <f t="shared" si="5"/>
        <v>19</v>
      </c>
      <c r="L48">
        <v>19</v>
      </c>
      <c r="M48">
        <v>19</v>
      </c>
    </row>
    <row r="49" spans="2:13" x14ac:dyDescent="0.5">
      <c r="B49" s="55" t="s">
        <v>239</v>
      </c>
      <c r="C49" s="55" t="s">
        <v>240</v>
      </c>
      <c r="D49" s="55" t="s">
        <v>240</v>
      </c>
      <c r="E49">
        <f t="shared" si="0"/>
        <v>8</v>
      </c>
      <c r="F49">
        <f t="shared" si="1"/>
        <v>12</v>
      </c>
      <c r="G49" s="62">
        <f t="shared" si="2"/>
        <v>10</v>
      </c>
      <c r="H49">
        <f t="shared" si="3"/>
        <v>8</v>
      </c>
      <c r="I49">
        <f t="shared" si="4"/>
        <v>12</v>
      </c>
      <c r="J49" s="62">
        <f t="shared" si="5"/>
        <v>10</v>
      </c>
      <c r="L49">
        <v>10</v>
      </c>
      <c r="M49">
        <v>10</v>
      </c>
    </row>
    <row r="50" spans="2:13" x14ac:dyDescent="0.5">
      <c r="B50" s="55" t="s">
        <v>241</v>
      </c>
      <c r="C50" s="55" t="s">
        <v>188</v>
      </c>
      <c r="D50" s="55" t="s">
        <v>188</v>
      </c>
      <c r="E50">
        <f t="shared" si="0"/>
        <v>45</v>
      </c>
      <c r="F50">
        <f t="shared" si="1"/>
        <v>60</v>
      </c>
      <c r="G50" s="62">
        <f t="shared" si="2"/>
        <v>52.5</v>
      </c>
      <c r="H50">
        <f t="shared" si="3"/>
        <v>45</v>
      </c>
      <c r="I50">
        <f t="shared" si="4"/>
        <v>60</v>
      </c>
      <c r="J50" s="62">
        <f t="shared" si="5"/>
        <v>52.5</v>
      </c>
      <c r="L50">
        <v>52.5</v>
      </c>
      <c r="M50">
        <v>52.5</v>
      </c>
    </row>
    <row r="51" spans="2:13" x14ac:dyDescent="0.5">
      <c r="B51" s="55" t="s">
        <v>38</v>
      </c>
      <c r="C51" s="55" t="s">
        <v>224</v>
      </c>
      <c r="D51" s="55" t="s">
        <v>242</v>
      </c>
      <c r="E51">
        <f t="shared" si="0"/>
        <v>55</v>
      </c>
      <c r="F51">
        <f t="shared" si="1"/>
        <v>90</v>
      </c>
      <c r="G51" s="62">
        <f t="shared" si="2"/>
        <v>72.5</v>
      </c>
      <c r="H51">
        <f t="shared" si="3"/>
        <v>50</v>
      </c>
      <c r="I51">
        <f t="shared" si="4"/>
        <v>65</v>
      </c>
      <c r="J51" s="62">
        <f t="shared" si="5"/>
        <v>57.5</v>
      </c>
      <c r="L51">
        <v>72.5</v>
      </c>
      <c r="M51">
        <v>57.5</v>
      </c>
    </row>
    <row r="52" spans="2:13" x14ac:dyDescent="0.5">
      <c r="B52" s="55" t="s">
        <v>243</v>
      </c>
      <c r="C52" s="55" t="s">
        <v>244</v>
      </c>
      <c r="D52" s="55" t="s">
        <v>244</v>
      </c>
      <c r="E52">
        <f t="shared" si="0"/>
        <v>45</v>
      </c>
      <c r="F52">
        <f t="shared" si="1"/>
        <v>70</v>
      </c>
      <c r="G52" s="62">
        <f t="shared" si="2"/>
        <v>57.5</v>
      </c>
      <c r="H52">
        <f t="shared" si="3"/>
        <v>45</v>
      </c>
      <c r="I52">
        <f t="shared" si="4"/>
        <v>70</v>
      </c>
      <c r="J52" s="62">
        <f t="shared" si="5"/>
        <v>57.5</v>
      </c>
      <c r="L52">
        <v>57.5</v>
      </c>
      <c r="M52">
        <v>57.5</v>
      </c>
    </row>
    <row r="53" spans="2:13" x14ac:dyDescent="0.5">
      <c r="B53" s="55" t="s">
        <v>245</v>
      </c>
      <c r="C53" s="55" t="s">
        <v>246</v>
      </c>
      <c r="D53" s="55" t="s">
        <v>247</v>
      </c>
      <c r="E53">
        <f t="shared" si="0"/>
        <v>22</v>
      </c>
      <c r="F53">
        <f t="shared" si="1"/>
        <v>26</v>
      </c>
      <c r="G53" s="62">
        <f t="shared" si="2"/>
        <v>24</v>
      </c>
      <c r="H53">
        <f t="shared" si="3"/>
        <v>17</v>
      </c>
      <c r="I53">
        <f t="shared" si="4"/>
        <v>22</v>
      </c>
      <c r="J53" s="62">
        <f t="shared" si="5"/>
        <v>19.5</v>
      </c>
      <c r="L53">
        <v>24</v>
      </c>
      <c r="M53">
        <v>19.5</v>
      </c>
    </row>
    <row r="54" spans="2:13" x14ac:dyDescent="0.5">
      <c r="B54" s="55" t="s">
        <v>248</v>
      </c>
      <c r="C54" s="55" t="s">
        <v>249</v>
      </c>
      <c r="D54" s="55" t="s">
        <v>250</v>
      </c>
      <c r="E54">
        <f t="shared" si="0"/>
        <v>25</v>
      </c>
      <c r="F54">
        <f t="shared" si="1"/>
        <v>30</v>
      </c>
      <c r="G54" s="62">
        <f t="shared" si="2"/>
        <v>27.5</v>
      </c>
      <c r="H54">
        <f t="shared" si="3"/>
        <v>20</v>
      </c>
      <c r="I54">
        <f t="shared" si="4"/>
        <v>25</v>
      </c>
      <c r="J54" s="62">
        <f t="shared" si="5"/>
        <v>22.5</v>
      </c>
      <c r="L54">
        <v>27.5</v>
      </c>
      <c r="M54">
        <v>22.5</v>
      </c>
    </row>
    <row r="55" spans="2:13" x14ac:dyDescent="0.5">
      <c r="B55" s="55" t="s">
        <v>251</v>
      </c>
      <c r="C55" s="55" t="s">
        <v>252</v>
      </c>
      <c r="D55" s="55" t="s">
        <v>242</v>
      </c>
      <c r="E55">
        <f t="shared" si="0"/>
        <v>60</v>
      </c>
      <c r="F55">
        <f t="shared" si="1"/>
        <v>75</v>
      </c>
      <c r="G55" s="62">
        <f t="shared" si="2"/>
        <v>67.5</v>
      </c>
      <c r="H55">
        <f t="shared" si="3"/>
        <v>50</v>
      </c>
      <c r="I55">
        <f t="shared" si="4"/>
        <v>65</v>
      </c>
      <c r="J55" s="62">
        <f t="shared" si="5"/>
        <v>57.5</v>
      </c>
      <c r="L55">
        <v>67.5</v>
      </c>
      <c r="M55">
        <v>57.5</v>
      </c>
    </row>
    <row r="56" spans="2:13" x14ac:dyDescent="0.5">
      <c r="B56" s="55" t="s">
        <v>253</v>
      </c>
      <c r="C56" s="55" t="s">
        <v>254</v>
      </c>
      <c r="D56" s="55" t="s">
        <v>255</v>
      </c>
      <c r="E56">
        <f t="shared" si="0"/>
        <v>9</v>
      </c>
      <c r="F56">
        <f t="shared" si="1"/>
        <v>15</v>
      </c>
      <c r="G56" s="62">
        <f t="shared" si="2"/>
        <v>12</v>
      </c>
      <c r="H56">
        <f t="shared" si="3"/>
        <v>8</v>
      </c>
      <c r="I56">
        <f t="shared" si="4"/>
        <v>13</v>
      </c>
      <c r="J56" s="62">
        <f t="shared" si="5"/>
        <v>10.5</v>
      </c>
      <c r="L56">
        <v>12</v>
      </c>
      <c r="M56">
        <v>10.5</v>
      </c>
    </row>
    <row r="57" spans="2:13" x14ac:dyDescent="0.5">
      <c r="B57" s="55" t="s">
        <v>256</v>
      </c>
      <c r="C57" s="55" t="s">
        <v>244</v>
      </c>
      <c r="D57" s="55" t="s">
        <v>244</v>
      </c>
      <c r="E57">
        <f t="shared" si="0"/>
        <v>45</v>
      </c>
      <c r="F57">
        <f t="shared" si="1"/>
        <v>70</v>
      </c>
      <c r="G57" s="62">
        <f t="shared" si="2"/>
        <v>57.5</v>
      </c>
      <c r="H57">
        <f t="shared" si="3"/>
        <v>45</v>
      </c>
      <c r="I57">
        <f t="shared" si="4"/>
        <v>70</v>
      </c>
      <c r="J57" s="62">
        <f t="shared" si="5"/>
        <v>57.5</v>
      </c>
      <c r="L57">
        <v>57.5</v>
      </c>
      <c r="M57">
        <v>57.5</v>
      </c>
    </row>
    <row r="58" spans="2:13" x14ac:dyDescent="0.5">
      <c r="B58" s="55" t="s">
        <v>257</v>
      </c>
      <c r="C58" s="55" t="s">
        <v>258</v>
      </c>
      <c r="D58" s="55" t="s">
        <v>258</v>
      </c>
      <c r="E58">
        <f t="shared" si="0"/>
        <v>18</v>
      </c>
      <c r="F58">
        <f t="shared" si="1"/>
        <v>24</v>
      </c>
      <c r="G58" s="62">
        <f t="shared" si="2"/>
        <v>21</v>
      </c>
      <c r="H58">
        <f t="shared" si="3"/>
        <v>18</v>
      </c>
      <c r="I58">
        <f t="shared" si="4"/>
        <v>24</v>
      </c>
      <c r="J58" s="62">
        <f t="shared" si="5"/>
        <v>21</v>
      </c>
      <c r="L58">
        <v>21</v>
      </c>
      <c r="M58">
        <v>21</v>
      </c>
    </row>
    <row r="59" spans="2:13" x14ac:dyDescent="0.5">
      <c r="B59" s="55" t="s">
        <v>259</v>
      </c>
      <c r="C59" s="55" t="s">
        <v>260</v>
      </c>
      <c r="D59" s="55" t="s">
        <v>261</v>
      </c>
      <c r="E59">
        <f t="shared" si="0"/>
        <v>75</v>
      </c>
      <c r="F59">
        <f t="shared" si="1"/>
        <v>100</v>
      </c>
      <c r="G59" s="62">
        <f t="shared" si="2"/>
        <v>87.5</v>
      </c>
      <c r="H59">
        <f t="shared" si="3"/>
        <v>60</v>
      </c>
      <c r="I59">
        <f t="shared" si="4"/>
        <v>90</v>
      </c>
      <c r="J59" s="62">
        <f t="shared" si="5"/>
        <v>75</v>
      </c>
      <c r="L59">
        <v>87.5</v>
      </c>
      <c r="M59">
        <v>75</v>
      </c>
    </row>
    <row r="60" spans="2:13" x14ac:dyDescent="0.5">
      <c r="B60" s="55" t="s">
        <v>262</v>
      </c>
      <c r="C60" s="55" t="s">
        <v>263</v>
      </c>
      <c r="D60" s="55" t="s">
        <v>263</v>
      </c>
      <c r="E60">
        <f t="shared" si="0"/>
        <v>80</v>
      </c>
      <c r="F60">
        <f t="shared" si="1"/>
        <v>50</v>
      </c>
      <c r="G60" s="62">
        <f t="shared" si="2"/>
        <v>65</v>
      </c>
      <c r="H60">
        <f t="shared" si="3"/>
        <v>80</v>
      </c>
      <c r="I60">
        <f t="shared" si="4"/>
        <v>50</v>
      </c>
      <c r="J60" s="62">
        <f t="shared" si="5"/>
        <v>65</v>
      </c>
      <c r="L60">
        <v>65</v>
      </c>
      <c r="M60">
        <v>65</v>
      </c>
    </row>
    <row r="61" spans="2:13" x14ac:dyDescent="0.5">
      <c r="B61" s="55" t="s">
        <v>264</v>
      </c>
      <c r="C61" s="55" t="s">
        <v>252</v>
      </c>
      <c r="D61" s="55" t="s">
        <v>252</v>
      </c>
      <c r="E61">
        <f t="shared" si="0"/>
        <v>60</v>
      </c>
      <c r="F61">
        <f t="shared" si="1"/>
        <v>75</v>
      </c>
      <c r="G61" s="62">
        <f t="shared" si="2"/>
        <v>67.5</v>
      </c>
      <c r="H61">
        <f t="shared" si="3"/>
        <v>60</v>
      </c>
      <c r="I61">
        <f t="shared" si="4"/>
        <v>75</v>
      </c>
      <c r="J61" s="62">
        <f t="shared" si="5"/>
        <v>67.5</v>
      </c>
      <c r="L61">
        <v>67.5</v>
      </c>
      <c r="M61">
        <v>67.5</v>
      </c>
    </row>
    <row r="62" spans="2:13" x14ac:dyDescent="0.5">
      <c r="B62" s="55" t="s">
        <v>265</v>
      </c>
      <c r="C62" s="55" t="s">
        <v>266</v>
      </c>
      <c r="D62" s="55" t="s">
        <v>266</v>
      </c>
      <c r="E62">
        <f t="shared" si="0"/>
        <v>8</v>
      </c>
      <c r="F62">
        <f t="shared" si="1"/>
        <v>14</v>
      </c>
      <c r="G62" s="62">
        <f t="shared" si="2"/>
        <v>11</v>
      </c>
      <c r="H62">
        <f t="shared" si="3"/>
        <v>8</v>
      </c>
      <c r="I62">
        <f t="shared" si="4"/>
        <v>14</v>
      </c>
      <c r="J62" s="62">
        <f t="shared" si="5"/>
        <v>11</v>
      </c>
      <c r="L62">
        <v>11</v>
      </c>
      <c r="M62">
        <v>11</v>
      </c>
    </row>
    <row r="63" spans="2:13" x14ac:dyDescent="0.5">
      <c r="B63" s="55" t="s">
        <v>267</v>
      </c>
      <c r="C63" s="55" t="s">
        <v>242</v>
      </c>
      <c r="D63" s="55" t="s">
        <v>168</v>
      </c>
      <c r="E63">
        <f t="shared" si="0"/>
        <v>50</v>
      </c>
      <c r="F63">
        <f t="shared" si="1"/>
        <v>65</v>
      </c>
      <c r="G63" s="62">
        <f t="shared" si="2"/>
        <v>57.5</v>
      </c>
      <c r="H63">
        <f t="shared" si="3"/>
        <v>40</v>
      </c>
      <c r="I63">
        <f t="shared" si="4"/>
        <v>55</v>
      </c>
      <c r="J63" s="62">
        <f t="shared" si="5"/>
        <v>47.5</v>
      </c>
      <c r="L63">
        <v>57.5</v>
      </c>
      <c r="M63">
        <v>47.5</v>
      </c>
    </row>
    <row r="64" spans="2:13" x14ac:dyDescent="0.5">
      <c r="B64" s="55" t="s">
        <v>268</v>
      </c>
      <c r="C64" s="55" t="s">
        <v>269</v>
      </c>
      <c r="D64" s="55" t="s">
        <v>269</v>
      </c>
      <c r="E64">
        <f t="shared" si="0"/>
        <v>33</v>
      </c>
      <c r="F64">
        <f t="shared" si="1"/>
        <v>53</v>
      </c>
      <c r="G64" s="62">
        <f t="shared" si="2"/>
        <v>43</v>
      </c>
      <c r="H64">
        <f t="shared" si="3"/>
        <v>33</v>
      </c>
      <c r="I64">
        <f t="shared" si="4"/>
        <v>53</v>
      </c>
      <c r="J64" s="62">
        <f t="shared" si="5"/>
        <v>43</v>
      </c>
      <c r="L64">
        <v>43</v>
      </c>
      <c r="M64">
        <v>43</v>
      </c>
    </row>
    <row r="65" spans="2:13" x14ac:dyDescent="0.5">
      <c r="B65" s="55" t="s">
        <v>270</v>
      </c>
      <c r="C65" s="55" t="s">
        <v>271</v>
      </c>
      <c r="D65" s="55" t="s">
        <v>272</v>
      </c>
      <c r="E65">
        <f t="shared" si="0"/>
        <v>25</v>
      </c>
      <c r="F65">
        <f t="shared" si="1"/>
        <v>33</v>
      </c>
      <c r="G65" s="62">
        <f t="shared" si="2"/>
        <v>29</v>
      </c>
      <c r="H65">
        <f t="shared" si="3"/>
        <v>20</v>
      </c>
      <c r="I65">
        <f t="shared" si="4"/>
        <v>28</v>
      </c>
      <c r="J65" s="62">
        <f t="shared" si="5"/>
        <v>24</v>
      </c>
      <c r="L65">
        <v>29</v>
      </c>
      <c r="M65">
        <v>24</v>
      </c>
    </row>
    <row r="66" spans="2:13" x14ac:dyDescent="0.5">
      <c r="B66" s="55" t="s">
        <v>273</v>
      </c>
      <c r="C66" s="55" t="s">
        <v>274</v>
      </c>
      <c r="D66" s="55" t="s">
        <v>274</v>
      </c>
      <c r="E66">
        <f t="shared" si="0"/>
        <v>25</v>
      </c>
      <c r="F66">
        <f t="shared" si="1"/>
        <v>45</v>
      </c>
      <c r="G66" s="62">
        <f t="shared" si="2"/>
        <v>35</v>
      </c>
      <c r="H66">
        <f t="shared" si="3"/>
        <v>25</v>
      </c>
      <c r="I66">
        <f t="shared" si="4"/>
        <v>45</v>
      </c>
      <c r="J66" s="62">
        <f t="shared" si="5"/>
        <v>35</v>
      </c>
      <c r="L66">
        <v>35</v>
      </c>
      <c r="M66">
        <v>35</v>
      </c>
    </row>
    <row r="67" spans="2:13" x14ac:dyDescent="0.5">
      <c r="B67" s="55" t="s">
        <v>275</v>
      </c>
      <c r="C67" s="55" t="s">
        <v>276</v>
      </c>
      <c r="D67" s="55" t="s">
        <v>193</v>
      </c>
      <c r="E67">
        <f t="shared" si="0"/>
        <v>65</v>
      </c>
      <c r="F67">
        <f t="shared" si="1"/>
        <v>90</v>
      </c>
      <c r="G67" s="62">
        <f t="shared" si="2"/>
        <v>77.5</v>
      </c>
      <c r="H67">
        <f t="shared" si="3"/>
        <v>50</v>
      </c>
      <c r="I67">
        <f t="shared" si="4"/>
        <v>70</v>
      </c>
      <c r="J67" s="62">
        <f t="shared" si="5"/>
        <v>60</v>
      </c>
      <c r="L67">
        <v>77.5</v>
      </c>
      <c r="M67">
        <v>60</v>
      </c>
    </row>
    <row r="68" spans="2:13" x14ac:dyDescent="0.5">
      <c r="B68" s="55" t="s">
        <v>277</v>
      </c>
      <c r="C68" s="55" t="s">
        <v>219</v>
      </c>
      <c r="D68" s="55" t="s">
        <v>187</v>
      </c>
      <c r="E68">
        <f t="shared" ref="E68:E131" si="6">_xlfn.TEXTBEFORE(C68,"-")*1</f>
        <v>60</v>
      </c>
      <c r="F68">
        <f t="shared" ref="F68:F131" si="7">_xlfn.TEXTAFTER(_xlfn.TEXTBEFORE(C68," "),"-")*1</f>
        <v>85</v>
      </c>
      <c r="G68" s="62">
        <f t="shared" ref="G68:G131" si="8">AVERAGE(E68:F68)</f>
        <v>72.5</v>
      </c>
      <c r="H68">
        <f t="shared" ref="H68:H131" si="9">_xlfn.TEXTBEFORE(D68,"-")*1</f>
        <v>55</v>
      </c>
      <c r="I68">
        <f t="shared" ref="I68:I131" si="10">_xlfn.TEXTAFTER(_xlfn.TEXTBEFORE(D68," "),"-")*1</f>
        <v>75</v>
      </c>
      <c r="J68" s="62">
        <f t="shared" ref="J68:J131" si="11">AVERAGE(H68:I68)</f>
        <v>65</v>
      </c>
      <c r="L68">
        <v>72.5</v>
      </c>
      <c r="M68">
        <v>65</v>
      </c>
    </row>
    <row r="69" spans="2:13" x14ac:dyDescent="0.5">
      <c r="B69" s="55" t="s">
        <v>278</v>
      </c>
      <c r="C69" s="55" t="s">
        <v>279</v>
      </c>
      <c r="D69" s="55" t="s">
        <v>279</v>
      </c>
      <c r="E69">
        <f t="shared" si="6"/>
        <v>32</v>
      </c>
      <c r="F69">
        <f t="shared" si="7"/>
        <v>40</v>
      </c>
      <c r="G69" s="62">
        <f t="shared" si="8"/>
        <v>36</v>
      </c>
      <c r="H69">
        <f t="shared" si="9"/>
        <v>32</v>
      </c>
      <c r="I69">
        <f t="shared" si="10"/>
        <v>40</v>
      </c>
      <c r="J69" s="62">
        <f t="shared" si="11"/>
        <v>36</v>
      </c>
      <c r="L69">
        <v>36</v>
      </c>
      <c r="M69">
        <v>36</v>
      </c>
    </row>
    <row r="70" spans="2:13" x14ac:dyDescent="0.5">
      <c r="B70" s="55" t="s">
        <v>280</v>
      </c>
      <c r="C70" s="55" t="s">
        <v>281</v>
      </c>
      <c r="D70" s="55" t="s">
        <v>281</v>
      </c>
      <c r="E70">
        <f t="shared" si="6"/>
        <v>40</v>
      </c>
      <c r="F70">
        <f t="shared" si="7"/>
        <v>45</v>
      </c>
      <c r="G70" s="62">
        <f t="shared" si="8"/>
        <v>42.5</v>
      </c>
      <c r="H70">
        <f t="shared" si="9"/>
        <v>40</v>
      </c>
      <c r="I70">
        <f t="shared" si="10"/>
        <v>45</v>
      </c>
      <c r="J70" s="62">
        <f t="shared" si="11"/>
        <v>42.5</v>
      </c>
      <c r="L70">
        <v>42.5</v>
      </c>
      <c r="M70">
        <v>42.5</v>
      </c>
    </row>
    <row r="71" spans="2:13" x14ac:dyDescent="0.5">
      <c r="B71" s="55" t="s">
        <v>282</v>
      </c>
      <c r="C71" s="55" t="s">
        <v>283</v>
      </c>
      <c r="D71" s="55" t="s">
        <v>284</v>
      </c>
      <c r="E71">
        <f t="shared" si="6"/>
        <v>140</v>
      </c>
      <c r="F71">
        <f t="shared" si="7"/>
        <v>175</v>
      </c>
      <c r="G71" s="62">
        <f t="shared" si="8"/>
        <v>157.5</v>
      </c>
      <c r="H71">
        <f t="shared" si="9"/>
        <v>110</v>
      </c>
      <c r="I71">
        <f t="shared" si="10"/>
        <v>140</v>
      </c>
      <c r="J71" s="62">
        <f t="shared" si="11"/>
        <v>125</v>
      </c>
      <c r="L71">
        <v>157.5</v>
      </c>
      <c r="M71">
        <v>125</v>
      </c>
    </row>
    <row r="72" spans="2:13" x14ac:dyDescent="0.5">
      <c r="B72" s="55" t="s">
        <v>285</v>
      </c>
      <c r="C72" s="55" t="s">
        <v>286</v>
      </c>
      <c r="D72" s="55" t="s">
        <v>287</v>
      </c>
      <c r="E72">
        <f t="shared" si="6"/>
        <v>115</v>
      </c>
      <c r="F72">
        <f t="shared" si="7"/>
        <v>140</v>
      </c>
      <c r="G72" s="62">
        <f t="shared" si="8"/>
        <v>127.5</v>
      </c>
      <c r="H72">
        <f t="shared" si="9"/>
        <v>85</v>
      </c>
      <c r="I72">
        <f t="shared" si="10"/>
        <v>110</v>
      </c>
      <c r="J72" s="62">
        <f t="shared" si="11"/>
        <v>97.5</v>
      </c>
      <c r="L72">
        <v>127.5</v>
      </c>
      <c r="M72">
        <v>97.5</v>
      </c>
    </row>
    <row r="73" spans="2:13" x14ac:dyDescent="0.5">
      <c r="B73" s="55" t="s">
        <v>42</v>
      </c>
      <c r="C73" s="55" t="s">
        <v>162</v>
      </c>
      <c r="D73" s="55" t="s">
        <v>163</v>
      </c>
      <c r="E73">
        <f t="shared" si="6"/>
        <v>65</v>
      </c>
      <c r="F73">
        <f t="shared" si="7"/>
        <v>70</v>
      </c>
      <c r="G73" s="62">
        <f t="shared" si="8"/>
        <v>67.5</v>
      </c>
      <c r="H73">
        <f t="shared" si="9"/>
        <v>60</v>
      </c>
      <c r="I73">
        <f t="shared" si="10"/>
        <v>65</v>
      </c>
      <c r="J73" s="62">
        <f t="shared" si="11"/>
        <v>62.5</v>
      </c>
      <c r="L73">
        <v>67.5</v>
      </c>
      <c r="M73">
        <v>62.5</v>
      </c>
    </row>
    <row r="74" spans="2:13" x14ac:dyDescent="0.5">
      <c r="B74" s="55" t="s">
        <v>52</v>
      </c>
      <c r="C74" s="55" t="s">
        <v>188</v>
      </c>
      <c r="D74" s="55" t="s">
        <v>188</v>
      </c>
      <c r="E74">
        <f t="shared" si="6"/>
        <v>45</v>
      </c>
      <c r="F74">
        <f t="shared" si="7"/>
        <v>60</v>
      </c>
      <c r="G74" s="62">
        <f t="shared" si="8"/>
        <v>52.5</v>
      </c>
      <c r="H74">
        <f t="shared" si="9"/>
        <v>45</v>
      </c>
      <c r="I74">
        <f t="shared" si="10"/>
        <v>60</v>
      </c>
      <c r="J74" s="62">
        <f t="shared" si="11"/>
        <v>52.5</v>
      </c>
      <c r="L74">
        <v>52.5</v>
      </c>
      <c r="M74">
        <v>52.5</v>
      </c>
    </row>
    <row r="75" spans="2:13" x14ac:dyDescent="0.5">
      <c r="B75" s="55" t="s">
        <v>288</v>
      </c>
      <c r="C75" s="55" t="s">
        <v>289</v>
      </c>
      <c r="D75" s="55" t="s">
        <v>289</v>
      </c>
      <c r="E75">
        <f t="shared" si="6"/>
        <v>7</v>
      </c>
      <c r="F75">
        <f t="shared" si="7"/>
        <v>13</v>
      </c>
      <c r="G75" s="62">
        <f t="shared" si="8"/>
        <v>10</v>
      </c>
      <c r="H75">
        <f t="shared" si="9"/>
        <v>7</v>
      </c>
      <c r="I75">
        <f t="shared" si="10"/>
        <v>13</v>
      </c>
      <c r="J75" s="62">
        <f t="shared" si="11"/>
        <v>10</v>
      </c>
      <c r="L75">
        <v>10</v>
      </c>
      <c r="M75">
        <v>10</v>
      </c>
    </row>
    <row r="76" spans="2:13" x14ac:dyDescent="0.5">
      <c r="B76" s="55" t="s">
        <v>290</v>
      </c>
      <c r="C76" s="55" t="s">
        <v>291</v>
      </c>
      <c r="D76" s="55" t="s">
        <v>291</v>
      </c>
      <c r="E76">
        <f t="shared" si="6"/>
        <v>7</v>
      </c>
      <c r="F76">
        <f t="shared" si="7"/>
        <v>14</v>
      </c>
      <c r="G76" s="62">
        <f t="shared" si="8"/>
        <v>10.5</v>
      </c>
      <c r="H76">
        <f t="shared" si="9"/>
        <v>7</v>
      </c>
      <c r="I76">
        <f t="shared" si="10"/>
        <v>14</v>
      </c>
      <c r="J76" s="62">
        <f t="shared" si="11"/>
        <v>10.5</v>
      </c>
      <c r="L76">
        <v>10.5</v>
      </c>
      <c r="M76">
        <v>10.5</v>
      </c>
    </row>
    <row r="77" spans="2:13" x14ac:dyDescent="0.5">
      <c r="B77" s="55" t="s">
        <v>292</v>
      </c>
      <c r="C77" s="55" t="s">
        <v>293</v>
      </c>
      <c r="D77" s="55" t="s">
        <v>293</v>
      </c>
      <c r="E77">
        <f t="shared" si="6"/>
        <v>7</v>
      </c>
      <c r="F77">
        <f t="shared" si="7"/>
        <v>11</v>
      </c>
      <c r="G77" s="62">
        <f t="shared" si="8"/>
        <v>9</v>
      </c>
      <c r="H77">
        <f t="shared" si="9"/>
        <v>7</v>
      </c>
      <c r="I77">
        <f t="shared" si="10"/>
        <v>11</v>
      </c>
      <c r="J77" s="62">
        <f t="shared" si="11"/>
        <v>9</v>
      </c>
      <c r="L77">
        <v>9</v>
      </c>
      <c r="M77">
        <v>9</v>
      </c>
    </row>
    <row r="78" spans="2:13" x14ac:dyDescent="0.5">
      <c r="B78" s="55" t="s">
        <v>40</v>
      </c>
      <c r="C78" s="55" t="s">
        <v>231</v>
      </c>
      <c r="D78" s="55" t="s">
        <v>231</v>
      </c>
      <c r="E78">
        <f t="shared" si="6"/>
        <v>35</v>
      </c>
      <c r="F78">
        <f t="shared" si="7"/>
        <v>45</v>
      </c>
      <c r="G78" s="62">
        <f t="shared" si="8"/>
        <v>40</v>
      </c>
      <c r="H78">
        <f t="shared" si="9"/>
        <v>35</v>
      </c>
      <c r="I78">
        <f t="shared" si="10"/>
        <v>45</v>
      </c>
      <c r="J78" s="62">
        <f t="shared" si="11"/>
        <v>40</v>
      </c>
      <c r="L78">
        <v>40</v>
      </c>
      <c r="M78">
        <v>40</v>
      </c>
    </row>
    <row r="79" spans="2:13" x14ac:dyDescent="0.5">
      <c r="B79" s="55" t="s">
        <v>294</v>
      </c>
      <c r="C79" s="55" t="s">
        <v>295</v>
      </c>
      <c r="D79" s="55" t="s">
        <v>296</v>
      </c>
      <c r="E79">
        <f t="shared" si="6"/>
        <v>100</v>
      </c>
      <c r="F79">
        <f t="shared" si="7"/>
        <v>115</v>
      </c>
      <c r="G79" s="62">
        <f t="shared" si="8"/>
        <v>107.5</v>
      </c>
      <c r="H79">
        <f t="shared" si="9"/>
        <v>70</v>
      </c>
      <c r="I79">
        <f t="shared" si="10"/>
        <v>90</v>
      </c>
      <c r="J79" s="62">
        <f t="shared" si="11"/>
        <v>80</v>
      </c>
      <c r="L79">
        <v>107.5</v>
      </c>
      <c r="M79">
        <v>80</v>
      </c>
    </row>
    <row r="80" spans="2:13" x14ac:dyDescent="0.5">
      <c r="B80" s="55" t="s">
        <v>297</v>
      </c>
      <c r="C80" s="55" t="s">
        <v>298</v>
      </c>
      <c r="D80" s="55" t="s">
        <v>299</v>
      </c>
      <c r="E80">
        <f t="shared" si="6"/>
        <v>28.5</v>
      </c>
      <c r="F80">
        <f t="shared" si="7"/>
        <v>35</v>
      </c>
      <c r="G80" s="62">
        <f t="shared" si="8"/>
        <v>31.75</v>
      </c>
      <c r="H80">
        <f t="shared" si="9"/>
        <v>24</v>
      </c>
      <c r="I80">
        <f t="shared" si="10"/>
        <v>31</v>
      </c>
      <c r="J80" s="62">
        <f t="shared" si="11"/>
        <v>27.5</v>
      </c>
      <c r="L80">
        <v>31.75</v>
      </c>
      <c r="M80">
        <v>27.5</v>
      </c>
    </row>
    <row r="81" spans="2:13" x14ac:dyDescent="0.5">
      <c r="B81" s="55" t="s">
        <v>300</v>
      </c>
      <c r="C81" s="55" t="s">
        <v>301</v>
      </c>
      <c r="D81" s="55" t="s">
        <v>302</v>
      </c>
      <c r="E81">
        <f t="shared" si="6"/>
        <v>110</v>
      </c>
      <c r="F81">
        <f t="shared" si="7"/>
        <v>170</v>
      </c>
      <c r="G81" s="62">
        <f t="shared" si="8"/>
        <v>140</v>
      </c>
      <c r="H81">
        <f t="shared" si="9"/>
        <v>90</v>
      </c>
      <c r="I81">
        <f t="shared" si="10"/>
        <v>140</v>
      </c>
      <c r="J81" s="62">
        <f t="shared" si="11"/>
        <v>115</v>
      </c>
      <c r="L81">
        <v>140</v>
      </c>
      <c r="M81">
        <v>115</v>
      </c>
    </row>
    <row r="82" spans="2:13" x14ac:dyDescent="0.5">
      <c r="B82" s="55" t="s">
        <v>303</v>
      </c>
      <c r="C82" s="55" t="s">
        <v>198</v>
      </c>
      <c r="D82" s="55" t="s">
        <v>198</v>
      </c>
      <c r="E82">
        <f t="shared" si="6"/>
        <v>12</v>
      </c>
      <c r="F82">
        <f t="shared" si="7"/>
        <v>18</v>
      </c>
      <c r="G82" s="62">
        <f t="shared" si="8"/>
        <v>15</v>
      </c>
      <c r="H82">
        <f t="shared" si="9"/>
        <v>12</v>
      </c>
      <c r="I82">
        <f t="shared" si="10"/>
        <v>18</v>
      </c>
      <c r="J82" s="62">
        <f t="shared" si="11"/>
        <v>15</v>
      </c>
      <c r="L82">
        <v>15</v>
      </c>
      <c r="M82">
        <v>15</v>
      </c>
    </row>
    <row r="83" spans="2:13" x14ac:dyDescent="0.5">
      <c r="B83" s="55" t="s">
        <v>304</v>
      </c>
      <c r="C83" s="55" t="s">
        <v>305</v>
      </c>
      <c r="D83" s="55" t="s">
        <v>306</v>
      </c>
      <c r="E83">
        <f t="shared" si="6"/>
        <v>160</v>
      </c>
      <c r="F83">
        <f t="shared" si="7"/>
        <v>230</v>
      </c>
      <c r="G83" s="62">
        <f t="shared" si="8"/>
        <v>195</v>
      </c>
      <c r="H83">
        <f t="shared" si="9"/>
        <v>120</v>
      </c>
      <c r="I83">
        <f t="shared" si="10"/>
        <v>170</v>
      </c>
      <c r="J83" s="62">
        <f t="shared" si="11"/>
        <v>145</v>
      </c>
      <c r="L83">
        <v>195</v>
      </c>
      <c r="M83">
        <v>145</v>
      </c>
    </row>
    <row r="84" spans="2:13" x14ac:dyDescent="0.5">
      <c r="B84" s="55" t="s">
        <v>307</v>
      </c>
      <c r="C84" s="55" t="s">
        <v>308</v>
      </c>
      <c r="D84" s="55" t="s">
        <v>308</v>
      </c>
      <c r="E84">
        <f t="shared" si="6"/>
        <v>20</v>
      </c>
      <c r="F84">
        <f t="shared" si="7"/>
        <v>40</v>
      </c>
      <c r="G84" s="62">
        <f t="shared" si="8"/>
        <v>30</v>
      </c>
      <c r="H84">
        <f t="shared" si="9"/>
        <v>20</v>
      </c>
      <c r="I84">
        <f t="shared" si="10"/>
        <v>40</v>
      </c>
      <c r="J84" s="62">
        <f t="shared" si="11"/>
        <v>30</v>
      </c>
      <c r="L84">
        <v>30</v>
      </c>
      <c r="M84">
        <v>30</v>
      </c>
    </row>
    <row r="85" spans="2:13" x14ac:dyDescent="0.5">
      <c r="B85" s="55" t="s">
        <v>33</v>
      </c>
      <c r="C85" s="55" t="s">
        <v>309</v>
      </c>
      <c r="D85" s="55" t="s">
        <v>309</v>
      </c>
      <c r="E85">
        <f t="shared" si="6"/>
        <v>18</v>
      </c>
      <c r="F85">
        <f t="shared" si="7"/>
        <v>28</v>
      </c>
      <c r="G85" s="62">
        <f t="shared" si="8"/>
        <v>23</v>
      </c>
      <c r="H85">
        <f t="shared" si="9"/>
        <v>18</v>
      </c>
      <c r="I85">
        <f t="shared" si="10"/>
        <v>28</v>
      </c>
      <c r="J85" s="62">
        <f t="shared" si="11"/>
        <v>23</v>
      </c>
      <c r="L85">
        <v>23</v>
      </c>
      <c r="M85">
        <v>23</v>
      </c>
    </row>
    <row r="86" spans="2:13" x14ac:dyDescent="0.5">
      <c r="B86" s="55" t="s">
        <v>310</v>
      </c>
      <c r="C86" s="55" t="s">
        <v>152</v>
      </c>
      <c r="D86" s="55" t="s">
        <v>152</v>
      </c>
      <c r="E86">
        <f t="shared" si="6"/>
        <v>8</v>
      </c>
      <c r="F86">
        <f t="shared" si="7"/>
        <v>10</v>
      </c>
      <c r="G86" s="62">
        <f t="shared" si="8"/>
        <v>9</v>
      </c>
      <c r="H86">
        <f t="shared" si="9"/>
        <v>8</v>
      </c>
      <c r="I86">
        <f t="shared" si="10"/>
        <v>10</v>
      </c>
      <c r="J86" s="62">
        <f t="shared" si="11"/>
        <v>9</v>
      </c>
      <c r="L86">
        <v>9</v>
      </c>
      <c r="M86">
        <v>9</v>
      </c>
    </row>
    <row r="87" spans="2:13" x14ac:dyDescent="0.5">
      <c r="B87" s="55" t="s">
        <v>311</v>
      </c>
      <c r="C87" s="55" t="s">
        <v>312</v>
      </c>
      <c r="D87" s="55" t="s">
        <v>312</v>
      </c>
      <c r="E87">
        <f t="shared" si="6"/>
        <v>11</v>
      </c>
      <c r="F87">
        <f t="shared" si="7"/>
        <v>20</v>
      </c>
      <c r="G87" s="62">
        <f t="shared" si="8"/>
        <v>15.5</v>
      </c>
      <c r="H87">
        <f t="shared" si="9"/>
        <v>11</v>
      </c>
      <c r="I87">
        <f t="shared" si="10"/>
        <v>20</v>
      </c>
      <c r="J87" s="62">
        <f t="shared" si="11"/>
        <v>15.5</v>
      </c>
      <c r="L87">
        <v>15.5</v>
      </c>
      <c r="M87">
        <v>15.5</v>
      </c>
    </row>
    <row r="88" spans="2:13" x14ac:dyDescent="0.5">
      <c r="B88" s="55" t="s">
        <v>313</v>
      </c>
      <c r="C88" s="55" t="s">
        <v>314</v>
      </c>
      <c r="D88" s="55" t="s">
        <v>314</v>
      </c>
      <c r="E88">
        <f t="shared" si="6"/>
        <v>18</v>
      </c>
      <c r="F88">
        <f t="shared" si="7"/>
        <v>29</v>
      </c>
      <c r="G88" s="62">
        <f t="shared" si="8"/>
        <v>23.5</v>
      </c>
      <c r="H88">
        <f t="shared" si="9"/>
        <v>18</v>
      </c>
      <c r="I88">
        <f t="shared" si="10"/>
        <v>29</v>
      </c>
      <c r="J88" s="62">
        <f t="shared" si="11"/>
        <v>23.5</v>
      </c>
      <c r="L88">
        <v>23.5</v>
      </c>
      <c r="M88">
        <v>23.5</v>
      </c>
    </row>
    <row r="89" spans="2:13" x14ac:dyDescent="0.5">
      <c r="B89" s="55" t="s">
        <v>315</v>
      </c>
      <c r="C89" s="55" t="s">
        <v>316</v>
      </c>
      <c r="D89" s="55" t="s">
        <v>316</v>
      </c>
      <c r="E89">
        <f t="shared" si="6"/>
        <v>20</v>
      </c>
      <c r="F89">
        <f t="shared" si="7"/>
        <v>30</v>
      </c>
      <c r="G89" s="62">
        <f t="shared" si="8"/>
        <v>25</v>
      </c>
      <c r="H89">
        <f t="shared" si="9"/>
        <v>20</v>
      </c>
      <c r="I89">
        <f t="shared" si="10"/>
        <v>30</v>
      </c>
      <c r="J89" s="62">
        <f t="shared" si="11"/>
        <v>25</v>
      </c>
      <c r="L89">
        <v>25</v>
      </c>
      <c r="M89">
        <v>25</v>
      </c>
    </row>
    <row r="90" spans="2:13" x14ac:dyDescent="0.5">
      <c r="B90" s="55" t="s">
        <v>317</v>
      </c>
      <c r="C90" s="55" t="s">
        <v>318</v>
      </c>
      <c r="D90" s="55" t="s">
        <v>230</v>
      </c>
      <c r="E90">
        <f t="shared" si="6"/>
        <v>130</v>
      </c>
      <c r="F90">
        <f t="shared" si="7"/>
        <v>150</v>
      </c>
      <c r="G90" s="62">
        <f t="shared" si="8"/>
        <v>140</v>
      </c>
      <c r="H90">
        <f t="shared" si="9"/>
        <v>100</v>
      </c>
      <c r="I90">
        <f t="shared" si="10"/>
        <v>120</v>
      </c>
      <c r="J90" s="62">
        <f t="shared" si="11"/>
        <v>110</v>
      </c>
      <c r="L90">
        <v>140</v>
      </c>
      <c r="M90">
        <v>110</v>
      </c>
    </row>
    <row r="91" spans="2:13" x14ac:dyDescent="0.5">
      <c r="B91" s="55" t="s">
        <v>319</v>
      </c>
      <c r="C91" s="55" t="s">
        <v>320</v>
      </c>
      <c r="D91" s="55" t="s">
        <v>320</v>
      </c>
      <c r="E91">
        <f t="shared" si="6"/>
        <v>11</v>
      </c>
      <c r="F91">
        <f t="shared" si="7"/>
        <v>12</v>
      </c>
      <c r="G91" s="62">
        <f t="shared" si="8"/>
        <v>11.5</v>
      </c>
      <c r="H91">
        <f t="shared" si="9"/>
        <v>11</v>
      </c>
      <c r="I91">
        <f t="shared" si="10"/>
        <v>12</v>
      </c>
      <c r="J91" s="62">
        <f t="shared" si="11"/>
        <v>11.5</v>
      </c>
      <c r="L91">
        <v>11.5</v>
      </c>
      <c r="M91">
        <v>11.5</v>
      </c>
    </row>
    <row r="92" spans="2:13" x14ac:dyDescent="0.5">
      <c r="B92" s="55" t="s">
        <v>321</v>
      </c>
      <c r="C92" s="55" t="s">
        <v>322</v>
      </c>
      <c r="D92" s="55" t="s">
        <v>323</v>
      </c>
      <c r="E92">
        <f t="shared" si="6"/>
        <v>31</v>
      </c>
      <c r="F92">
        <f t="shared" si="7"/>
        <v>40</v>
      </c>
      <c r="G92" s="62">
        <f t="shared" si="8"/>
        <v>35.5</v>
      </c>
      <c r="H92">
        <f t="shared" si="9"/>
        <v>26</v>
      </c>
      <c r="I92">
        <f t="shared" si="10"/>
        <v>35</v>
      </c>
      <c r="J92" s="62">
        <f t="shared" si="11"/>
        <v>30.5</v>
      </c>
      <c r="L92">
        <v>35.5</v>
      </c>
      <c r="M92">
        <v>30.5</v>
      </c>
    </row>
    <row r="93" spans="2:13" x14ac:dyDescent="0.5">
      <c r="B93" s="55" t="s">
        <v>324</v>
      </c>
      <c r="C93" s="55" t="s">
        <v>316</v>
      </c>
      <c r="D93" s="55" t="s">
        <v>316</v>
      </c>
      <c r="E93">
        <f t="shared" si="6"/>
        <v>20</v>
      </c>
      <c r="F93">
        <f t="shared" si="7"/>
        <v>30</v>
      </c>
      <c r="G93" s="62">
        <f t="shared" si="8"/>
        <v>25</v>
      </c>
      <c r="H93">
        <f t="shared" si="9"/>
        <v>20</v>
      </c>
      <c r="I93">
        <f t="shared" si="10"/>
        <v>30</v>
      </c>
      <c r="J93" s="62">
        <f t="shared" si="11"/>
        <v>25</v>
      </c>
      <c r="L93">
        <v>25</v>
      </c>
      <c r="M93">
        <v>25</v>
      </c>
    </row>
    <row r="94" spans="2:13" x14ac:dyDescent="0.5">
      <c r="B94" s="55" t="s">
        <v>325</v>
      </c>
      <c r="C94" s="55" t="s">
        <v>326</v>
      </c>
      <c r="D94" s="55" t="s">
        <v>326</v>
      </c>
      <c r="E94">
        <f t="shared" si="6"/>
        <v>60</v>
      </c>
      <c r="F94">
        <f t="shared" si="7"/>
        <v>100</v>
      </c>
      <c r="G94" s="62">
        <f t="shared" si="8"/>
        <v>80</v>
      </c>
      <c r="H94">
        <f t="shared" si="9"/>
        <v>60</v>
      </c>
      <c r="I94">
        <f t="shared" si="10"/>
        <v>100</v>
      </c>
      <c r="J94" s="62">
        <f t="shared" si="11"/>
        <v>80</v>
      </c>
      <c r="L94">
        <v>80</v>
      </c>
      <c r="M94">
        <v>80</v>
      </c>
    </row>
    <row r="95" spans="2:13" x14ac:dyDescent="0.5">
      <c r="B95" s="55" t="s">
        <v>327</v>
      </c>
      <c r="C95" s="55" t="s">
        <v>328</v>
      </c>
      <c r="D95" s="55" t="s">
        <v>328</v>
      </c>
      <c r="E95">
        <f t="shared" si="6"/>
        <v>5</v>
      </c>
      <c r="F95">
        <f t="shared" si="7"/>
        <v>10</v>
      </c>
      <c r="G95" s="62">
        <f t="shared" si="8"/>
        <v>7.5</v>
      </c>
      <c r="H95">
        <f t="shared" si="9"/>
        <v>5</v>
      </c>
      <c r="I95">
        <f t="shared" si="10"/>
        <v>10</v>
      </c>
      <c r="J95" s="62">
        <f t="shared" si="11"/>
        <v>7.5</v>
      </c>
      <c r="L95">
        <v>7.5</v>
      </c>
      <c r="M95">
        <v>7.5</v>
      </c>
    </row>
    <row r="96" spans="2:13" x14ac:dyDescent="0.5">
      <c r="B96" s="55" t="s">
        <v>329</v>
      </c>
      <c r="C96" s="55" t="s">
        <v>330</v>
      </c>
      <c r="D96" s="55" t="s">
        <v>330</v>
      </c>
      <c r="E96">
        <f t="shared" si="6"/>
        <v>13</v>
      </c>
      <c r="F96">
        <f t="shared" si="7"/>
        <v>17</v>
      </c>
      <c r="G96" s="62">
        <f t="shared" si="8"/>
        <v>15</v>
      </c>
      <c r="H96">
        <f t="shared" si="9"/>
        <v>13</v>
      </c>
      <c r="I96">
        <f t="shared" si="10"/>
        <v>17</v>
      </c>
      <c r="J96" s="62">
        <f t="shared" si="11"/>
        <v>15</v>
      </c>
      <c r="L96">
        <v>15</v>
      </c>
      <c r="M96">
        <v>15</v>
      </c>
    </row>
    <row r="97" spans="2:13" x14ac:dyDescent="0.5">
      <c r="B97" s="55" t="s">
        <v>331</v>
      </c>
      <c r="C97" s="55" t="s">
        <v>332</v>
      </c>
      <c r="D97" s="55" t="s">
        <v>332</v>
      </c>
      <c r="E97">
        <f t="shared" si="6"/>
        <v>25</v>
      </c>
      <c r="F97">
        <f t="shared" si="7"/>
        <v>40</v>
      </c>
      <c r="G97" s="62">
        <f t="shared" si="8"/>
        <v>32.5</v>
      </c>
      <c r="H97">
        <f t="shared" si="9"/>
        <v>25</v>
      </c>
      <c r="I97">
        <f t="shared" si="10"/>
        <v>40</v>
      </c>
      <c r="J97" s="62">
        <f t="shared" si="11"/>
        <v>32.5</v>
      </c>
      <c r="L97">
        <v>32.5</v>
      </c>
      <c r="M97">
        <v>32.5</v>
      </c>
    </row>
    <row r="98" spans="2:13" x14ac:dyDescent="0.5">
      <c r="B98" s="55" t="s">
        <v>333</v>
      </c>
      <c r="C98" s="55" t="s">
        <v>178</v>
      </c>
      <c r="D98" s="55" t="s">
        <v>178</v>
      </c>
      <c r="E98">
        <f t="shared" si="6"/>
        <v>45</v>
      </c>
      <c r="F98">
        <f t="shared" si="7"/>
        <v>55</v>
      </c>
      <c r="G98" s="62">
        <f t="shared" si="8"/>
        <v>50</v>
      </c>
      <c r="H98">
        <f t="shared" si="9"/>
        <v>45</v>
      </c>
      <c r="I98">
        <f t="shared" si="10"/>
        <v>55</v>
      </c>
      <c r="J98" s="62">
        <f t="shared" si="11"/>
        <v>50</v>
      </c>
      <c r="L98">
        <v>50</v>
      </c>
      <c r="M98">
        <v>50</v>
      </c>
    </row>
    <row r="99" spans="2:13" x14ac:dyDescent="0.5">
      <c r="B99" s="55" t="s">
        <v>44</v>
      </c>
      <c r="C99" s="55" t="s">
        <v>334</v>
      </c>
      <c r="D99" s="55" t="s">
        <v>168</v>
      </c>
      <c r="E99">
        <f t="shared" si="6"/>
        <v>50</v>
      </c>
      <c r="F99">
        <f t="shared" si="7"/>
        <v>60</v>
      </c>
      <c r="G99" s="62">
        <f t="shared" si="8"/>
        <v>55</v>
      </c>
      <c r="H99">
        <f t="shared" si="9"/>
        <v>40</v>
      </c>
      <c r="I99">
        <f t="shared" si="10"/>
        <v>55</v>
      </c>
      <c r="J99" s="62">
        <f t="shared" si="11"/>
        <v>47.5</v>
      </c>
      <c r="L99">
        <v>55</v>
      </c>
      <c r="M99">
        <v>47.5</v>
      </c>
    </row>
    <row r="100" spans="2:13" x14ac:dyDescent="0.5">
      <c r="B100" s="55" t="s">
        <v>335</v>
      </c>
      <c r="C100" s="55" t="s">
        <v>187</v>
      </c>
      <c r="D100" s="55" t="s">
        <v>160</v>
      </c>
      <c r="E100">
        <f t="shared" si="6"/>
        <v>55</v>
      </c>
      <c r="F100">
        <f t="shared" si="7"/>
        <v>75</v>
      </c>
      <c r="G100" s="62">
        <f t="shared" si="8"/>
        <v>65</v>
      </c>
      <c r="H100">
        <f t="shared" si="9"/>
        <v>45</v>
      </c>
      <c r="I100">
        <f t="shared" si="10"/>
        <v>65</v>
      </c>
      <c r="J100" s="62">
        <f t="shared" si="11"/>
        <v>55</v>
      </c>
      <c r="L100">
        <v>65</v>
      </c>
      <c r="M100">
        <v>55</v>
      </c>
    </row>
    <row r="101" spans="2:13" x14ac:dyDescent="0.5">
      <c r="B101" s="55" t="s">
        <v>336</v>
      </c>
      <c r="C101" s="55" t="s">
        <v>167</v>
      </c>
      <c r="D101" s="55" t="s">
        <v>188</v>
      </c>
      <c r="E101">
        <f t="shared" si="6"/>
        <v>55</v>
      </c>
      <c r="F101">
        <f t="shared" si="7"/>
        <v>70</v>
      </c>
      <c r="G101" s="62">
        <f t="shared" si="8"/>
        <v>62.5</v>
      </c>
      <c r="H101">
        <f t="shared" si="9"/>
        <v>45</v>
      </c>
      <c r="I101">
        <f t="shared" si="10"/>
        <v>60</v>
      </c>
      <c r="J101" s="62">
        <f t="shared" si="11"/>
        <v>52.5</v>
      </c>
      <c r="L101">
        <v>62.5</v>
      </c>
      <c r="M101">
        <v>52.5</v>
      </c>
    </row>
    <row r="102" spans="2:13" x14ac:dyDescent="0.5">
      <c r="B102" s="55" t="s">
        <v>337</v>
      </c>
      <c r="C102" s="55" t="s">
        <v>193</v>
      </c>
      <c r="D102" s="55" t="s">
        <v>193</v>
      </c>
      <c r="E102">
        <f t="shared" si="6"/>
        <v>50</v>
      </c>
      <c r="F102">
        <f t="shared" si="7"/>
        <v>70</v>
      </c>
      <c r="G102" s="62">
        <f t="shared" si="8"/>
        <v>60</v>
      </c>
      <c r="H102">
        <f t="shared" si="9"/>
        <v>50</v>
      </c>
      <c r="I102">
        <f t="shared" si="10"/>
        <v>70</v>
      </c>
      <c r="J102" s="62">
        <f t="shared" si="11"/>
        <v>60</v>
      </c>
      <c r="L102">
        <v>60</v>
      </c>
      <c r="M102">
        <v>60</v>
      </c>
    </row>
    <row r="103" spans="2:13" x14ac:dyDescent="0.5">
      <c r="B103" s="55" t="s">
        <v>338</v>
      </c>
      <c r="C103" s="55" t="s">
        <v>339</v>
      </c>
      <c r="D103" s="55" t="s">
        <v>339</v>
      </c>
      <c r="E103">
        <f t="shared" si="6"/>
        <v>30</v>
      </c>
      <c r="F103">
        <f t="shared" si="7"/>
        <v>50</v>
      </c>
      <c r="G103" s="62">
        <f t="shared" si="8"/>
        <v>40</v>
      </c>
      <c r="H103">
        <f t="shared" si="9"/>
        <v>30</v>
      </c>
      <c r="I103">
        <f t="shared" si="10"/>
        <v>50</v>
      </c>
      <c r="J103" s="62">
        <f t="shared" si="11"/>
        <v>40</v>
      </c>
      <c r="L103">
        <v>40</v>
      </c>
      <c r="M103">
        <v>40</v>
      </c>
    </row>
    <row r="104" spans="2:13" x14ac:dyDescent="0.5">
      <c r="B104" s="55" t="s">
        <v>340</v>
      </c>
      <c r="C104" s="55" t="s">
        <v>341</v>
      </c>
      <c r="D104" s="55" t="s">
        <v>341</v>
      </c>
      <c r="E104">
        <f t="shared" si="6"/>
        <v>3</v>
      </c>
      <c r="F104">
        <f t="shared" si="7"/>
        <v>7</v>
      </c>
      <c r="G104" s="62">
        <f t="shared" si="8"/>
        <v>5</v>
      </c>
      <c r="H104">
        <f t="shared" si="9"/>
        <v>3</v>
      </c>
      <c r="I104">
        <f t="shared" si="10"/>
        <v>7</v>
      </c>
      <c r="J104" s="62">
        <f t="shared" si="11"/>
        <v>5</v>
      </c>
      <c r="L104">
        <v>5</v>
      </c>
      <c r="M104">
        <v>5</v>
      </c>
    </row>
    <row r="105" spans="2:13" x14ac:dyDescent="0.5">
      <c r="B105" s="55" t="s">
        <v>342</v>
      </c>
      <c r="C105" s="55" t="s">
        <v>343</v>
      </c>
      <c r="D105" s="55" t="s">
        <v>343</v>
      </c>
      <c r="E105">
        <f t="shared" si="6"/>
        <v>9</v>
      </c>
      <c r="F105">
        <f t="shared" si="7"/>
        <v>13</v>
      </c>
      <c r="G105" s="62">
        <f t="shared" si="8"/>
        <v>11</v>
      </c>
      <c r="H105">
        <f t="shared" si="9"/>
        <v>9</v>
      </c>
      <c r="I105">
        <f t="shared" si="10"/>
        <v>13</v>
      </c>
      <c r="J105" s="62">
        <f t="shared" si="11"/>
        <v>11</v>
      </c>
      <c r="L105">
        <v>11</v>
      </c>
      <c r="M105">
        <v>11</v>
      </c>
    </row>
    <row r="106" spans="2:13" x14ac:dyDescent="0.5">
      <c r="B106" s="55" t="s">
        <v>344</v>
      </c>
      <c r="C106" s="55" t="s">
        <v>345</v>
      </c>
      <c r="D106" s="55" t="s">
        <v>173</v>
      </c>
      <c r="E106">
        <f t="shared" si="6"/>
        <v>42</v>
      </c>
      <c r="F106">
        <f t="shared" si="7"/>
        <v>60</v>
      </c>
      <c r="G106" s="62">
        <f t="shared" si="8"/>
        <v>51</v>
      </c>
      <c r="H106">
        <f t="shared" si="9"/>
        <v>35</v>
      </c>
      <c r="I106">
        <f t="shared" si="10"/>
        <v>50</v>
      </c>
      <c r="J106" s="62">
        <f t="shared" si="11"/>
        <v>42.5</v>
      </c>
      <c r="L106">
        <v>51</v>
      </c>
      <c r="M106">
        <v>42.5</v>
      </c>
    </row>
    <row r="107" spans="2:13" x14ac:dyDescent="0.5">
      <c r="B107" s="55" t="s">
        <v>346</v>
      </c>
      <c r="C107" s="55" t="s">
        <v>347</v>
      </c>
      <c r="D107" s="55" t="s">
        <v>347</v>
      </c>
      <c r="E107">
        <f t="shared" si="6"/>
        <v>14</v>
      </c>
      <c r="F107">
        <f t="shared" si="7"/>
        <v>18</v>
      </c>
      <c r="G107" s="62">
        <f t="shared" si="8"/>
        <v>16</v>
      </c>
      <c r="H107">
        <f t="shared" si="9"/>
        <v>14</v>
      </c>
      <c r="I107">
        <f t="shared" si="10"/>
        <v>18</v>
      </c>
      <c r="J107" s="62">
        <f t="shared" si="11"/>
        <v>16</v>
      </c>
      <c r="L107">
        <v>16</v>
      </c>
      <c r="M107">
        <v>16</v>
      </c>
    </row>
    <row r="108" spans="2:13" x14ac:dyDescent="0.5">
      <c r="B108" s="55" t="s">
        <v>348</v>
      </c>
      <c r="C108" s="55" t="s">
        <v>349</v>
      </c>
      <c r="D108" s="55" t="s">
        <v>349</v>
      </c>
      <c r="E108">
        <f t="shared" si="6"/>
        <v>25</v>
      </c>
      <c r="F108">
        <f t="shared" si="7"/>
        <v>35</v>
      </c>
      <c r="G108" s="62">
        <f t="shared" si="8"/>
        <v>30</v>
      </c>
      <c r="H108">
        <f t="shared" si="9"/>
        <v>25</v>
      </c>
      <c r="I108">
        <f t="shared" si="10"/>
        <v>35</v>
      </c>
      <c r="J108" s="62">
        <f t="shared" si="11"/>
        <v>30</v>
      </c>
      <c r="L108">
        <v>30</v>
      </c>
      <c r="M108">
        <v>30</v>
      </c>
    </row>
    <row r="109" spans="2:13" x14ac:dyDescent="0.5">
      <c r="B109" s="55" t="s">
        <v>350</v>
      </c>
      <c r="C109" s="55" t="s">
        <v>351</v>
      </c>
      <c r="D109" s="55" t="s">
        <v>352</v>
      </c>
      <c r="E109">
        <f t="shared" si="6"/>
        <v>27</v>
      </c>
      <c r="F109">
        <f t="shared" si="7"/>
        <v>29</v>
      </c>
      <c r="G109" s="62">
        <f t="shared" si="8"/>
        <v>28</v>
      </c>
      <c r="H109">
        <f t="shared" si="9"/>
        <v>22</v>
      </c>
      <c r="I109">
        <f t="shared" si="10"/>
        <v>24</v>
      </c>
      <c r="J109" s="62">
        <f t="shared" si="11"/>
        <v>23</v>
      </c>
      <c r="L109">
        <v>28</v>
      </c>
      <c r="M109">
        <v>23</v>
      </c>
    </row>
    <row r="110" spans="2:13" x14ac:dyDescent="0.5">
      <c r="B110" s="55" t="s">
        <v>353</v>
      </c>
      <c r="C110" s="55" t="s">
        <v>354</v>
      </c>
      <c r="D110" s="55" t="s">
        <v>354</v>
      </c>
      <c r="E110">
        <f t="shared" si="6"/>
        <v>15</v>
      </c>
      <c r="F110">
        <f t="shared" si="7"/>
        <v>30</v>
      </c>
      <c r="G110" s="62">
        <f t="shared" si="8"/>
        <v>22.5</v>
      </c>
      <c r="H110">
        <f t="shared" si="9"/>
        <v>15</v>
      </c>
      <c r="I110">
        <f t="shared" si="10"/>
        <v>30</v>
      </c>
      <c r="J110" s="62">
        <f t="shared" si="11"/>
        <v>22.5</v>
      </c>
      <c r="L110">
        <v>22.5</v>
      </c>
      <c r="M110">
        <v>22.5</v>
      </c>
    </row>
    <row r="111" spans="2:13" x14ac:dyDescent="0.5">
      <c r="B111" s="55" t="s">
        <v>355</v>
      </c>
      <c r="C111" s="55" t="s">
        <v>356</v>
      </c>
      <c r="D111" s="55" t="s">
        <v>356</v>
      </c>
      <c r="E111">
        <f t="shared" si="6"/>
        <v>10</v>
      </c>
      <c r="F111">
        <f t="shared" si="7"/>
        <v>25</v>
      </c>
      <c r="G111" s="62">
        <f t="shared" si="8"/>
        <v>17.5</v>
      </c>
      <c r="H111">
        <f t="shared" si="9"/>
        <v>10</v>
      </c>
      <c r="I111">
        <f t="shared" si="10"/>
        <v>25</v>
      </c>
      <c r="J111" s="62">
        <f t="shared" si="11"/>
        <v>17.5</v>
      </c>
      <c r="L111">
        <v>17.5</v>
      </c>
      <c r="M111">
        <v>17.5</v>
      </c>
    </row>
    <row r="112" spans="2:13" x14ac:dyDescent="0.5">
      <c r="B112" s="55" t="s">
        <v>357</v>
      </c>
      <c r="C112" s="55" t="s">
        <v>244</v>
      </c>
      <c r="D112" s="55" t="s">
        <v>244</v>
      </c>
      <c r="E112">
        <f t="shared" si="6"/>
        <v>45</v>
      </c>
      <c r="F112">
        <f t="shared" si="7"/>
        <v>70</v>
      </c>
      <c r="G112" s="62">
        <f t="shared" si="8"/>
        <v>57.5</v>
      </c>
      <c r="H112">
        <f t="shared" si="9"/>
        <v>45</v>
      </c>
      <c r="I112">
        <f t="shared" si="10"/>
        <v>70</v>
      </c>
      <c r="J112" s="62">
        <f t="shared" si="11"/>
        <v>57.5</v>
      </c>
      <c r="L112">
        <v>57.5</v>
      </c>
      <c r="M112">
        <v>57.5</v>
      </c>
    </row>
    <row r="113" spans="2:13" x14ac:dyDescent="0.5">
      <c r="B113" s="55" t="s">
        <v>358</v>
      </c>
      <c r="C113" s="55" t="s">
        <v>359</v>
      </c>
      <c r="D113" s="55" t="s">
        <v>167</v>
      </c>
      <c r="E113">
        <f t="shared" si="6"/>
        <v>65</v>
      </c>
      <c r="F113">
        <f t="shared" si="7"/>
        <v>80</v>
      </c>
      <c r="G113" s="62">
        <f t="shared" si="8"/>
        <v>72.5</v>
      </c>
      <c r="H113">
        <f t="shared" si="9"/>
        <v>55</v>
      </c>
      <c r="I113">
        <f t="shared" si="10"/>
        <v>70</v>
      </c>
      <c r="J113" s="62">
        <f t="shared" si="11"/>
        <v>62.5</v>
      </c>
      <c r="L113">
        <v>72.5</v>
      </c>
      <c r="M113">
        <v>62.5</v>
      </c>
    </row>
    <row r="114" spans="2:13" x14ac:dyDescent="0.5">
      <c r="B114" s="55" t="s">
        <v>360</v>
      </c>
      <c r="C114" s="55" t="s">
        <v>361</v>
      </c>
      <c r="D114" s="55" t="s">
        <v>361</v>
      </c>
      <c r="E114">
        <f t="shared" si="6"/>
        <v>60</v>
      </c>
      <c r="F114">
        <f t="shared" si="7"/>
        <v>95</v>
      </c>
      <c r="G114" s="62">
        <f t="shared" si="8"/>
        <v>77.5</v>
      </c>
      <c r="H114">
        <f t="shared" si="9"/>
        <v>60</v>
      </c>
      <c r="I114">
        <f t="shared" si="10"/>
        <v>95</v>
      </c>
      <c r="J114" s="62">
        <f t="shared" si="11"/>
        <v>77.5</v>
      </c>
      <c r="L114">
        <v>77.5</v>
      </c>
      <c r="M114">
        <v>77.5</v>
      </c>
    </row>
    <row r="115" spans="2:13" x14ac:dyDescent="0.5">
      <c r="B115" s="55" t="s">
        <v>362</v>
      </c>
      <c r="C115" s="55" t="s">
        <v>363</v>
      </c>
      <c r="D115" s="55" t="s">
        <v>363</v>
      </c>
      <c r="E115">
        <f t="shared" si="6"/>
        <v>60</v>
      </c>
      <c r="F115">
        <f t="shared" si="7"/>
        <v>70</v>
      </c>
      <c r="G115" s="62">
        <f t="shared" si="8"/>
        <v>65</v>
      </c>
      <c r="H115">
        <f t="shared" si="9"/>
        <v>60</v>
      </c>
      <c r="I115">
        <f t="shared" si="10"/>
        <v>70</v>
      </c>
      <c r="J115" s="62">
        <f t="shared" si="11"/>
        <v>65</v>
      </c>
      <c r="L115">
        <v>65</v>
      </c>
      <c r="M115">
        <v>65</v>
      </c>
    </row>
    <row r="116" spans="2:13" x14ac:dyDescent="0.5">
      <c r="B116" s="55" t="s">
        <v>364</v>
      </c>
      <c r="C116" s="55" t="s">
        <v>365</v>
      </c>
      <c r="D116" s="55" t="s">
        <v>183</v>
      </c>
      <c r="E116">
        <f t="shared" si="6"/>
        <v>65</v>
      </c>
      <c r="F116">
        <f t="shared" si="7"/>
        <v>75</v>
      </c>
      <c r="G116" s="62">
        <f t="shared" si="8"/>
        <v>70</v>
      </c>
      <c r="H116">
        <f t="shared" si="9"/>
        <v>55</v>
      </c>
      <c r="I116">
        <f t="shared" si="10"/>
        <v>65</v>
      </c>
      <c r="J116" s="62">
        <f t="shared" si="11"/>
        <v>60</v>
      </c>
      <c r="L116">
        <v>70</v>
      </c>
      <c r="M116">
        <v>60</v>
      </c>
    </row>
    <row r="117" spans="2:13" x14ac:dyDescent="0.5">
      <c r="B117" s="55" t="s">
        <v>366</v>
      </c>
      <c r="C117" s="55" t="s">
        <v>359</v>
      </c>
      <c r="D117" s="55" t="s">
        <v>167</v>
      </c>
      <c r="E117">
        <f t="shared" si="6"/>
        <v>65</v>
      </c>
      <c r="F117">
        <f t="shared" si="7"/>
        <v>80</v>
      </c>
      <c r="G117" s="62">
        <f t="shared" si="8"/>
        <v>72.5</v>
      </c>
      <c r="H117">
        <f t="shared" si="9"/>
        <v>55</v>
      </c>
      <c r="I117">
        <f t="shared" si="10"/>
        <v>70</v>
      </c>
      <c r="J117" s="62">
        <f t="shared" si="11"/>
        <v>62.5</v>
      </c>
      <c r="L117">
        <v>72.5</v>
      </c>
      <c r="M117">
        <v>62.5</v>
      </c>
    </row>
    <row r="118" spans="2:13" x14ac:dyDescent="0.5">
      <c r="B118" s="55" t="s">
        <v>367</v>
      </c>
      <c r="C118" s="55" t="s">
        <v>173</v>
      </c>
      <c r="D118" s="55" t="s">
        <v>173</v>
      </c>
      <c r="E118">
        <f t="shared" si="6"/>
        <v>35</v>
      </c>
      <c r="F118">
        <f t="shared" si="7"/>
        <v>50</v>
      </c>
      <c r="G118" s="62">
        <f t="shared" si="8"/>
        <v>42.5</v>
      </c>
      <c r="H118">
        <f t="shared" si="9"/>
        <v>35</v>
      </c>
      <c r="I118">
        <f t="shared" si="10"/>
        <v>50</v>
      </c>
      <c r="J118" s="62">
        <f t="shared" si="11"/>
        <v>42.5</v>
      </c>
      <c r="L118">
        <v>42.5</v>
      </c>
      <c r="M118">
        <v>42.5</v>
      </c>
    </row>
    <row r="119" spans="2:13" x14ac:dyDescent="0.5">
      <c r="B119" s="55" t="s">
        <v>368</v>
      </c>
      <c r="C119" s="55" t="s">
        <v>369</v>
      </c>
      <c r="D119" s="55" t="s">
        <v>207</v>
      </c>
      <c r="E119">
        <f t="shared" si="6"/>
        <v>95</v>
      </c>
      <c r="F119">
        <f t="shared" si="7"/>
        <v>135</v>
      </c>
      <c r="G119" s="62">
        <f t="shared" si="8"/>
        <v>115</v>
      </c>
      <c r="H119">
        <f t="shared" si="9"/>
        <v>80</v>
      </c>
      <c r="I119">
        <f t="shared" si="10"/>
        <v>100</v>
      </c>
      <c r="J119" s="62">
        <f t="shared" si="11"/>
        <v>90</v>
      </c>
      <c r="L119">
        <v>115</v>
      </c>
      <c r="M119">
        <v>90</v>
      </c>
    </row>
    <row r="120" spans="2:13" x14ac:dyDescent="0.5">
      <c r="B120" s="55" t="s">
        <v>370</v>
      </c>
      <c r="C120" s="55" t="s">
        <v>176</v>
      </c>
      <c r="D120" s="55" t="s">
        <v>176</v>
      </c>
      <c r="E120">
        <f t="shared" si="6"/>
        <v>40</v>
      </c>
      <c r="F120">
        <f t="shared" si="7"/>
        <v>65</v>
      </c>
      <c r="G120" s="62">
        <f t="shared" si="8"/>
        <v>52.5</v>
      </c>
      <c r="H120">
        <f t="shared" si="9"/>
        <v>40</v>
      </c>
      <c r="I120">
        <f t="shared" si="10"/>
        <v>65</v>
      </c>
      <c r="J120" s="62">
        <f t="shared" si="11"/>
        <v>52.5</v>
      </c>
      <c r="L120">
        <v>52.5</v>
      </c>
      <c r="M120">
        <v>52.5</v>
      </c>
    </row>
    <row r="121" spans="2:13" x14ac:dyDescent="0.5">
      <c r="B121" s="55" t="s">
        <v>371</v>
      </c>
      <c r="C121" s="55" t="s">
        <v>160</v>
      </c>
      <c r="D121" s="55" t="s">
        <v>173</v>
      </c>
      <c r="E121">
        <f t="shared" si="6"/>
        <v>45</v>
      </c>
      <c r="F121">
        <f t="shared" si="7"/>
        <v>65</v>
      </c>
      <c r="G121" s="62">
        <f t="shared" si="8"/>
        <v>55</v>
      </c>
      <c r="H121">
        <f t="shared" si="9"/>
        <v>35</v>
      </c>
      <c r="I121">
        <f t="shared" si="10"/>
        <v>50</v>
      </c>
      <c r="J121" s="62">
        <f t="shared" si="11"/>
        <v>42.5</v>
      </c>
      <c r="L121">
        <v>55</v>
      </c>
      <c r="M121">
        <v>42.5</v>
      </c>
    </row>
    <row r="122" spans="2:13" x14ac:dyDescent="0.5">
      <c r="B122" s="55" t="s">
        <v>39</v>
      </c>
      <c r="C122" s="55" t="s">
        <v>372</v>
      </c>
      <c r="D122" s="55" t="s">
        <v>372</v>
      </c>
      <c r="E122">
        <f t="shared" si="6"/>
        <v>10</v>
      </c>
      <c r="F122">
        <f t="shared" si="7"/>
        <v>16</v>
      </c>
      <c r="G122" s="62">
        <f t="shared" si="8"/>
        <v>13</v>
      </c>
      <c r="H122">
        <f t="shared" si="9"/>
        <v>10</v>
      </c>
      <c r="I122">
        <f t="shared" si="10"/>
        <v>16</v>
      </c>
      <c r="J122" s="62">
        <f t="shared" si="11"/>
        <v>13</v>
      </c>
      <c r="L122">
        <v>13</v>
      </c>
      <c r="M122">
        <v>13</v>
      </c>
    </row>
    <row r="123" spans="2:13" x14ac:dyDescent="0.5">
      <c r="B123" s="55" t="s">
        <v>373</v>
      </c>
      <c r="C123" s="55" t="s">
        <v>287</v>
      </c>
      <c r="D123" s="55" t="s">
        <v>374</v>
      </c>
      <c r="E123">
        <f t="shared" si="6"/>
        <v>85</v>
      </c>
      <c r="F123">
        <f t="shared" si="7"/>
        <v>110</v>
      </c>
      <c r="G123" s="62">
        <f t="shared" si="8"/>
        <v>97.5</v>
      </c>
      <c r="H123">
        <f t="shared" si="9"/>
        <v>75</v>
      </c>
      <c r="I123">
        <f t="shared" si="10"/>
        <v>95</v>
      </c>
      <c r="J123" s="62">
        <f t="shared" si="11"/>
        <v>85</v>
      </c>
      <c r="L123">
        <v>97.5</v>
      </c>
      <c r="M123">
        <v>85</v>
      </c>
    </row>
    <row r="124" spans="2:13" x14ac:dyDescent="0.5">
      <c r="B124" s="55" t="s">
        <v>375</v>
      </c>
      <c r="C124" s="55" t="s">
        <v>376</v>
      </c>
      <c r="D124" s="55" t="s">
        <v>377</v>
      </c>
      <c r="E124">
        <f t="shared" si="6"/>
        <v>19</v>
      </c>
      <c r="F124">
        <f t="shared" si="7"/>
        <v>22</v>
      </c>
      <c r="G124" s="62">
        <f t="shared" si="8"/>
        <v>20.5</v>
      </c>
      <c r="H124">
        <f t="shared" si="9"/>
        <v>18</v>
      </c>
      <c r="I124">
        <f t="shared" si="10"/>
        <v>21</v>
      </c>
      <c r="J124" s="62">
        <f t="shared" si="11"/>
        <v>19.5</v>
      </c>
      <c r="L124">
        <v>20.5</v>
      </c>
      <c r="M124">
        <v>19.5</v>
      </c>
    </row>
    <row r="125" spans="2:13" x14ac:dyDescent="0.5">
      <c r="B125" s="55" t="s">
        <v>378</v>
      </c>
      <c r="C125" s="55" t="s">
        <v>359</v>
      </c>
      <c r="D125" s="55" t="s">
        <v>178</v>
      </c>
      <c r="E125">
        <f t="shared" si="6"/>
        <v>65</v>
      </c>
      <c r="F125">
        <f t="shared" si="7"/>
        <v>80</v>
      </c>
      <c r="G125" s="62">
        <f t="shared" si="8"/>
        <v>72.5</v>
      </c>
      <c r="H125">
        <f t="shared" si="9"/>
        <v>45</v>
      </c>
      <c r="I125">
        <f t="shared" si="10"/>
        <v>55</v>
      </c>
      <c r="J125" s="62">
        <f t="shared" si="11"/>
        <v>50</v>
      </c>
      <c r="L125">
        <v>72.5</v>
      </c>
      <c r="M125">
        <v>50</v>
      </c>
    </row>
    <row r="126" spans="2:13" x14ac:dyDescent="0.5">
      <c r="B126" s="55" t="s">
        <v>379</v>
      </c>
      <c r="C126" s="55" t="s">
        <v>209</v>
      </c>
      <c r="D126" s="55" t="s">
        <v>244</v>
      </c>
      <c r="E126">
        <f t="shared" si="6"/>
        <v>55</v>
      </c>
      <c r="F126">
        <f t="shared" si="7"/>
        <v>80</v>
      </c>
      <c r="G126" s="62">
        <f t="shared" si="8"/>
        <v>67.5</v>
      </c>
      <c r="H126">
        <f t="shared" si="9"/>
        <v>45</v>
      </c>
      <c r="I126">
        <f t="shared" si="10"/>
        <v>70</v>
      </c>
      <c r="J126" s="62">
        <f t="shared" si="11"/>
        <v>57.5</v>
      </c>
      <c r="L126">
        <v>67.5</v>
      </c>
      <c r="M126">
        <v>57.5</v>
      </c>
    </row>
    <row r="127" spans="2:13" x14ac:dyDescent="0.5">
      <c r="B127" s="55" t="s">
        <v>380</v>
      </c>
      <c r="C127" s="55" t="s">
        <v>345</v>
      </c>
      <c r="D127" s="55" t="s">
        <v>173</v>
      </c>
      <c r="E127">
        <f t="shared" si="6"/>
        <v>42</v>
      </c>
      <c r="F127">
        <f t="shared" si="7"/>
        <v>60</v>
      </c>
      <c r="G127" s="62">
        <f t="shared" si="8"/>
        <v>51</v>
      </c>
      <c r="H127">
        <f t="shared" si="9"/>
        <v>35</v>
      </c>
      <c r="I127">
        <f t="shared" si="10"/>
        <v>50</v>
      </c>
      <c r="J127" s="62">
        <f t="shared" si="11"/>
        <v>42.5</v>
      </c>
      <c r="L127">
        <v>51</v>
      </c>
      <c r="M127">
        <v>42.5</v>
      </c>
    </row>
    <row r="128" spans="2:13" x14ac:dyDescent="0.5">
      <c r="B128" s="55" t="s">
        <v>381</v>
      </c>
      <c r="C128" s="55" t="s">
        <v>154</v>
      </c>
      <c r="D128" s="55" t="s">
        <v>154</v>
      </c>
      <c r="E128">
        <f t="shared" si="6"/>
        <v>15</v>
      </c>
      <c r="F128">
        <f t="shared" si="7"/>
        <v>25</v>
      </c>
      <c r="G128" s="62">
        <f t="shared" si="8"/>
        <v>20</v>
      </c>
      <c r="H128">
        <f t="shared" si="9"/>
        <v>15</v>
      </c>
      <c r="I128">
        <f t="shared" si="10"/>
        <v>25</v>
      </c>
      <c r="J128" s="62">
        <f t="shared" si="11"/>
        <v>20</v>
      </c>
      <c r="L128">
        <v>20</v>
      </c>
      <c r="M128">
        <v>20</v>
      </c>
    </row>
    <row r="129" spans="2:13" x14ac:dyDescent="0.5">
      <c r="B129" s="55" t="s">
        <v>382</v>
      </c>
      <c r="C129" s="55" t="s">
        <v>383</v>
      </c>
      <c r="D129" s="55" t="s">
        <v>383</v>
      </c>
      <c r="E129">
        <f t="shared" si="6"/>
        <v>9</v>
      </c>
      <c r="F129">
        <f t="shared" si="7"/>
        <v>16</v>
      </c>
      <c r="G129" s="62">
        <f t="shared" si="8"/>
        <v>12.5</v>
      </c>
      <c r="H129">
        <f t="shared" si="9"/>
        <v>9</v>
      </c>
      <c r="I129">
        <f t="shared" si="10"/>
        <v>16</v>
      </c>
      <c r="J129" s="62">
        <f t="shared" si="11"/>
        <v>12.5</v>
      </c>
      <c r="L129">
        <v>12.5</v>
      </c>
      <c r="M129">
        <v>12.5</v>
      </c>
    </row>
    <row r="130" spans="2:13" x14ac:dyDescent="0.5">
      <c r="B130" s="55" t="s">
        <v>384</v>
      </c>
      <c r="C130" s="55" t="s">
        <v>188</v>
      </c>
      <c r="D130" s="55" t="s">
        <v>173</v>
      </c>
      <c r="E130">
        <f t="shared" si="6"/>
        <v>45</v>
      </c>
      <c r="F130">
        <f t="shared" si="7"/>
        <v>60</v>
      </c>
      <c r="G130" s="62">
        <f t="shared" si="8"/>
        <v>52.5</v>
      </c>
      <c r="H130">
        <f t="shared" si="9"/>
        <v>35</v>
      </c>
      <c r="I130">
        <f t="shared" si="10"/>
        <v>50</v>
      </c>
      <c r="J130" s="62">
        <f t="shared" si="11"/>
        <v>42.5</v>
      </c>
      <c r="L130">
        <v>52.5</v>
      </c>
      <c r="M130">
        <v>42.5</v>
      </c>
    </row>
    <row r="131" spans="2:13" x14ac:dyDescent="0.5">
      <c r="B131" s="55" t="s">
        <v>385</v>
      </c>
      <c r="C131" s="55" t="s">
        <v>173</v>
      </c>
      <c r="D131" s="55" t="s">
        <v>173</v>
      </c>
      <c r="E131">
        <f t="shared" si="6"/>
        <v>35</v>
      </c>
      <c r="F131">
        <f t="shared" si="7"/>
        <v>50</v>
      </c>
      <c r="G131" s="62">
        <f t="shared" si="8"/>
        <v>42.5</v>
      </c>
      <c r="H131">
        <f t="shared" si="9"/>
        <v>35</v>
      </c>
      <c r="I131">
        <f t="shared" si="10"/>
        <v>50</v>
      </c>
      <c r="J131" s="62">
        <f t="shared" si="11"/>
        <v>42.5</v>
      </c>
      <c r="L131">
        <v>42.5</v>
      </c>
      <c r="M131">
        <v>42.5</v>
      </c>
    </row>
    <row r="132" spans="2:13" x14ac:dyDescent="0.5">
      <c r="B132" s="55" t="s">
        <v>386</v>
      </c>
      <c r="C132" s="55" t="s">
        <v>387</v>
      </c>
      <c r="D132" s="55" t="s">
        <v>388</v>
      </c>
      <c r="E132">
        <f t="shared" ref="E132:E155" si="12">_xlfn.TEXTBEFORE(C132,"-")*1</f>
        <v>35</v>
      </c>
      <c r="F132">
        <f t="shared" ref="F132:F155" si="13">_xlfn.TEXTAFTER(_xlfn.TEXTBEFORE(C132," "),"-")*1</f>
        <v>40</v>
      </c>
      <c r="G132" s="62">
        <f t="shared" ref="G132:G155" si="14">AVERAGE(E132:F132)</f>
        <v>37.5</v>
      </c>
      <c r="H132">
        <f t="shared" ref="H132:H155" si="15">_xlfn.TEXTBEFORE(D132,"-")*1</f>
        <v>30</v>
      </c>
      <c r="I132">
        <f t="shared" ref="I132:I155" si="16">_xlfn.TEXTAFTER(_xlfn.TEXTBEFORE(D132," "),"-")*1</f>
        <v>35</v>
      </c>
      <c r="J132" s="62">
        <f t="shared" ref="J132:J155" si="17">AVERAGE(H132:I132)</f>
        <v>32.5</v>
      </c>
      <c r="L132">
        <v>37.5</v>
      </c>
      <c r="M132">
        <v>32.5</v>
      </c>
    </row>
    <row r="133" spans="2:13" x14ac:dyDescent="0.5">
      <c r="B133" s="55" t="s">
        <v>389</v>
      </c>
      <c r="C133" s="55" t="s">
        <v>390</v>
      </c>
      <c r="D133" s="55" t="s">
        <v>332</v>
      </c>
      <c r="E133">
        <f t="shared" si="12"/>
        <v>30</v>
      </c>
      <c r="F133">
        <f t="shared" si="13"/>
        <v>45</v>
      </c>
      <c r="G133" s="62">
        <f t="shared" si="14"/>
        <v>37.5</v>
      </c>
      <c r="H133">
        <f t="shared" si="15"/>
        <v>25</v>
      </c>
      <c r="I133">
        <f t="shared" si="16"/>
        <v>40</v>
      </c>
      <c r="J133" s="62">
        <f t="shared" si="17"/>
        <v>32.5</v>
      </c>
      <c r="L133">
        <v>37.5</v>
      </c>
      <c r="M133">
        <v>32.5</v>
      </c>
    </row>
    <row r="134" spans="2:13" x14ac:dyDescent="0.5">
      <c r="B134" s="55" t="s">
        <v>391</v>
      </c>
      <c r="C134" s="55" t="s">
        <v>227</v>
      </c>
      <c r="D134" s="55" t="s">
        <v>349</v>
      </c>
      <c r="E134">
        <f t="shared" si="12"/>
        <v>30</v>
      </c>
      <c r="F134">
        <f t="shared" si="13"/>
        <v>40</v>
      </c>
      <c r="G134" s="62">
        <f t="shared" si="14"/>
        <v>35</v>
      </c>
      <c r="H134">
        <f t="shared" si="15"/>
        <v>25</v>
      </c>
      <c r="I134">
        <f t="shared" si="16"/>
        <v>35</v>
      </c>
      <c r="J134" s="62">
        <f t="shared" si="17"/>
        <v>30</v>
      </c>
      <c r="L134">
        <v>35</v>
      </c>
      <c r="M134">
        <v>30</v>
      </c>
    </row>
    <row r="135" spans="2:13" x14ac:dyDescent="0.5">
      <c r="B135" s="55" t="s">
        <v>392</v>
      </c>
      <c r="C135" s="55" t="s">
        <v>393</v>
      </c>
      <c r="D135" s="55" t="s">
        <v>167</v>
      </c>
      <c r="E135">
        <f t="shared" si="12"/>
        <v>70</v>
      </c>
      <c r="F135">
        <f t="shared" si="13"/>
        <v>85</v>
      </c>
      <c r="G135" s="62">
        <f t="shared" si="14"/>
        <v>77.5</v>
      </c>
      <c r="H135">
        <f t="shared" si="15"/>
        <v>55</v>
      </c>
      <c r="I135">
        <f t="shared" si="16"/>
        <v>70</v>
      </c>
      <c r="J135" s="62">
        <f t="shared" si="17"/>
        <v>62.5</v>
      </c>
      <c r="L135">
        <v>77.5</v>
      </c>
      <c r="M135">
        <v>62.5</v>
      </c>
    </row>
    <row r="136" spans="2:13" x14ac:dyDescent="0.5">
      <c r="B136" s="55" t="s">
        <v>394</v>
      </c>
      <c r="C136" s="55" t="s">
        <v>395</v>
      </c>
      <c r="D136" s="55" t="s">
        <v>396</v>
      </c>
      <c r="E136">
        <f t="shared" si="12"/>
        <v>28</v>
      </c>
      <c r="F136">
        <f t="shared" si="13"/>
        <v>34</v>
      </c>
      <c r="G136" s="62">
        <f t="shared" si="14"/>
        <v>31</v>
      </c>
      <c r="H136">
        <f t="shared" si="15"/>
        <v>26</v>
      </c>
      <c r="I136">
        <f t="shared" si="16"/>
        <v>32</v>
      </c>
      <c r="J136" s="62">
        <f t="shared" si="17"/>
        <v>29</v>
      </c>
      <c r="L136">
        <v>31</v>
      </c>
      <c r="M136">
        <v>29</v>
      </c>
    </row>
    <row r="137" spans="2:13" x14ac:dyDescent="0.5">
      <c r="B137" s="55" t="s">
        <v>397</v>
      </c>
      <c r="C137" s="55" t="s">
        <v>173</v>
      </c>
      <c r="D137" s="55" t="s">
        <v>173</v>
      </c>
      <c r="E137">
        <f t="shared" si="12"/>
        <v>35</v>
      </c>
      <c r="F137">
        <f t="shared" si="13"/>
        <v>50</v>
      </c>
      <c r="G137" s="62">
        <f t="shared" si="14"/>
        <v>42.5</v>
      </c>
      <c r="H137">
        <f t="shared" si="15"/>
        <v>35</v>
      </c>
      <c r="I137">
        <f t="shared" si="16"/>
        <v>50</v>
      </c>
      <c r="J137" s="62">
        <f t="shared" si="17"/>
        <v>42.5</v>
      </c>
      <c r="L137">
        <v>42.5</v>
      </c>
      <c r="M137">
        <v>42.5</v>
      </c>
    </row>
    <row r="138" spans="2:13" x14ac:dyDescent="0.5">
      <c r="B138" s="55" t="s">
        <v>398</v>
      </c>
      <c r="C138" s="55" t="s">
        <v>399</v>
      </c>
      <c r="D138" s="55" t="s">
        <v>400</v>
      </c>
      <c r="E138">
        <f t="shared" si="12"/>
        <v>55</v>
      </c>
      <c r="F138">
        <f t="shared" si="13"/>
        <v>68</v>
      </c>
      <c r="G138" s="62">
        <f t="shared" si="14"/>
        <v>61.5</v>
      </c>
      <c r="H138">
        <f t="shared" si="15"/>
        <v>45</v>
      </c>
      <c r="I138">
        <f t="shared" si="16"/>
        <v>58</v>
      </c>
      <c r="J138" s="62">
        <f t="shared" si="17"/>
        <v>51.5</v>
      </c>
      <c r="L138">
        <v>61.5</v>
      </c>
      <c r="M138">
        <v>51.5</v>
      </c>
    </row>
    <row r="139" spans="2:13" x14ac:dyDescent="0.5">
      <c r="B139" s="55" t="s">
        <v>401</v>
      </c>
      <c r="C139" s="55" t="s">
        <v>231</v>
      </c>
      <c r="D139" s="55" t="s">
        <v>231</v>
      </c>
      <c r="E139">
        <f t="shared" si="12"/>
        <v>35</v>
      </c>
      <c r="F139">
        <f t="shared" si="13"/>
        <v>45</v>
      </c>
      <c r="G139" s="62">
        <f t="shared" si="14"/>
        <v>40</v>
      </c>
      <c r="H139">
        <f t="shared" si="15"/>
        <v>35</v>
      </c>
      <c r="I139">
        <f t="shared" si="16"/>
        <v>45</v>
      </c>
      <c r="J139" s="62">
        <f t="shared" si="17"/>
        <v>40</v>
      </c>
      <c r="L139">
        <v>40</v>
      </c>
      <c r="M139">
        <v>40</v>
      </c>
    </row>
    <row r="140" spans="2:13" x14ac:dyDescent="0.5">
      <c r="B140" s="55" t="s">
        <v>402</v>
      </c>
      <c r="C140" s="55" t="s">
        <v>168</v>
      </c>
      <c r="D140" s="55" t="s">
        <v>173</v>
      </c>
      <c r="E140">
        <f t="shared" si="12"/>
        <v>40</v>
      </c>
      <c r="F140">
        <f t="shared" si="13"/>
        <v>55</v>
      </c>
      <c r="G140" s="62">
        <f t="shared" si="14"/>
        <v>47.5</v>
      </c>
      <c r="H140">
        <f t="shared" si="15"/>
        <v>35</v>
      </c>
      <c r="I140">
        <f t="shared" si="16"/>
        <v>50</v>
      </c>
      <c r="J140" s="62">
        <f t="shared" si="17"/>
        <v>42.5</v>
      </c>
      <c r="L140">
        <v>47.5</v>
      </c>
      <c r="M140">
        <v>42.5</v>
      </c>
    </row>
    <row r="141" spans="2:13" x14ac:dyDescent="0.5">
      <c r="B141" s="55" t="s">
        <v>46</v>
      </c>
      <c r="C141" s="55" t="s">
        <v>403</v>
      </c>
      <c r="D141" s="55" t="s">
        <v>322</v>
      </c>
      <c r="E141">
        <f t="shared" si="12"/>
        <v>40</v>
      </c>
      <c r="F141">
        <f t="shared" si="13"/>
        <v>49</v>
      </c>
      <c r="G141" s="62">
        <f t="shared" si="14"/>
        <v>44.5</v>
      </c>
      <c r="H141">
        <f t="shared" si="15"/>
        <v>31</v>
      </c>
      <c r="I141">
        <f t="shared" si="16"/>
        <v>40</v>
      </c>
      <c r="J141" s="62">
        <f t="shared" si="17"/>
        <v>35.5</v>
      </c>
      <c r="L141">
        <v>44.5</v>
      </c>
      <c r="M141">
        <v>35.5</v>
      </c>
    </row>
    <row r="142" spans="2:13" x14ac:dyDescent="0.5">
      <c r="B142" s="55" t="s">
        <v>404</v>
      </c>
      <c r="C142" s="55" t="s">
        <v>405</v>
      </c>
      <c r="D142" s="55" t="s">
        <v>406</v>
      </c>
      <c r="E142">
        <f t="shared" si="12"/>
        <v>140</v>
      </c>
      <c r="F142">
        <f t="shared" si="13"/>
        <v>180</v>
      </c>
      <c r="G142" s="62">
        <f t="shared" si="14"/>
        <v>160</v>
      </c>
      <c r="H142">
        <f t="shared" si="15"/>
        <v>120</v>
      </c>
      <c r="I142">
        <f t="shared" si="16"/>
        <v>140</v>
      </c>
      <c r="J142" s="62">
        <f t="shared" si="17"/>
        <v>130</v>
      </c>
      <c r="L142">
        <v>160</v>
      </c>
      <c r="M142">
        <v>130</v>
      </c>
    </row>
    <row r="143" spans="2:13" x14ac:dyDescent="0.5">
      <c r="B143" s="55" t="s">
        <v>407</v>
      </c>
      <c r="C143" s="55" t="s">
        <v>408</v>
      </c>
      <c r="D143" s="55" t="s">
        <v>409</v>
      </c>
      <c r="E143">
        <f t="shared" si="12"/>
        <v>28</v>
      </c>
      <c r="F143">
        <f t="shared" si="13"/>
        <v>38</v>
      </c>
      <c r="G143" s="62">
        <f t="shared" si="14"/>
        <v>33</v>
      </c>
      <c r="H143">
        <f t="shared" si="15"/>
        <v>24</v>
      </c>
      <c r="I143">
        <f t="shared" si="16"/>
        <v>34</v>
      </c>
      <c r="J143" s="62">
        <f t="shared" si="17"/>
        <v>29</v>
      </c>
      <c r="L143">
        <v>33</v>
      </c>
      <c r="M143">
        <v>29</v>
      </c>
    </row>
    <row r="144" spans="2:13" x14ac:dyDescent="0.5">
      <c r="B144" s="55" t="s">
        <v>410</v>
      </c>
      <c r="C144" s="55" t="s">
        <v>173</v>
      </c>
      <c r="D144" s="55" t="s">
        <v>390</v>
      </c>
      <c r="E144">
        <f t="shared" si="12"/>
        <v>35</v>
      </c>
      <c r="F144">
        <f t="shared" si="13"/>
        <v>50</v>
      </c>
      <c r="G144" s="62">
        <f t="shared" si="14"/>
        <v>42.5</v>
      </c>
      <c r="H144">
        <f t="shared" si="15"/>
        <v>30</v>
      </c>
      <c r="I144">
        <f t="shared" si="16"/>
        <v>45</v>
      </c>
      <c r="J144" s="62">
        <f t="shared" si="17"/>
        <v>37.5</v>
      </c>
      <c r="L144">
        <v>42.5</v>
      </c>
      <c r="M144">
        <v>37.5</v>
      </c>
    </row>
    <row r="145" spans="2:13" x14ac:dyDescent="0.5">
      <c r="B145" s="55" t="s">
        <v>411</v>
      </c>
      <c r="C145" s="55" t="s">
        <v>412</v>
      </c>
      <c r="D145" s="55" t="s">
        <v>412</v>
      </c>
      <c r="E145">
        <f t="shared" si="12"/>
        <v>20</v>
      </c>
      <c r="F145">
        <f t="shared" si="13"/>
        <v>35</v>
      </c>
      <c r="G145" s="62">
        <f t="shared" si="14"/>
        <v>27.5</v>
      </c>
      <c r="H145">
        <f t="shared" si="15"/>
        <v>20</v>
      </c>
      <c r="I145">
        <f t="shared" si="16"/>
        <v>35</v>
      </c>
      <c r="J145" s="62">
        <f t="shared" si="17"/>
        <v>27.5</v>
      </c>
      <c r="L145">
        <v>27.5</v>
      </c>
      <c r="M145">
        <v>27.5</v>
      </c>
    </row>
    <row r="146" spans="2:13" x14ac:dyDescent="0.5">
      <c r="B146" s="55" t="s">
        <v>413</v>
      </c>
      <c r="C146" s="55" t="s">
        <v>414</v>
      </c>
      <c r="D146" s="55" t="s">
        <v>415</v>
      </c>
      <c r="E146">
        <f t="shared" si="12"/>
        <v>90</v>
      </c>
      <c r="F146">
        <f t="shared" si="13"/>
        <v>150</v>
      </c>
      <c r="G146" s="62">
        <f t="shared" si="14"/>
        <v>120</v>
      </c>
      <c r="H146">
        <f t="shared" si="15"/>
        <v>70</v>
      </c>
      <c r="I146">
        <f t="shared" si="16"/>
        <v>120</v>
      </c>
      <c r="J146" s="62">
        <f t="shared" si="17"/>
        <v>95</v>
      </c>
      <c r="L146">
        <v>120</v>
      </c>
      <c r="M146">
        <v>95</v>
      </c>
    </row>
    <row r="147" spans="2:13" x14ac:dyDescent="0.5">
      <c r="B147" s="55" t="s">
        <v>416</v>
      </c>
      <c r="C147" s="55" t="s">
        <v>254</v>
      </c>
      <c r="D147" s="55" t="s">
        <v>254</v>
      </c>
      <c r="E147">
        <f t="shared" si="12"/>
        <v>9</v>
      </c>
      <c r="F147">
        <f t="shared" si="13"/>
        <v>15</v>
      </c>
      <c r="G147" s="62">
        <f t="shared" si="14"/>
        <v>12</v>
      </c>
      <c r="H147">
        <f t="shared" si="15"/>
        <v>9</v>
      </c>
      <c r="I147">
        <f t="shared" si="16"/>
        <v>15</v>
      </c>
      <c r="J147" s="62">
        <f t="shared" si="17"/>
        <v>12</v>
      </c>
      <c r="L147">
        <v>12</v>
      </c>
      <c r="M147">
        <v>12</v>
      </c>
    </row>
    <row r="148" spans="2:13" x14ac:dyDescent="0.5">
      <c r="B148" s="55" t="s">
        <v>417</v>
      </c>
      <c r="C148" s="55" t="s">
        <v>418</v>
      </c>
      <c r="D148" s="55" t="s">
        <v>418</v>
      </c>
      <c r="E148">
        <f t="shared" si="12"/>
        <v>4</v>
      </c>
      <c r="F148">
        <f t="shared" si="13"/>
        <v>9</v>
      </c>
      <c r="G148" s="62">
        <f t="shared" si="14"/>
        <v>6.5</v>
      </c>
      <c r="H148">
        <f t="shared" si="15"/>
        <v>4</v>
      </c>
      <c r="I148">
        <f t="shared" si="16"/>
        <v>9</v>
      </c>
      <c r="J148" s="62">
        <f t="shared" si="17"/>
        <v>6.5</v>
      </c>
      <c r="L148">
        <v>6.5</v>
      </c>
      <c r="M148">
        <v>6.5</v>
      </c>
    </row>
    <row r="149" spans="2:13" x14ac:dyDescent="0.5">
      <c r="B149" s="55" t="s">
        <v>419</v>
      </c>
      <c r="C149" s="55" t="s">
        <v>193</v>
      </c>
      <c r="D149" s="55" t="s">
        <v>193</v>
      </c>
      <c r="E149">
        <f t="shared" si="12"/>
        <v>50</v>
      </c>
      <c r="F149">
        <f t="shared" si="13"/>
        <v>70</v>
      </c>
      <c r="G149" s="62">
        <f t="shared" si="14"/>
        <v>60</v>
      </c>
      <c r="H149">
        <f t="shared" si="15"/>
        <v>50</v>
      </c>
      <c r="I149">
        <f t="shared" si="16"/>
        <v>70</v>
      </c>
      <c r="J149" s="62">
        <f t="shared" si="17"/>
        <v>60</v>
      </c>
      <c r="L149">
        <v>60</v>
      </c>
      <c r="M149">
        <v>60</v>
      </c>
    </row>
    <row r="150" spans="2:13" x14ac:dyDescent="0.5">
      <c r="B150" s="55" t="s">
        <v>420</v>
      </c>
      <c r="C150" s="55" t="s">
        <v>421</v>
      </c>
      <c r="D150" s="55" t="s">
        <v>422</v>
      </c>
      <c r="E150">
        <f t="shared" si="12"/>
        <v>55</v>
      </c>
      <c r="F150">
        <f t="shared" si="13"/>
        <v>60</v>
      </c>
      <c r="G150" s="62">
        <f t="shared" si="14"/>
        <v>57.5</v>
      </c>
      <c r="H150">
        <f t="shared" si="15"/>
        <v>44</v>
      </c>
      <c r="I150">
        <f t="shared" si="16"/>
        <v>55</v>
      </c>
      <c r="J150" s="62">
        <f t="shared" si="17"/>
        <v>49.5</v>
      </c>
      <c r="L150">
        <v>57.5</v>
      </c>
      <c r="M150">
        <v>49.5</v>
      </c>
    </row>
    <row r="151" spans="2:13" x14ac:dyDescent="0.5">
      <c r="B151" s="55" t="s">
        <v>423</v>
      </c>
      <c r="C151" s="55" t="s">
        <v>296</v>
      </c>
      <c r="D151" s="55" t="s">
        <v>187</v>
      </c>
      <c r="E151">
        <f t="shared" si="12"/>
        <v>70</v>
      </c>
      <c r="F151">
        <f t="shared" si="13"/>
        <v>90</v>
      </c>
      <c r="G151" s="62">
        <f t="shared" si="14"/>
        <v>80</v>
      </c>
      <c r="H151">
        <f t="shared" si="15"/>
        <v>55</v>
      </c>
      <c r="I151">
        <f t="shared" si="16"/>
        <v>75</v>
      </c>
      <c r="J151" s="62">
        <f t="shared" si="17"/>
        <v>65</v>
      </c>
      <c r="L151">
        <v>80</v>
      </c>
      <c r="M151">
        <v>65</v>
      </c>
    </row>
    <row r="152" spans="2:13" x14ac:dyDescent="0.5">
      <c r="B152" s="55" t="s">
        <v>424</v>
      </c>
      <c r="C152" s="55" t="s">
        <v>425</v>
      </c>
      <c r="D152" s="55" t="s">
        <v>425</v>
      </c>
      <c r="E152">
        <f t="shared" si="12"/>
        <v>15</v>
      </c>
      <c r="F152">
        <f t="shared" si="13"/>
        <v>20</v>
      </c>
      <c r="G152" s="62">
        <f t="shared" si="14"/>
        <v>17.5</v>
      </c>
      <c r="H152">
        <f t="shared" si="15"/>
        <v>15</v>
      </c>
      <c r="I152">
        <f t="shared" si="16"/>
        <v>20</v>
      </c>
      <c r="J152" s="62">
        <f t="shared" si="17"/>
        <v>17.5</v>
      </c>
      <c r="L152">
        <v>17.5</v>
      </c>
      <c r="M152">
        <v>17.5</v>
      </c>
    </row>
    <row r="153" spans="2:13" x14ac:dyDescent="0.5">
      <c r="B153" s="55" t="s">
        <v>426</v>
      </c>
      <c r="C153" s="55" t="s">
        <v>332</v>
      </c>
      <c r="D153" s="55" t="s">
        <v>332</v>
      </c>
      <c r="E153">
        <f t="shared" si="12"/>
        <v>25</v>
      </c>
      <c r="F153">
        <f t="shared" si="13"/>
        <v>40</v>
      </c>
      <c r="G153" s="62">
        <f t="shared" si="14"/>
        <v>32.5</v>
      </c>
      <c r="H153">
        <f t="shared" si="15"/>
        <v>25</v>
      </c>
      <c r="I153">
        <f t="shared" si="16"/>
        <v>40</v>
      </c>
      <c r="J153" s="62">
        <f t="shared" si="17"/>
        <v>32.5</v>
      </c>
      <c r="L153">
        <v>32.5</v>
      </c>
      <c r="M153">
        <v>32.5</v>
      </c>
    </row>
    <row r="154" spans="2:13" x14ac:dyDescent="0.5">
      <c r="B154" s="55" t="s">
        <v>427</v>
      </c>
      <c r="C154" s="55" t="s">
        <v>193</v>
      </c>
      <c r="D154" s="55" t="s">
        <v>173</v>
      </c>
      <c r="E154">
        <f t="shared" si="12"/>
        <v>50</v>
      </c>
      <c r="F154">
        <f t="shared" si="13"/>
        <v>70</v>
      </c>
      <c r="G154" s="62">
        <f t="shared" si="14"/>
        <v>60</v>
      </c>
      <c r="H154">
        <f t="shared" si="15"/>
        <v>35</v>
      </c>
      <c r="I154">
        <f t="shared" si="16"/>
        <v>50</v>
      </c>
      <c r="J154" s="62">
        <f t="shared" si="17"/>
        <v>42.5</v>
      </c>
      <c r="L154">
        <v>60</v>
      </c>
      <c r="M154">
        <v>42.5</v>
      </c>
    </row>
    <row r="155" spans="2:13" x14ac:dyDescent="0.5">
      <c r="B155" s="55" t="s">
        <v>428</v>
      </c>
      <c r="C155" s="55" t="s">
        <v>183</v>
      </c>
      <c r="D155" s="55" t="s">
        <v>178</v>
      </c>
      <c r="E155">
        <f t="shared" si="12"/>
        <v>55</v>
      </c>
      <c r="F155">
        <f t="shared" si="13"/>
        <v>65</v>
      </c>
      <c r="G155" s="62">
        <f t="shared" si="14"/>
        <v>60</v>
      </c>
      <c r="H155">
        <f t="shared" si="15"/>
        <v>45</v>
      </c>
      <c r="I155">
        <f t="shared" si="16"/>
        <v>55</v>
      </c>
      <c r="J155" s="62">
        <f t="shared" si="17"/>
        <v>50</v>
      </c>
      <c r="L155">
        <v>60</v>
      </c>
      <c r="M155">
        <v>50</v>
      </c>
    </row>
    <row r="156" spans="2:13" x14ac:dyDescent="0.5">
      <c r="I156" s="56"/>
    </row>
    <row r="157" spans="2:13" x14ac:dyDescent="0.5">
      <c r="B157" s="57" t="s">
        <v>429</v>
      </c>
      <c r="I157" s="56"/>
    </row>
    <row r="158" spans="2:13" x14ac:dyDescent="0.5">
      <c r="B158" t="s">
        <v>430</v>
      </c>
      <c r="I158" s="56"/>
    </row>
    <row r="159" spans="2:13" x14ac:dyDescent="0.5">
      <c r="B159" t="s">
        <v>431</v>
      </c>
      <c r="I159" s="56"/>
    </row>
    <row r="160" spans="2:13" x14ac:dyDescent="0.5">
      <c r="I160" s="56"/>
    </row>
    <row r="161" spans="9:9" x14ac:dyDescent="0.5">
      <c r="I161" s="56"/>
    </row>
    <row r="162" spans="9:9" x14ac:dyDescent="0.5">
      <c r="I162" s="56"/>
    </row>
    <row r="163" spans="9:9" x14ac:dyDescent="0.5">
      <c r="I163" s="56"/>
    </row>
    <row r="164" spans="9:9" x14ac:dyDescent="0.5">
      <c r="I164" s="56"/>
    </row>
    <row r="165" spans="9:9" x14ac:dyDescent="0.5">
      <c r="I165" s="56"/>
    </row>
    <row r="166" spans="9:9" x14ac:dyDescent="0.5">
      <c r="I166" s="56"/>
    </row>
    <row r="167" spans="9:9" x14ac:dyDescent="0.5">
      <c r="I167" s="56"/>
    </row>
    <row r="168" spans="9:9" x14ac:dyDescent="0.5">
      <c r="I168" s="56"/>
    </row>
    <row r="169" spans="9:9" x14ac:dyDescent="0.5">
      <c r="I169" s="56"/>
    </row>
    <row r="170" spans="9:9" x14ac:dyDescent="0.5">
      <c r="I170" s="56"/>
    </row>
    <row r="171" spans="9:9" x14ac:dyDescent="0.5">
      <c r="I171" s="56"/>
    </row>
    <row r="172" spans="9:9" x14ac:dyDescent="0.5">
      <c r="I172" s="56"/>
    </row>
    <row r="173" spans="9:9" x14ac:dyDescent="0.5">
      <c r="I173" s="56"/>
    </row>
    <row r="174" spans="9:9" x14ac:dyDescent="0.5">
      <c r="I174" s="56"/>
    </row>
    <row r="175" spans="9:9" x14ac:dyDescent="0.5">
      <c r="I175" s="56"/>
    </row>
    <row r="176" spans="9:9" x14ac:dyDescent="0.5">
      <c r="I176" s="56"/>
    </row>
    <row r="177" spans="9:9" x14ac:dyDescent="0.5">
      <c r="I177" s="56"/>
    </row>
    <row r="178" spans="9:9" x14ac:dyDescent="0.5">
      <c r="I178" s="56"/>
    </row>
    <row r="179" spans="9:9" x14ac:dyDescent="0.5">
      <c r="I179" s="56"/>
    </row>
    <row r="180" spans="9:9" x14ac:dyDescent="0.5">
      <c r="I180" s="56"/>
    </row>
    <row r="181" spans="9:9" x14ac:dyDescent="0.5">
      <c r="I181" s="56"/>
    </row>
    <row r="182" spans="9:9" x14ac:dyDescent="0.5">
      <c r="I182" s="56"/>
    </row>
    <row r="183" spans="9:9" x14ac:dyDescent="0.5">
      <c r="I183" s="56"/>
    </row>
    <row r="184" spans="9:9" x14ac:dyDescent="0.5">
      <c r="I184" s="56"/>
    </row>
    <row r="185" spans="9:9" x14ac:dyDescent="0.5">
      <c r="I185" s="56"/>
    </row>
    <row r="186" spans="9:9" x14ac:dyDescent="0.5">
      <c r="I186" s="56"/>
    </row>
    <row r="187" spans="9:9" x14ac:dyDescent="0.5">
      <c r="I187" s="56"/>
    </row>
    <row r="188" spans="9:9" x14ac:dyDescent="0.5">
      <c r="I188" s="56"/>
    </row>
    <row r="189" spans="9:9" x14ac:dyDescent="0.5">
      <c r="I189" s="56"/>
    </row>
    <row r="190" spans="9:9" x14ac:dyDescent="0.5">
      <c r="I190" s="56"/>
    </row>
    <row r="191" spans="9:9" x14ac:dyDescent="0.5">
      <c r="I191" s="56"/>
    </row>
    <row r="192" spans="9:9" x14ac:dyDescent="0.5">
      <c r="I192" s="56"/>
    </row>
    <row r="193" spans="9:9" x14ac:dyDescent="0.5">
      <c r="I193" s="56"/>
    </row>
    <row r="194" spans="9:9" x14ac:dyDescent="0.5">
      <c r="I194" s="56"/>
    </row>
    <row r="195" spans="9:9" x14ac:dyDescent="0.5">
      <c r="I195" s="56"/>
    </row>
    <row r="196" spans="9:9" x14ac:dyDescent="0.5">
      <c r="I196" s="56"/>
    </row>
    <row r="197" spans="9:9" x14ac:dyDescent="0.5">
      <c r="I197" s="56"/>
    </row>
    <row r="198" spans="9:9" x14ac:dyDescent="0.5">
      <c r="I198" s="56"/>
    </row>
    <row r="199" spans="9:9" x14ac:dyDescent="0.5">
      <c r="I199" s="56"/>
    </row>
    <row r="200" spans="9:9" x14ac:dyDescent="0.5">
      <c r="I200" s="56"/>
    </row>
    <row r="201" spans="9:9" x14ac:dyDescent="0.5">
      <c r="I201" s="56"/>
    </row>
    <row r="202" spans="9:9" x14ac:dyDescent="0.5">
      <c r="I202" s="56"/>
    </row>
    <row r="203" spans="9:9" x14ac:dyDescent="0.5">
      <c r="I203" s="56"/>
    </row>
    <row r="204" spans="9:9" x14ac:dyDescent="0.5">
      <c r="I204" s="56"/>
    </row>
    <row r="205" spans="9:9" x14ac:dyDescent="0.5">
      <c r="I205" s="56"/>
    </row>
    <row r="206" spans="9:9" x14ac:dyDescent="0.5">
      <c r="I206" s="56"/>
    </row>
    <row r="207" spans="9:9" x14ac:dyDescent="0.5">
      <c r="I207" s="56"/>
    </row>
    <row r="208" spans="9:9" x14ac:dyDescent="0.5">
      <c r="I208" s="56"/>
    </row>
    <row r="209" spans="9:9" x14ac:dyDescent="0.5">
      <c r="I209" s="56"/>
    </row>
    <row r="210" spans="9:9" x14ac:dyDescent="0.5">
      <c r="I210" s="56"/>
    </row>
    <row r="211" spans="9:9" x14ac:dyDescent="0.5">
      <c r="I211" s="56"/>
    </row>
    <row r="212" spans="9:9" x14ac:dyDescent="0.5">
      <c r="I212" s="56"/>
    </row>
    <row r="213" spans="9:9" x14ac:dyDescent="0.5">
      <c r="I213" s="56"/>
    </row>
    <row r="214" spans="9:9" x14ac:dyDescent="0.5">
      <c r="I214" s="56"/>
    </row>
    <row r="215" spans="9:9" x14ac:dyDescent="0.5">
      <c r="I215" s="56"/>
    </row>
    <row r="216" spans="9:9" x14ac:dyDescent="0.5">
      <c r="I216" s="56"/>
    </row>
    <row r="217" spans="9:9" x14ac:dyDescent="0.5">
      <c r="I217" s="56"/>
    </row>
    <row r="218" spans="9:9" x14ac:dyDescent="0.5">
      <c r="I218" s="56"/>
    </row>
    <row r="219" spans="9:9" x14ac:dyDescent="0.5">
      <c r="I219" s="56"/>
    </row>
    <row r="220" spans="9:9" x14ac:dyDescent="0.5">
      <c r="I220" s="56"/>
    </row>
    <row r="221" spans="9:9" x14ac:dyDescent="0.5">
      <c r="I221" s="56"/>
    </row>
    <row r="222" spans="9:9" x14ac:dyDescent="0.5">
      <c r="I222" s="56"/>
    </row>
    <row r="223" spans="9:9" x14ac:dyDescent="0.5">
      <c r="I223" s="56"/>
    </row>
    <row r="224" spans="9:9" x14ac:dyDescent="0.5">
      <c r="I224" s="56"/>
    </row>
    <row r="225" spans="9:9" x14ac:dyDescent="0.5">
      <c r="I225" s="56"/>
    </row>
    <row r="226" spans="9:9" x14ac:dyDescent="0.5">
      <c r="I226" s="56"/>
    </row>
    <row r="227" spans="9:9" x14ac:dyDescent="0.5">
      <c r="I227" s="56"/>
    </row>
    <row r="228" spans="9:9" x14ac:dyDescent="0.5">
      <c r="I228" s="56"/>
    </row>
    <row r="229" spans="9:9" x14ac:dyDescent="0.5">
      <c r="I229" s="56"/>
    </row>
    <row r="230" spans="9:9" x14ac:dyDescent="0.5">
      <c r="I230" s="56"/>
    </row>
    <row r="231" spans="9:9" x14ac:dyDescent="0.5">
      <c r="I231" s="56"/>
    </row>
    <row r="232" spans="9:9" x14ac:dyDescent="0.5">
      <c r="I232" s="56"/>
    </row>
    <row r="233" spans="9:9" x14ac:dyDescent="0.5">
      <c r="I233" s="56"/>
    </row>
    <row r="234" spans="9:9" x14ac:dyDescent="0.5">
      <c r="I234" s="56"/>
    </row>
    <row r="235" spans="9:9" x14ac:dyDescent="0.5">
      <c r="I235" s="56"/>
    </row>
    <row r="236" spans="9:9" x14ac:dyDescent="0.5">
      <c r="I236" s="56"/>
    </row>
    <row r="237" spans="9:9" x14ac:dyDescent="0.5">
      <c r="I237" s="56"/>
    </row>
    <row r="238" spans="9:9" x14ac:dyDescent="0.5">
      <c r="I238" s="56"/>
    </row>
    <row r="239" spans="9:9" x14ac:dyDescent="0.5">
      <c r="I239" s="56"/>
    </row>
    <row r="240" spans="9:9" x14ac:dyDescent="0.5">
      <c r="I240" s="56"/>
    </row>
    <row r="241" spans="9:9" x14ac:dyDescent="0.5">
      <c r="I241" s="56"/>
    </row>
    <row r="242" spans="9:9" x14ac:dyDescent="0.5">
      <c r="I242" s="56"/>
    </row>
    <row r="243" spans="9:9" x14ac:dyDescent="0.5">
      <c r="I243" s="56"/>
    </row>
    <row r="244" spans="9:9" x14ac:dyDescent="0.5">
      <c r="I244" s="56"/>
    </row>
    <row r="245" spans="9:9" x14ac:dyDescent="0.5">
      <c r="I245" s="56"/>
    </row>
    <row r="246" spans="9:9" x14ac:dyDescent="0.5">
      <c r="I246" s="56"/>
    </row>
    <row r="247" spans="9:9" x14ac:dyDescent="0.5">
      <c r="I247" s="56"/>
    </row>
    <row r="248" spans="9:9" x14ac:dyDescent="0.5">
      <c r="I248" s="56"/>
    </row>
    <row r="249" spans="9:9" x14ac:dyDescent="0.5">
      <c r="I249" s="56"/>
    </row>
    <row r="250" spans="9:9" x14ac:dyDescent="0.5">
      <c r="I250" s="56"/>
    </row>
    <row r="251" spans="9:9" x14ac:dyDescent="0.5">
      <c r="I251" s="56"/>
    </row>
    <row r="252" spans="9:9" x14ac:dyDescent="0.5">
      <c r="I252" s="56"/>
    </row>
    <row r="253" spans="9:9" x14ac:dyDescent="0.5">
      <c r="I253" s="56"/>
    </row>
    <row r="254" spans="9:9" x14ac:dyDescent="0.5">
      <c r="I254" s="56"/>
    </row>
    <row r="255" spans="9:9" x14ac:dyDescent="0.5">
      <c r="I255" s="56"/>
    </row>
    <row r="256" spans="9:9" x14ac:dyDescent="0.5">
      <c r="I256" s="56"/>
    </row>
    <row r="257" spans="9:9" x14ac:dyDescent="0.5">
      <c r="I257" s="56"/>
    </row>
    <row r="258" spans="9:9" x14ac:dyDescent="0.5">
      <c r="I258" s="56"/>
    </row>
    <row r="259" spans="9:9" x14ac:dyDescent="0.5">
      <c r="I259" s="56"/>
    </row>
    <row r="260" spans="9:9" x14ac:dyDescent="0.5">
      <c r="I260"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25AD-7E7B-4AB1-AC60-A0D8DB8A18EE}">
  <sheetPr codeName="Sheet3"/>
  <dimension ref="B1:N256"/>
  <sheetViews>
    <sheetView showGridLines="0" zoomScale="40" zoomScaleNormal="40" workbookViewId="0">
      <selection activeCell="B3" sqref="B3"/>
    </sheetView>
  </sheetViews>
  <sheetFormatPr defaultRowHeight="25.8" x14ac:dyDescent="0.5"/>
  <cols>
    <col min="1" max="1" width="5.05859375" customWidth="1"/>
    <col min="2" max="8" width="24.703125" customWidth="1"/>
    <col min="9" max="9" width="23.1171875" customWidth="1"/>
    <col min="10" max="10" width="14.87890625" customWidth="1"/>
    <col min="14" max="14" width="23.76171875" bestFit="1" customWidth="1"/>
  </cols>
  <sheetData>
    <row r="1" spans="2:14" ht="26.4" thickBot="1" x14ac:dyDescent="0.55000000000000004"/>
    <row r="2" spans="2:14" ht="26.4" thickBot="1" x14ac:dyDescent="0.55000000000000004">
      <c r="B2" s="54" t="s">
        <v>781</v>
      </c>
      <c r="C2" s="54" t="s">
        <v>432</v>
      </c>
      <c r="D2" s="54" t="s">
        <v>30</v>
      </c>
      <c r="E2" s="54" t="s">
        <v>60</v>
      </c>
      <c r="F2" s="54" t="s">
        <v>59</v>
      </c>
      <c r="G2" s="54" t="s">
        <v>778</v>
      </c>
      <c r="H2" s="54" t="s">
        <v>779</v>
      </c>
      <c r="I2" s="54" t="s">
        <v>780</v>
      </c>
      <c r="J2" s="54" t="s">
        <v>806</v>
      </c>
      <c r="N2" t="str" cm="1">
        <f t="array" ref="N2">INDEX(_xlfn.ANCHORARRAY(N3),_xlfn.XMATCH(MAX(M3:M131),M3:M131,0),1)</f>
        <v>Jason Webber</v>
      </c>
    </row>
    <row r="3" spans="2:14" x14ac:dyDescent="0.5">
      <c r="B3" s="55" t="s">
        <v>433</v>
      </c>
      <c r="C3" s="55" t="s">
        <v>434</v>
      </c>
      <c r="D3" s="55" t="s">
        <v>48</v>
      </c>
      <c r="E3" s="55">
        <v>6</v>
      </c>
      <c r="F3" s="55" t="s">
        <v>63</v>
      </c>
      <c r="G3" s="55" t="s">
        <v>435</v>
      </c>
      <c r="H3" s="55" t="s">
        <v>436</v>
      </c>
      <c r="I3" s="58">
        <v>45176</v>
      </c>
      <c r="J3" s="61" cm="1">
        <f t="array" ref="J3">INDEX(IF(F3="Male",_xlfn.ANCHORARRAY(Breeds!$L$3),_xlfn.ANCHORARRAY(Breeds!$M$3)),_xlfn.XMATCH(D3,Breeds!$B$3:$B$155,0),1)</f>
        <v>23.5</v>
      </c>
      <c r="L3" s="61"/>
      <c r="M3" cm="1">
        <f t="array" ref="M3">IFERROR(ROWS(_xlfn._xlws.FILTER(Species,(all_Star=N3)*(Species="Cat"))),0)</f>
        <v>0</v>
      </c>
      <c r="N3" s="61" t="str" cm="1">
        <f t="array" ref="N3:N131">_xlfn.UNIQUE(all_Star)</f>
        <v>Kiraen Andriamandimbisoa</v>
      </c>
    </row>
    <row r="4" spans="2:14" x14ac:dyDescent="0.5">
      <c r="B4" s="55" t="s">
        <v>437</v>
      </c>
      <c r="C4" s="55" t="s">
        <v>434</v>
      </c>
      <c r="D4" s="55" t="s">
        <v>324</v>
      </c>
      <c r="E4" s="55">
        <v>5</v>
      </c>
      <c r="F4" s="55" t="s">
        <v>63</v>
      </c>
      <c r="G4" s="55" t="s">
        <v>438</v>
      </c>
      <c r="H4" s="55" t="s">
        <v>439</v>
      </c>
      <c r="I4" s="58">
        <v>45108</v>
      </c>
      <c r="J4" s="61" cm="1">
        <f t="array" ref="J4">INDEX(IF(F4="Male",_xlfn.ANCHORARRAY(Breeds!$L$3),_xlfn.ANCHORARRAY(Breeds!$M$3)),_xlfn.XMATCH(D4,Breeds!$B$3:$B$155,0),1)</f>
        <v>25</v>
      </c>
      <c r="L4" s="61"/>
      <c r="M4" cm="1">
        <f t="array" ref="M4">IFERROR(ROWS(_xlfn._xlws.FILTER(Species,(all_Star=N4)*(Species="Cat"))),0)</f>
        <v>1</v>
      </c>
      <c r="N4" s="61" t="str">
        <v>Kenneth Wang</v>
      </c>
    </row>
    <row r="5" spans="2:14" x14ac:dyDescent="0.5">
      <c r="B5" s="55" t="s">
        <v>440</v>
      </c>
      <c r="C5" s="55" t="s">
        <v>441</v>
      </c>
      <c r="D5" s="55" t="s">
        <v>34</v>
      </c>
      <c r="E5" s="55">
        <v>13</v>
      </c>
      <c r="F5" s="55" t="s">
        <v>63</v>
      </c>
      <c r="G5" s="55" t="s">
        <v>438</v>
      </c>
      <c r="H5" s="55" t="s">
        <v>442</v>
      </c>
      <c r="I5" s="58">
        <v>44939</v>
      </c>
      <c r="J5" s="61" cm="1">
        <f t="array" ref="J5">INDEX(IF(F5="Male",_xlfn.ANCHORARRAY(Breeds!$L$3),_xlfn.ANCHORARRAY(Breeds!$M$3)),_xlfn.XMATCH(D5,Breeds!$B$3:$B$155,0),1)</f>
        <v>9.5</v>
      </c>
      <c r="M5" cm="1">
        <f t="array" ref="M5">IFERROR(ROWS(_xlfn._xlws.FILTER(Species,(all_Star=N5)*(Species="Cat"))),0)</f>
        <v>1</v>
      </c>
      <c r="N5" s="61" t="str">
        <v>Alvin Siu Hin Lui</v>
      </c>
    </row>
    <row r="6" spans="2:14" x14ac:dyDescent="0.5">
      <c r="B6" s="55" t="s">
        <v>443</v>
      </c>
      <c r="C6" s="55" t="s">
        <v>434</v>
      </c>
      <c r="D6" s="55" t="s">
        <v>33</v>
      </c>
      <c r="E6" s="55">
        <v>10</v>
      </c>
      <c r="F6" s="55" t="s">
        <v>62</v>
      </c>
      <c r="G6" s="55" t="s">
        <v>435</v>
      </c>
      <c r="H6" s="55" t="s">
        <v>444</v>
      </c>
      <c r="I6" s="58">
        <v>45095</v>
      </c>
      <c r="J6" s="61" cm="1">
        <f t="array" ref="J6">INDEX(IF(F6="Male",_xlfn.ANCHORARRAY(Breeds!$L$3),_xlfn.ANCHORARRAY(Breeds!$M$3)),_xlfn.XMATCH(D6,Breeds!$B$3:$B$155,0),1)</f>
        <v>23</v>
      </c>
      <c r="M6" cm="1">
        <f t="array" ref="M6">IFERROR(ROWS(_xlfn._xlws.FILTER(Species,(all_Star=N6)*(Species="Cat"))),0)</f>
        <v>0</v>
      </c>
      <c r="N6" s="61" t="str">
        <v>Ben Gutscher</v>
      </c>
    </row>
    <row r="7" spans="2:14" x14ac:dyDescent="0.5">
      <c r="B7" s="55" t="s">
        <v>445</v>
      </c>
      <c r="C7" s="55" t="s">
        <v>434</v>
      </c>
      <c r="D7" s="55" t="s">
        <v>335</v>
      </c>
      <c r="E7" s="55">
        <v>10</v>
      </c>
      <c r="F7" s="55" t="s">
        <v>63</v>
      </c>
      <c r="G7" s="55" t="s">
        <v>435</v>
      </c>
      <c r="H7" s="55" t="s">
        <v>122</v>
      </c>
      <c r="I7" s="58">
        <v>45025</v>
      </c>
      <c r="J7" s="61" cm="1">
        <f t="array" ref="J7">INDEX(IF(F7="Male",_xlfn.ANCHORARRAY(Breeds!$L$3),_xlfn.ANCHORARRAY(Breeds!$M$3)),_xlfn.XMATCH(D7,Breeds!$B$3:$B$155,0),1)</f>
        <v>65</v>
      </c>
      <c r="M7" cm="1">
        <f t="array" ref="M7">IFERROR(ROWS(_xlfn._xlws.FILTER(Species,(all_Star=N7)*(Species="Cat"))),0)</f>
        <v>2</v>
      </c>
      <c r="N7" s="61" t="str">
        <v>Harry Gross</v>
      </c>
    </row>
    <row r="8" spans="2:14" x14ac:dyDescent="0.5">
      <c r="B8" s="55" t="s">
        <v>446</v>
      </c>
      <c r="C8" s="55" t="s">
        <v>434</v>
      </c>
      <c r="D8" s="55" t="s">
        <v>44</v>
      </c>
      <c r="E8" s="55">
        <v>2</v>
      </c>
      <c r="F8" s="55" t="s">
        <v>62</v>
      </c>
      <c r="G8" s="55" t="s">
        <v>435</v>
      </c>
      <c r="H8" s="55" t="s">
        <v>447</v>
      </c>
      <c r="I8" s="58">
        <v>45062</v>
      </c>
      <c r="J8" s="61" cm="1">
        <f t="array" ref="J8">INDEX(IF(F8="Male",_xlfn.ANCHORARRAY(Breeds!$L$3),_xlfn.ANCHORARRAY(Breeds!$M$3)),_xlfn.XMATCH(D8,Breeds!$B$3:$B$155,0),1)</f>
        <v>47.5</v>
      </c>
      <c r="M8" cm="1">
        <f t="array" ref="M8">IFERROR(ROWS(_xlfn._xlws.FILTER(Species,(all_Star=N8)*(Species="Cat"))),0)</f>
        <v>1</v>
      </c>
      <c r="N8" s="61" t="str">
        <v>Graydon Moore</v>
      </c>
    </row>
    <row r="9" spans="2:14" x14ac:dyDescent="0.5">
      <c r="B9" s="55" t="s">
        <v>448</v>
      </c>
      <c r="C9" s="55" t="s">
        <v>441</v>
      </c>
      <c r="D9" s="55" t="s">
        <v>156</v>
      </c>
      <c r="E9" s="55">
        <v>11</v>
      </c>
      <c r="F9" s="55" t="s">
        <v>62</v>
      </c>
      <c r="G9" s="55" t="s">
        <v>435</v>
      </c>
      <c r="H9" s="55" t="s">
        <v>135</v>
      </c>
      <c r="I9" s="58">
        <v>44921</v>
      </c>
      <c r="J9" s="61" cm="1">
        <f t="array" ref="J9">INDEX(IF(F9="Male",_xlfn.ANCHORARRAY(Breeds!$L$3),_xlfn.ANCHORARRAY(Breeds!$M$3)),_xlfn.XMATCH(D9,Breeds!$B$3:$B$155,0),1)</f>
        <v>9.5</v>
      </c>
      <c r="M9" cm="1">
        <f t="array" ref="M9">IFERROR(ROWS(_xlfn._xlws.FILTER(Species,(all_Star=N9)*(Species="Cat"))),0)</f>
        <v>6</v>
      </c>
      <c r="N9" s="61" t="str">
        <v>Jason Webber</v>
      </c>
    </row>
    <row r="10" spans="2:14" x14ac:dyDescent="0.5">
      <c r="B10" s="55" t="s">
        <v>449</v>
      </c>
      <c r="C10" s="55" t="s">
        <v>434</v>
      </c>
      <c r="D10" s="55" t="s">
        <v>371</v>
      </c>
      <c r="E10" s="55">
        <v>3</v>
      </c>
      <c r="F10" s="55" t="s">
        <v>63</v>
      </c>
      <c r="G10" s="55" t="s">
        <v>438</v>
      </c>
      <c r="H10" s="55" t="s">
        <v>119</v>
      </c>
      <c r="I10" s="58">
        <v>44968</v>
      </c>
      <c r="J10" s="61" cm="1">
        <f t="array" ref="J10">INDEX(IF(F10="Male",_xlfn.ANCHORARRAY(Breeds!$L$3),_xlfn.ANCHORARRAY(Breeds!$M$3)),_xlfn.XMATCH(D10,Breeds!$B$3:$B$155,0),1)</f>
        <v>55</v>
      </c>
      <c r="M10" cm="1">
        <f t="array" ref="M10">IFERROR(ROWS(_xlfn._xlws.FILTER(Species,(all_Star=N10)*(Species="Cat"))),0)</f>
        <v>1</v>
      </c>
      <c r="N10" s="61" t="str">
        <v>Andrew Grigolyunovich</v>
      </c>
    </row>
    <row r="11" spans="2:14" x14ac:dyDescent="0.5">
      <c r="B11" s="55" t="s">
        <v>450</v>
      </c>
      <c r="C11" s="55" t="s">
        <v>434</v>
      </c>
      <c r="D11" s="55" t="s">
        <v>253</v>
      </c>
      <c r="E11" s="55">
        <v>9</v>
      </c>
      <c r="F11" s="55" t="s">
        <v>62</v>
      </c>
      <c r="G11" s="55" t="s">
        <v>435</v>
      </c>
      <c r="H11" s="55" t="s">
        <v>133</v>
      </c>
      <c r="I11" s="58">
        <v>45068</v>
      </c>
      <c r="J11" s="61" cm="1">
        <f t="array" ref="J11">INDEX(IF(F11="Male",_xlfn.ANCHORARRAY(Breeds!$L$3),_xlfn.ANCHORARRAY(Breeds!$M$3)),_xlfn.XMATCH(D11,Breeds!$B$3:$B$155,0),1)</f>
        <v>10.5</v>
      </c>
      <c r="M11" cm="1">
        <f t="array" ref="M11">IFERROR(ROWS(_xlfn._xlws.FILTER(Species,(all_Star=N11)*(Species="Cat"))),0)</f>
        <v>3</v>
      </c>
      <c r="N11" s="61" t="str">
        <v>Jaq Kennedy</v>
      </c>
    </row>
    <row r="12" spans="2:14" x14ac:dyDescent="0.5">
      <c r="B12" s="55" t="s">
        <v>451</v>
      </c>
      <c r="C12" s="55" t="s">
        <v>434</v>
      </c>
      <c r="D12" s="55" t="s">
        <v>208</v>
      </c>
      <c r="E12" s="55">
        <v>12</v>
      </c>
      <c r="F12" s="55" t="s">
        <v>62</v>
      </c>
      <c r="G12" s="55" t="s">
        <v>435</v>
      </c>
      <c r="H12" s="55" t="s">
        <v>452</v>
      </c>
      <c r="I12" s="58">
        <v>44906</v>
      </c>
      <c r="J12" s="61" cm="1">
        <f t="array" ref="J12">INDEX(IF(F12="Male",_xlfn.ANCHORARRAY(Breeds!$L$3),_xlfn.ANCHORARRAY(Breeds!$M$3)),_xlfn.XMATCH(D12,Breeds!$B$3:$B$155,0),1)</f>
        <v>55</v>
      </c>
      <c r="M12" cm="1">
        <f t="array" ref="M12">IFERROR(ROWS(_xlfn._xlws.FILTER(Species,(all_Star=N12)*(Species="Cat"))),0)</f>
        <v>0</v>
      </c>
      <c r="N12" s="61" t="str">
        <v>Justin Merson</v>
      </c>
    </row>
    <row r="13" spans="2:14" x14ac:dyDescent="0.5">
      <c r="B13" s="55" t="s">
        <v>95</v>
      </c>
      <c r="C13" s="55" t="s">
        <v>441</v>
      </c>
      <c r="D13" s="55" t="s">
        <v>32</v>
      </c>
      <c r="E13" s="55">
        <v>19</v>
      </c>
      <c r="F13" s="55" t="s">
        <v>62</v>
      </c>
      <c r="G13" s="55" t="s">
        <v>435</v>
      </c>
      <c r="H13" s="55" t="s">
        <v>135</v>
      </c>
      <c r="I13" s="58">
        <v>45002</v>
      </c>
      <c r="J13" s="61" cm="1">
        <f t="array" ref="J13">INDEX(IF(F13="Male",_xlfn.ANCHORARRAY(Breeds!$L$3),_xlfn.ANCHORARRAY(Breeds!$M$3)),_xlfn.XMATCH(D13,Breeds!$B$3:$B$155,0),1)</f>
        <v>9</v>
      </c>
      <c r="M13" cm="1">
        <f t="array" ref="M13">IFERROR(ROWS(_xlfn._xlws.FILTER(Species,(all_Star=N13)*(Species="Cat"))),0)</f>
        <v>2</v>
      </c>
      <c r="N13" s="61" t="str">
        <v>Diarmuid Early</v>
      </c>
    </row>
    <row r="14" spans="2:14" x14ac:dyDescent="0.5">
      <c r="B14" s="55" t="s">
        <v>453</v>
      </c>
      <c r="C14" s="55" t="s">
        <v>434</v>
      </c>
      <c r="D14" s="55" t="s">
        <v>368</v>
      </c>
      <c r="E14" s="55">
        <v>11</v>
      </c>
      <c r="F14" s="55" t="s">
        <v>62</v>
      </c>
      <c r="G14" s="55" t="s">
        <v>435</v>
      </c>
      <c r="H14" s="55" t="s">
        <v>127</v>
      </c>
      <c r="I14" s="58">
        <v>45039</v>
      </c>
      <c r="J14" s="61" cm="1">
        <f t="array" ref="J14">INDEX(IF(F14="Male",_xlfn.ANCHORARRAY(Breeds!$L$3),_xlfn.ANCHORARRAY(Breeds!$M$3)),_xlfn.XMATCH(D14,Breeds!$B$3:$B$155,0),1)</f>
        <v>90</v>
      </c>
      <c r="M14" cm="1">
        <f t="array" ref="M14">IFERROR(ROWS(_xlfn._xlws.FILTER(Species,(all_Star=N14)*(Species="Cat"))),0)</f>
        <v>2</v>
      </c>
      <c r="N14" s="61" t="str">
        <v>Jack Franken</v>
      </c>
    </row>
    <row r="15" spans="2:14" x14ac:dyDescent="0.5">
      <c r="B15" s="55" t="s">
        <v>454</v>
      </c>
      <c r="C15" s="55" t="s">
        <v>441</v>
      </c>
      <c r="D15" s="55" t="s">
        <v>32</v>
      </c>
      <c r="E15" s="55">
        <v>20</v>
      </c>
      <c r="F15" s="55" t="s">
        <v>63</v>
      </c>
      <c r="G15" s="55" t="s">
        <v>438</v>
      </c>
      <c r="H15" s="55" t="s">
        <v>455</v>
      </c>
      <c r="I15" s="58">
        <v>45177</v>
      </c>
      <c r="J15" s="61" cm="1">
        <f t="array" ref="J15">INDEX(IF(F15="Male",_xlfn.ANCHORARRAY(Breeds!$L$3),_xlfn.ANCHORARRAY(Breeds!$M$3)),_xlfn.XMATCH(D15,Breeds!$B$3:$B$155,0),1)</f>
        <v>9</v>
      </c>
      <c r="M15" cm="1">
        <f t="array" ref="M15">IFERROR(ROWS(_xlfn._xlws.FILTER(Species,(all_Star=N15)*(Species="Cat"))),0)</f>
        <v>2</v>
      </c>
      <c r="N15" s="61" t="str">
        <v>Jelle Hettinga</v>
      </c>
    </row>
    <row r="16" spans="2:14" x14ac:dyDescent="0.5">
      <c r="B16" s="55" t="s">
        <v>456</v>
      </c>
      <c r="C16" s="55" t="s">
        <v>441</v>
      </c>
      <c r="D16" s="55" t="s">
        <v>34</v>
      </c>
      <c r="E16" s="55">
        <v>15</v>
      </c>
      <c r="F16" s="55" t="s">
        <v>63</v>
      </c>
      <c r="G16" s="55" t="s">
        <v>438</v>
      </c>
      <c r="H16" s="55" t="s">
        <v>457</v>
      </c>
      <c r="I16" s="58">
        <v>45094</v>
      </c>
      <c r="J16" s="61" cm="1">
        <f t="array" ref="J16">INDEX(IF(F16="Male",_xlfn.ANCHORARRAY(Breeds!$L$3),_xlfn.ANCHORARRAY(Breeds!$M$3)),_xlfn.XMATCH(D16,Breeds!$B$3:$B$155,0),1)</f>
        <v>9.5</v>
      </c>
      <c r="M16" cm="1">
        <f t="array" ref="M16">IFERROR(ROWS(_xlfn._xlws.FILTER(Species,(all_Star=N16)*(Species="Cat"))),0)</f>
        <v>2</v>
      </c>
      <c r="N16" s="61" t="str">
        <v>Christian Hueber</v>
      </c>
    </row>
    <row r="17" spans="2:14" x14ac:dyDescent="0.5">
      <c r="B17" s="55" t="s">
        <v>458</v>
      </c>
      <c r="C17" s="55" t="s">
        <v>441</v>
      </c>
      <c r="D17" s="55" t="s">
        <v>156</v>
      </c>
      <c r="E17" s="55">
        <v>6</v>
      </c>
      <c r="F17" s="55" t="s">
        <v>63</v>
      </c>
      <c r="G17" s="55" t="s">
        <v>438</v>
      </c>
      <c r="H17" s="55" t="s">
        <v>459</v>
      </c>
      <c r="I17" s="58">
        <v>44959</v>
      </c>
      <c r="J17" s="61" cm="1">
        <f t="array" ref="J17">INDEX(IF(F17="Male",_xlfn.ANCHORARRAY(Breeds!$L$3),_xlfn.ANCHORARRAY(Breeds!$M$3)),_xlfn.XMATCH(D17,Breeds!$B$3:$B$155,0),1)</f>
        <v>9.5</v>
      </c>
      <c r="M17" cm="1">
        <f t="array" ref="M17">IFERROR(ROWS(_xlfn._xlws.FILTER(Species,(all_Star=N17)*(Species="Cat"))),0)</f>
        <v>1</v>
      </c>
      <c r="N17" s="61" t="str">
        <v>Luke Moraga</v>
      </c>
    </row>
    <row r="18" spans="2:14" x14ac:dyDescent="0.5">
      <c r="B18" s="55" t="s">
        <v>460</v>
      </c>
      <c r="C18" s="55" t="s">
        <v>441</v>
      </c>
      <c r="D18" s="55" t="s">
        <v>32</v>
      </c>
      <c r="E18" s="55">
        <v>3</v>
      </c>
      <c r="F18" s="55" t="s">
        <v>62</v>
      </c>
      <c r="G18" s="55" t="s">
        <v>438</v>
      </c>
      <c r="H18" s="55" t="s">
        <v>461</v>
      </c>
      <c r="I18" s="58">
        <v>44981</v>
      </c>
      <c r="J18" s="61" cm="1">
        <f t="array" ref="J18">INDEX(IF(F18="Male",_xlfn.ANCHORARRAY(Breeds!$L$3),_xlfn.ANCHORARRAY(Breeds!$M$3)),_xlfn.XMATCH(D18,Breeds!$B$3:$B$155,0),1)</f>
        <v>9</v>
      </c>
      <c r="M18" cm="1">
        <f t="array" ref="M18">IFERROR(ROWS(_xlfn._xlws.FILTER(Species,(all_Star=N18)*(Species="Cat"))),0)</f>
        <v>0</v>
      </c>
      <c r="N18" s="61" t="str">
        <v>Loic Coquer</v>
      </c>
    </row>
    <row r="19" spans="2:14" x14ac:dyDescent="0.5">
      <c r="B19" s="55" t="s">
        <v>462</v>
      </c>
      <c r="C19" s="55" t="s">
        <v>434</v>
      </c>
      <c r="D19" s="55" t="s">
        <v>36</v>
      </c>
      <c r="E19" s="55">
        <v>10</v>
      </c>
      <c r="F19" s="55" t="s">
        <v>62</v>
      </c>
      <c r="G19" s="55" t="s">
        <v>438</v>
      </c>
      <c r="H19" s="55" t="s">
        <v>463</v>
      </c>
      <c r="I19" s="58">
        <v>45037</v>
      </c>
      <c r="J19" s="61" cm="1">
        <f t="array" ref="J19">INDEX(IF(F19="Male",_xlfn.ANCHORARRAY(Breeds!$L$3),_xlfn.ANCHORARRAY(Breeds!$M$3)),_xlfn.XMATCH(D19,Breeds!$B$3:$B$155,0),1)</f>
        <v>52.5</v>
      </c>
      <c r="M19" cm="1">
        <f t="array" ref="M19">IFERROR(ROWS(_xlfn._xlws.FILTER(Species,(all_Star=N19)*(Species="Cat"))),0)</f>
        <v>1</v>
      </c>
      <c r="N19" s="61" t="str">
        <v>Kjell De Troye</v>
      </c>
    </row>
    <row r="20" spans="2:14" x14ac:dyDescent="0.5">
      <c r="B20" s="55" t="s">
        <v>464</v>
      </c>
      <c r="C20" s="55" t="s">
        <v>441</v>
      </c>
      <c r="D20" s="55" t="s">
        <v>51</v>
      </c>
      <c r="E20" s="55">
        <v>11</v>
      </c>
      <c r="F20" s="55" t="s">
        <v>63</v>
      </c>
      <c r="G20" s="55" t="s">
        <v>435</v>
      </c>
      <c r="H20" s="55" t="s">
        <v>465</v>
      </c>
      <c r="I20" s="58">
        <v>45159</v>
      </c>
      <c r="J20" s="61" cm="1">
        <f t="array" ref="J20">INDEX(IF(F20="Male",_xlfn.ANCHORARRAY(Breeds!$L$3),_xlfn.ANCHORARRAY(Breeds!$M$3)),_xlfn.XMATCH(D20,Breeds!$B$3:$B$155,0),1)</f>
        <v>8.5</v>
      </c>
      <c r="M20" cm="1">
        <f t="array" ref="M20">IFERROR(ROWS(_xlfn._xlws.FILTER(Species,(all_Star=N20)*(Species="Cat"))),0)</f>
        <v>2</v>
      </c>
      <c r="N20" s="61" t="str">
        <v>Lianna Gerrish</v>
      </c>
    </row>
    <row r="21" spans="2:14" x14ac:dyDescent="0.5">
      <c r="B21" s="55" t="s">
        <v>466</v>
      </c>
      <c r="C21" s="55" t="s">
        <v>434</v>
      </c>
      <c r="D21" s="55" t="s">
        <v>419</v>
      </c>
      <c r="E21" s="55">
        <v>11</v>
      </c>
      <c r="F21" s="55" t="s">
        <v>63</v>
      </c>
      <c r="G21" s="55" t="s">
        <v>438</v>
      </c>
      <c r="H21" s="55" t="s">
        <v>134</v>
      </c>
      <c r="I21" s="58">
        <v>45116</v>
      </c>
      <c r="J21" s="61" cm="1">
        <f t="array" ref="J21">INDEX(IF(F21="Male",_xlfn.ANCHORARRAY(Breeds!$L$3),_xlfn.ANCHORARRAY(Breeds!$M$3)),_xlfn.XMATCH(D21,Breeds!$B$3:$B$155,0),1)</f>
        <v>60</v>
      </c>
      <c r="M21" cm="1">
        <f t="array" ref="M21">IFERROR(ROWS(_xlfn._xlws.FILTER(Species,(all_Star=N21)*(Species="Cat"))),0)</f>
        <v>0</v>
      </c>
      <c r="N21" s="61" t="str">
        <v>Nataly Falero</v>
      </c>
    </row>
    <row r="22" spans="2:14" x14ac:dyDescent="0.5">
      <c r="B22" s="55" t="s">
        <v>467</v>
      </c>
      <c r="C22" s="55" t="s">
        <v>434</v>
      </c>
      <c r="D22" s="55" t="s">
        <v>307</v>
      </c>
      <c r="E22" s="55">
        <v>3</v>
      </c>
      <c r="F22" s="55" t="s">
        <v>62</v>
      </c>
      <c r="G22" s="55" t="s">
        <v>435</v>
      </c>
      <c r="H22" s="55" t="s">
        <v>468</v>
      </c>
      <c r="I22" s="58">
        <v>45170</v>
      </c>
      <c r="J22" s="61" cm="1">
        <f t="array" ref="J22">INDEX(IF(F22="Male",_xlfn.ANCHORARRAY(Breeds!$L$3),_xlfn.ANCHORARRAY(Breeds!$M$3)),_xlfn.XMATCH(D22,Breeds!$B$3:$B$155,0),1)</f>
        <v>30</v>
      </c>
      <c r="M22" cm="1">
        <f t="array" ref="M22">IFERROR(ROWS(_xlfn._xlws.FILTER(Species,(all_Star=N22)*(Species="Cat"))),0)</f>
        <v>4</v>
      </c>
      <c r="N22" s="61" t="str">
        <v>Bo Rydobon</v>
      </c>
    </row>
    <row r="23" spans="2:14" x14ac:dyDescent="0.5">
      <c r="B23" s="55" t="s">
        <v>469</v>
      </c>
      <c r="C23" s="55" t="s">
        <v>441</v>
      </c>
      <c r="D23" s="55" t="s">
        <v>34</v>
      </c>
      <c r="E23" s="55">
        <v>16</v>
      </c>
      <c r="F23" s="55" t="s">
        <v>63</v>
      </c>
      <c r="G23" s="55" t="s">
        <v>435</v>
      </c>
      <c r="H23" s="55" t="s">
        <v>137</v>
      </c>
      <c r="I23" s="58">
        <v>44983</v>
      </c>
      <c r="J23" s="61" cm="1">
        <f t="array" ref="J23">INDEX(IF(F23="Male",_xlfn.ANCHORARRAY(Breeds!$L$3),_xlfn.ANCHORARRAY(Breeds!$M$3)),_xlfn.XMATCH(D23,Breeds!$B$3:$B$155,0),1)</f>
        <v>9.5</v>
      </c>
      <c r="M23" cm="1">
        <f t="array" ref="M23">IFERROR(ROWS(_xlfn._xlws.FILTER(Species,(all_Star=N23)*(Species="Cat"))),0)</f>
        <v>0</v>
      </c>
      <c r="N23" s="61" t="str">
        <v>Mackenzie Dixon</v>
      </c>
    </row>
    <row r="24" spans="2:14" x14ac:dyDescent="0.5">
      <c r="B24" s="55" t="s">
        <v>470</v>
      </c>
      <c r="C24" s="55" t="s">
        <v>434</v>
      </c>
      <c r="D24" s="55" t="s">
        <v>256</v>
      </c>
      <c r="E24" s="55">
        <v>5</v>
      </c>
      <c r="F24" s="55" t="s">
        <v>63</v>
      </c>
      <c r="G24" s="55" t="s">
        <v>438</v>
      </c>
      <c r="H24" s="55" t="s">
        <v>471</v>
      </c>
      <c r="I24" s="58">
        <v>44987</v>
      </c>
      <c r="J24" s="61" cm="1">
        <f t="array" ref="J24">INDEX(IF(F24="Male",_xlfn.ANCHORARRAY(Breeds!$L$3),_xlfn.ANCHORARRAY(Breeds!$M$3)),_xlfn.XMATCH(D24,Breeds!$B$3:$B$155,0),1)</f>
        <v>57.5</v>
      </c>
      <c r="M24" cm="1">
        <f t="array" ref="M24">IFERROR(ROWS(_xlfn._xlws.FILTER(Species,(all_Star=N24)*(Species="Cat"))),0)</f>
        <v>2</v>
      </c>
      <c r="N24" s="61" t="str">
        <v>Anup Agarwal</v>
      </c>
    </row>
    <row r="25" spans="2:14" x14ac:dyDescent="0.5">
      <c r="B25" s="55" t="s">
        <v>472</v>
      </c>
      <c r="C25" s="55" t="s">
        <v>434</v>
      </c>
      <c r="D25" s="55" t="s">
        <v>419</v>
      </c>
      <c r="E25" s="55">
        <v>11</v>
      </c>
      <c r="F25" s="55" t="s">
        <v>63</v>
      </c>
      <c r="G25" s="55" t="s">
        <v>438</v>
      </c>
      <c r="H25" s="55" t="s">
        <v>136</v>
      </c>
      <c r="I25" s="58">
        <v>44925</v>
      </c>
      <c r="J25" s="61" cm="1">
        <f t="array" ref="J25">INDEX(IF(F25="Male",_xlfn.ANCHORARRAY(Breeds!$L$3),_xlfn.ANCHORARRAY(Breeds!$M$3)),_xlfn.XMATCH(D25,Breeds!$B$3:$B$155,0),1)</f>
        <v>60</v>
      </c>
      <c r="M25" cm="1">
        <f t="array" ref="M25">IFERROR(ROWS(_xlfn._xlws.FILTER(Species,(all_Star=N25)*(Species="Cat"))),0)</f>
        <v>0</v>
      </c>
      <c r="N25" s="61" t="str">
        <v>Jason Naniong</v>
      </c>
    </row>
    <row r="26" spans="2:14" x14ac:dyDescent="0.5">
      <c r="B26" s="55" t="s">
        <v>473</v>
      </c>
      <c r="C26" s="55" t="s">
        <v>434</v>
      </c>
      <c r="D26" s="55" t="s">
        <v>256</v>
      </c>
      <c r="E26" s="55">
        <v>7</v>
      </c>
      <c r="F26" s="55" t="s">
        <v>62</v>
      </c>
      <c r="G26" s="55" t="s">
        <v>438</v>
      </c>
      <c r="H26" s="55" t="s">
        <v>474</v>
      </c>
      <c r="I26" s="58">
        <v>45177</v>
      </c>
      <c r="J26" s="61" cm="1">
        <f t="array" ref="J26">INDEX(IF(F26="Male",_xlfn.ANCHORARRAY(Breeds!$L$3),_xlfn.ANCHORARRAY(Breeds!$M$3)),_xlfn.XMATCH(D26,Breeds!$B$3:$B$155,0),1)</f>
        <v>57.5</v>
      </c>
      <c r="M26" cm="1">
        <f t="array" ref="M26">IFERROR(ROWS(_xlfn._xlws.FILTER(Species,(all_Star=N26)*(Species="Cat"))),0)</f>
        <v>2</v>
      </c>
      <c r="N26" s="61" t="str">
        <v>Brittany Deaton</v>
      </c>
    </row>
    <row r="27" spans="2:14" x14ac:dyDescent="0.5">
      <c r="B27" s="55" t="s">
        <v>475</v>
      </c>
      <c r="C27" s="55" t="s">
        <v>434</v>
      </c>
      <c r="D27" s="55" t="s">
        <v>199</v>
      </c>
      <c r="E27" s="55">
        <v>5</v>
      </c>
      <c r="F27" s="55" t="s">
        <v>63</v>
      </c>
      <c r="G27" s="55" t="s">
        <v>435</v>
      </c>
      <c r="H27" s="55" t="s">
        <v>131</v>
      </c>
      <c r="I27" s="58">
        <v>44998</v>
      </c>
      <c r="J27" s="61" cm="1">
        <f t="array" ref="J27">INDEX(IF(F27="Male",_xlfn.ANCHORARRAY(Breeds!$L$3),_xlfn.ANCHORARRAY(Breeds!$M$3)),_xlfn.XMATCH(D27,Breeds!$B$3:$B$155,0),1)</f>
        <v>6</v>
      </c>
      <c r="M27" cm="1">
        <f t="array" ref="M27">IFERROR(ROWS(_xlfn._xlws.FILTER(Species,(all_Star=N27)*(Species="Cat"))),0)</f>
        <v>0</v>
      </c>
      <c r="N27" s="61" t="str">
        <v>Andrew Biglowe</v>
      </c>
    </row>
    <row r="28" spans="2:14" x14ac:dyDescent="0.5">
      <c r="B28" s="55" t="s">
        <v>476</v>
      </c>
      <c r="C28" s="55" t="s">
        <v>434</v>
      </c>
      <c r="D28" s="55" t="s">
        <v>371</v>
      </c>
      <c r="E28" s="55">
        <v>9</v>
      </c>
      <c r="F28" s="55" t="s">
        <v>63</v>
      </c>
      <c r="G28" s="55" t="s">
        <v>438</v>
      </c>
      <c r="H28" s="55" t="s">
        <v>477</v>
      </c>
      <c r="I28" s="58">
        <v>45137</v>
      </c>
      <c r="J28" s="61" cm="1">
        <f t="array" ref="J28">INDEX(IF(F28="Male",_xlfn.ANCHORARRAY(Breeds!$L$3),_xlfn.ANCHORARRAY(Breeds!$M$3)),_xlfn.XMATCH(D28,Breeds!$B$3:$B$155,0),1)</f>
        <v>55</v>
      </c>
      <c r="M28" cm="1">
        <f t="array" ref="M28">IFERROR(ROWS(_xlfn._xlws.FILTER(Species,(all_Star=N28)*(Species="Cat"))),0)</f>
        <v>1</v>
      </c>
      <c r="N28" s="61" t="str">
        <v>David Rosel</v>
      </c>
    </row>
    <row r="29" spans="2:14" x14ac:dyDescent="0.5">
      <c r="B29" s="55" t="s">
        <v>478</v>
      </c>
      <c r="C29" s="55" t="s">
        <v>434</v>
      </c>
      <c r="D29" s="55" t="s">
        <v>428</v>
      </c>
      <c r="E29" s="55">
        <v>4</v>
      </c>
      <c r="F29" s="55" t="s">
        <v>63</v>
      </c>
      <c r="G29" s="55" t="s">
        <v>438</v>
      </c>
      <c r="H29" s="55" t="s">
        <v>119</v>
      </c>
      <c r="I29" s="58">
        <v>45055</v>
      </c>
      <c r="J29" s="61" cm="1">
        <f t="array" ref="J29">INDEX(IF(F29="Male",_xlfn.ANCHORARRAY(Breeds!$L$3),_xlfn.ANCHORARRAY(Breeds!$M$3)),_xlfn.XMATCH(D29,Breeds!$B$3:$B$155,0),1)</f>
        <v>60</v>
      </c>
      <c r="M29" cm="1">
        <f t="array" ref="M29">IFERROR(ROWS(_xlfn._xlws.FILTER(Species,(all_Star=N29)*(Species="Cat"))),0)</f>
        <v>1</v>
      </c>
      <c r="N29" s="61" t="str">
        <v>Tom Vincent</v>
      </c>
    </row>
    <row r="30" spans="2:14" x14ac:dyDescent="0.5">
      <c r="B30" s="55" t="s">
        <v>94</v>
      </c>
      <c r="C30" s="55" t="s">
        <v>441</v>
      </c>
      <c r="D30" s="55" t="s">
        <v>34</v>
      </c>
      <c r="E30" s="55">
        <v>1</v>
      </c>
      <c r="F30" s="55" t="s">
        <v>63</v>
      </c>
      <c r="G30" s="55" t="s">
        <v>438</v>
      </c>
      <c r="H30" s="55" t="s">
        <v>479</v>
      </c>
      <c r="I30" s="58">
        <v>44980</v>
      </c>
      <c r="J30" s="61" cm="1">
        <f t="array" ref="J30">INDEX(IF(F30="Male",_xlfn.ANCHORARRAY(Breeds!$L$3),_xlfn.ANCHORARRAY(Breeds!$M$3)),_xlfn.XMATCH(D30,Breeds!$B$3:$B$155,0),1)</f>
        <v>9.5</v>
      </c>
      <c r="M30" cm="1">
        <f t="array" ref="M30">IFERROR(ROWS(_xlfn._xlws.FILTER(Species,(all_Star=N30)*(Species="Cat"))),0)</f>
        <v>1</v>
      </c>
      <c r="N30" s="61" t="str">
        <v>Nick Lowman</v>
      </c>
    </row>
    <row r="31" spans="2:14" x14ac:dyDescent="0.5">
      <c r="B31" s="55" t="s">
        <v>480</v>
      </c>
      <c r="C31" s="55" t="s">
        <v>441</v>
      </c>
      <c r="D31" s="55" t="s">
        <v>156</v>
      </c>
      <c r="E31" s="55">
        <v>3</v>
      </c>
      <c r="F31" s="55" t="s">
        <v>63</v>
      </c>
      <c r="G31" s="55" t="s">
        <v>438</v>
      </c>
      <c r="H31" s="55" t="s">
        <v>481</v>
      </c>
      <c r="I31" s="58">
        <v>45075</v>
      </c>
      <c r="J31" s="61" cm="1">
        <f t="array" ref="J31">INDEX(IF(F31="Male",_xlfn.ANCHORARRAY(Breeds!$L$3),_xlfn.ANCHORARRAY(Breeds!$M$3)),_xlfn.XMATCH(D31,Breeds!$B$3:$B$155,0),1)</f>
        <v>9.5</v>
      </c>
      <c r="M31" cm="1">
        <f t="array" ref="M31">IFERROR(ROWS(_xlfn._xlws.FILTER(Species,(all_Star=N31)*(Species="Cat"))),0)</f>
        <v>2</v>
      </c>
      <c r="N31" s="61" t="str">
        <v>Jakub Hluzow</v>
      </c>
    </row>
    <row r="32" spans="2:14" x14ac:dyDescent="0.5">
      <c r="B32" s="55" t="s">
        <v>482</v>
      </c>
      <c r="C32" s="55" t="s">
        <v>434</v>
      </c>
      <c r="D32" s="55" t="s">
        <v>297</v>
      </c>
      <c r="E32" s="55">
        <v>5</v>
      </c>
      <c r="F32" s="55" t="s">
        <v>63</v>
      </c>
      <c r="G32" s="55" t="s">
        <v>435</v>
      </c>
      <c r="H32" s="55" t="s">
        <v>483</v>
      </c>
      <c r="I32" s="58">
        <v>45161</v>
      </c>
      <c r="J32" s="61" cm="1">
        <f t="array" ref="J32">INDEX(IF(F32="Male",_xlfn.ANCHORARRAY(Breeds!$L$3),_xlfn.ANCHORARRAY(Breeds!$M$3)),_xlfn.XMATCH(D32,Breeds!$B$3:$B$155,0),1)</f>
        <v>31.75</v>
      </c>
      <c r="M32" cm="1">
        <f t="array" ref="M32">IFERROR(ROWS(_xlfn._xlws.FILTER(Species,(all_Star=N32)*(Species="Cat"))),0)</f>
        <v>1</v>
      </c>
      <c r="N32" s="61" t="str">
        <v>Gani Toleugazyyev</v>
      </c>
    </row>
    <row r="33" spans="2:14" x14ac:dyDescent="0.5">
      <c r="B33" s="55" t="s">
        <v>484</v>
      </c>
      <c r="C33" s="55" t="s">
        <v>434</v>
      </c>
      <c r="D33" s="55" t="s">
        <v>47</v>
      </c>
      <c r="E33" s="55">
        <v>6</v>
      </c>
      <c r="F33" s="55" t="s">
        <v>63</v>
      </c>
      <c r="G33" s="55" t="s">
        <v>438</v>
      </c>
      <c r="H33" s="55" t="s">
        <v>119</v>
      </c>
      <c r="I33" s="58">
        <v>45105</v>
      </c>
      <c r="J33" s="61" cm="1">
        <f t="array" ref="J33">INDEX(IF(F33="Male",_xlfn.ANCHORARRAY(Breeds!$L$3),_xlfn.ANCHORARRAY(Breeds!$M$3)),_xlfn.XMATCH(D33,Breeds!$B$3:$B$155,0),1)</f>
        <v>52.5</v>
      </c>
      <c r="M33" cm="1">
        <f t="array" ref="M33">IFERROR(ROWS(_xlfn._xlws.FILTER(Species,(all_Star=N33)*(Species="Cat"))),0)</f>
        <v>4</v>
      </c>
      <c r="N33" s="61" t="str">
        <v>Joseph Michael Palisoc</v>
      </c>
    </row>
    <row r="34" spans="2:14" x14ac:dyDescent="0.5">
      <c r="B34" s="55" t="s">
        <v>485</v>
      </c>
      <c r="C34" s="55" t="s">
        <v>441</v>
      </c>
      <c r="D34" s="55" t="s">
        <v>43</v>
      </c>
      <c r="E34" s="55">
        <v>7</v>
      </c>
      <c r="F34" s="55" t="s">
        <v>62</v>
      </c>
      <c r="G34" s="55" t="s">
        <v>435</v>
      </c>
      <c r="H34" s="55" t="s">
        <v>486</v>
      </c>
      <c r="I34" s="58">
        <v>44935</v>
      </c>
      <c r="J34" s="61" cm="1">
        <f t="array" ref="J34">INDEX(IF(F34="Male",_xlfn.ANCHORARRAY(Breeds!$L$3),_xlfn.ANCHORARRAY(Breeds!$M$3)),_xlfn.XMATCH(D34,Breeds!$B$3:$B$155,0),1)</f>
        <v>12.5</v>
      </c>
      <c r="M34" cm="1">
        <f t="array" ref="M34">IFERROR(ROWS(_xlfn._xlws.FILTER(Species,(all_Star=N34)*(Species="Cat"))),0)</f>
        <v>1</v>
      </c>
      <c r="N34" s="61" t="str">
        <v>Liam Bastick</v>
      </c>
    </row>
    <row r="35" spans="2:14" x14ac:dyDescent="0.5">
      <c r="B35" s="55" t="s">
        <v>487</v>
      </c>
      <c r="C35" s="55" t="s">
        <v>441</v>
      </c>
      <c r="D35" s="55" t="s">
        <v>43</v>
      </c>
      <c r="E35" s="55">
        <v>9</v>
      </c>
      <c r="F35" s="55" t="s">
        <v>63</v>
      </c>
      <c r="G35" s="55" t="s">
        <v>435</v>
      </c>
      <c r="H35" s="55" t="s">
        <v>488</v>
      </c>
      <c r="I35" s="58">
        <v>44995</v>
      </c>
      <c r="J35" s="61" cm="1">
        <f t="array" ref="J35">INDEX(IF(F35="Male",_xlfn.ANCHORARRAY(Breeds!$L$3),_xlfn.ANCHORARRAY(Breeds!$M$3)),_xlfn.XMATCH(D35,Breeds!$B$3:$B$155,0),1)</f>
        <v>20</v>
      </c>
      <c r="M35" cm="1">
        <f t="array" ref="M35">IFERROR(ROWS(_xlfn._xlws.FILTER(Species,(all_Star=N35)*(Species="Cat"))),0)</f>
        <v>1</v>
      </c>
      <c r="N35" s="61" t="str">
        <v>Joaquin Courreges</v>
      </c>
    </row>
    <row r="36" spans="2:14" x14ac:dyDescent="0.5">
      <c r="B36" s="55" t="s">
        <v>489</v>
      </c>
      <c r="C36" s="55" t="s">
        <v>441</v>
      </c>
      <c r="D36" s="55" t="s">
        <v>34</v>
      </c>
      <c r="E36" s="55">
        <v>15</v>
      </c>
      <c r="F36" s="55" t="s">
        <v>63</v>
      </c>
      <c r="G36" s="55" t="s">
        <v>438</v>
      </c>
      <c r="H36" s="55" t="s">
        <v>121</v>
      </c>
      <c r="I36" s="58">
        <v>45120</v>
      </c>
      <c r="J36" s="61" cm="1">
        <f t="array" ref="J36">INDEX(IF(F36="Male",_xlfn.ANCHORARRAY(Breeds!$L$3),_xlfn.ANCHORARRAY(Breeds!$M$3)),_xlfn.XMATCH(D36,Breeds!$B$3:$B$155,0),1)</f>
        <v>9.5</v>
      </c>
      <c r="M36" cm="1">
        <f t="array" ref="M36">IFERROR(ROWS(_xlfn._xlws.FILTER(Species,(all_Star=N36)*(Species="Cat"))),0)</f>
        <v>1</v>
      </c>
      <c r="N36" s="61" t="str">
        <v>William Freestone</v>
      </c>
    </row>
    <row r="37" spans="2:14" x14ac:dyDescent="0.5">
      <c r="B37" s="55" t="s">
        <v>490</v>
      </c>
      <c r="C37" s="55" t="s">
        <v>441</v>
      </c>
      <c r="D37" s="55" t="s">
        <v>43</v>
      </c>
      <c r="E37" s="55">
        <v>16</v>
      </c>
      <c r="F37" s="55" t="s">
        <v>63</v>
      </c>
      <c r="G37" s="55" t="s">
        <v>435</v>
      </c>
      <c r="H37" s="55" t="s">
        <v>135</v>
      </c>
      <c r="I37" s="58">
        <v>45083</v>
      </c>
      <c r="J37" s="61" cm="1">
        <f t="array" ref="J37">INDEX(IF(F37="Male",_xlfn.ANCHORARRAY(Breeds!$L$3),_xlfn.ANCHORARRAY(Breeds!$M$3)),_xlfn.XMATCH(D37,Breeds!$B$3:$B$155,0),1)</f>
        <v>20</v>
      </c>
      <c r="M37" cm="1">
        <f t="array" ref="M37">IFERROR(ROWS(_xlfn._xlws.FILTER(Species,(all_Star=N37)*(Species="Cat"))),0)</f>
        <v>1</v>
      </c>
      <c r="N37" s="61" t="str">
        <v>Tyler Hargrave</v>
      </c>
    </row>
    <row r="38" spans="2:14" x14ac:dyDescent="0.5">
      <c r="B38" s="55" t="s">
        <v>491</v>
      </c>
      <c r="C38" s="55" t="s">
        <v>441</v>
      </c>
      <c r="D38" s="55" t="s">
        <v>51</v>
      </c>
      <c r="E38" s="55">
        <v>4</v>
      </c>
      <c r="F38" s="55" t="s">
        <v>63</v>
      </c>
      <c r="G38" s="55" t="s">
        <v>438</v>
      </c>
      <c r="H38" s="55" t="s">
        <v>128</v>
      </c>
      <c r="I38" s="58">
        <v>44921</v>
      </c>
      <c r="J38" s="61" cm="1">
        <f t="array" ref="J38">INDEX(IF(F38="Male",_xlfn.ANCHORARRAY(Breeds!$L$3),_xlfn.ANCHORARRAY(Breeds!$M$3)),_xlfn.XMATCH(D38,Breeds!$B$3:$B$155,0),1)</f>
        <v>8.5</v>
      </c>
      <c r="M38" cm="1">
        <f t="array" ref="M38">IFERROR(ROWS(_xlfn._xlws.FILTER(Species,(all_Star=N38)*(Species="Cat"))),0)</f>
        <v>1</v>
      </c>
      <c r="N38" s="61" t="str">
        <v>Samir Asadov</v>
      </c>
    </row>
    <row r="39" spans="2:14" x14ac:dyDescent="0.5">
      <c r="B39" s="55" t="s">
        <v>492</v>
      </c>
      <c r="C39" s="55" t="s">
        <v>441</v>
      </c>
      <c r="D39" s="55" t="s">
        <v>34</v>
      </c>
      <c r="E39" s="55">
        <v>5</v>
      </c>
      <c r="F39" s="55" t="s">
        <v>63</v>
      </c>
      <c r="G39" s="55" t="s">
        <v>435</v>
      </c>
      <c r="H39" s="55" t="s">
        <v>493</v>
      </c>
      <c r="I39" s="58">
        <v>45017</v>
      </c>
      <c r="J39" s="61" cm="1">
        <f t="array" ref="J39">INDEX(IF(F39="Male",_xlfn.ANCHORARRAY(Breeds!$L$3),_xlfn.ANCHORARRAY(Breeds!$M$3)),_xlfn.XMATCH(D39,Breeds!$B$3:$B$155,0),1)</f>
        <v>9.5</v>
      </c>
      <c r="M39" cm="1">
        <f t="array" ref="M39">IFERROR(ROWS(_xlfn._xlws.FILTER(Species,(all_Star=N39)*(Species="Cat"))),0)</f>
        <v>0</v>
      </c>
      <c r="N39" s="61" t="str">
        <v>Steve Schulz</v>
      </c>
    </row>
    <row r="40" spans="2:14" x14ac:dyDescent="0.5">
      <c r="B40" s="55" t="s">
        <v>494</v>
      </c>
      <c r="C40" s="55" t="s">
        <v>441</v>
      </c>
      <c r="D40" s="55" t="s">
        <v>32</v>
      </c>
      <c r="E40" s="55">
        <v>1</v>
      </c>
      <c r="F40" s="55" t="s">
        <v>62</v>
      </c>
      <c r="G40" s="55" t="s">
        <v>435</v>
      </c>
      <c r="H40" s="55" t="s">
        <v>495</v>
      </c>
      <c r="I40" s="58">
        <v>45009</v>
      </c>
      <c r="J40" s="61" cm="1">
        <f t="array" ref="J40">INDEX(IF(F40="Male",_xlfn.ANCHORARRAY(Breeds!$L$3),_xlfn.ANCHORARRAY(Breeds!$M$3)),_xlfn.XMATCH(D40,Breeds!$B$3:$B$155,0),1)</f>
        <v>9</v>
      </c>
      <c r="M40" cm="1">
        <f t="array" ref="M40">IFERROR(ROWS(_xlfn._xlws.FILTER(Species,(all_Star=N40)*(Species="Cat"))),0)</f>
        <v>2</v>
      </c>
      <c r="N40" s="61" t="str">
        <v>Matthew Fried</v>
      </c>
    </row>
    <row r="41" spans="2:14" x14ac:dyDescent="0.5">
      <c r="B41" s="55" t="s">
        <v>496</v>
      </c>
      <c r="C41" s="55" t="s">
        <v>441</v>
      </c>
      <c r="D41" s="55" t="s">
        <v>43</v>
      </c>
      <c r="E41" s="55">
        <v>10</v>
      </c>
      <c r="F41" s="55" t="s">
        <v>62</v>
      </c>
      <c r="G41" s="55" t="s">
        <v>435</v>
      </c>
      <c r="H41" s="55" t="s">
        <v>497</v>
      </c>
      <c r="I41" s="58">
        <v>45098</v>
      </c>
      <c r="J41" s="61" cm="1">
        <f t="array" ref="J41">INDEX(IF(F41="Male",_xlfn.ANCHORARRAY(Breeds!$L$3),_xlfn.ANCHORARRAY(Breeds!$M$3)),_xlfn.XMATCH(D41,Breeds!$B$3:$B$155,0),1)</f>
        <v>12.5</v>
      </c>
      <c r="M41" cm="1">
        <f t="array" ref="M41">IFERROR(ROWS(_xlfn._xlws.FILTER(Species,(all_Star=N41)*(Species="Cat"))),0)</f>
        <v>1</v>
      </c>
      <c r="N41" s="61" t="str">
        <v>Jan Mooijer</v>
      </c>
    </row>
    <row r="42" spans="2:14" x14ac:dyDescent="0.5">
      <c r="B42" s="55" t="s">
        <v>498</v>
      </c>
      <c r="C42" s="55" t="s">
        <v>441</v>
      </c>
      <c r="D42" s="55" t="s">
        <v>156</v>
      </c>
      <c r="E42" s="55">
        <v>11</v>
      </c>
      <c r="F42" s="55" t="s">
        <v>62</v>
      </c>
      <c r="G42" s="55" t="s">
        <v>435</v>
      </c>
      <c r="H42" s="55" t="s">
        <v>499</v>
      </c>
      <c r="I42" s="58">
        <v>45160</v>
      </c>
      <c r="J42" s="61" cm="1">
        <f t="array" ref="J42">INDEX(IF(F42="Male",_xlfn.ANCHORARRAY(Breeds!$L$3),_xlfn.ANCHORARRAY(Breeds!$M$3)),_xlfn.XMATCH(D42,Breeds!$B$3:$B$155,0),1)</f>
        <v>9.5</v>
      </c>
      <c r="M42" cm="1">
        <f t="array" ref="M42">IFERROR(ROWS(_xlfn._xlws.FILTER(Species,(all_Star=N42)*(Species="Cat"))),0)</f>
        <v>0</v>
      </c>
      <c r="N42" s="61" t="str">
        <v>Ben Pridmore</v>
      </c>
    </row>
    <row r="43" spans="2:14" x14ac:dyDescent="0.5">
      <c r="B43" s="55" t="s">
        <v>500</v>
      </c>
      <c r="C43" s="55" t="s">
        <v>434</v>
      </c>
      <c r="D43" s="55" t="s">
        <v>329</v>
      </c>
      <c r="E43" s="55">
        <v>10</v>
      </c>
      <c r="F43" s="55" t="s">
        <v>62</v>
      </c>
      <c r="G43" s="55" t="s">
        <v>435</v>
      </c>
      <c r="H43" s="55" t="s">
        <v>501</v>
      </c>
      <c r="I43" s="58">
        <v>45061</v>
      </c>
      <c r="J43" s="61" cm="1">
        <f t="array" ref="J43">INDEX(IF(F43="Male",_xlfn.ANCHORARRAY(Breeds!$L$3),_xlfn.ANCHORARRAY(Breeds!$M$3)),_xlfn.XMATCH(D43,Breeds!$B$3:$B$155,0),1)</f>
        <v>15</v>
      </c>
      <c r="M43" cm="1">
        <f t="array" ref="M43">IFERROR(ROWS(_xlfn._xlws.FILTER(Species,(all_Star=N43)*(Species="Cat"))),0)</f>
        <v>0</v>
      </c>
      <c r="N43" s="61" t="str">
        <v>Jakub Pomykalski</v>
      </c>
    </row>
    <row r="44" spans="2:14" x14ac:dyDescent="0.5">
      <c r="B44" s="55" t="s">
        <v>89</v>
      </c>
      <c r="C44" s="55" t="s">
        <v>434</v>
      </c>
      <c r="D44" s="55" t="s">
        <v>169</v>
      </c>
      <c r="E44" s="55">
        <v>3</v>
      </c>
      <c r="F44" s="55" t="s">
        <v>62</v>
      </c>
      <c r="G44" s="55" t="s">
        <v>438</v>
      </c>
      <c r="H44" s="55" t="s">
        <v>138</v>
      </c>
      <c r="I44" s="58">
        <v>44901</v>
      </c>
      <c r="J44" s="61" cm="1">
        <f t="array" ref="J44">INDEX(IF(F44="Male",_xlfn.ANCHORARRAY(Breeds!$L$3),_xlfn.ANCHORARRAY(Breeds!$M$3)),_xlfn.XMATCH(D44,Breeds!$B$3:$B$155,0),1)</f>
        <v>100</v>
      </c>
      <c r="M44" cm="1">
        <f t="array" ref="M44">IFERROR(ROWS(_xlfn._xlws.FILTER(Species,(all_Star=N44)*(Species="Cat"))),0)</f>
        <v>1</v>
      </c>
      <c r="N44" s="61" t="str">
        <v>Jason Hutcheson</v>
      </c>
    </row>
    <row r="45" spans="2:14" x14ac:dyDescent="0.5">
      <c r="B45" s="55" t="s">
        <v>502</v>
      </c>
      <c r="C45" s="55" t="s">
        <v>434</v>
      </c>
      <c r="D45" s="55" t="s">
        <v>424</v>
      </c>
      <c r="E45" s="55">
        <v>10</v>
      </c>
      <c r="F45" s="55" t="s">
        <v>63</v>
      </c>
      <c r="G45" s="55" t="s">
        <v>435</v>
      </c>
      <c r="H45" s="55" t="s">
        <v>503</v>
      </c>
      <c r="I45" s="58">
        <v>45141</v>
      </c>
      <c r="J45" s="61" cm="1">
        <f t="array" ref="J45">INDEX(IF(F45="Male",_xlfn.ANCHORARRAY(Breeds!$L$3),_xlfn.ANCHORARRAY(Breeds!$M$3)),_xlfn.XMATCH(D45,Breeds!$B$3:$B$155,0),1)</f>
        <v>17.5</v>
      </c>
      <c r="M45" cm="1">
        <f t="array" ref="M45">IFERROR(ROWS(_xlfn._xlws.FILTER(Species,(all_Star=N45)*(Species="Cat"))),0)</f>
        <v>0</v>
      </c>
      <c r="N45" s="61" t="str">
        <v>Aleksandrs Goba</v>
      </c>
    </row>
    <row r="46" spans="2:14" x14ac:dyDescent="0.5">
      <c r="B46" s="55" t="s">
        <v>504</v>
      </c>
      <c r="C46" s="55" t="s">
        <v>434</v>
      </c>
      <c r="D46" s="55" t="s">
        <v>220</v>
      </c>
      <c r="E46" s="55">
        <v>12</v>
      </c>
      <c r="F46" s="55" t="s">
        <v>62</v>
      </c>
      <c r="G46" s="55" t="s">
        <v>438</v>
      </c>
      <c r="H46" s="55" t="s">
        <v>505</v>
      </c>
      <c r="I46" s="58">
        <v>45049</v>
      </c>
      <c r="J46" s="61" cm="1">
        <f t="array" ref="J46">INDEX(IF(F46="Male",_xlfn.ANCHORARRAY(Breeds!$L$3),_xlfn.ANCHORARRAY(Breeds!$M$3)),_xlfn.XMATCH(D46,Breeds!$B$3:$B$155,0),1)</f>
        <v>18.5</v>
      </c>
      <c r="M46" cm="1">
        <f t="array" ref="M46">IFERROR(ROWS(_xlfn._xlws.FILTER(Species,(all_Star=N46)*(Species="Cat"))),0)</f>
        <v>0</v>
      </c>
      <c r="N46" s="61" t="str">
        <v>Andrew Luchenbach</v>
      </c>
    </row>
    <row r="47" spans="2:14" x14ac:dyDescent="0.5">
      <c r="B47" s="55" t="s">
        <v>506</v>
      </c>
      <c r="C47" s="55" t="s">
        <v>434</v>
      </c>
      <c r="D47" s="55" t="s">
        <v>350</v>
      </c>
      <c r="E47" s="55">
        <v>10</v>
      </c>
      <c r="F47" s="55" t="s">
        <v>62</v>
      </c>
      <c r="G47" s="55" t="s">
        <v>438</v>
      </c>
      <c r="H47" s="55" t="s">
        <v>134</v>
      </c>
      <c r="I47" s="58">
        <v>45142</v>
      </c>
      <c r="J47" s="61" cm="1">
        <f t="array" ref="J47">INDEX(IF(F47="Male",_xlfn.ANCHORARRAY(Breeds!$L$3),_xlfn.ANCHORARRAY(Breeds!$M$3)),_xlfn.XMATCH(D47,Breeds!$B$3:$B$155,0),1)</f>
        <v>23</v>
      </c>
      <c r="M47" cm="1">
        <f t="array" ref="M47">IFERROR(ROWS(_xlfn._xlws.FILTER(Species,(all_Star=N47)*(Species="Cat"))),0)</f>
        <v>1</v>
      </c>
      <c r="N47" s="61" t="str">
        <v>Jack Graham</v>
      </c>
    </row>
    <row r="48" spans="2:14" x14ac:dyDescent="0.5">
      <c r="B48" s="55" t="s">
        <v>507</v>
      </c>
      <c r="C48" s="55" t="s">
        <v>434</v>
      </c>
      <c r="D48" s="55" t="s">
        <v>164</v>
      </c>
      <c r="E48" s="55">
        <v>9</v>
      </c>
      <c r="F48" s="55" t="s">
        <v>62</v>
      </c>
      <c r="G48" s="55" t="s">
        <v>435</v>
      </c>
      <c r="H48" s="55" t="s">
        <v>508</v>
      </c>
      <c r="I48" s="58">
        <v>44937</v>
      </c>
      <c r="J48" s="61" cm="1">
        <f t="array" ref="J48">INDEX(IF(F48="Male",_xlfn.ANCHORARRAY(Breeds!$L$3),_xlfn.ANCHORARRAY(Breeds!$M$3)),_xlfn.XMATCH(D48,Breeds!$B$3:$B$155,0),1)</f>
        <v>14</v>
      </c>
      <c r="M48" cm="1">
        <f t="array" ref="M48">IFERROR(ROWS(_xlfn._xlws.FILTER(Species,(all_Star=N48)*(Species="Cat"))),0)</f>
        <v>1</v>
      </c>
      <c r="N48" s="61" t="str">
        <v>Min Chen</v>
      </c>
    </row>
    <row r="49" spans="2:14" x14ac:dyDescent="0.5">
      <c r="B49" s="55" t="s">
        <v>509</v>
      </c>
      <c r="C49" s="55" t="s">
        <v>441</v>
      </c>
      <c r="D49" s="55" t="s">
        <v>51</v>
      </c>
      <c r="E49" s="55">
        <v>13</v>
      </c>
      <c r="F49" s="55" t="s">
        <v>63</v>
      </c>
      <c r="G49" s="55" t="s">
        <v>435</v>
      </c>
      <c r="H49" s="55" t="s">
        <v>131</v>
      </c>
      <c r="I49" s="58">
        <v>45096</v>
      </c>
      <c r="J49" s="61" cm="1">
        <f t="array" ref="J49">INDEX(IF(F49="Male",_xlfn.ANCHORARRAY(Breeds!$L$3),_xlfn.ANCHORARRAY(Breeds!$M$3)),_xlfn.XMATCH(D49,Breeds!$B$3:$B$155,0),1)</f>
        <v>8.5</v>
      </c>
      <c r="M49" cm="1">
        <f t="array" ref="M49">IFERROR(ROWS(_xlfn._xlws.FILTER(Species,(all_Star=N49)*(Species="Cat"))),0)</f>
        <v>4</v>
      </c>
      <c r="N49" s="61" t="str">
        <v>Paul Dent</v>
      </c>
    </row>
    <row r="50" spans="2:14" x14ac:dyDescent="0.5">
      <c r="B50" s="55" t="s">
        <v>510</v>
      </c>
      <c r="C50" s="55" t="s">
        <v>441</v>
      </c>
      <c r="D50" s="55" t="s">
        <v>43</v>
      </c>
      <c r="E50" s="55">
        <v>2</v>
      </c>
      <c r="F50" s="55" t="s">
        <v>63</v>
      </c>
      <c r="G50" s="55" t="s">
        <v>438</v>
      </c>
      <c r="H50" s="55" t="s">
        <v>121</v>
      </c>
      <c r="I50" s="58">
        <v>44960</v>
      </c>
      <c r="J50" s="61" cm="1">
        <f t="array" ref="J50">INDEX(IF(F50="Male",_xlfn.ANCHORARRAY(Breeds!$L$3),_xlfn.ANCHORARRAY(Breeds!$M$3)),_xlfn.XMATCH(D50,Breeds!$B$3:$B$155,0),1)</f>
        <v>20</v>
      </c>
      <c r="M50" cm="1">
        <f t="array" ref="M50">IFERROR(ROWS(_xlfn._xlws.FILTER(Species,(all_Star=N50)*(Species="Cat"))),0)</f>
        <v>0</v>
      </c>
      <c r="N50" s="61" t="str">
        <v>Juan Pablo Brea</v>
      </c>
    </row>
    <row r="51" spans="2:14" x14ac:dyDescent="0.5">
      <c r="B51" s="55" t="s">
        <v>511</v>
      </c>
      <c r="C51" s="55" t="s">
        <v>434</v>
      </c>
      <c r="D51" s="55" t="s">
        <v>321</v>
      </c>
      <c r="E51" s="55">
        <v>2</v>
      </c>
      <c r="F51" s="55" t="s">
        <v>63</v>
      </c>
      <c r="G51" s="55" t="s">
        <v>438</v>
      </c>
      <c r="H51" s="55" t="s">
        <v>512</v>
      </c>
      <c r="I51" s="58">
        <v>45014</v>
      </c>
      <c r="J51" s="61" cm="1">
        <f t="array" ref="J51">INDEX(IF(F51="Male",_xlfn.ANCHORARRAY(Breeds!$L$3),_xlfn.ANCHORARRAY(Breeds!$M$3)),_xlfn.XMATCH(D51,Breeds!$B$3:$B$155,0),1)</f>
        <v>35.5</v>
      </c>
      <c r="M51" cm="1">
        <f t="array" ref="M51">IFERROR(ROWS(_xlfn._xlws.FILTER(Species,(all_Star=N51)*(Species="Cat"))),0)</f>
        <v>0</v>
      </c>
      <c r="N51" s="61" t="str">
        <v>Andrew Ngai</v>
      </c>
    </row>
    <row r="52" spans="2:14" x14ac:dyDescent="0.5">
      <c r="B52" s="55" t="s">
        <v>513</v>
      </c>
      <c r="C52" s="55" t="s">
        <v>434</v>
      </c>
      <c r="D52" s="55" t="s">
        <v>194</v>
      </c>
      <c r="E52" s="55">
        <v>5</v>
      </c>
      <c r="F52" s="55" t="s">
        <v>62</v>
      </c>
      <c r="G52" s="55" t="s">
        <v>435</v>
      </c>
      <c r="H52" s="55" t="s">
        <v>514</v>
      </c>
      <c r="I52" s="58">
        <v>44904</v>
      </c>
      <c r="J52" s="61" cm="1">
        <f t="array" ref="J52">INDEX(IF(F52="Male",_xlfn.ANCHORARRAY(Breeds!$L$3),_xlfn.ANCHORARRAY(Breeds!$M$3)),_xlfn.XMATCH(D52,Breeds!$B$3:$B$155,0),1)</f>
        <v>82.5</v>
      </c>
      <c r="M52" cm="1">
        <f t="array" ref="M52">IFERROR(ROWS(_xlfn._xlws.FILTER(Species,(all_Star=N52)*(Species="Cat"))),0)</f>
        <v>1</v>
      </c>
      <c r="N52" s="61" t="str">
        <v>Albert Blom</v>
      </c>
    </row>
    <row r="53" spans="2:14" x14ac:dyDescent="0.5">
      <c r="B53" s="55" t="s">
        <v>515</v>
      </c>
      <c r="C53" s="55" t="s">
        <v>434</v>
      </c>
      <c r="D53" s="55" t="s">
        <v>337</v>
      </c>
      <c r="E53" s="55">
        <v>2</v>
      </c>
      <c r="F53" s="55" t="s">
        <v>62</v>
      </c>
      <c r="G53" s="55" t="s">
        <v>435</v>
      </c>
      <c r="H53" s="55" t="s">
        <v>493</v>
      </c>
      <c r="I53" s="58">
        <v>45089</v>
      </c>
      <c r="J53" s="61" cm="1">
        <f t="array" ref="J53">INDEX(IF(F53="Male",_xlfn.ANCHORARRAY(Breeds!$L$3),_xlfn.ANCHORARRAY(Breeds!$M$3)),_xlfn.XMATCH(D53,Breeds!$B$3:$B$155,0),1)</f>
        <v>60</v>
      </c>
      <c r="M53" cm="1">
        <f t="array" ref="M53">IFERROR(ROWS(_xlfn._xlws.FILTER(Species,(all_Star=N53)*(Species="Cat"))),0)</f>
        <v>1</v>
      </c>
      <c r="N53" s="61" t="str">
        <v>Ben deLeon</v>
      </c>
    </row>
    <row r="54" spans="2:14" x14ac:dyDescent="0.5">
      <c r="B54" s="55" t="s">
        <v>516</v>
      </c>
      <c r="C54" s="55" t="s">
        <v>434</v>
      </c>
      <c r="D54" s="55" t="s">
        <v>366</v>
      </c>
      <c r="E54" s="55">
        <v>10</v>
      </c>
      <c r="F54" s="55" t="s">
        <v>62</v>
      </c>
      <c r="G54" s="55" t="s">
        <v>438</v>
      </c>
      <c r="H54" s="55" t="s">
        <v>517</v>
      </c>
      <c r="I54" s="58">
        <v>44912</v>
      </c>
      <c r="J54" s="61" cm="1">
        <f t="array" ref="J54">INDEX(IF(F54="Male",_xlfn.ANCHORARRAY(Breeds!$L$3),_xlfn.ANCHORARRAY(Breeds!$M$3)),_xlfn.XMATCH(D54,Breeds!$B$3:$B$155,0),1)</f>
        <v>62.5</v>
      </c>
      <c r="M54" cm="1">
        <f t="array" ref="M54">IFERROR(ROWS(_xlfn._xlws.FILTER(Species,(all_Star=N54)*(Species="Cat"))),0)</f>
        <v>0</v>
      </c>
      <c r="N54" s="61" t="str">
        <v>Steyn Wolmarans</v>
      </c>
    </row>
    <row r="55" spans="2:14" x14ac:dyDescent="0.5">
      <c r="B55" s="55" t="s">
        <v>518</v>
      </c>
      <c r="C55" s="55" t="s">
        <v>434</v>
      </c>
      <c r="D55" s="55" t="s">
        <v>45</v>
      </c>
      <c r="E55" s="55">
        <v>8</v>
      </c>
      <c r="F55" s="55" t="s">
        <v>62</v>
      </c>
      <c r="G55" s="55" t="s">
        <v>435</v>
      </c>
      <c r="H55" s="55" t="s">
        <v>122</v>
      </c>
      <c r="I55" s="58">
        <v>45054</v>
      </c>
      <c r="J55" s="61" cm="1">
        <f t="array" ref="J55">INDEX(IF(F55="Male",_xlfn.ANCHORARRAY(Breeds!$L$3),_xlfn.ANCHORARRAY(Breeds!$M$3)),_xlfn.XMATCH(D55,Breeds!$B$3:$B$155,0),1)</f>
        <v>60</v>
      </c>
      <c r="M55" cm="1">
        <f t="array" ref="M55">IFERROR(ROWS(_xlfn._xlws.FILTER(Species,(all_Star=N55)*(Species="Cat"))),0)</f>
        <v>1</v>
      </c>
      <c r="N55" s="61" t="str">
        <v>Patrick Chatain</v>
      </c>
    </row>
    <row r="56" spans="2:14" x14ac:dyDescent="0.5">
      <c r="B56" s="55" t="s">
        <v>519</v>
      </c>
      <c r="C56" s="55" t="s">
        <v>441</v>
      </c>
      <c r="D56" s="55" t="s">
        <v>51</v>
      </c>
      <c r="E56" s="55">
        <v>15</v>
      </c>
      <c r="F56" s="55" t="s">
        <v>62</v>
      </c>
      <c r="G56" s="55" t="s">
        <v>435</v>
      </c>
      <c r="H56" s="55" t="s">
        <v>127</v>
      </c>
      <c r="I56" s="58">
        <v>44982</v>
      </c>
      <c r="J56" s="61" cm="1">
        <f t="array" ref="J56">INDEX(IF(F56="Male",_xlfn.ANCHORARRAY(Breeds!$L$3),_xlfn.ANCHORARRAY(Breeds!$M$3)),_xlfn.XMATCH(D56,Breeds!$B$3:$B$155,0),1)</f>
        <v>8.5</v>
      </c>
      <c r="M56" cm="1">
        <f t="array" ref="M56">IFERROR(ROWS(_xlfn._xlws.FILTER(Species,(all_Star=N56)*(Species="Cat"))),0)</f>
        <v>0</v>
      </c>
      <c r="N56" s="61" t="str">
        <v>Michael Thanasides</v>
      </c>
    </row>
    <row r="57" spans="2:14" x14ac:dyDescent="0.5">
      <c r="B57" s="55" t="s">
        <v>520</v>
      </c>
      <c r="C57" s="55" t="s">
        <v>434</v>
      </c>
      <c r="D57" s="55" t="s">
        <v>194</v>
      </c>
      <c r="E57" s="55">
        <v>2</v>
      </c>
      <c r="F57" s="55" t="s">
        <v>62</v>
      </c>
      <c r="G57" s="55" t="s">
        <v>435</v>
      </c>
      <c r="H57" s="55" t="s">
        <v>521</v>
      </c>
      <c r="I57" s="58">
        <v>44937</v>
      </c>
      <c r="J57" s="61" cm="1">
        <f t="array" ref="J57">INDEX(IF(F57="Male",_xlfn.ANCHORARRAY(Breeds!$L$3),_xlfn.ANCHORARRAY(Breeds!$M$3)),_xlfn.XMATCH(D57,Breeds!$B$3:$B$155,0),1)</f>
        <v>82.5</v>
      </c>
      <c r="M57" cm="1">
        <f t="array" ref="M57">IFERROR(ROWS(_xlfn._xlws.FILTER(Species,(all_Star=N57)*(Species="Cat"))),0)</f>
        <v>1</v>
      </c>
      <c r="N57" s="61" t="str">
        <v>Joris Greiwe</v>
      </c>
    </row>
    <row r="58" spans="2:14" x14ac:dyDescent="0.5">
      <c r="B58" s="55" t="s">
        <v>522</v>
      </c>
      <c r="C58" s="55" t="s">
        <v>434</v>
      </c>
      <c r="D58" s="55" t="s">
        <v>268</v>
      </c>
      <c r="E58" s="55">
        <v>7</v>
      </c>
      <c r="F58" s="55" t="s">
        <v>62</v>
      </c>
      <c r="G58" s="55" t="s">
        <v>438</v>
      </c>
      <c r="H58" s="55" t="s">
        <v>134</v>
      </c>
      <c r="I58" s="58">
        <v>44969</v>
      </c>
      <c r="J58" s="61" cm="1">
        <f t="array" ref="J58">INDEX(IF(F58="Male",_xlfn.ANCHORARRAY(Breeds!$L$3),_xlfn.ANCHORARRAY(Breeds!$M$3)),_xlfn.XMATCH(D58,Breeds!$B$3:$B$155,0),1)</f>
        <v>43</v>
      </c>
      <c r="M58" cm="1">
        <f t="array" ref="M58">IFERROR(ROWS(_xlfn._xlws.FILTER(Species,(all_Star=N58)*(Species="Cat"))),0)</f>
        <v>1</v>
      </c>
      <c r="N58" s="61" t="str">
        <v>Nick Boberg</v>
      </c>
    </row>
    <row r="59" spans="2:14" x14ac:dyDescent="0.5">
      <c r="B59" s="55" t="s">
        <v>523</v>
      </c>
      <c r="C59" s="55" t="s">
        <v>441</v>
      </c>
      <c r="D59" s="55" t="s">
        <v>51</v>
      </c>
      <c r="E59" s="55">
        <v>17</v>
      </c>
      <c r="F59" s="55" t="s">
        <v>63</v>
      </c>
      <c r="G59" s="55" t="s">
        <v>438</v>
      </c>
      <c r="H59" s="55" t="s">
        <v>524</v>
      </c>
      <c r="I59" s="58">
        <v>45019</v>
      </c>
      <c r="J59" s="61" cm="1">
        <f t="array" ref="J59">INDEX(IF(F59="Male",_xlfn.ANCHORARRAY(Breeds!$L$3),_xlfn.ANCHORARRAY(Breeds!$M$3)),_xlfn.XMATCH(D59,Breeds!$B$3:$B$155,0),1)</f>
        <v>8.5</v>
      </c>
      <c r="M59" cm="1">
        <f t="array" ref="M59">IFERROR(ROWS(_xlfn._xlws.FILTER(Species,(all_Star=N59)*(Species="Cat"))),0)</f>
        <v>1</v>
      </c>
      <c r="N59" s="61" t="str">
        <v>Taylor Robinson</v>
      </c>
    </row>
    <row r="60" spans="2:14" x14ac:dyDescent="0.5">
      <c r="B60" s="55" t="s">
        <v>525</v>
      </c>
      <c r="C60" s="55" t="s">
        <v>434</v>
      </c>
      <c r="D60" s="55" t="s">
        <v>232</v>
      </c>
      <c r="E60" s="55">
        <v>10</v>
      </c>
      <c r="F60" s="55" t="s">
        <v>62</v>
      </c>
      <c r="G60" s="55" t="s">
        <v>435</v>
      </c>
      <c r="H60" s="55" t="s">
        <v>120</v>
      </c>
      <c r="I60" s="58">
        <v>44911</v>
      </c>
      <c r="J60" s="61" cm="1">
        <f t="array" ref="J60">INDEX(IF(F60="Male",_xlfn.ANCHORARRAY(Breeds!$L$3),_xlfn.ANCHORARRAY(Breeds!$M$3)),_xlfn.XMATCH(D60,Breeds!$B$3:$B$155,0),1)</f>
        <v>29.5</v>
      </c>
      <c r="M60" cm="1">
        <f t="array" ref="M60">IFERROR(ROWS(_xlfn._xlws.FILTER(Species,(all_Star=N60)*(Species="Cat"))),0)</f>
        <v>1</v>
      </c>
      <c r="N60" s="61" t="str">
        <v>Katelyn Stienen</v>
      </c>
    </row>
    <row r="61" spans="2:14" x14ac:dyDescent="0.5">
      <c r="B61" s="55" t="s">
        <v>526</v>
      </c>
      <c r="C61" s="55" t="s">
        <v>434</v>
      </c>
      <c r="D61" s="55" t="s">
        <v>267</v>
      </c>
      <c r="E61" s="55">
        <v>4</v>
      </c>
      <c r="F61" s="55" t="s">
        <v>63</v>
      </c>
      <c r="G61" s="55" t="s">
        <v>438</v>
      </c>
      <c r="H61" s="55" t="s">
        <v>527</v>
      </c>
      <c r="I61" s="58">
        <v>44937</v>
      </c>
      <c r="J61" s="61" cm="1">
        <f t="array" ref="J61">INDEX(IF(F61="Male",_xlfn.ANCHORARRAY(Breeds!$L$3),_xlfn.ANCHORARRAY(Breeds!$M$3)),_xlfn.XMATCH(D61,Breeds!$B$3:$B$155,0),1)</f>
        <v>57.5</v>
      </c>
      <c r="M61" cm="1">
        <f t="array" ref="M61">IFERROR(ROWS(_xlfn._xlws.FILTER(Species,(all_Star=N61)*(Species="Cat"))),0)</f>
        <v>4</v>
      </c>
      <c r="N61" s="61" t="str">
        <v>Harry Seiders</v>
      </c>
    </row>
    <row r="62" spans="2:14" x14ac:dyDescent="0.5">
      <c r="B62" s="55" t="s">
        <v>528</v>
      </c>
      <c r="C62" s="55" t="s">
        <v>434</v>
      </c>
      <c r="D62" s="55" t="s">
        <v>391</v>
      </c>
      <c r="E62" s="55">
        <v>10</v>
      </c>
      <c r="F62" s="55" t="s">
        <v>63</v>
      </c>
      <c r="G62" s="55" t="s">
        <v>438</v>
      </c>
      <c r="H62" s="55" t="s">
        <v>121</v>
      </c>
      <c r="I62" s="58">
        <v>45165</v>
      </c>
      <c r="J62" s="61" cm="1">
        <f t="array" ref="J62">INDEX(IF(F62="Male",_xlfn.ANCHORARRAY(Breeds!$L$3),_xlfn.ANCHORARRAY(Breeds!$M$3)),_xlfn.XMATCH(D62,Breeds!$B$3:$B$155,0),1)</f>
        <v>35</v>
      </c>
      <c r="M62" cm="1">
        <f t="array" ref="M62">IFERROR(ROWS(_xlfn._xlws.FILTER(Species,(all_Star=N62)*(Species="Cat"))),0)</f>
        <v>1</v>
      </c>
      <c r="N62" s="61" t="str">
        <v>Isaac Mendez Cortinas</v>
      </c>
    </row>
    <row r="63" spans="2:14" x14ac:dyDescent="0.5">
      <c r="B63" s="55" t="s">
        <v>529</v>
      </c>
      <c r="C63" s="55" t="s">
        <v>434</v>
      </c>
      <c r="D63" s="55" t="s">
        <v>375</v>
      </c>
      <c r="E63" s="55">
        <v>6</v>
      </c>
      <c r="F63" s="55" t="s">
        <v>62</v>
      </c>
      <c r="G63" s="55" t="s">
        <v>435</v>
      </c>
      <c r="H63" s="55" t="s">
        <v>530</v>
      </c>
      <c r="I63" s="58">
        <v>44944</v>
      </c>
      <c r="J63" s="61" cm="1">
        <f t="array" ref="J63">INDEX(IF(F63="Male",_xlfn.ANCHORARRAY(Breeds!$L$3),_xlfn.ANCHORARRAY(Breeds!$M$3)),_xlfn.XMATCH(D63,Breeds!$B$3:$B$155,0),1)</f>
        <v>19.5</v>
      </c>
      <c r="M63" cm="1">
        <f t="array" ref="M63">IFERROR(ROWS(_xlfn._xlws.FILTER(Species,(all_Star=N63)*(Species="Cat"))),0)</f>
        <v>1</v>
      </c>
      <c r="N63" s="61" t="str">
        <v>Nick Tone</v>
      </c>
    </row>
    <row r="64" spans="2:14" x14ac:dyDescent="0.5">
      <c r="B64" s="55" t="s">
        <v>531</v>
      </c>
      <c r="C64" s="55" t="s">
        <v>441</v>
      </c>
      <c r="D64" s="55" t="s">
        <v>51</v>
      </c>
      <c r="E64" s="55">
        <v>15</v>
      </c>
      <c r="F64" s="55" t="s">
        <v>62</v>
      </c>
      <c r="G64" s="55" t="s">
        <v>435</v>
      </c>
      <c r="H64" s="55" t="s">
        <v>137</v>
      </c>
      <c r="I64" s="58">
        <v>45093</v>
      </c>
      <c r="J64" s="61" cm="1">
        <f t="array" ref="J64">INDEX(IF(F64="Male",_xlfn.ANCHORARRAY(Breeds!$L$3),_xlfn.ANCHORARRAY(Breeds!$M$3)),_xlfn.XMATCH(D64,Breeds!$B$3:$B$155,0),1)</f>
        <v>8.5</v>
      </c>
      <c r="M64" cm="1">
        <f t="array" ref="M64">IFERROR(ROWS(_xlfn._xlws.FILTER(Species,(all_Star=N64)*(Species="Cat"))),0)</f>
        <v>0</v>
      </c>
      <c r="N64" s="61" t="str">
        <v>Toby Funston</v>
      </c>
    </row>
    <row r="65" spans="2:14" x14ac:dyDescent="0.5">
      <c r="B65" s="55" t="s">
        <v>532</v>
      </c>
      <c r="C65" s="55" t="s">
        <v>441</v>
      </c>
      <c r="D65" s="55" t="s">
        <v>32</v>
      </c>
      <c r="E65" s="55">
        <v>7</v>
      </c>
      <c r="F65" s="55" t="s">
        <v>62</v>
      </c>
      <c r="G65" s="55" t="s">
        <v>435</v>
      </c>
      <c r="H65" s="55" t="s">
        <v>533</v>
      </c>
      <c r="I65" s="58">
        <v>45080</v>
      </c>
      <c r="J65" s="61" cm="1">
        <f t="array" ref="J65">INDEX(IF(F65="Male",_xlfn.ANCHORARRAY(Breeds!$L$3),_xlfn.ANCHORARRAY(Breeds!$M$3)),_xlfn.XMATCH(D65,Breeds!$B$3:$B$155,0),1)</f>
        <v>9</v>
      </c>
      <c r="M65" cm="1">
        <f t="array" ref="M65">IFERROR(ROWS(_xlfn._xlws.FILTER(Species,(all_Star=N65)*(Species="Cat"))),0)</f>
        <v>1</v>
      </c>
      <c r="N65" s="61" t="str">
        <v>JP Delavin</v>
      </c>
    </row>
    <row r="66" spans="2:14" x14ac:dyDescent="0.5">
      <c r="B66" s="55" t="s">
        <v>534</v>
      </c>
      <c r="C66" s="55" t="s">
        <v>441</v>
      </c>
      <c r="D66" s="55" t="s">
        <v>43</v>
      </c>
      <c r="E66" s="55">
        <v>13</v>
      </c>
      <c r="F66" s="55" t="s">
        <v>63</v>
      </c>
      <c r="G66" s="55" t="s">
        <v>435</v>
      </c>
      <c r="H66" s="55" t="s">
        <v>125</v>
      </c>
      <c r="I66" s="58">
        <v>45012</v>
      </c>
      <c r="J66" s="61" cm="1">
        <f t="array" ref="J66">INDEX(IF(F66="Male",_xlfn.ANCHORARRAY(Breeds!$L$3),_xlfn.ANCHORARRAY(Breeds!$M$3)),_xlfn.XMATCH(D66,Breeds!$B$3:$B$155,0),1)</f>
        <v>20</v>
      </c>
      <c r="M66" cm="1">
        <f t="array" ref="M66">IFERROR(ROWS(_xlfn._xlws.FILTER(Species,(all_Star=N66)*(Species="Cat"))),0)</f>
        <v>1</v>
      </c>
      <c r="N66" s="61" t="str">
        <v>Gareth Watson</v>
      </c>
    </row>
    <row r="67" spans="2:14" x14ac:dyDescent="0.5">
      <c r="B67" s="55" t="s">
        <v>535</v>
      </c>
      <c r="C67" s="55" t="s">
        <v>434</v>
      </c>
      <c r="D67" s="55" t="s">
        <v>208</v>
      </c>
      <c r="E67" s="55">
        <v>9</v>
      </c>
      <c r="F67" s="55" t="s">
        <v>62</v>
      </c>
      <c r="G67" s="55" t="s">
        <v>438</v>
      </c>
      <c r="H67" s="55" t="s">
        <v>134</v>
      </c>
      <c r="I67" s="58">
        <v>45111</v>
      </c>
      <c r="J67" s="61" cm="1">
        <f t="array" ref="J67">INDEX(IF(F67="Male",_xlfn.ANCHORARRAY(Breeds!$L$3),_xlfn.ANCHORARRAY(Breeds!$M$3)),_xlfn.XMATCH(D67,Breeds!$B$3:$B$155,0),1)</f>
        <v>55</v>
      </c>
      <c r="M67" cm="1">
        <f t="array" ref="M67">IFERROR(ROWS(_xlfn._xlws.FILTER(Species,(all_Star=N67)*(Species="Cat"))),0)</f>
        <v>0</v>
      </c>
      <c r="N67" s="61" t="str">
        <v>Norman Sheppard</v>
      </c>
    </row>
    <row r="68" spans="2:14" x14ac:dyDescent="0.5">
      <c r="B68" s="55" t="s">
        <v>536</v>
      </c>
      <c r="C68" s="55" t="s">
        <v>434</v>
      </c>
      <c r="D68" s="55" t="s">
        <v>317</v>
      </c>
      <c r="E68" s="55">
        <v>6</v>
      </c>
      <c r="F68" s="55" t="s">
        <v>62</v>
      </c>
      <c r="G68" s="55" t="s">
        <v>438</v>
      </c>
      <c r="H68" s="55" t="s">
        <v>537</v>
      </c>
      <c r="I68" s="58">
        <v>44910</v>
      </c>
      <c r="J68" s="61" cm="1">
        <f t="array" ref="J68">INDEX(IF(F68="Male",_xlfn.ANCHORARRAY(Breeds!$L$3),_xlfn.ANCHORARRAY(Breeds!$M$3)),_xlfn.XMATCH(D68,Breeds!$B$3:$B$155,0),1)</f>
        <v>110</v>
      </c>
      <c r="M68" cm="1">
        <f t="array" ref="M68">IFERROR(ROWS(_xlfn._xlws.FILTER(Species,(all_Star=N68)*(Species="Cat"))),0)</f>
        <v>2</v>
      </c>
      <c r="N68" s="61" t="str">
        <v>Dhara Shah</v>
      </c>
    </row>
    <row r="69" spans="2:14" x14ac:dyDescent="0.5">
      <c r="B69" s="55" t="s">
        <v>538</v>
      </c>
      <c r="C69" s="55" t="s">
        <v>434</v>
      </c>
      <c r="D69" s="55" t="s">
        <v>362</v>
      </c>
      <c r="E69" s="55">
        <v>4</v>
      </c>
      <c r="F69" s="55" t="s">
        <v>63</v>
      </c>
      <c r="G69" s="55" t="s">
        <v>435</v>
      </c>
      <c r="H69" s="55" t="s">
        <v>539</v>
      </c>
      <c r="I69" s="58">
        <v>45143</v>
      </c>
      <c r="J69" s="61" cm="1">
        <f t="array" ref="J69">INDEX(IF(F69="Male",_xlfn.ANCHORARRAY(Breeds!$L$3),_xlfn.ANCHORARRAY(Breeds!$M$3)),_xlfn.XMATCH(D69,Breeds!$B$3:$B$155,0),1)</f>
        <v>65</v>
      </c>
      <c r="M69" cm="1">
        <f t="array" ref="M69">IFERROR(ROWS(_xlfn._xlws.FILTER(Species,(all_Star=N69)*(Species="Cat"))),0)</f>
        <v>0</v>
      </c>
      <c r="N69" s="61" t="str">
        <v>Ben Rotblatt</v>
      </c>
    </row>
    <row r="70" spans="2:14" x14ac:dyDescent="0.5">
      <c r="B70" s="55" t="s">
        <v>90</v>
      </c>
      <c r="C70" s="55" t="s">
        <v>434</v>
      </c>
      <c r="D70" s="55" t="s">
        <v>33</v>
      </c>
      <c r="E70" s="55">
        <v>9</v>
      </c>
      <c r="F70" s="55" t="s">
        <v>63</v>
      </c>
      <c r="G70" s="55" t="s">
        <v>438</v>
      </c>
      <c r="H70" s="55" t="s">
        <v>540</v>
      </c>
      <c r="I70" s="58">
        <v>44967</v>
      </c>
      <c r="J70" s="61" cm="1">
        <f t="array" ref="J70">INDEX(IF(F70="Male",_xlfn.ANCHORARRAY(Breeds!$L$3),_xlfn.ANCHORARRAY(Breeds!$M$3)),_xlfn.XMATCH(D70,Breeds!$B$3:$B$155,0),1)</f>
        <v>23</v>
      </c>
      <c r="M70" cm="1">
        <f t="array" ref="M70">IFERROR(ROWS(_xlfn._xlws.FILTER(Species,(all_Star=N70)*(Species="Cat"))),0)</f>
        <v>1</v>
      </c>
      <c r="N70" s="61" t="str">
        <v>Daric Harrington</v>
      </c>
    </row>
    <row r="71" spans="2:14" x14ac:dyDescent="0.5">
      <c r="B71" s="55" t="s">
        <v>541</v>
      </c>
      <c r="C71" s="55" t="s">
        <v>441</v>
      </c>
      <c r="D71" s="55" t="s">
        <v>32</v>
      </c>
      <c r="E71" s="55">
        <v>2</v>
      </c>
      <c r="F71" s="55" t="s">
        <v>63</v>
      </c>
      <c r="G71" s="55" t="s">
        <v>435</v>
      </c>
      <c r="H71" s="55" t="s">
        <v>133</v>
      </c>
      <c r="I71" s="58">
        <v>44966</v>
      </c>
      <c r="J71" s="61" cm="1">
        <f t="array" ref="J71">INDEX(IF(F71="Male",_xlfn.ANCHORARRAY(Breeds!$L$3),_xlfn.ANCHORARRAY(Breeds!$M$3)),_xlfn.XMATCH(D71,Breeds!$B$3:$B$155,0),1)</f>
        <v>9</v>
      </c>
      <c r="M71" cm="1">
        <f t="array" ref="M71">IFERROR(ROWS(_xlfn._xlws.FILTER(Species,(all_Star=N71)*(Species="Cat"))),0)</f>
        <v>1</v>
      </c>
      <c r="N71" s="61" t="str">
        <v>Robert Valentine</v>
      </c>
    </row>
    <row r="72" spans="2:14" x14ac:dyDescent="0.5">
      <c r="B72" s="55" t="s">
        <v>542</v>
      </c>
      <c r="C72" s="55" t="s">
        <v>441</v>
      </c>
      <c r="D72" s="55" t="s">
        <v>156</v>
      </c>
      <c r="E72" s="55">
        <v>17</v>
      </c>
      <c r="F72" s="55" t="s">
        <v>62</v>
      </c>
      <c r="G72" s="55" t="s">
        <v>435</v>
      </c>
      <c r="H72" s="55" t="s">
        <v>543</v>
      </c>
      <c r="I72" s="58">
        <v>45114</v>
      </c>
      <c r="J72" s="61" cm="1">
        <f t="array" ref="J72">INDEX(IF(F72="Male",_xlfn.ANCHORARRAY(Breeds!$L$3),_xlfn.ANCHORARRAY(Breeds!$M$3)),_xlfn.XMATCH(D72,Breeds!$B$3:$B$155,0),1)</f>
        <v>9.5</v>
      </c>
      <c r="M72" cm="1">
        <f t="array" ref="M72">IFERROR(ROWS(_xlfn._xlws.FILTER(Species,(all_Star=N72)*(Species="Cat"))),0)</f>
        <v>0</v>
      </c>
      <c r="N72" s="61" t="str">
        <v>Stephen Dunn</v>
      </c>
    </row>
    <row r="73" spans="2:14" x14ac:dyDescent="0.5">
      <c r="B73" s="55" t="s">
        <v>544</v>
      </c>
      <c r="C73" s="55" t="s">
        <v>441</v>
      </c>
      <c r="D73" s="55" t="s">
        <v>32</v>
      </c>
      <c r="E73" s="55">
        <v>14</v>
      </c>
      <c r="F73" s="55" t="s">
        <v>62</v>
      </c>
      <c r="G73" s="55" t="s">
        <v>438</v>
      </c>
      <c r="H73" s="55" t="s">
        <v>545</v>
      </c>
      <c r="I73" s="58">
        <v>45171</v>
      </c>
      <c r="J73" s="61" cm="1">
        <f t="array" ref="J73">INDEX(IF(F73="Male",_xlfn.ANCHORARRAY(Breeds!$L$3),_xlfn.ANCHORARRAY(Breeds!$M$3)),_xlfn.XMATCH(D73,Breeds!$B$3:$B$155,0),1)</f>
        <v>9</v>
      </c>
      <c r="M73" cm="1">
        <f t="array" ref="M73">IFERROR(ROWS(_xlfn._xlws.FILTER(Species,(all_Star=N73)*(Species="Cat"))),0)</f>
        <v>1</v>
      </c>
      <c r="N73" s="61" t="str">
        <v>Stephanie Annerose</v>
      </c>
    </row>
    <row r="74" spans="2:14" x14ac:dyDescent="0.5">
      <c r="B74" s="55" t="s">
        <v>546</v>
      </c>
      <c r="C74" s="55" t="s">
        <v>441</v>
      </c>
      <c r="D74" s="55" t="s">
        <v>34</v>
      </c>
      <c r="E74" s="55">
        <v>7</v>
      </c>
      <c r="F74" s="55" t="s">
        <v>62</v>
      </c>
      <c r="G74" s="55" t="s">
        <v>435</v>
      </c>
      <c r="H74" s="55" t="s">
        <v>547</v>
      </c>
      <c r="I74" s="58">
        <v>44929</v>
      </c>
      <c r="J74" s="61" cm="1">
        <f t="array" ref="J74">INDEX(IF(F74="Male",_xlfn.ANCHORARRAY(Breeds!$L$3),_xlfn.ANCHORARRAY(Breeds!$M$3)),_xlfn.XMATCH(D74,Breeds!$B$3:$B$155,0),1)</f>
        <v>9.5</v>
      </c>
      <c r="M74" cm="1">
        <f t="array" ref="M74">IFERROR(ROWS(_xlfn._xlws.FILTER(Species,(all_Star=N74)*(Species="Cat"))),0)</f>
        <v>2</v>
      </c>
      <c r="N74" s="61" t="str">
        <v>Greg Hingsbergen</v>
      </c>
    </row>
    <row r="75" spans="2:14" x14ac:dyDescent="0.5">
      <c r="B75" s="55" t="s">
        <v>548</v>
      </c>
      <c r="C75" s="55" t="s">
        <v>441</v>
      </c>
      <c r="D75" s="55" t="s">
        <v>43</v>
      </c>
      <c r="E75" s="55">
        <v>10</v>
      </c>
      <c r="F75" s="55" t="s">
        <v>62</v>
      </c>
      <c r="G75" s="55" t="s">
        <v>438</v>
      </c>
      <c r="H75" s="55" t="s">
        <v>138</v>
      </c>
      <c r="I75" s="58">
        <v>44989</v>
      </c>
      <c r="J75" s="61" cm="1">
        <f t="array" ref="J75">INDEX(IF(F75="Male",_xlfn.ANCHORARRAY(Breeds!$L$3),_xlfn.ANCHORARRAY(Breeds!$M$3)),_xlfn.XMATCH(D75,Breeds!$B$3:$B$155,0),1)</f>
        <v>12.5</v>
      </c>
      <c r="M75" cm="1">
        <f t="array" ref="M75">IFERROR(ROWS(_xlfn._xlws.FILTER(Species,(all_Star=N75)*(Species="Cat"))),0)</f>
        <v>1</v>
      </c>
      <c r="N75" s="61" t="str">
        <v>Dan Seiders</v>
      </c>
    </row>
    <row r="76" spans="2:14" x14ac:dyDescent="0.5">
      <c r="B76" s="55" t="s">
        <v>549</v>
      </c>
      <c r="C76" s="55" t="s">
        <v>441</v>
      </c>
      <c r="D76" s="55" t="s">
        <v>43</v>
      </c>
      <c r="E76" s="55">
        <v>18</v>
      </c>
      <c r="F76" s="55" t="s">
        <v>63</v>
      </c>
      <c r="G76" s="55" t="s">
        <v>435</v>
      </c>
      <c r="H76" s="55" t="s">
        <v>550</v>
      </c>
      <c r="I76" s="58">
        <v>45152</v>
      </c>
      <c r="J76" s="61" cm="1">
        <f t="array" ref="J76">INDEX(IF(F76="Male",_xlfn.ANCHORARRAY(Breeds!$L$3),_xlfn.ANCHORARRAY(Breeds!$M$3)),_xlfn.XMATCH(D76,Breeds!$B$3:$B$155,0),1)</f>
        <v>20</v>
      </c>
      <c r="M76" cm="1">
        <f t="array" ref="M76">IFERROR(ROWS(_xlfn._xlws.FILTER(Species,(all_Star=N76)*(Species="Cat"))),0)</f>
        <v>1</v>
      </c>
      <c r="N76" s="61" t="str">
        <v>Princess Camille Ong</v>
      </c>
    </row>
    <row r="77" spans="2:14" x14ac:dyDescent="0.5">
      <c r="B77" s="55" t="s">
        <v>551</v>
      </c>
      <c r="C77" s="55" t="s">
        <v>434</v>
      </c>
      <c r="D77" s="55" t="s">
        <v>41</v>
      </c>
      <c r="E77" s="55">
        <v>2</v>
      </c>
      <c r="F77" s="55" t="s">
        <v>63</v>
      </c>
      <c r="G77" s="55" t="s">
        <v>438</v>
      </c>
      <c r="H77" s="55" t="s">
        <v>128</v>
      </c>
      <c r="I77" s="58">
        <v>45112</v>
      </c>
      <c r="J77" s="61" cm="1">
        <f t="array" ref="J77">INDEX(IF(F77="Male",_xlfn.ANCHORARRAY(Breeds!$L$3),_xlfn.ANCHORARRAY(Breeds!$M$3)),_xlfn.XMATCH(D77,Breeds!$B$3:$B$155,0),1)</f>
        <v>77.5</v>
      </c>
      <c r="M77" cm="1">
        <f t="array" ref="M77">IFERROR(ROWS(_xlfn._xlws.FILTER(Species,(all_Star=N77)*(Species="Cat"))),0)</f>
        <v>1</v>
      </c>
      <c r="N77" s="61" t="str">
        <v>Pichaya Pan-anukooln</v>
      </c>
    </row>
    <row r="78" spans="2:14" x14ac:dyDescent="0.5">
      <c r="B78" s="55" t="s">
        <v>552</v>
      </c>
      <c r="C78" s="55" t="s">
        <v>434</v>
      </c>
      <c r="D78" s="55" t="s">
        <v>300</v>
      </c>
      <c r="E78" s="55">
        <v>3</v>
      </c>
      <c r="F78" s="55" t="s">
        <v>62</v>
      </c>
      <c r="G78" s="55" t="s">
        <v>438</v>
      </c>
      <c r="H78" s="55" t="s">
        <v>126</v>
      </c>
      <c r="I78" s="58">
        <v>45150</v>
      </c>
      <c r="J78" s="61" cm="1">
        <f t="array" ref="J78">INDEX(IF(F78="Male",_xlfn.ANCHORARRAY(Breeds!$L$3),_xlfn.ANCHORARRAY(Breeds!$M$3)),_xlfn.XMATCH(D78,Breeds!$B$3:$B$155,0),1)</f>
        <v>115</v>
      </c>
      <c r="M78" cm="1">
        <f t="array" ref="M78">IFERROR(ROWS(_xlfn._xlws.FILTER(Species,(all_Star=N78)*(Species="Cat"))),0)</f>
        <v>1</v>
      </c>
      <c r="N78" s="61" t="str">
        <v>Adam Reichenbach</v>
      </c>
    </row>
    <row r="79" spans="2:14" x14ac:dyDescent="0.5">
      <c r="B79" s="55" t="s">
        <v>553</v>
      </c>
      <c r="C79" s="55" t="s">
        <v>441</v>
      </c>
      <c r="D79" s="55" t="s">
        <v>156</v>
      </c>
      <c r="E79" s="55">
        <v>8</v>
      </c>
      <c r="F79" s="55" t="s">
        <v>63</v>
      </c>
      <c r="G79" s="55" t="s">
        <v>435</v>
      </c>
      <c r="H79" s="55" t="s">
        <v>521</v>
      </c>
      <c r="I79" s="58">
        <v>45076</v>
      </c>
      <c r="J79" s="61" cm="1">
        <f t="array" ref="J79">INDEX(IF(F79="Male",_xlfn.ANCHORARRAY(Breeds!$L$3),_xlfn.ANCHORARRAY(Breeds!$M$3)),_xlfn.XMATCH(D79,Breeds!$B$3:$B$155,0),1)</f>
        <v>9.5</v>
      </c>
      <c r="M79" cm="1">
        <f t="array" ref="M79">IFERROR(ROWS(_xlfn._xlws.FILTER(Species,(all_Star=N79)*(Species="Cat"))),0)</f>
        <v>2</v>
      </c>
      <c r="N79" s="61" t="str">
        <v>Willem Gerritsen</v>
      </c>
    </row>
    <row r="80" spans="2:14" x14ac:dyDescent="0.5">
      <c r="B80" s="55" t="s">
        <v>554</v>
      </c>
      <c r="C80" s="55" t="s">
        <v>441</v>
      </c>
      <c r="D80" s="55" t="s">
        <v>156</v>
      </c>
      <c r="E80" s="55">
        <v>20</v>
      </c>
      <c r="F80" s="55" t="s">
        <v>63</v>
      </c>
      <c r="G80" s="55" t="s">
        <v>438</v>
      </c>
      <c r="H80" s="55" t="s">
        <v>555</v>
      </c>
      <c r="I80" s="58">
        <v>45085</v>
      </c>
      <c r="J80" s="61" cm="1">
        <f t="array" ref="J80">INDEX(IF(F80="Male",_xlfn.ANCHORARRAY(Breeds!$L$3),_xlfn.ANCHORARRAY(Breeds!$M$3)),_xlfn.XMATCH(D80,Breeds!$B$3:$B$155,0),1)</f>
        <v>9.5</v>
      </c>
      <c r="M80" cm="1">
        <f t="array" ref="M80">IFERROR(ROWS(_xlfn._xlws.FILTER(Species,(all_Star=N80)*(Species="Cat"))),0)</f>
        <v>0</v>
      </c>
      <c r="N80" s="61" t="str">
        <v>Nathan Cunningham</v>
      </c>
    </row>
    <row r="81" spans="2:14" x14ac:dyDescent="0.5">
      <c r="B81" s="55" t="s">
        <v>99</v>
      </c>
      <c r="C81" s="55" t="s">
        <v>434</v>
      </c>
      <c r="D81" s="55" t="s">
        <v>282</v>
      </c>
      <c r="E81" s="55">
        <v>8</v>
      </c>
      <c r="F81" s="55" t="s">
        <v>63</v>
      </c>
      <c r="G81" s="55" t="s">
        <v>438</v>
      </c>
      <c r="H81" s="55" t="s">
        <v>126</v>
      </c>
      <c r="I81" s="58">
        <v>45117</v>
      </c>
      <c r="J81" s="61" cm="1">
        <f t="array" ref="J81">INDEX(IF(F81="Male",_xlfn.ANCHORARRAY(Breeds!$L$3),_xlfn.ANCHORARRAY(Breeds!$M$3)),_xlfn.XMATCH(D81,Breeds!$B$3:$B$155,0),1)</f>
        <v>157.5</v>
      </c>
      <c r="M81" cm="1">
        <f t="array" ref="M81">IFERROR(ROWS(_xlfn._xlws.FILTER(Species,(all_Star=N81)*(Species="Cat"))),0)</f>
        <v>0</v>
      </c>
      <c r="N81" s="61" t="str">
        <v>Ricardo Dominguez</v>
      </c>
    </row>
    <row r="82" spans="2:14" x14ac:dyDescent="0.5">
      <c r="B82" s="55" t="s">
        <v>556</v>
      </c>
      <c r="C82" s="55" t="s">
        <v>441</v>
      </c>
      <c r="D82" s="55" t="s">
        <v>43</v>
      </c>
      <c r="E82" s="55">
        <v>9</v>
      </c>
      <c r="F82" s="55" t="s">
        <v>63</v>
      </c>
      <c r="G82" s="55" t="s">
        <v>435</v>
      </c>
      <c r="H82" s="55" t="s">
        <v>557</v>
      </c>
      <c r="I82" s="58">
        <v>45175</v>
      </c>
      <c r="J82" s="61" cm="1">
        <f t="array" ref="J82">INDEX(IF(F82="Male",_xlfn.ANCHORARRAY(Breeds!$L$3),_xlfn.ANCHORARRAY(Breeds!$M$3)),_xlfn.XMATCH(D82,Breeds!$B$3:$B$155,0),1)</f>
        <v>20</v>
      </c>
      <c r="M82" cm="1">
        <f t="array" ref="M82">IFERROR(ROWS(_xlfn._xlws.FILTER(Species,(all_Star=N82)*(Species="Cat"))),0)</f>
        <v>2</v>
      </c>
      <c r="N82" s="61" t="str">
        <v>Dan Mayoh</v>
      </c>
    </row>
    <row r="83" spans="2:14" x14ac:dyDescent="0.5">
      <c r="B83" s="55" t="s">
        <v>558</v>
      </c>
      <c r="C83" s="55" t="s">
        <v>441</v>
      </c>
      <c r="D83" s="55" t="s">
        <v>156</v>
      </c>
      <c r="E83" s="55">
        <v>15</v>
      </c>
      <c r="F83" s="55" t="s">
        <v>62</v>
      </c>
      <c r="G83" s="55" t="s">
        <v>435</v>
      </c>
      <c r="H83" s="55" t="s">
        <v>137</v>
      </c>
      <c r="I83" s="58">
        <v>45115</v>
      </c>
      <c r="J83" s="61" cm="1">
        <f t="array" ref="J83">INDEX(IF(F83="Male",_xlfn.ANCHORARRAY(Breeds!$L$3),_xlfn.ANCHORARRAY(Breeds!$M$3)),_xlfn.XMATCH(D83,Breeds!$B$3:$B$155,0),1)</f>
        <v>9.5</v>
      </c>
      <c r="M83" cm="1">
        <f t="array" ref="M83">IFERROR(ROWS(_xlfn._xlws.FILTER(Species,(all_Star=N83)*(Species="Cat"))),0)</f>
        <v>1</v>
      </c>
      <c r="N83" s="61" t="str">
        <v>Peter van Veen</v>
      </c>
    </row>
    <row r="84" spans="2:14" x14ac:dyDescent="0.5">
      <c r="B84" s="55" t="s">
        <v>559</v>
      </c>
      <c r="C84" s="55" t="s">
        <v>441</v>
      </c>
      <c r="D84" s="55" t="s">
        <v>43</v>
      </c>
      <c r="E84" s="55">
        <v>10</v>
      </c>
      <c r="F84" s="55" t="s">
        <v>63</v>
      </c>
      <c r="G84" s="55" t="s">
        <v>435</v>
      </c>
      <c r="H84" s="55" t="s">
        <v>483</v>
      </c>
      <c r="I84" s="58">
        <v>45085</v>
      </c>
      <c r="J84" s="61" cm="1">
        <f t="array" ref="J84">INDEX(IF(F84="Male",_xlfn.ANCHORARRAY(Breeds!$L$3),_xlfn.ANCHORARRAY(Breeds!$M$3)),_xlfn.XMATCH(D84,Breeds!$B$3:$B$155,0),1)</f>
        <v>20</v>
      </c>
      <c r="M84" cm="1">
        <f t="array" ref="M84">IFERROR(ROWS(_xlfn._xlws.FILTER(Species,(all_Star=N84)*(Species="Cat"))),0)</f>
        <v>0</v>
      </c>
      <c r="N84" s="61" t="str">
        <v>Michael Clarke</v>
      </c>
    </row>
    <row r="85" spans="2:14" x14ac:dyDescent="0.5">
      <c r="B85" s="55" t="s">
        <v>560</v>
      </c>
      <c r="C85" s="55" t="s">
        <v>434</v>
      </c>
      <c r="D85" s="55" t="s">
        <v>292</v>
      </c>
      <c r="E85" s="55">
        <v>1</v>
      </c>
      <c r="F85" s="55" t="s">
        <v>63</v>
      </c>
      <c r="G85" s="55" t="s">
        <v>438</v>
      </c>
      <c r="H85" s="55" t="s">
        <v>561</v>
      </c>
      <c r="I85" s="58">
        <v>44924</v>
      </c>
      <c r="J85" s="61" cm="1">
        <f t="array" ref="J85">INDEX(IF(F85="Male",_xlfn.ANCHORARRAY(Breeds!$L$3),_xlfn.ANCHORARRAY(Breeds!$M$3)),_xlfn.XMATCH(D85,Breeds!$B$3:$B$155,0),1)</f>
        <v>9</v>
      </c>
      <c r="M85" cm="1">
        <f t="array" ref="M85">IFERROR(ROWS(_xlfn._xlws.FILTER(Species,(all_Star=N85)*(Species="Cat"))),0)</f>
        <v>0</v>
      </c>
      <c r="N85" s="61" t="str">
        <v>Khaled Habib</v>
      </c>
    </row>
    <row r="86" spans="2:14" x14ac:dyDescent="0.5">
      <c r="B86" s="55" t="s">
        <v>562</v>
      </c>
      <c r="C86" s="55" t="s">
        <v>441</v>
      </c>
      <c r="D86" s="55" t="s">
        <v>34</v>
      </c>
      <c r="E86" s="55">
        <v>18</v>
      </c>
      <c r="F86" s="55" t="s">
        <v>63</v>
      </c>
      <c r="G86" s="55" t="s">
        <v>438</v>
      </c>
      <c r="H86" s="55" t="s">
        <v>563</v>
      </c>
      <c r="I86" s="58">
        <v>45068</v>
      </c>
      <c r="J86" s="61" cm="1">
        <f t="array" ref="J86">INDEX(IF(F86="Male",_xlfn.ANCHORARRAY(Breeds!$L$3),_xlfn.ANCHORARRAY(Breeds!$M$3)),_xlfn.XMATCH(D86,Breeds!$B$3:$B$155,0),1)</f>
        <v>9.5</v>
      </c>
      <c r="M86" cm="1">
        <f t="array" ref="M86">IFERROR(ROWS(_xlfn._xlws.FILTER(Species,(all_Star=N86)*(Species="Cat"))),0)</f>
        <v>0</v>
      </c>
      <c r="N86" s="61" t="str">
        <v>Pierre Sertin</v>
      </c>
    </row>
    <row r="87" spans="2:14" x14ac:dyDescent="0.5">
      <c r="B87" s="55" t="s">
        <v>564</v>
      </c>
      <c r="C87" s="55" t="s">
        <v>434</v>
      </c>
      <c r="D87" s="55" t="s">
        <v>47</v>
      </c>
      <c r="E87" s="55">
        <v>7</v>
      </c>
      <c r="F87" s="55" t="s">
        <v>62</v>
      </c>
      <c r="G87" s="55" t="s">
        <v>435</v>
      </c>
      <c r="H87" s="55" t="s">
        <v>565</v>
      </c>
      <c r="I87" s="58">
        <v>44958</v>
      </c>
      <c r="J87" s="61" cm="1">
        <f t="array" ref="J87">INDEX(IF(F87="Male",_xlfn.ANCHORARRAY(Breeds!$L$3),_xlfn.ANCHORARRAY(Breeds!$M$3)),_xlfn.XMATCH(D87,Breeds!$B$3:$B$155,0),1)</f>
        <v>52.5</v>
      </c>
      <c r="M87" cm="1">
        <f t="array" ref="M87">IFERROR(ROWS(_xlfn._xlws.FILTER(Species,(all_Star=N87)*(Species="Cat"))),0)</f>
        <v>1</v>
      </c>
      <c r="N87" s="61" t="str">
        <v>Gabriela Stroj</v>
      </c>
    </row>
    <row r="88" spans="2:14" x14ac:dyDescent="0.5">
      <c r="B88" s="55" t="s">
        <v>566</v>
      </c>
      <c r="C88" s="55" t="s">
        <v>441</v>
      </c>
      <c r="D88" s="55" t="s">
        <v>34</v>
      </c>
      <c r="E88" s="55">
        <v>6</v>
      </c>
      <c r="F88" s="55" t="s">
        <v>62</v>
      </c>
      <c r="G88" s="55" t="s">
        <v>438</v>
      </c>
      <c r="H88" s="55" t="s">
        <v>455</v>
      </c>
      <c r="I88" s="58">
        <v>45071</v>
      </c>
      <c r="J88" s="61" cm="1">
        <f t="array" ref="J88">INDEX(IF(F88="Male",_xlfn.ANCHORARRAY(Breeds!$L$3),_xlfn.ANCHORARRAY(Breeds!$M$3)),_xlfn.XMATCH(D88,Breeds!$B$3:$B$155,0),1)</f>
        <v>9.5</v>
      </c>
      <c r="M88" cm="1">
        <f t="array" ref="M88">IFERROR(ROWS(_xlfn._xlws.FILTER(Species,(all_Star=N88)*(Species="Cat"))),0)</f>
        <v>0</v>
      </c>
      <c r="N88" s="61" t="str">
        <v>John Lim</v>
      </c>
    </row>
    <row r="89" spans="2:14" x14ac:dyDescent="0.5">
      <c r="B89" s="55" t="s">
        <v>567</v>
      </c>
      <c r="C89" s="55" t="s">
        <v>441</v>
      </c>
      <c r="D89" s="55" t="s">
        <v>32</v>
      </c>
      <c r="E89" s="55">
        <v>11</v>
      </c>
      <c r="F89" s="55" t="s">
        <v>63</v>
      </c>
      <c r="G89" s="55" t="s">
        <v>438</v>
      </c>
      <c r="H89" s="55" t="s">
        <v>126</v>
      </c>
      <c r="I89" s="58">
        <v>45079</v>
      </c>
      <c r="J89" s="61" cm="1">
        <f t="array" ref="J89">INDEX(IF(F89="Male",_xlfn.ANCHORARRAY(Breeds!$L$3),_xlfn.ANCHORARRAY(Breeds!$M$3)),_xlfn.XMATCH(D89,Breeds!$B$3:$B$155,0),1)</f>
        <v>9</v>
      </c>
      <c r="M89" cm="1">
        <f t="array" ref="M89">IFERROR(ROWS(_xlfn._xlws.FILTER(Species,(all_Star=N89)*(Species="Cat"))),0)</f>
        <v>1</v>
      </c>
      <c r="N89" s="61" t="str">
        <v>Bryan Ferrier</v>
      </c>
    </row>
    <row r="90" spans="2:14" x14ac:dyDescent="0.5">
      <c r="B90" s="55" t="s">
        <v>568</v>
      </c>
      <c r="C90" s="55" t="s">
        <v>434</v>
      </c>
      <c r="D90" s="55" t="s">
        <v>267</v>
      </c>
      <c r="E90" s="55">
        <v>12</v>
      </c>
      <c r="F90" s="55" t="s">
        <v>62</v>
      </c>
      <c r="G90" s="55" t="s">
        <v>438</v>
      </c>
      <c r="H90" s="55" t="s">
        <v>569</v>
      </c>
      <c r="I90" s="58">
        <v>45015</v>
      </c>
      <c r="J90" s="61" cm="1">
        <f t="array" ref="J90">INDEX(IF(F90="Male",_xlfn.ANCHORARRAY(Breeds!$L$3),_xlfn.ANCHORARRAY(Breeds!$M$3)),_xlfn.XMATCH(D90,Breeds!$B$3:$B$155,0),1)</f>
        <v>47.5</v>
      </c>
      <c r="M90" cm="1">
        <f t="array" ref="M90">IFERROR(ROWS(_xlfn._xlws.FILTER(Species,(all_Star=N90)*(Species="Cat"))),0)</f>
        <v>1</v>
      </c>
      <c r="N90" s="61" t="str">
        <v>Niels Christian Lundtoft</v>
      </c>
    </row>
    <row r="91" spans="2:14" x14ac:dyDescent="0.5">
      <c r="B91" s="55" t="s">
        <v>570</v>
      </c>
      <c r="C91" s="55" t="s">
        <v>441</v>
      </c>
      <c r="D91" s="55" t="s">
        <v>43</v>
      </c>
      <c r="E91" s="55">
        <v>8</v>
      </c>
      <c r="F91" s="55" t="s">
        <v>63</v>
      </c>
      <c r="G91" s="55" t="s">
        <v>435</v>
      </c>
      <c r="H91" s="55" t="s">
        <v>571</v>
      </c>
      <c r="I91" s="58">
        <v>45083</v>
      </c>
      <c r="J91" s="61" cm="1">
        <f t="array" ref="J91">INDEX(IF(F91="Male",_xlfn.ANCHORARRAY(Breeds!$L$3),_xlfn.ANCHORARRAY(Breeds!$M$3)),_xlfn.XMATCH(D91,Breeds!$B$3:$B$155,0),1)</f>
        <v>20</v>
      </c>
      <c r="M91" cm="1">
        <f t="array" ref="M91">IFERROR(ROWS(_xlfn._xlws.FILTER(Species,(all_Star=N91)*(Species="Cat"))),0)</f>
        <v>0</v>
      </c>
      <c r="N91" s="61" t="str">
        <v>Christopher Ashworth</v>
      </c>
    </row>
    <row r="92" spans="2:14" x14ac:dyDescent="0.5">
      <c r="B92" s="55" t="s">
        <v>572</v>
      </c>
      <c r="C92" s="55" t="s">
        <v>441</v>
      </c>
      <c r="D92" s="55" t="s">
        <v>32</v>
      </c>
      <c r="E92" s="55">
        <v>14</v>
      </c>
      <c r="F92" s="55" t="s">
        <v>62</v>
      </c>
      <c r="G92" s="55" t="s">
        <v>435</v>
      </c>
      <c r="H92" s="55" t="s">
        <v>565</v>
      </c>
      <c r="I92" s="58">
        <v>44954</v>
      </c>
      <c r="J92" s="61" cm="1">
        <f t="array" ref="J92">INDEX(IF(F92="Male",_xlfn.ANCHORARRAY(Breeds!$L$3),_xlfn.ANCHORARRAY(Breeds!$M$3)),_xlfn.XMATCH(D92,Breeds!$B$3:$B$155,0),1)</f>
        <v>9</v>
      </c>
      <c r="M92" cm="1">
        <f t="array" ref="M92">IFERROR(ROWS(_xlfn._xlws.FILTER(Species,(all_Star=N92)*(Species="Cat"))),0)</f>
        <v>1</v>
      </c>
      <c r="N92" s="61" t="str">
        <v>Thomas Keane</v>
      </c>
    </row>
    <row r="93" spans="2:14" x14ac:dyDescent="0.5">
      <c r="B93" s="55" t="s">
        <v>573</v>
      </c>
      <c r="C93" s="55" t="s">
        <v>434</v>
      </c>
      <c r="D93" s="55" t="s">
        <v>39</v>
      </c>
      <c r="E93" s="55">
        <v>5</v>
      </c>
      <c r="F93" s="55" t="s">
        <v>62</v>
      </c>
      <c r="G93" s="55" t="s">
        <v>438</v>
      </c>
      <c r="H93" s="55" t="s">
        <v>574</v>
      </c>
      <c r="I93" s="58">
        <v>45147</v>
      </c>
      <c r="J93" s="61" cm="1">
        <f t="array" ref="J93">INDEX(IF(F93="Male",_xlfn.ANCHORARRAY(Breeds!$L$3),_xlfn.ANCHORARRAY(Breeds!$M$3)),_xlfn.XMATCH(D93,Breeds!$B$3:$B$155,0),1)</f>
        <v>13</v>
      </c>
      <c r="M93" cm="1">
        <f t="array" ref="M93">IFERROR(ROWS(_xlfn._xlws.FILTER(Species,(all_Star=N93)*(Species="Cat"))),0)</f>
        <v>1</v>
      </c>
      <c r="N93" s="61" t="str">
        <v>David Scully</v>
      </c>
    </row>
    <row r="94" spans="2:14" x14ac:dyDescent="0.5">
      <c r="B94" s="55" t="s">
        <v>575</v>
      </c>
      <c r="C94" s="55" t="s">
        <v>434</v>
      </c>
      <c r="D94" s="55" t="s">
        <v>357</v>
      </c>
      <c r="E94" s="55">
        <v>4</v>
      </c>
      <c r="F94" s="55" t="s">
        <v>63</v>
      </c>
      <c r="G94" s="55" t="s">
        <v>438</v>
      </c>
      <c r="H94" s="55" t="s">
        <v>569</v>
      </c>
      <c r="I94" s="58">
        <v>45021</v>
      </c>
      <c r="J94" s="61" cm="1">
        <f t="array" ref="J94">INDEX(IF(F94="Male",_xlfn.ANCHORARRAY(Breeds!$L$3),_xlfn.ANCHORARRAY(Breeds!$M$3)),_xlfn.XMATCH(D94,Breeds!$B$3:$B$155,0),1)</f>
        <v>57.5</v>
      </c>
      <c r="M94" cm="1">
        <f t="array" ref="M94">IFERROR(ROWS(_xlfn._xlws.FILTER(Species,(all_Star=N94)*(Species="Cat"))),0)</f>
        <v>1</v>
      </c>
      <c r="N94" s="61" t="str">
        <v>Martin Rydder</v>
      </c>
    </row>
    <row r="95" spans="2:14" x14ac:dyDescent="0.5">
      <c r="B95" s="55" t="s">
        <v>576</v>
      </c>
      <c r="C95" s="55" t="s">
        <v>441</v>
      </c>
      <c r="D95" s="55" t="s">
        <v>32</v>
      </c>
      <c r="E95" s="55">
        <v>3</v>
      </c>
      <c r="F95" s="55" t="s">
        <v>62</v>
      </c>
      <c r="G95" s="55" t="s">
        <v>435</v>
      </c>
      <c r="H95" s="55" t="s">
        <v>577</v>
      </c>
      <c r="I95" s="58">
        <v>44955</v>
      </c>
      <c r="J95" s="61" cm="1">
        <f t="array" ref="J95">INDEX(IF(F95="Male",_xlfn.ANCHORARRAY(Breeds!$L$3),_xlfn.ANCHORARRAY(Breeds!$M$3)),_xlfn.XMATCH(D95,Breeds!$B$3:$B$155,0),1)</f>
        <v>9</v>
      </c>
      <c r="M95" cm="1">
        <f t="array" ref="M95">IFERROR(ROWS(_xlfn._xlws.FILTER(Species,(all_Star=N95)*(Species="Cat"))),0)</f>
        <v>0</v>
      </c>
      <c r="N95" s="61" t="str">
        <v>Sameer Jagetia</v>
      </c>
    </row>
    <row r="96" spans="2:14" x14ac:dyDescent="0.5">
      <c r="B96" s="55" t="s">
        <v>578</v>
      </c>
      <c r="C96" s="55" t="s">
        <v>441</v>
      </c>
      <c r="D96" s="55" t="s">
        <v>32</v>
      </c>
      <c r="E96" s="55">
        <v>1</v>
      </c>
      <c r="F96" s="55" t="s">
        <v>62</v>
      </c>
      <c r="G96" s="55" t="s">
        <v>438</v>
      </c>
      <c r="H96" s="55" t="s">
        <v>579</v>
      </c>
      <c r="I96" s="58">
        <v>45094</v>
      </c>
      <c r="J96" s="61" cm="1">
        <f t="array" ref="J96">INDEX(IF(F96="Male",_xlfn.ANCHORARRAY(Breeds!$L$3),_xlfn.ANCHORARRAY(Breeds!$M$3)),_xlfn.XMATCH(D96,Breeds!$B$3:$B$155,0),1)</f>
        <v>9</v>
      </c>
      <c r="M96" cm="1">
        <f t="array" ref="M96">IFERROR(ROWS(_xlfn._xlws.FILTER(Species,(all_Star=N96)*(Species="Cat"))),0)</f>
        <v>2</v>
      </c>
      <c r="N96" s="61" t="str">
        <v>Vineet Sharma</v>
      </c>
    </row>
    <row r="97" spans="2:14" x14ac:dyDescent="0.5">
      <c r="B97" s="55" t="s">
        <v>83</v>
      </c>
      <c r="C97" s="55" t="s">
        <v>434</v>
      </c>
      <c r="D97" s="55" t="s">
        <v>169</v>
      </c>
      <c r="E97" s="55">
        <v>9</v>
      </c>
      <c r="F97" s="55" t="s">
        <v>63</v>
      </c>
      <c r="G97" s="55" t="s">
        <v>438</v>
      </c>
      <c r="H97" s="55" t="s">
        <v>136</v>
      </c>
      <c r="I97" s="58">
        <v>44963</v>
      </c>
      <c r="J97" s="61" cm="1">
        <f t="array" ref="J97">INDEX(IF(F97="Male",_xlfn.ANCHORARRAY(Breeds!$L$3),_xlfn.ANCHORARRAY(Breeds!$M$3)),_xlfn.XMATCH(D97,Breeds!$B$3:$B$155,0),1)</f>
        <v>130</v>
      </c>
      <c r="M97" cm="1">
        <f t="array" ref="M97">IFERROR(ROWS(_xlfn._xlws.FILTER(Species,(all_Star=N97)*(Species="Cat"))),0)</f>
        <v>0</v>
      </c>
      <c r="N97" s="61" t="str">
        <v>Neil Foot</v>
      </c>
    </row>
    <row r="98" spans="2:14" x14ac:dyDescent="0.5">
      <c r="B98" s="55" t="s">
        <v>580</v>
      </c>
      <c r="C98" s="55" t="s">
        <v>434</v>
      </c>
      <c r="D98" s="55" t="s">
        <v>407</v>
      </c>
      <c r="E98" s="55">
        <v>4</v>
      </c>
      <c r="F98" s="55" t="s">
        <v>62</v>
      </c>
      <c r="G98" s="55" t="s">
        <v>438</v>
      </c>
      <c r="H98" s="55" t="s">
        <v>581</v>
      </c>
      <c r="I98" s="58">
        <v>45051</v>
      </c>
      <c r="J98" s="61" cm="1">
        <f t="array" ref="J98">INDEX(IF(F98="Male",_xlfn.ANCHORARRAY(Breeds!$L$3),_xlfn.ANCHORARRAY(Breeds!$M$3)),_xlfn.XMATCH(D98,Breeds!$B$3:$B$155,0),1)</f>
        <v>29</v>
      </c>
      <c r="M98" cm="1">
        <f t="array" ref="M98">IFERROR(ROWS(_xlfn._xlws.FILTER(Species,(all_Star=N98)*(Species="Cat"))),0)</f>
        <v>2</v>
      </c>
      <c r="N98" s="61" t="str">
        <v>Michael Jarman</v>
      </c>
    </row>
    <row r="99" spans="2:14" x14ac:dyDescent="0.5">
      <c r="B99" s="55" t="s">
        <v>85</v>
      </c>
      <c r="C99" s="55" t="s">
        <v>441</v>
      </c>
      <c r="D99" s="55" t="s">
        <v>34</v>
      </c>
      <c r="E99" s="55">
        <v>7</v>
      </c>
      <c r="F99" s="55" t="s">
        <v>63</v>
      </c>
      <c r="G99" s="55" t="s">
        <v>438</v>
      </c>
      <c r="H99" s="55" t="s">
        <v>132</v>
      </c>
      <c r="I99" s="58">
        <v>45059</v>
      </c>
      <c r="J99" s="61" cm="1">
        <f t="array" ref="J99">INDEX(IF(F99="Male",_xlfn.ANCHORARRAY(Breeds!$L$3),_xlfn.ANCHORARRAY(Breeds!$M$3)),_xlfn.XMATCH(D99,Breeds!$B$3:$B$155,0),1)</f>
        <v>9.5</v>
      </c>
      <c r="M99" cm="1">
        <f t="array" ref="M99">IFERROR(ROWS(_xlfn._xlws.FILTER(Species,(all_Star=N99)*(Species="Cat"))),0)</f>
        <v>1</v>
      </c>
      <c r="N99" s="61" t="str">
        <v>Cheong Ng</v>
      </c>
    </row>
    <row r="100" spans="2:14" x14ac:dyDescent="0.5">
      <c r="B100" s="55" t="s">
        <v>582</v>
      </c>
      <c r="C100" s="55" t="s">
        <v>434</v>
      </c>
      <c r="D100" s="55" t="s">
        <v>45</v>
      </c>
      <c r="E100" s="55">
        <v>9</v>
      </c>
      <c r="F100" s="55" t="s">
        <v>62</v>
      </c>
      <c r="G100" s="55" t="s">
        <v>438</v>
      </c>
      <c r="H100" s="55" t="s">
        <v>128</v>
      </c>
      <c r="I100" s="58">
        <v>44983</v>
      </c>
      <c r="J100" s="61" cm="1">
        <f t="array" ref="J100">INDEX(IF(F100="Male",_xlfn.ANCHORARRAY(Breeds!$L$3),_xlfn.ANCHORARRAY(Breeds!$M$3)),_xlfn.XMATCH(D100,Breeds!$B$3:$B$155,0),1)</f>
        <v>60</v>
      </c>
      <c r="M100" cm="1">
        <f t="array" ref="M100">IFERROR(ROWS(_xlfn._xlws.FILTER(Species,(all_Star=N100)*(Species="Cat"))),0)</f>
        <v>0</v>
      </c>
      <c r="N100" s="61" t="str">
        <v>Sergio Travieso</v>
      </c>
    </row>
    <row r="101" spans="2:14" x14ac:dyDescent="0.5">
      <c r="B101" s="55" t="s">
        <v>98</v>
      </c>
      <c r="C101" s="55" t="s">
        <v>434</v>
      </c>
      <c r="D101" s="55" t="s">
        <v>36</v>
      </c>
      <c r="E101" s="55">
        <v>5</v>
      </c>
      <c r="F101" s="55" t="s">
        <v>63</v>
      </c>
      <c r="G101" s="55" t="s">
        <v>438</v>
      </c>
      <c r="H101" s="55" t="s">
        <v>121</v>
      </c>
      <c r="I101" s="58">
        <v>45058</v>
      </c>
      <c r="J101" s="61" cm="1">
        <f t="array" ref="J101">INDEX(IF(F101="Male",_xlfn.ANCHORARRAY(Breeds!$L$3),_xlfn.ANCHORARRAY(Breeds!$M$3)),_xlfn.XMATCH(D101,Breeds!$B$3:$B$155,0),1)</f>
        <v>65</v>
      </c>
      <c r="M101" cm="1">
        <f t="array" ref="M101">IFERROR(ROWS(_xlfn._xlws.FILTER(Species,(all_Star=N101)*(Species="Cat"))),0)</f>
        <v>0</v>
      </c>
      <c r="N101" s="61" t="str">
        <v>Eduardo Gonzalez Arias</v>
      </c>
    </row>
    <row r="102" spans="2:14" x14ac:dyDescent="0.5">
      <c r="B102" s="55" t="s">
        <v>583</v>
      </c>
      <c r="C102" s="55" t="s">
        <v>434</v>
      </c>
      <c r="D102" s="55" t="s">
        <v>267</v>
      </c>
      <c r="E102" s="55">
        <v>3</v>
      </c>
      <c r="F102" s="55" t="s">
        <v>62</v>
      </c>
      <c r="G102" s="55" t="s">
        <v>435</v>
      </c>
      <c r="H102" s="55" t="s">
        <v>123</v>
      </c>
      <c r="I102" s="58">
        <v>45071</v>
      </c>
      <c r="J102" s="61" cm="1">
        <f t="array" ref="J102">INDEX(IF(F102="Male",_xlfn.ANCHORARRAY(Breeds!$L$3),_xlfn.ANCHORARRAY(Breeds!$M$3)),_xlfn.XMATCH(D102,Breeds!$B$3:$B$155,0),1)</f>
        <v>47.5</v>
      </c>
      <c r="M102" cm="1">
        <f t="array" ref="M102">IFERROR(ROWS(_xlfn._xlws.FILTER(Species,(all_Star=N102)*(Species="Cat"))),0)</f>
        <v>1</v>
      </c>
      <c r="N102" s="61" t="str">
        <v>Ryan Bains</v>
      </c>
    </row>
    <row r="103" spans="2:14" x14ac:dyDescent="0.5">
      <c r="B103" s="55" t="s">
        <v>584</v>
      </c>
      <c r="C103" s="55" t="s">
        <v>434</v>
      </c>
      <c r="D103" s="55" t="s">
        <v>321</v>
      </c>
      <c r="E103" s="55">
        <v>11</v>
      </c>
      <c r="F103" s="55" t="s">
        <v>62</v>
      </c>
      <c r="G103" s="55" t="s">
        <v>435</v>
      </c>
      <c r="H103" s="55" t="s">
        <v>125</v>
      </c>
      <c r="I103" s="58">
        <v>45174</v>
      </c>
      <c r="J103" s="61" cm="1">
        <f t="array" ref="J103">INDEX(IF(F103="Male",_xlfn.ANCHORARRAY(Breeds!$L$3),_xlfn.ANCHORARRAY(Breeds!$M$3)),_xlfn.XMATCH(D103,Breeds!$B$3:$B$155,0),1)</f>
        <v>30.5</v>
      </c>
      <c r="M103" cm="1">
        <f t="array" ref="M103">IFERROR(ROWS(_xlfn._xlws.FILTER(Species,(all_Star=N103)*(Species="Cat"))),0)</f>
        <v>1</v>
      </c>
      <c r="N103" s="61" t="str">
        <v>Emad Oughourli</v>
      </c>
    </row>
    <row r="104" spans="2:14" x14ac:dyDescent="0.5">
      <c r="B104" s="55" t="s">
        <v>585</v>
      </c>
      <c r="C104" s="55" t="s">
        <v>434</v>
      </c>
      <c r="D104" s="55" t="s">
        <v>315</v>
      </c>
      <c r="E104" s="55">
        <v>3</v>
      </c>
      <c r="F104" s="55" t="s">
        <v>62</v>
      </c>
      <c r="G104" s="55" t="s">
        <v>438</v>
      </c>
      <c r="H104" s="55" t="s">
        <v>121</v>
      </c>
      <c r="I104" s="58">
        <v>44915</v>
      </c>
      <c r="J104" s="61" cm="1">
        <f t="array" ref="J104">INDEX(IF(F104="Male",_xlfn.ANCHORARRAY(Breeds!$L$3),_xlfn.ANCHORARRAY(Breeds!$M$3)),_xlfn.XMATCH(D104,Breeds!$B$3:$B$155,0),1)</f>
        <v>25</v>
      </c>
      <c r="M104" cm="1">
        <f t="array" ref="M104">IFERROR(ROWS(_xlfn._xlws.FILTER(Species,(all_Star=N104)*(Species="Cat"))),0)</f>
        <v>2</v>
      </c>
      <c r="N104" s="61" t="str">
        <v>Nicolas Micot</v>
      </c>
    </row>
    <row r="105" spans="2:14" x14ac:dyDescent="0.5">
      <c r="B105" s="55" t="s">
        <v>586</v>
      </c>
      <c r="C105" s="55" t="s">
        <v>434</v>
      </c>
      <c r="D105" s="55" t="s">
        <v>378</v>
      </c>
      <c r="E105" s="55">
        <v>5</v>
      </c>
      <c r="F105" s="55" t="s">
        <v>63</v>
      </c>
      <c r="G105" s="55" t="s">
        <v>438</v>
      </c>
      <c r="H105" s="55" t="s">
        <v>132</v>
      </c>
      <c r="I105" s="58">
        <v>45001</v>
      </c>
      <c r="J105" s="61" cm="1">
        <f t="array" ref="J105">INDEX(IF(F105="Male",_xlfn.ANCHORARRAY(Breeds!$L$3),_xlfn.ANCHORARRAY(Breeds!$M$3)),_xlfn.XMATCH(D105,Breeds!$B$3:$B$155,0),1)</f>
        <v>72.5</v>
      </c>
      <c r="M105" cm="1">
        <f t="array" ref="M105">IFERROR(ROWS(_xlfn._xlws.FILTER(Species,(all_Star=N105)*(Species="Cat"))),0)</f>
        <v>1</v>
      </c>
      <c r="N105" s="61" t="str">
        <v>Adam Steiner</v>
      </c>
    </row>
    <row r="106" spans="2:14" x14ac:dyDescent="0.5">
      <c r="B106" s="55" t="s">
        <v>587</v>
      </c>
      <c r="C106" s="55" t="s">
        <v>434</v>
      </c>
      <c r="D106" s="55" t="s">
        <v>419</v>
      </c>
      <c r="E106" s="55">
        <v>4</v>
      </c>
      <c r="F106" s="55" t="s">
        <v>62</v>
      </c>
      <c r="G106" s="55" t="s">
        <v>435</v>
      </c>
      <c r="H106" s="55" t="s">
        <v>131</v>
      </c>
      <c r="I106" s="58">
        <v>44944</v>
      </c>
      <c r="J106" s="61" cm="1">
        <f t="array" ref="J106">INDEX(IF(F106="Male",_xlfn.ANCHORARRAY(Breeds!$L$3),_xlfn.ANCHORARRAY(Breeds!$M$3)),_xlfn.XMATCH(D106,Breeds!$B$3:$B$155,0),1)</f>
        <v>60</v>
      </c>
      <c r="M106" cm="1">
        <f t="array" ref="M106">IFERROR(ROWS(_xlfn._xlws.FILTER(Species,(all_Star=N106)*(Species="Cat"))),0)</f>
        <v>1</v>
      </c>
      <c r="N106" s="61" t="str">
        <v>Brian Hanley</v>
      </c>
    </row>
    <row r="107" spans="2:14" x14ac:dyDescent="0.5">
      <c r="B107" s="55" t="s">
        <v>102</v>
      </c>
      <c r="C107" s="55" t="s">
        <v>441</v>
      </c>
      <c r="D107" s="55" t="s">
        <v>34</v>
      </c>
      <c r="E107" s="55">
        <v>1</v>
      </c>
      <c r="F107" s="55" t="s">
        <v>63</v>
      </c>
      <c r="G107" s="55" t="s">
        <v>435</v>
      </c>
      <c r="H107" s="55" t="s">
        <v>503</v>
      </c>
      <c r="I107" s="58">
        <v>45002</v>
      </c>
      <c r="J107" s="61" cm="1">
        <f t="array" ref="J107">INDEX(IF(F107="Male",_xlfn.ANCHORARRAY(Breeds!$L$3),_xlfn.ANCHORARRAY(Breeds!$M$3)),_xlfn.XMATCH(D107,Breeds!$B$3:$B$155,0),1)</f>
        <v>9.5</v>
      </c>
      <c r="M107" cm="1">
        <f t="array" ref="M107">IFERROR(ROWS(_xlfn._xlws.FILTER(Species,(all_Star=N107)*(Species="Cat"))),0)</f>
        <v>1</v>
      </c>
      <c r="N107" s="61" t="str">
        <v>Jesi Lipp</v>
      </c>
    </row>
    <row r="108" spans="2:14" x14ac:dyDescent="0.5">
      <c r="B108" s="55" t="s">
        <v>588</v>
      </c>
      <c r="C108" s="55" t="s">
        <v>441</v>
      </c>
      <c r="D108" s="55" t="s">
        <v>156</v>
      </c>
      <c r="E108" s="55">
        <v>16</v>
      </c>
      <c r="F108" s="55" t="s">
        <v>63</v>
      </c>
      <c r="G108" s="55" t="s">
        <v>438</v>
      </c>
      <c r="H108" s="55" t="s">
        <v>589</v>
      </c>
      <c r="I108" s="58">
        <v>44975</v>
      </c>
      <c r="J108" s="61" cm="1">
        <f t="array" ref="J108">INDEX(IF(F108="Male",_xlfn.ANCHORARRAY(Breeds!$L$3),_xlfn.ANCHORARRAY(Breeds!$M$3)),_xlfn.XMATCH(D108,Breeds!$B$3:$B$155,0),1)</f>
        <v>9.5</v>
      </c>
      <c r="M108" cm="1">
        <f t="array" ref="M108">IFERROR(ROWS(_xlfn._xlws.FILTER(Species,(all_Star=N108)*(Species="Cat"))),0)</f>
        <v>0</v>
      </c>
      <c r="N108" s="61" t="str">
        <v>Bram Van Eeckhout</v>
      </c>
    </row>
    <row r="109" spans="2:14" x14ac:dyDescent="0.5">
      <c r="B109" s="55" t="s">
        <v>590</v>
      </c>
      <c r="C109" s="55" t="s">
        <v>434</v>
      </c>
      <c r="D109" s="55" t="s">
        <v>315</v>
      </c>
      <c r="E109" s="55">
        <v>11</v>
      </c>
      <c r="F109" s="55" t="s">
        <v>62</v>
      </c>
      <c r="G109" s="55" t="s">
        <v>438</v>
      </c>
      <c r="H109" s="55" t="s">
        <v>591</v>
      </c>
      <c r="I109" s="58">
        <v>44918</v>
      </c>
      <c r="J109" s="61" cm="1">
        <f t="array" ref="J109">INDEX(IF(F109="Male",_xlfn.ANCHORARRAY(Breeds!$L$3),_xlfn.ANCHORARRAY(Breeds!$M$3)),_xlfn.XMATCH(D109,Breeds!$B$3:$B$155,0),1)</f>
        <v>25</v>
      </c>
      <c r="M109" cm="1">
        <f t="array" ref="M109">IFERROR(ROWS(_xlfn._xlws.FILTER(Species,(all_Star=N109)*(Species="Cat"))),0)</f>
        <v>2</v>
      </c>
      <c r="N109" s="61" t="str">
        <v>David Brown</v>
      </c>
    </row>
    <row r="110" spans="2:14" x14ac:dyDescent="0.5">
      <c r="B110" s="55" t="s">
        <v>592</v>
      </c>
      <c r="C110" s="55" t="s">
        <v>441</v>
      </c>
      <c r="D110" s="55" t="s">
        <v>32</v>
      </c>
      <c r="E110" s="55">
        <v>4</v>
      </c>
      <c r="F110" s="55" t="s">
        <v>62</v>
      </c>
      <c r="G110" s="55" t="s">
        <v>435</v>
      </c>
      <c r="H110" s="55" t="s">
        <v>593</v>
      </c>
      <c r="I110" s="58">
        <v>45018</v>
      </c>
      <c r="J110" s="61" cm="1">
        <f t="array" ref="J110">INDEX(IF(F110="Male",_xlfn.ANCHORARRAY(Breeds!$L$3),_xlfn.ANCHORARRAY(Breeds!$M$3)),_xlfn.XMATCH(D110,Breeds!$B$3:$B$155,0),1)</f>
        <v>9</v>
      </c>
      <c r="M110" cm="1">
        <f t="array" ref="M110">IFERROR(ROWS(_xlfn._xlws.FILTER(Species,(all_Star=N110)*(Species="Cat"))),0)</f>
        <v>0</v>
      </c>
      <c r="N110" s="61" t="str">
        <v>Morgan Carr</v>
      </c>
    </row>
    <row r="111" spans="2:14" x14ac:dyDescent="0.5">
      <c r="B111" s="55" t="s">
        <v>594</v>
      </c>
      <c r="C111" s="55" t="s">
        <v>441</v>
      </c>
      <c r="D111" s="55" t="s">
        <v>51</v>
      </c>
      <c r="E111" s="55">
        <v>6</v>
      </c>
      <c r="F111" s="55" t="s">
        <v>62</v>
      </c>
      <c r="G111" s="55" t="s">
        <v>435</v>
      </c>
      <c r="H111" s="55" t="s">
        <v>595</v>
      </c>
      <c r="I111" s="58">
        <v>45007</v>
      </c>
      <c r="J111" s="61" cm="1">
        <f t="array" ref="J111">INDEX(IF(F111="Male",_xlfn.ANCHORARRAY(Breeds!$L$3),_xlfn.ANCHORARRAY(Breeds!$M$3)),_xlfn.XMATCH(D111,Breeds!$B$3:$B$155,0),1)</f>
        <v>8.5</v>
      </c>
      <c r="M111" cm="1">
        <f t="array" ref="M111">IFERROR(ROWS(_xlfn._xlws.FILTER(Species,(all_Star=N111)*(Species="Cat"))),0)</f>
        <v>1</v>
      </c>
      <c r="N111" s="61" t="str">
        <v>Shaun McCarthy</v>
      </c>
    </row>
    <row r="112" spans="2:14" x14ac:dyDescent="0.5">
      <c r="B112" s="55" t="s">
        <v>596</v>
      </c>
      <c r="C112" s="55" t="s">
        <v>434</v>
      </c>
      <c r="D112" s="55" t="s">
        <v>313</v>
      </c>
      <c r="E112" s="55">
        <v>3</v>
      </c>
      <c r="F112" s="55" t="s">
        <v>62</v>
      </c>
      <c r="G112" s="55" t="s">
        <v>435</v>
      </c>
      <c r="H112" s="55" t="s">
        <v>129</v>
      </c>
      <c r="I112" s="58">
        <v>45159</v>
      </c>
      <c r="J112" s="61" cm="1">
        <f t="array" ref="J112">INDEX(IF(F112="Male",_xlfn.ANCHORARRAY(Breeds!$L$3),_xlfn.ANCHORARRAY(Breeds!$M$3)),_xlfn.XMATCH(D112,Breeds!$B$3:$B$155,0),1)</f>
        <v>23.5</v>
      </c>
      <c r="M112" cm="1">
        <f t="array" ref="M112">IFERROR(ROWS(_xlfn._xlws.FILTER(Species,(all_Star=N112)*(Species="Cat"))),0)</f>
        <v>1</v>
      </c>
      <c r="N112" s="61" t="str">
        <v>Fanny Caillot</v>
      </c>
    </row>
    <row r="113" spans="2:14" x14ac:dyDescent="0.5">
      <c r="B113" s="55" t="s">
        <v>597</v>
      </c>
      <c r="C113" s="55" t="s">
        <v>441</v>
      </c>
      <c r="D113" s="55" t="s">
        <v>43</v>
      </c>
      <c r="E113" s="55">
        <v>20</v>
      </c>
      <c r="F113" s="55" t="s">
        <v>62</v>
      </c>
      <c r="G113" s="55" t="s">
        <v>438</v>
      </c>
      <c r="H113" s="55" t="s">
        <v>126</v>
      </c>
      <c r="I113" s="58">
        <v>45105</v>
      </c>
      <c r="J113" s="61" cm="1">
        <f t="array" ref="J113">INDEX(IF(F113="Male",_xlfn.ANCHORARRAY(Breeds!$L$3),_xlfn.ANCHORARRAY(Breeds!$M$3)),_xlfn.XMATCH(D113,Breeds!$B$3:$B$155,0),1)</f>
        <v>12.5</v>
      </c>
      <c r="M113" cm="1">
        <f t="array" ref="M113">IFERROR(ROWS(_xlfn._xlws.FILTER(Species,(all_Star=N113)*(Species="Cat"))),0)</f>
        <v>0</v>
      </c>
      <c r="N113" s="61" t="str">
        <v>Stephen Xiao</v>
      </c>
    </row>
    <row r="114" spans="2:14" x14ac:dyDescent="0.5">
      <c r="B114" s="55" t="s">
        <v>598</v>
      </c>
      <c r="C114" s="55" t="s">
        <v>434</v>
      </c>
      <c r="D114" s="55" t="s">
        <v>49</v>
      </c>
      <c r="E114" s="55">
        <v>4</v>
      </c>
      <c r="F114" s="55" t="s">
        <v>62</v>
      </c>
      <c r="G114" s="55" t="s">
        <v>435</v>
      </c>
      <c r="H114" s="55" t="s">
        <v>599</v>
      </c>
      <c r="I114" s="58">
        <v>45129</v>
      </c>
      <c r="J114" s="61" cm="1">
        <f t="array" ref="J114">INDEX(IF(F114="Male",_xlfn.ANCHORARRAY(Breeds!$L$3),_xlfn.ANCHORARRAY(Breeds!$M$3)),_xlfn.XMATCH(D114,Breeds!$B$3:$B$155,0),1)</f>
        <v>40</v>
      </c>
      <c r="M114" cm="1">
        <f t="array" ref="M114">IFERROR(ROWS(_xlfn._xlws.FILTER(Species,(all_Star=N114)*(Species="Cat"))),0)</f>
        <v>0</v>
      </c>
      <c r="N114" s="61" t="str">
        <v>Lorenzo Foti</v>
      </c>
    </row>
    <row r="115" spans="2:14" x14ac:dyDescent="0.5">
      <c r="B115" s="55" t="s">
        <v>600</v>
      </c>
      <c r="C115" s="55" t="s">
        <v>434</v>
      </c>
      <c r="D115" s="55" t="s">
        <v>50</v>
      </c>
      <c r="E115" s="55">
        <v>6</v>
      </c>
      <c r="F115" s="55" t="s">
        <v>63</v>
      </c>
      <c r="G115" s="55" t="s">
        <v>438</v>
      </c>
      <c r="H115" s="55" t="s">
        <v>601</v>
      </c>
      <c r="I115" s="58">
        <v>44977</v>
      </c>
      <c r="J115" s="61" cm="1">
        <f t="array" ref="J115">INDEX(IF(F115="Male",_xlfn.ANCHORARRAY(Breeds!$L$3),_xlfn.ANCHORARRAY(Breeds!$M$3)),_xlfn.XMATCH(D115,Breeds!$B$3:$B$155,0),1)</f>
        <v>60</v>
      </c>
      <c r="M115" cm="1">
        <f t="array" ref="M115">IFERROR(ROWS(_xlfn._xlws.FILTER(Species,(all_Star=N115)*(Species="Cat"))),0)</f>
        <v>1</v>
      </c>
      <c r="N115" s="61" t="str">
        <v>Nick McCartney</v>
      </c>
    </row>
    <row r="116" spans="2:14" x14ac:dyDescent="0.5">
      <c r="B116" s="55" t="s">
        <v>602</v>
      </c>
      <c r="C116" s="55" t="s">
        <v>434</v>
      </c>
      <c r="D116" s="55" t="s">
        <v>190</v>
      </c>
      <c r="E116" s="55">
        <v>2</v>
      </c>
      <c r="F116" s="55" t="s">
        <v>63</v>
      </c>
      <c r="G116" s="55" t="s">
        <v>435</v>
      </c>
      <c r="H116" s="55" t="s">
        <v>129</v>
      </c>
      <c r="I116" s="58">
        <v>44933</v>
      </c>
      <c r="J116" s="61" cm="1">
        <f t="array" ref="J116">INDEX(IF(F116="Male",_xlfn.ANCHORARRAY(Breeds!$L$3),_xlfn.ANCHORARRAY(Breeds!$M$3)),_xlfn.XMATCH(D116,Breeds!$B$3:$B$155,0),1)</f>
        <v>77</v>
      </c>
      <c r="M116" cm="1">
        <f t="array" ref="M116">IFERROR(ROWS(_xlfn._xlws.FILTER(Species,(all_Star=N116)*(Species="Cat"))),0)</f>
        <v>0</v>
      </c>
      <c r="N116" s="61" t="str">
        <v>Bob Schriver</v>
      </c>
    </row>
    <row r="117" spans="2:14" x14ac:dyDescent="0.5">
      <c r="B117" s="55" t="s">
        <v>603</v>
      </c>
      <c r="C117" s="55" t="s">
        <v>434</v>
      </c>
      <c r="D117" s="55" t="s">
        <v>226</v>
      </c>
      <c r="E117" s="55">
        <v>9</v>
      </c>
      <c r="F117" s="55" t="s">
        <v>62</v>
      </c>
      <c r="G117" s="55" t="s">
        <v>435</v>
      </c>
      <c r="H117" s="55" t="s">
        <v>131</v>
      </c>
      <c r="I117" s="58">
        <v>45078</v>
      </c>
      <c r="J117" s="61" cm="1">
        <f t="array" ref="J117">INDEX(IF(F117="Male",_xlfn.ANCHORARRAY(Breeds!$L$3),_xlfn.ANCHORARRAY(Breeds!$M$3)),_xlfn.XMATCH(D117,Breeds!$B$3:$B$155,0),1)</f>
        <v>35</v>
      </c>
      <c r="M117" cm="1">
        <f t="array" ref="M117">IFERROR(ROWS(_xlfn._xlws.FILTER(Species,(all_Star=N117)*(Species="Cat"))),0)</f>
        <v>1</v>
      </c>
      <c r="N117" s="61" t="str">
        <v>Martijn Adriaanse</v>
      </c>
    </row>
    <row r="118" spans="2:14" x14ac:dyDescent="0.5">
      <c r="B118" s="55" t="s">
        <v>604</v>
      </c>
      <c r="C118" s="55" t="s">
        <v>441</v>
      </c>
      <c r="D118" s="55" t="s">
        <v>51</v>
      </c>
      <c r="E118" s="55">
        <v>9</v>
      </c>
      <c r="F118" s="55" t="s">
        <v>63</v>
      </c>
      <c r="G118" s="55" t="s">
        <v>438</v>
      </c>
      <c r="H118" s="55" t="s">
        <v>130</v>
      </c>
      <c r="I118" s="58">
        <v>45146</v>
      </c>
      <c r="J118" s="61" cm="1">
        <f t="array" ref="J118">INDEX(IF(F118="Male",_xlfn.ANCHORARRAY(Breeds!$L$3),_xlfn.ANCHORARRAY(Breeds!$M$3)),_xlfn.XMATCH(D118,Breeds!$B$3:$B$155,0),1)</f>
        <v>8.5</v>
      </c>
      <c r="M118" cm="1">
        <f t="array" ref="M118">IFERROR(ROWS(_xlfn._xlws.FILTER(Species,(all_Star=N118)*(Species="Cat"))),0)</f>
        <v>0</v>
      </c>
      <c r="N118" s="61" t="str">
        <v>Zsolt Mogyorosi</v>
      </c>
    </row>
    <row r="119" spans="2:14" x14ac:dyDescent="0.5">
      <c r="B119" s="55" t="s">
        <v>605</v>
      </c>
      <c r="C119" s="55" t="s">
        <v>441</v>
      </c>
      <c r="D119" s="55" t="s">
        <v>43</v>
      </c>
      <c r="E119" s="55">
        <v>17</v>
      </c>
      <c r="F119" s="55" t="s">
        <v>63</v>
      </c>
      <c r="G119" s="55" t="s">
        <v>438</v>
      </c>
      <c r="H119" s="55" t="s">
        <v>121</v>
      </c>
      <c r="I119" s="58">
        <v>45046</v>
      </c>
      <c r="J119" s="61" cm="1">
        <f t="array" ref="J119">INDEX(IF(F119="Male",_xlfn.ANCHORARRAY(Breeds!$L$3),_xlfn.ANCHORARRAY(Breeds!$M$3)),_xlfn.XMATCH(D119,Breeds!$B$3:$B$155,0),1)</f>
        <v>20</v>
      </c>
      <c r="M119" cm="1">
        <f t="array" ref="M119">IFERROR(ROWS(_xlfn._xlws.FILTER(Species,(all_Star=N119)*(Species="Cat"))),0)</f>
        <v>2</v>
      </c>
      <c r="N119" s="61" t="str">
        <v>Alfons Oliver Altes</v>
      </c>
    </row>
    <row r="120" spans="2:14" x14ac:dyDescent="0.5">
      <c r="B120" s="55" t="s">
        <v>606</v>
      </c>
      <c r="C120" s="55" t="s">
        <v>434</v>
      </c>
      <c r="D120" s="55" t="s">
        <v>407</v>
      </c>
      <c r="E120" s="55">
        <v>11</v>
      </c>
      <c r="F120" s="55" t="s">
        <v>62</v>
      </c>
      <c r="G120" s="55" t="s">
        <v>435</v>
      </c>
      <c r="H120" s="55" t="s">
        <v>123</v>
      </c>
      <c r="I120" s="58">
        <v>45028</v>
      </c>
      <c r="J120" s="61" cm="1">
        <f t="array" ref="J120">INDEX(IF(F120="Male",_xlfn.ANCHORARRAY(Breeds!$L$3),_xlfn.ANCHORARRAY(Breeds!$M$3)),_xlfn.XMATCH(D120,Breeds!$B$3:$B$155,0),1)</f>
        <v>29</v>
      </c>
      <c r="M120" cm="1">
        <f t="array" ref="M120">IFERROR(ROWS(_xlfn._xlws.FILTER(Species,(all_Star=N120)*(Species="Cat"))),0)</f>
        <v>0</v>
      </c>
      <c r="N120" s="61" t="str">
        <v>Peter Li</v>
      </c>
    </row>
    <row r="121" spans="2:14" x14ac:dyDescent="0.5">
      <c r="B121" s="55" t="s">
        <v>607</v>
      </c>
      <c r="C121" s="55" t="s">
        <v>434</v>
      </c>
      <c r="D121" s="55" t="s">
        <v>35</v>
      </c>
      <c r="E121" s="55">
        <v>1</v>
      </c>
      <c r="F121" s="55" t="s">
        <v>63</v>
      </c>
      <c r="G121" s="55" t="s">
        <v>438</v>
      </c>
      <c r="H121" s="55" t="s">
        <v>545</v>
      </c>
      <c r="I121" s="58">
        <v>44922</v>
      </c>
      <c r="J121" s="61" cm="1">
        <f t="array" ref="J121">INDEX(IF(F121="Male",_xlfn.ANCHORARRAY(Breeds!$L$3),_xlfn.ANCHORARRAY(Breeds!$M$3)),_xlfn.XMATCH(D121,Breeds!$B$3:$B$155,0),1)</f>
        <v>120</v>
      </c>
      <c r="M121" cm="1">
        <f t="array" ref="M121">IFERROR(ROWS(_xlfn._xlws.FILTER(Species,(all_Star=N121)*(Species="Cat"))),0)</f>
        <v>1</v>
      </c>
      <c r="N121" s="61" t="str">
        <v>Lyanne van Dijk</v>
      </c>
    </row>
    <row r="122" spans="2:14" x14ac:dyDescent="0.5">
      <c r="B122" s="55" t="s">
        <v>608</v>
      </c>
      <c r="C122" s="55" t="s">
        <v>434</v>
      </c>
      <c r="D122" s="55" t="s">
        <v>379</v>
      </c>
      <c r="E122" s="55">
        <v>9</v>
      </c>
      <c r="F122" s="55" t="s">
        <v>63</v>
      </c>
      <c r="G122" s="55" t="s">
        <v>435</v>
      </c>
      <c r="H122" s="55" t="s">
        <v>125</v>
      </c>
      <c r="I122" s="58">
        <v>45155</v>
      </c>
      <c r="J122" s="61" cm="1">
        <f t="array" ref="J122">INDEX(IF(F122="Male",_xlfn.ANCHORARRAY(Breeds!$L$3),_xlfn.ANCHORARRAY(Breeds!$M$3)),_xlfn.XMATCH(D122,Breeds!$B$3:$B$155,0),1)</f>
        <v>67.5</v>
      </c>
      <c r="M122" cm="1">
        <f t="array" ref="M122">IFERROR(ROWS(_xlfn._xlws.FILTER(Species,(all_Star=N122)*(Species="Cat"))),0)</f>
        <v>0</v>
      </c>
      <c r="N122" s="61" t="str">
        <v>Chris Wilson</v>
      </c>
    </row>
    <row r="123" spans="2:14" x14ac:dyDescent="0.5">
      <c r="B123" s="55" t="s">
        <v>609</v>
      </c>
      <c r="C123" s="55" t="s">
        <v>441</v>
      </c>
      <c r="D123" s="55" t="s">
        <v>43</v>
      </c>
      <c r="E123" s="55">
        <v>7</v>
      </c>
      <c r="F123" s="55" t="s">
        <v>62</v>
      </c>
      <c r="G123" s="55" t="s">
        <v>435</v>
      </c>
      <c r="H123" s="55" t="s">
        <v>610</v>
      </c>
      <c r="I123" s="58">
        <v>44931</v>
      </c>
      <c r="J123" s="61" cm="1">
        <f t="array" ref="J123">INDEX(IF(F123="Male",_xlfn.ANCHORARRAY(Breeds!$L$3),_xlfn.ANCHORARRAY(Breeds!$M$3)),_xlfn.XMATCH(D123,Breeds!$B$3:$B$155,0),1)</f>
        <v>12.5</v>
      </c>
      <c r="M123" cm="1">
        <f t="array" ref="M123">IFERROR(ROWS(_xlfn._xlws.FILTER(Species,(all_Star=N123)*(Species="Cat"))),0)</f>
        <v>1</v>
      </c>
      <c r="N123" s="61" t="str">
        <v>Steve Hales</v>
      </c>
    </row>
    <row r="124" spans="2:14" x14ac:dyDescent="0.5">
      <c r="B124" s="55" t="s">
        <v>611</v>
      </c>
      <c r="C124" s="55" t="s">
        <v>434</v>
      </c>
      <c r="D124" s="55" t="s">
        <v>340</v>
      </c>
      <c r="E124" s="55">
        <v>1</v>
      </c>
      <c r="F124" s="55" t="s">
        <v>63</v>
      </c>
      <c r="G124" s="55" t="s">
        <v>435</v>
      </c>
      <c r="H124" s="55" t="s">
        <v>465</v>
      </c>
      <c r="I124" s="58">
        <v>45028</v>
      </c>
      <c r="J124" s="61" cm="1">
        <f t="array" ref="J124">INDEX(IF(F124="Male",_xlfn.ANCHORARRAY(Breeds!$L$3),_xlfn.ANCHORARRAY(Breeds!$M$3)),_xlfn.XMATCH(D124,Breeds!$B$3:$B$155,0),1)</f>
        <v>5</v>
      </c>
      <c r="M124" cm="1">
        <f t="array" ref="M124">IFERROR(ROWS(_xlfn._xlws.FILTER(Species,(all_Star=N124)*(Species="Cat"))),0)</f>
        <v>0</v>
      </c>
      <c r="N124" s="61" t="str">
        <v>Tim Roberts</v>
      </c>
    </row>
    <row r="125" spans="2:14" x14ac:dyDescent="0.5">
      <c r="B125" s="55" t="s">
        <v>612</v>
      </c>
      <c r="C125" s="55" t="s">
        <v>434</v>
      </c>
      <c r="D125" s="55" t="s">
        <v>294</v>
      </c>
      <c r="E125" s="55">
        <v>9</v>
      </c>
      <c r="F125" s="55" t="s">
        <v>62</v>
      </c>
      <c r="G125" s="55" t="s">
        <v>435</v>
      </c>
      <c r="H125" s="55" t="s">
        <v>613</v>
      </c>
      <c r="I125" s="58">
        <v>44923</v>
      </c>
      <c r="J125" s="61" cm="1">
        <f t="array" ref="J125">INDEX(IF(F125="Male",_xlfn.ANCHORARRAY(Breeds!$L$3),_xlfn.ANCHORARRAY(Breeds!$M$3)),_xlfn.XMATCH(D125,Breeds!$B$3:$B$155,0),1)</f>
        <v>80</v>
      </c>
      <c r="M125" cm="1">
        <f t="array" ref="M125">IFERROR(ROWS(_xlfn._xlws.FILTER(Species,(all_Star=N125)*(Species="Cat"))),0)</f>
        <v>0</v>
      </c>
      <c r="N125" s="61" t="str">
        <v>Michael Holmes</v>
      </c>
    </row>
    <row r="126" spans="2:14" x14ac:dyDescent="0.5">
      <c r="B126" s="55" t="s">
        <v>93</v>
      </c>
      <c r="C126" s="55" t="s">
        <v>434</v>
      </c>
      <c r="D126" s="55" t="s">
        <v>424</v>
      </c>
      <c r="E126" s="55">
        <v>9</v>
      </c>
      <c r="F126" s="55" t="s">
        <v>62</v>
      </c>
      <c r="G126" s="55" t="s">
        <v>438</v>
      </c>
      <c r="H126" s="55" t="s">
        <v>614</v>
      </c>
      <c r="I126" s="58">
        <v>44944</v>
      </c>
      <c r="J126" s="61" cm="1">
        <f t="array" ref="J126">INDEX(IF(F126="Male",_xlfn.ANCHORARRAY(Breeds!$L$3),_xlfn.ANCHORARRAY(Breeds!$M$3)),_xlfn.XMATCH(D126,Breeds!$B$3:$B$155,0),1)</f>
        <v>17.5</v>
      </c>
      <c r="M126" cm="1">
        <f t="array" ref="M126">IFERROR(ROWS(_xlfn._xlws.FILTER(Species,(all_Star=N126)*(Species="Cat"))),0)</f>
        <v>1</v>
      </c>
      <c r="N126" s="61" t="str">
        <v>Julie Bowden</v>
      </c>
    </row>
    <row r="127" spans="2:14" x14ac:dyDescent="0.5">
      <c r="B127" s="55" t="s">
        <v>615</v>
      </c>
      <c r="C127" s="55" t="s">
        <v>441</v>
      </c>
      <c r="D127" s="55" t="s">
        <v>34</v>
      </c>
      <c r="E127" s="55">
        <v>1</v>
      </c>
      <c r="F127" s="55" t="s">
        <v>62</v>
      </c>
      <c r="G127" s="55" t="s">
        <v>435</v>
      </c>
      <c r="H127" s="55" t="s">
        <v>137</v>
      </c>
      <c r="I127" s="58">
        <v>44938</v>
      </c>
      <c r="J127" s="61" cm="1">
        <f t="array" ref="J127">INDEX(IF(F127="Male",_xlfn.ANCHORARRAY(Breeds!$L$3),_xlfn.ANCHORARRAY(Breeds!$M$3)),_xlfn.XMATCH(D127,Breeds!$B$3:$B$155,0),1)</f>
        <v>9.5</v>
      </c>
      <c r="M127" cm="1">
        <f t="array" ref="M127">IFERROR(ROWS(_xlfn._xlws.FILTER(Species,(all_Star=N127)*(Species="Cat"))),0)</f>
        <v>1</v>
      </c>
      <c r="N127" s="61" t="str">
        <v>Thomas Silva</v>
      </c>
    </row>
    <row r="128" spans="2:14" x14ac:dyDescent="0.5">
      <c r="B128" s="55" t="s">
        <v>616</v>
      </c>
      <c r="C128" s="55" t="s">
        <v>434</v>
      </c>
      <c r="D128" s="55" t="s">
        <v>303</v>
      </c>
      <c r="E128" s="55">
        <v>6</v>
      </c>
      <c r="F128" s="55" t="s">
        <v>62</v>
      </c>
      <c r="G128" s="55" t="s">
        <v>435</v>
      </c>
      <c r="H128" s="55" t="s">
        <v>131</v>
      </c>
      <c r="I128" s="58">
        <v>44906</v>
      </c>
      <c r="J128" s="61" cm="1">
        <f t="array" ref="J128">INDEX(IF(F128="Male",_xlfn.ANCHORARRAY(Breeds!$L$3),_xlfn.ANCHORARRAY(Breeds!$M$3)),_xlfn.XMATCH(D128,Breeds!$B$3:$B$155,0),1)</f>
        <v>15</v>
      </c>
      <c r="M128" cm="1">
        <f t="array" ref="M128">IFERROR(ROWS(_xlfn._xlws.FILTER(Species,(all_Star=N128)*(Species="Cat"))),0)</f>
        <v>0</v>
      </c>
      <c r="N128" s="61" t="str">
        <v>Grigoriy Korkishko</v>
      </c>
    </row>
    <row r="129" spans="2:14" x14ac:dyDescent="0.5">
      <c r="B129" s="55" t="s">
        <v>91</v>
      </c>
      <c r="C129" s="55" t="s">
        <v>441</v>
      </c>
      <c r="D129" s="55" t="s">
        <v>51</v>
      </c>
      <c r="E129" s="55">
        <v>17</v>
      </c>
      <c r="F129" s="55" t="s">
        <v>63</v>
      </c>
      <c r="G129" s="55" t="s">
        <v>438</v>
      </c>
      <c r="H129" s="55" t="s">
        <v>134</v>
      </c>
      <c r="I129" s="58">
        <v>45123</v>
      </c>
      <c r="J129" s="61" cm="1">
        <f t="array" ref="J129">INDEX(IF(F129="Male",_xlfn.ANCHORARRAY(Breeds!$L$3),_xlfn.ANCHORARRAY(Breeds!$M$3)),_xlfn.XMATCH(D129,Breeds!$B$3:$B$155,0),1)</f>
        <v>8.5</v>
      </c>
      <c r="M129" cm="1">
        <f t="array" ref="M129">IFERROR(ROWS(_xlfn._xlws.FILTER(Species,(all_Star=N129)*(Species="Cat"))),0)</f>
        <v>1</v>
      </c>
      <c r="N129" s="61" t="str">
        <v>Stefanus Ng</v>
      </c>
    </row>
    <row r="130" spans="2:14" x14ac:dyDescent="0.5">
      <c r="B130" s="55" t="s">
        <v>617</v>
      </c>
      <c r="C130" s="55" t="s">
        <v>441</v>
      </c>
      <c r="D130" s="55" t="s">
        <v>43</v>
      </c>
      <c r="E130" s="55">
        <v>7</v>
      </c>
      <c r="F130" s="55" t="s">
        <v>62</v>
      </c>
      <c r="G130" s="55" t="s">
        <v>438</v>
      </c>
      <c r="H130" s="55" t="s">
        <v>512</v>
      </c>
      <c r="I130" s="58">
        <v>44968</v>
      </c>
      <c r="J130" s="61" cm="1">
        <f t="array" ref="J130">INDEX(IF(F130="Male",_xlfn.ANCHORARRAY(Breeds!$L$3),_xlfn.ANCHORARRAY(Breeds!$M$3)),_xlfn.XMATCH(D130,Breeds!$B$3:$B$155,0),1)</f>
        <v>12.5</v>
      </c>
      <c r="M130" cm="1">
        <f t="array" ref="M130">IFERROR(ROWS(_xlfn._xlws.FILTER(Species,(all_Star=N130)*(Species="Cat"))),0)</f>
        <v>1</v>
      </c>
      <c r="N130" s="61" t="str">
        <v>Peter Rebecchi</v>
      </c>
    </row>
    <row r="131" spans="2:14" x14ac:dyDescent="0.5">
      <c r="B131" s="55" t="s">
        <v>618</v>
      </c>
      <c r="C131" s="55" t="s">
        <v>434</v>
      </c>
      <c r="D131" s="55" t="s">
        <v>210</v>
      </c>
      <c r="E131" s="55">
        <v>5</v>
      </c>
      <c r="F131" s="55" t="s">
        <v>63</v>
      </c>
      <c r="G131" s="55" t="s">
        <v>435</v>
      </c>
      <c r="H131" s="55" t="s">
        <v>619</v>
      </c>
      <c r="I131" s="58">
        <v>45079</v>
      </c>
      <c r="J131" s="61" cm="1">
        <f t="array" ref="J131">INDEX(IF(F131="Male",_xlfn.ANCHORARRAY(Breeds!$L$3),_xlfn.ANCHORARRAY(Breeds!$M$3)),_xlfn.XMATCH(D131,Breeds!$B$3:$B$155,0),1)</f>
        <v>175</v>
      </c>
      <c r="M131" cm="1">
        <f t="array" ref="M131">IFERROR(ROWS(_xlfn._xlws.FILTER(Species,(all_Star=N131)*(Species="Cat"))),0)</f>
        <v>0</v>
      </c>
      <c r="N131" s="61" t="str">
        <v>Mary Brown</v>
      </c>
    </row>
    <row r="132" spans="2:14" x14ac:dyDescent="0.5">
      <c r="B132" s="55" t="s">
        <v>620</v>
      </c>
      <c r="C132" s="55" t="s">
        <v>434</v>
      </c>
      <c r="D132" s="55" t="s">
        <v>350</v>
      </c>
      <c r="E132" s="55">
        <v>2</v>
      </c>
      <c r="F132" s="55" t="s">
        <v>63</v>
      </c>
      <c r="G132" s="55" t="s">
        <v>438</v>
      </c>
      <c r="H132" s="55" t="s">
        <v>474</v>
      </c>
      <c r="I132" s="58">
        <v>44968</v>
      </c>
      <c r="J132" s="61" cm="1">
        <f t="array" ref="J132">INDEX(IF(F132="Male",_xlfn.ANCHORARRAY(Breeds!$L$3),_xlfn.ANCHORARRAY(Breeds!$M$3)),_xlfn.XMATCH(D132,Breeds!$B$3:$B$155,0),1)</f>
        <v>28</v>
      </c>
      <c r="N132" s="61"/>
    </row>
    <row r="133" spans="2:14" x14ac:dyDescent="0.5">
      <c r="B133" s="55" t="s">
        <v>621</v>
      </c>
      <c r="C133" s="55" t="s">
        <v>434</v>
      </c>
      <c r="D133" s="55" t="s">
        <v>344</v>
      </c>
      <c r="E133" s="55">
        <v>6</v>
      </c>
      <c r="F133" s="55" t="s">
        <v>63</v>
      </c>
      <c r="G133" s="55" t="s">
        <v>435</v>
      </c>
      <c r="H133" s="55" t="s">
        <v>129</v>
      </c>
      <c r="I133" s="58">
        <v>45068</v>
      </c>
      <c r="J133" s="61" cm="1">
        <f t="array" ref="J133">INDEX(IF(F133="Male",_xlfn.ANCHORARRAY(Breeds!$L$3),_xlfn.ANCHORARRAY(Breeds!$M$3)),_xlfn.XMATCH(D133,Breeds!$B$3:$B$155,0),1)</f>
        <v>51</v>
      </c>
      <c r="N133" s="61"/>
    </row>
    <row r="134" spans="2:14" x14ac:dyDescent="0.5">
      <c r="B134" s="55" t="s">
        <v>622</v>
      </c>
      <c r="C134" s="55" t="s">
        <v>434</v>
      </c>
      <c r="D134" s="55" t="s">
        <v>381</v>
      </c>
      <c r="E134" s="55">
        <v>10</v>
      </c>
      <c r="F134" s="55" t="s">
        <v>63</v>
      </c>
      <c r="G134" s="55" t="s">
        <v>438</v>
      </c>
      <c r="H134" s="55" t="s">
        <v>124</v>
      </c>
      <c r="I134" s="58">
        <v>45139</v>
      </c>
      <c r="J134" s="61" cm="1">
        <f t="array" ref="J134">INDEX(IF(F134="Male",_xlfn.ANCHORARRAY(Breeds!$L$3),_xlfn.ANCHORARRAY(Breeds!$M$3)),_xlfn.XMATCH(D134,Breeds!$B$3:$B$155,0),1)</f>
        <v>20</v>
      </c>
      <c r="N134" s="61"/>
    </row>
    <row r="135" spans="2:14" x14ac:dyDescent="0.5">
      <c r="B135" s="55" t="s">
        <v>623</v>
      </c>
      <c r="C135" s="55" t="s">
        <v>434</v>
      </c>
      <c r="D135" s="55" t="s">
        <v>397</v>
      </c>
      <c r="E135" s="55">
        <v>2</v>
      </c>
      <c r="F135" s="55" t="s">
        <v>63</v>
      </c>
      <c r="G135" s="55" t="s">
        <v>435</v>
      </c>
      <c r="H135" s="55" t="s">
        <v>624</v>
      </c>
      <c r="I135" s="58">
        <v>45076</v>
      </c>
      <c r="J135" s="61" cm="1">
        <f t="array" ref="J135">INDEX(IF(F135="Male",_xlfn.ANCHORARRAY(Breeds!$L$3),_xlfn.ANCHORARRAY(Breeds!$M$3)),_xlfn.XMATCH(D135,Breeds!$B$3:$B$155,0),1)</f>
        <v>42.5</v>
      </c>
      <c r="N135" s="61"/>
    </row>
    <row r="136" spans="2:14" x14ac:dyDescent="0.5">
      <c r="B136" s="55" t="s">
        <v>625</v>
      </c>
      <c r="C136" s="55" t="s">
        <v>434</v>
      </c>
      <c r="D136" s="55" t="s">
        <v>342</v>
      </c>
      <c r="E136" s="55">
        <v>2</v>
      </c>
      <c r="F136" s="55" t="s">
        <v>63</v>
      </c>
      <c r="G136" s="55" t="s">
        <v>435</v>
      </c>
      <c r="H136" s="55" t="s">
        <v>120</v>
      </c>
      <c r="I136" s="58">
        <v>45101</v>
      </c>
      <c r="J136" s="61" cm="1">
        <f t="array" ref="J136">INDEX(IF(F136="Male",_xlfn.ANCHORARRAY(Breeds!$L$3),_xlfn.ANCHORARRAY(Breeds!$M$3)),_xlfn.XMATCH(D136,Breeds!$B$3:$B$155,0),1)</f>
        <v>11</v>
      </c>
      <c r="N136" s="61"/>
    </row>
    <row r="137" spans="2:14" x14ac:dyDescent="0.5">
      <c r="B137" s="55" t="s">
        <v>626</v>
      </c>
      <c r="C137" s="55" t="s">
        <v>441</v>
      </c>
      <c r="D137" s="55" t="s">
        <v>32</v>
      </c>
      <c r="E137" s="55">
        <v>3</v>
      </c>
      <c r="F137" s="55" t="s">
        <v>62</v>
      </c>
      <c r="G137" s="55" t="s">
        <v>438</v>
      </c>
      <c r="H137" s="55" t="s">
        <v>136</v>
      </c>
      <c r="I137" s="58">
        <v>45177</v>
      </c>
      <c r="J137" s="61" cm="1">
        <f t="array" ref="J137">INDEX(IF(F137="Male",_xlfn.ANCHORARRAY(Breeds!$L$3),_xlfn.ANCHORARRAY(Breeds!$M$3)),_xlfn.XMATCH(D137,Breeds!$B$3:$B$155,0),1)</f>
        <v>9</v>
      </c>
      <c r="N137" s="61"/>
    </row>
    <row r="138" spans="2:14" x14ac:dyDescent="0.5">
      <c r="B138" s="55" t="s">
        <v>627</v>
      </c>
      <c r="C138" s="55" t="s">
        <v>434</v>
      </c>
      <c r="D138" s="55" t="s">
        <v>235</v>
      </c>
      <c r="E138" s="55">
        <v>4</v>
      </c>
      <c r="F138" s="55" t="s">
        <v>62</v>
      </c>
      <c r="G138" s="55" t="s">
        <v>438</v>
      </c>
      <c r="H138" s="55" t="s">
        <v>138</v>
      </c>
      <c r="I138" s="58">
        <v>44902</v>
      </c>
      <c r="J138" s="61" cm="1">
        <f t="array" ref="J138">INDEX(IF(F138="Male",_xlfn.ANCHORARRAY(Breeds!$L$3),_xlfn.ANCHORARRAY(Breeds!$M$3)),_xlfn.XMATCH(D138,Breeds!$B$3:$B$155,0),1)</f>
        <v>15.5</v>
      </c>
      <c r="N138" s="61"/>
    </row>
    <row r="139" spans="2:14" x14ac:dyDescent="0.5">
      <c r="B139" s="55" t="s">
        <v>628</v>
      </c>
      <c r="C139" s="55" t="s">
        <v>434</v>
      </c>
      <c r="D139" s="55" t="s">
        <v>419</v>
      </c>
      <c r="E139" s="55">
        <v>1</v>
      </c>
      <c r="F139" s="55" t="s">
        <v>63</v>
      </c>
      <c r="G139" s="55" t="s">
        <v>435</v>
      </c>
      <c r="H139" s="55" t="s">
        <v>137</v>
      </c>
      <c r="I139" s="58">
        <v>45097</v>
      </c>
      <c r="J139" s="61" cm="1">
        <f t="array" ref="J139">INDEX(IF(F139="Male",_xlfn.ANCHORARRAY(Breeds!$L$3),_xlfn.ANCHORARRAY(Breeds!$M$3)),_xlfn.XMATCH(D139,Breeds!$B$3:$B$155,0),1)</f>
        <v>60</v>
      </c>
      <c r="N139" s="61"/>
    </row>
    <row r="140" spans="2:14" x14ac:dyDescent="0.5">
      <c r="B140" s="55" t="s">
        <v>629</v>
      </c>
      <c r="C140" s="55" t="s">
        <v>441</v>
      </c>
      <c r="D140" s="55" t="s">
        <v>32</v>
      </c>
      <c r="E140" s="55">
        <v>10</v>
      </c>
      <c r="F140" s="55" t="s">
        <v>62</v>
      </c>
      <c r="G140" s="55" t="s">
        <v>438</v>
      </c>
      <c r="H140" s="55" t="s">
        <v>630</v>
      </c>
      <c r="I140" s="58">
        <v>45055</v>
      </c>
      <c r="J140" s="61" cm="1">
        <f t="array" ref="J140">INDEX(IF(F140="Male",_xlfn.ANCHORARRAY(Breeds!$L$3),_xlfn.ANCHORARRAY(Breeds!$M$3)),_xlfn.XMATCH(D140,Breeds!$B$3:$B$155,0),1)</f>
        <v>9</v>
      </c>
    </row>
    <row r="141" spans="2:14" x14ac:dyDescent="0.5">
      <c r="B141" s="55" t="s">
        <v>631</v>
      </c>
      <c r="C141" s="55" t="s">
        <v>441</v>
      </c>
      <c r="D141" s="55" t="s">
        <v>156</v>
      </c>
      <c r="E141" s="55">
        <v>12</v>
      </c>
      <c r="F141" s="55" t="s">
        <v>62</v>
      </c>
      <c r="G141" s="55" t="s">
        <v>435</v>
      </c>
      <c r="H141" s="55" t="s">
        <v>632</v>
      </c>
      <c r="I141" s="58">
        <v>44940</v>
      </c>
      <c r="J141" s="61" cm="1">
        <f t="array" ref="J141">INDEX(IF(F141="Male",_xlfn.ANCHORARRAY(Breeds!$L$3),_xlfn.ANCHORARRAY(Breeds!$M$3)),_xlfn.XMATCH(D141,Breeds!$B$3:$B$155,0),1)</f>
        <v>9.5</v>
      </c>
    </row>
    <row r="142" spans="2:14" x14ac:dyDescent="0.5">
      <c r="B142" s="55" t="s">
        <v>633</v>
      </c>
      <c r="C142" s="55" t="s">
        <v>434</v>
      </c>
      <c r="D142" s="55" t="s">
        <v>325</v>
      </c>
      <c r="E142" s="55">
        <v>10</v>
      </c>
      <c r="F142" s="55" t="s">
        <v>63</v>
      </c>
      <c r="G142" s="55" t="s">
        <v>435</v>
      </c>
      <c r="H142" s="55" t="s">
        <v>634</v>
      </c>
      <c r="I142" s="58">
        <v>44956</v>
      </c>
      <c r="J142" s="61" cm="1">
        <f t="array" ref="J142">INDEX(IF(F142="Male",_xlfn.ANCHORARRAY(Breeds!$L$3),_xlfn.ANCHORARRAY(Breeds!$M$3)),_xlfn.XMATCH(D142,Breeds!$B$3:$B$155,0),1)</f>
        <v>80</v>
      </c>
    </row>
    <row r="143" spans="2:14" x14ac:dyDescent="0.5">
      <c r="B143" s="55" t="s">
        <v>635</v>
      </c>
      <c r="C143" s="55" t="s">
        <v>434</v>
      </c>
      <c r="D143" s="55" t="s">
        <v>205</v>
      </c>
      <c r="E143" s="55">
        <v>5</v>
      </c>
      <c r="F143" s="55" t="s">
        <v>63</v>
      </c>
      <c r="G143" s="55" t="s">
        <v>435</v>
      </c>
      <c r="H143" s="55" t="s">
        <v>137</v>
      </c>
      <c r="I143" s="58">
        <v>45166</v>
      </c>
      <c r="J143" s="61" cm="1">
        <f t="array" ref="J143">INDEX(IF(F143="Male",_xlfn.ANCHORARRAY(Breeds!$L$3),_xlfn.ANCHORARRAY(Breeds!$M$3)),_xlfn.XMATCH(D143,Breeds!$B$3:$B$155,0),1)</f>
        <v>100</v>
      </c>
    </row>
    <row r="144" spans="2:14" x14ac:dyDescent="0.5">
      <c r="B144" s="55" t="s">
        <v>636</v>
      </c>
      <c r="C144" s="55" t="s">
        <v>441</v>
      </c>
      <c r="D144" s="55" t="s">
        <v>43</v>
      </c>
      <c r="E144" s="55">
        <v>13</v>
      </c>
      <c r="F144" s="55" t="s">
        <v>63</v>
      </c>
      <c r="G144" s="55" t="s">
        <v>438</v>
      </c>
      <c r="H144" s="55" t="s">
        <v>134</v>
      </c>
      <c r="I144" s="58">
        <v>44922</v>
      </c>
      <c r="J144" s="61" cm="1">
        <f t="array" ref="J144">INDEX(IF(F144="Male",_xlfn.ANCHORARRAY(Breeds!$L$3),_xlfn.ANCHORARRAY(Breeds!$M$3)),_xlfn.XMATCH(D144,Breeds!$B$3:$B$155,0),1)</f>
        <v>20</v>
      </c>
    </row>
    <row r="145" spans="2:10" x14ac:dyDescent="0.5">
      <c r="B145" s="55" t="s">
        <v>637</v>
      </c>
      <c r="C145" s="55" t="s">
        <v>434</v>
      </c>
      <c r="D145" s="55" t="s">
        <v>364</v>
      </c>
      <c r="E145" s="55">
        <v>7</v>
      </c>
      <c r="F145" s="55" t="s">
        <v>63</v>
      </c>
      <c r="G145" s="55" t="s">
        <v>435</v>
      </c>
      <c r="H145" s="55" t="s">
        <v>638</v>
      </c>
      <c r="I145" s="58">
        <v>45022</v>
      </c>
      <c r="J145" s="61" cm="1">
        <f t="array" ref="J145">INDEX(IF(F145="Male",_xlfn.ANCHORARRAY(Breeds!$L$3),_xlfn.ANCHORARRAY(Breeds!$M$3)),_xlfn.XMATCH(D145,Breeds!$B$3:$B$155,0),1)</f>
        <v>70</v>
      </c>
    </row>
    <row r="146" spans="2:10" x14ac:dyDescent="0.5">
      <c r="B146" s="55" t="s">
        <v>639</v>
      </c>
      <c r="C146" s="55" t="s">
        <v>441</v>
      </c>
      <c r="D146" s="55" t="s">
        <v>43</v>
      </c>
      <c r="E146" s="55">
        <v>13</v>
      </c>
      <c r="F146" s="55" t="s">
        <v>62</v>
      </c>
      <c r="G146" s="55" t="s">
        <v>435</v>
      </c>
      <c r="H146" s="55" t="s">
        <v>135</v>
      </c>
      <c r="I146" s="58">
        <v>44990</v>
      </c>
      <c r="J146" s="61" cm="1">
        <f t="array" ref="J146">INDEX(IF(F146="Male",_xlfn.ANCHORARRAY(Breeds!$L$3),_xlfn.ANCHORARRAY(Breeds!$M$3)),_xlfn.XMATCH(D146,Breeds!$B$3:$B$155,0),1)</f>
        <v>12.5</v>
      </c>
    </row>
    <row r="147" spans="2:10" x14ac:dyDescent="0.5">
      <c r="B147" s="55" t="s">
        <v>640</v>
      </c>
      <c r="C147" s="55" t="s">
        <v>441</v>
      </c>
      <c r="D147" s="55" t="s">
        <v>34</v>
      </c>
      <c r="E147" s="55">
        <v>8</v>
      </c>
      <c r="F147" s="55" t="s">
        <v>63</v>
      </c>
      <c r="G147" s="55" t="s">
        <v>438</v>
      </c>
      <c r="H147" s="55" t="s">
        <v>641</v>
      </c>
      <c r="I147" s="58">
        <v>44996</v>
      </c>
      <c r="J147" s="61" cm="1">
        <f t="array" ref="J147">INDEX(IF(F147="Male",_xlfn.ANCHORARRAY(Breeds!$L$3),_xlfn.ANCHORARRAY(Breeds!$M$3)),_xlfn.XMATCH(D147,Breeds!$B$3:$B$155,0),1)</f>
        <v>9.5</v>
      </c>
    </row>
    <row r="148" spans="2:10" x14ac:dyDescent="0.5">
      <c r="B148" s="55" t="s">
        <v>642</v>
      </c>
      <c r="C148" s="55" t="s">
        <v>441</v>
      </c>
      <c r="D148" s="55" t="s">
        <v>43</v>
      </c>
      <c r="E148" s="55">
        <v>17</v>
      </c>
      <c r="F148" s="55" t="s">
        <v>63</v>
      </c>
      <c r="G148" s="55" t="s">
        <v>438</v>
      </c>
      <c r="H148" s="55" t="s">
        <v>643</v>
      </c>
      <c r="I148" s="58">
        <v>44922</v>
      </c>
      <c r="J148" s="61" cm="1">
        <f t="array" ref="J148">INDEX(IF(F148="Male",_xlfn.ANCHORARRAY(Breeds!$L$3),_xlfn.ANCHORARRAY(Breeds!$M$3)),_xlfn.XMATCH(D148,Breeds!$B$3:$B$155,0),1)</f>
        <v>20</v>
      </c>
    </row>
    <row r="149" spans="2:10" x14ac:dyDescent="0.5">
      <c r="B149" s="55" t="s">
        <v>644</v>
      </c>
      <c r="C149" s="55" t="s">
        <v>441</v>
      </c>
      <c r="D149" s="55" t="s">
        <v>43</v>
      </c>
      <c r="E149" s="55">
        <v>8</v>
      </c>
      <c r="F149" s="55" t="s">
        <v>62</v>
      </c>
      <c r="G149" s="55" t="s">
        <v>435</v>
      </c>
      <c r="H149" s="55" t="s">
        <v>638</v>
      </c>
      <c r="I149" s="58">
        <v>44959</v>
      </c>
      <c r="J149" s="61" cm="1">
        <f t="array" ref="J149">INDEX(IF(F149="Male",_xlfn.ANCHORARRAY(Breeds!$L$3),_xlfn.ANCHORARRAY(Breeds!$M$3)),_xlfn.XMATCH(D149,Breeds!$B$3:$B$155,0),1)</f>
        <v>12.5</v>
      </c>
    </row>
    <row r="150" spans="2:10" x14ac:dyDescent="0.5">
      <c r="B150" s="55" t="s">
        <v>645</v>
      </c>
      <c r="C150" s="55" t="s">
        <v>434</v>
      </c>
      <c r="D150" s="55" t="s">
        <v>292</v>
      </c>
      <c r="E150" s="55">
        <v>5</v>
      </c>
      <c r="F150" s="55" t="s">
        <v>63</v>
      </c>
      <c r="G150" s="55" t="s">
        <v>438</v>
      </c>
      <c r="H150" s="55" t="s">
        <v>646</v>
      </c>
      <c r="I150" s="58">
        <v>45024</v>
      </c>
      <c r="J150" s="61" cm="1">
        <f t="array" ref="J150">INDEX(IF(F150="Male",_xlfn.ANCHORARRAY(Breeds!$L$3),_xlfn.ANCHORARRAY(Breeds!$M$3)),_xlfn.XMATCH(D150,Breeds!$B$3:$B$155,0),1)</f>
        <v>9</v>
      </c>
    </row>
    <row r="151" spans="2:10" x14ac:dyDescent="0.5">
      <c r="B151" s="55" t="s">
        <v>647</v>
      </c>
      <c r="C151" s="55" t="s">
        <v>441</v>
      </c>
      <c r="D151" s="55" t="s">
        <v>43</v>
      </c>
      <c r="E151" s="55">
        <v>18</v>
      </c>
      <c r="F151" s="55" t="s">
        <v>62</v>
      </c>
      <c r="G151" s="55" t="s">
        <v>438</v>
      </c>
      <c r="H151" s="55" t="s">
        <v>439</v>
      </c>
      <c r="I151" s="58">
        <v>45077</v>
      </c>
      <c r="J151" s="61" cm="1">
        <f t="array" ref="J151">INDEX(IF(F151="Male",_xlfn.ANCHORARRAY(Breeds!$L$3),_xlfn.ANCHORARRAY(Breeds!$M$3)),_xlfn.XMATCH(D151,Breeds!$B$3:$B$155,0),1)</f>
        <v>12.5</v>
      </c>
    </row>
    <row r="152" spans="2:10" x14ac:dyDescent="0.5">
      <c r="B152" s="55" t="s">
        <v>648</v>
      </c>
      <c r="C152" s="55" t="s">
        <v>434</v>
      </c>
      <c r="D152" s="55" t="s">
        <v>264</v>
      </c>
      <c r="E152" s="55">
        <v>1</v>
      </c>
      <c r="F152" s="55" t="s">
        <v>63</v>
      </c>
      <c r="G152" s="55" t="s">
        <v>435</v>
      </c>
      <c r="H152" s="55" t="s">
        <v>533</v>
      </c>
      <c r="I152" s="58">
        <v>44912</v>
      </c>
      <c r="J152" s="61" cm="1">
        <f t="array" ref="J152">INDEX(IF(F152="Male",_xlfn.ANCHORARRAY(Breeds!$L$3),_xlfn.ANCHORARRAY(Breeds!$M$3)),_xlfn.XMATCH(D152,Breeds!$B$3:$B$155,0),1)</f>
        <v>67.5</v>
      </c>
    </row>
    <row r="153" spans="2:10" x14ac:dyDescent="0.5">
      <c r="B153" s="55" t="s">
        <v>649</v>
      </c>
      <c r="C153" s="55" t="s">
        <v>441</v>
      </c>
      <c r="D153" s="55" t="s">
        <v>34</v>
      </c>
      <c r="E153" s="55">
        <v>16</v>
      </c>
      <c r="F153" s="55" t="s">
        <v>62</v>
      </c>
      <c r="G153" s="55" t="s">
        <v>438</v>
      </c>
      <c r="H153" s="55" t="s">
        <v>138</v>
      </c>
      <c r="I153" s="58">
        <v>44987</v>
      </c>
      <c r="J153" s="61" cm="1">
        <f t="array" ref="J153">INDEX(IF(F153="Male",_xlfn.ANCHORARRAY(Breeds!$L$3),_xlfn.ANCHORARRAY(Breeds!$M$3)),_xlfn.XMATCH(D153,Breeds!$B$3:$B$155,0),1)</f>
        <v>9.5</v>
      </c>
    </row>
    <row r="154" spans="2:10" x14ac:dyDescent="0.5">
      <c r="B154" s="55" t="s">
        <v>650</v>
      </c>
      <c r="C154" s="55" t="s">
        <v>441</v>
      </c>
      <c r="D154" s="55" t="s">
        <v>43</v>
      </c>
      <c r="E154" s="55">
        <v>6</v>
      </c>
      <c r="F154" s="55" t="s">
        <v>62</v>
      </c>
      <c r="G154" s="55" t="s">
        <v>435</v>
      </c>
      <c r="H154" s="55" t="s">
        <v>133</v>
      </c>
      <c r="I154" s="58">
        <v>45162</v>
      </c>
      <c r="J154" s="61" cm="1">
        <f t="array" ref="J154">INDEX(IF(F154="Male",_xlfn.ANCHORARRAY(Breeds!$L$3),_xlfn.ANCHORARRAY(Breeds!$M$3)),_xlfn.XMATCH(D154,Breeds!$B$3:$B$155,0),1)</f>
        <v>12.5</v>
      </c>
    </row>
    <row r="155" spans="2:10" x14ac:dyDescent="0.5">
      <c r="B155" s="55" t="s">
        <v>651</v>
      </c>
      <c r="C155" s="55" t="s">
        <v>441</v>
      </c>
      <c r="D155" s="55" t="s">
        <v>43</v>
      </c>
      <c r="E155" s="55">
        <v>11</v>
      </c>
      <c r="F155" s="55" t="s">
        <v>63</v>
      </c>
      <c r="G155" s="55" t="s">
        <v>435</v>
      </c>
      <c r="H155" s="55" t="s">
        <v>652</v>
      </c>
      <c r="I155" s="58">
        <v>45142</v>
      </c>
      <c r="J155" s="61" cm="1">
        <f t="array" ref="J155">INDEX(IF(F155="Male",_xlfn.ANCHORARRAY(Breeds!$L$3),_xlfn.ANCHORARRAY(Breeds!$M$3)),_xlfn.XMATCH(D155,Breeds!$B$3:$B$155,0),1)</f>
        <v>20</v>
      </c>
    </row>
    <row r="156" spans="2:10" x14ac:dyDescent="0.5">
      <c r="B156" s="55" t="s">
        <v>653</v>
      </c>
      <c r="C156" s="55" t="s">
        <v>441</v>
      </c>
      <c r="D156" s="55" t="s">
        <v>32</v>
      </c>
      <c r="E156" s="55">
        <v>7</v>
      </c>
      <c r="F156" s="55" t="s">
        <v>62</v>
      </c>
      <c r="G156" s="55" t="s">
        <v>438</v>
      </c>
      <c r="H156" s="55" t="s">
        <v>136</v>
      </c>
      <c r="I156" s="58">
        <v>44982</v>
      </c>
      <c r="J156" s="61" cm="1">
        <f t="array" ref="J156">INDEX(IF(F156="Male",_xlfn.ANCHORARRAY(Breeds!$L$3),_xlfn.ANCHORARRAY(Breeds!$M$3)),_xlfn.XMATCH(D156,Breeds!$B$3:$B$155,0),1)</f>
        <v>9</v>
      </c>
    </row>
    <row r="157" spans="2:10" x14ac:dyDescent="0.5">
      <c r="B157" s="55" t="s">
        <v>654</v>
      </c>
      <c r="C157" s="55" t="s">
        <v>434</v>
      </c>
      <c r="D157" s="55" t="s">
        <v>38</v>
      </c>
      <c r="E157" s="55">
        <v>11</v>
      </c>
      <c r="F157" s="55" t="s">
        <v>62</v>
      </c>
      <c r="G157" s="55" t="s">
        <v>435</v>
      </c>
      <c r="H157" s="55" t="s">
        <v>655</v>
      </c>
      <c r="I157" s="58">
        <v>45097</v>
      </c>
      <c r="J157" s="61" cm="1">
        <f t="array" ref="J157">INDEX(IF(F157="Male",_xlfn.ANCHORARRAY(Breeds!$L$3),_xlfn.ANCHORARRAY(Breeds!$M$3)),_xlfn.XMATCH(D157,Breeds!$B$3:$B$155,0),1)</f>
        <v>57.5</v>
      </c>
    </row>
    <row r="158" spans="2:10" x14ac:dyDescent="0.5">
      <c r="B158" s="55" t="s">
        <v>656</v>
      </c>
      <c r="C158" s="55" t="s">
        <v>441</v>
      </c>
      <c r="D158" s="55" t="s">
        <v>51</v>
      </c>
      <c r="E158" s="55">
        <v>2</v>
      </c>
      <c r="F158" s="55" t="s">
        <v>63</v>
      </c>
      <c r="G158" s="55" t="s">
        <v>435</v>
      </c>
      <c r="H158" s="55" t="s">
        <v>135</v>
      </c>
      <c r="I158" s="58">
        <v>45120</v>
      </c>
      <c r="J158" s="61" cm="1">
        <f t="array" ref="J158">INDEX(IF(F158="Male",_xlfn.ANCHORARRAY(Breeds!$L$3),_xlfn.ANCHORARRAY(Breeds!$M$3)),_xlfn.XMATCH(D158,Breeds!$B$3:$B$155,0),1)</f>
        <v>8.5</v>
      </c>
    </row>
    <row r="159" spans="2:10" x14ac:dyDescent="0.5">
      <c r="B159" s="55" t="s">
        <v>657</v>
      </c>
      <c r="C159" s="55" t="s">
        <v>441</v>
      </c>
      <c r="D159" s="55" t="s">
        <v>156</v>
      </c>
      <c r="E159" s="55">
        <v>16</v>
      </c>
      <c r="F159" s="55" t="s">
        <v>63</v>
      </c>
      <c r="G159" s="55" t="s">
        <v>435</v>
      </c>
      <c r="H159" s="55" t="s">
        <v>658</v>
      </c>
      <c r="I159" s="58">
        <v>45098</v>
      </c>
      <c r="J159" s="61" cm="1">
        <f t="array" ref="J159">INDEX(IF(F159="Male",_xlfn.ANCHORARRAY(Breeds!$L$3),_xlfn.ANCHORARRAY(Breeds!$M$3)),_xlfn.XMATCH(D159,Breeds!$B$3:$B$155,0),1)</f>
        <v>9.5</v>
      </c>
    </row>
    <row r="160" spans="2:10" x14ac:dyDescent="0.5">
      <c r="B160" s="55" t="s">
        <v>659</v>
      </c>
      <c r="C160" s="55" t="s">
        <v>441</v>
      </c>
      <c r="D160" s="55" t="s">
        <v>34</v>
      </c>
      <c r="E160" s="55">
        <v>20</v>
      </c>
      <c r="F160" s="55" t="s">
        <v>63</v>
      </c>
      <c r="G160" s="55" t="s">
        <v>435</v>
      </c>
      <c r="H160" s="55" t="s">
        <v>133</v>
      </c>
      <c r="I160" s="58">
        <v>45149</v>
      </c>
      <c r="J160" s="61" cm="1">
        <f t="array" ref="J160">INDEX(IF(F160="Male",_xlfn.ANCHORARRAY(Breeds!$L$3),_xlfn.ANCHORARRAY(Breeds!$M$3)),_xlfn.XMATCH(D160,Breeds!$B$3:$B$155,0),1)</f>
        <v>9.5</v>
      </c>
    </row>
    <row r="161" spans="2:10" x14ac:dyDescent="0.5">
      <c r="B161" s="55" t="s">
        <v>92</v>
      </c>
      <c r="C161" s="55" t="s">
        <v>434</v>
      </c>
      <c r="D161" s="55" t="s">
        <v>360</v>
      </c>
      <c r="E161" s="55">
        <v>6</v>
      </c>
      <c r="F161" s="55" t="s">
        <v>63</v>
      </c>
      <c r="G161" s="55" t="s">
        <v>438</v>
      </c>
      <c r="H161" s="55" t="s">
        <v>537</v>
      </c>
      <c r="I161" s="58">
        <v>44993</v>
      </c>
      <c r="J161" s="61" cm="1">
        <f t="array" ref="J161">INDEX(IF(F161="Male",_xlfn.ANCHORARRAY(Breeds!$L$3),_xlfn.ANCHORARRAY(Breeds!$M$3)),_xlfn.XMATCH(D161,Breeds!$B$3:$B$155,0),1)</f>
        <v>77.5</v>
      </c>
    </row>
    <row r="162" spans="2:10" x14ac:dyDescent="0.5">
      <c r="B162" s="55" t="s">
        <v>660</v>
      </c>
      <c r="C162" s="55" t="s">
        <v>441</v>
      </c>
      <c r="D162" s="55" t="s">
        <v>156</v>
      </c>
      <c r="E162" s="55">
        <v>14</v>
      </c>
      <c r="F162" s="55" t="s">
        <v>63</v>
      </c>
      <c r="G162" s="55" t="s">
        <v>438</v>
      </c>
      <c r="H162" s="55" t="s">
        <v>126</v>
      </c>
      <c r="I162" s="58">
        <v>45108</v>
      </c>
      <c r="J162" s="61" cm="1">
        <f t="array" ref="J162">INDEX(IF(F162="Male",_xlfn.ANCHORARRAY(Breeds!$L$3),_xlfn.ANCHORARRAY(Breeds!$M$3)),_xlfn.XMATCH(D162,Breeds!$B$3:$B$155,0),1)</f>
        <v>9.5</v>
      </c>
    </row>
    <row r="163" spans="2:10" x14ac:dyDescent="0.5">
      <c r="B163" s="55" t="s">
        <v>661</v>
      </c>
      <c r="C163" s="55" t="s">
        <v>434</v>
      </c>
      <c r="D163" s="55" t="s">
        <v>397</v>
      </c>
      <c r="E163" s="55">
        <v>1</v>
      </c>
      <c r="F163" s="55" t="s">
        <v>62</v>
      </c>
      <c r="G163" s="55" t="s">
        <v>435</v>
      </c>
      <c r="H163" s="55" t="s">
        <v>127</v>
      </c>
      <c r="I163" s="58">
        <v>45149</v>
      </c>
      <c r="J163" s="61" cm="1">
        <f t="array" ref="J163">INDEX(IF(F163="Male",_xlfn.ANCHORARRAY(Breeds!$L$3),_xlfn.ANCHORARRAY(Breeds!$M$3)),_xlfn.XMATCH(D163,Breeds!$B$3:$B$155,0),1)</f>
        <v>42.5</v>
      </c>
    </row>
    <row r="164" spans="2:10" x14ac:dyDescent="0.5">
      <c r="B164" s="55" t="s">
        <v>662</v>
      </c>
      <c r="C164" s="55" t="s">
        <v>434</v>
      </c>
      <c r="D164" s="55" t="s">
        <v>199</v>
      </c>
      <c r="E164" s="55">
        <v>12</v>
      </c>
      <c r="F164" s="55" t="s">
        <v>63</v>
      </c>
      <c r="G164" s="55" t="s">
        <v>435</v>
      </c>
      <c r="H164" s="55" t="s">
        <v>122</v>
      </c>
      <c r="I164" s="58">
        <v>44955</v>
      </c>
      <c r="J164" s="61" cm="1">
        <f t="array" ref="J164">INDEX(IF(F164="Male",_xlfn.ANCHORARRAY(Breeds!$L$3),_xlfn.ANCHORARRAY(Breeds!$M$3)),_xlfn.XMATCH(D164,Breeds!$B$3:$B$155,0),1)</f>
        <v>6</v>
      </c>
    </row>
    <row r="165" spans="2:10" x14ac:dyDescent="0.5">
      <c r="B165" s="55" t="s">
        <v>101</v>
      </c>
      <c r="C165" s="55" t="s">
        <v>441</v>
      </c>
      <c r="D165" s="55" t="s">
        <v>156</v>
      </c>
      <c r="E165" s="55">
        <v>3</v>
      </c>
      <c r="F165" s="55" t="s">
        <v>62</v>
      </c>
      <c r="G165" s="55" t="s">
        <v>438</v>
      </c>
      <c r="H165" s="55" t="s">
        <v>663</v>
      </c>
      <c r="I165" s="58">
        <v>45008</v>
      </c>
      <c r="J165" s="61" cm="1">
        <f t="array" ref="J165">INDEX(IF(F165="Male",_xlfn.ANCHORARRAY(Breeds!$L$3),_xlfn.ANCHORARRAY(Breeds!$M$3)),_xlfn.XMATCH(D165,Breeds!$B$3:$B$155,0),1)</f>
        <v>9.5</v>
      </c>
    </row>
    <row r="166" spans="2:10" x14ac:dyDescent="0.5">
      <c r="B166" s="55" t="s">
        <v>87</v>
      </c>
      <c r="C166" s="55" t="s">
        <v>434</v>
      </c>
      <c r="D166" s="55" t="s">
        <v>280</v>
      </c>
      <c r="E166" s="55">
        <v>10</v>
      </c>
      <c r="F166" s="55" t="s">
        <v>62</v>
      </c>
      <c r="G166" s="55" t="s">
        <v>438</v>
      </c>
      <c r="H166" s="55" t="s">
        <v>130</v>
      </c>
      <c r="I166" s="58">
        <v>44987</v>
      </c>
      <c r="J166" s="61" cm="1">
        <f t="array" ref="J166">INDEX(IF(F166="Male",_xlfn.ANCHORARRAY(Breeds!$L$3),_xlfn.ANCHORARRAY(Breeds!$M$3)),_xlfn.XMATCH(D166,Breeds!$B$3:$B$155,0),1)</f>
        <v>42.5</v>
      </c>
    </row>
    <row r="167" spans="2:10" x14ac:dyDescent="0.5">
      <c r="B167" s="55" t="s">
        <v>664</v>
      </c>
      <c r="C167" s="55" t="s">
        <v>434</v>
      </c>
      <c r="D167" s="55" t="s">
        <v>223</v>
      </c>
      <c r="E167" s="55">
        <v>2</v>
      </c>
      <c r="F167" s="55" t="s">
        <v>63</v>
      </c>
      <c r="G167" s="55" t="s">
        <v>435</v>
      </c>
      <c r="H167" s="55" t="s">
        <v>127</v>
      </c>
      <c r="I167" s="58">
        <v>45046</v>
      </c>
      <c r="J167" s="61" cm="1">
        <f t="array" ref="J167">INDEX(IF(F167="Male",_xlfn.ANCHORARRAY(Breeds!$L$3),_xlfn.ANCHORARRAY(Breeds!$M$3)),_xlfn.XMATCH(D167,Breeds!$B$3:$B$155,0),1)</f>
        <v>72.5</v>
      </c>
    </row>
    <row r="168" spans="2:10" x14ac:dyDescent="0.5">
      <c r="B168" s="55" t="s">
        <v>665</v>
      </c>
      <c r="C168" s="55" t="s">
        <v>434</v>
      </c>
      <c r="D168" s="55" t="s">
        <v>33</v>
      </c>
      <c r="E168" s="55">
        <v>8</v>
      </c>
      <c r="F168" s="55" t="s">
        <v>62</v>
      </c>
      <c r="G168" s="55" t="s">
        <v>438</v>
      </c>
      <c r="H168" s="55" t="s">
        <v>666</v>
      </c>
      <c r="I168" s="58">
        <v>45167</v>
      </c>
      <c r="J168" s="61" cm="1">
        <f t="array" ref="J168">INDEX(IF(F168="Male",_xlfn.ANCHORARRAY(Breeds!$L$3),_xlfn.ANCHORARRAY(Breeds!$M$3)),_xlfn.XMATCH(D168,Breeds!$B$3:$B$155,0),1)</f>
        <v>23</v>
      </c>
    </row>
    <row r="169" spans="2:10" x14ac:dyDescent="0.5">
      <c r="B169" s="55" t="s">
        <v>667</v>
      </c>
      <c r="C169" s="55" t="s">
        <v>441</v>
      </c>
      <c r="D169" s="55" t="s">
        <v>51</v>
      </c>
      <c r="E169" s="55">
        <v>16</v>
      </c>
      <c r="F169" s="55" t="s">
        <v>63</v>
      </c>
      <c r="G169" s="55" t="s">
        <v>435</v>
      </c>
      <c r="H169" s="55" t="s">
        <v>135</v>
      </c>
      <c r="I169" s="58">
        <v>44996</v>
      </c>
      <c r="J169" s="61" cm="1">
        <f t="array" ref="J169">INDEX(IF(F169="Male",_xlfn.ANCHORARRAY(Breeds!$L$3),_xlfn.ANCHORARRAY(Breeds!$M$3)),_xlfn.XMATCH(D169,Breeds!$B$3:$B$155,0),1)</f>
        <v>8.5</v>
      </c>
    </row>
    <row r="170" spans="2:10" x14ac:dyDescent="0.5">
      <c r="B170" s="55" t="s">
        <v>668</v>
      </c>
      <c r="C170" s="55" t="s">
        <v>434</v>
      </c>
      <c r="D170" s="55" t="s">
        <v>184</v>
      </c>
      <c r="E170" s="55">
        <v>10</v>
      </c>
      <c r="F170" s="55" t="s">
        <v>62</v>
      </c>
      <c r="G170" s="55" t="s">
        <v>438</v>
      </c>
      <c r="H170" s="55" t="s">
        <v>669</v>
      </c>
      <c r="I170" s="58">
        <v>45119</v>
      </c>
      <c r="J170" s="61" cm="1">
        <f t="array" ref="J170">INDEX(IF(F170="Male",_xlfn.ANCHORARRAY(Breeds!$L$3),_xlfn.ANCHORARRAY(Breeds!$M$3)),_xlfn.XMATCH(D170,Breeds!$B$3:$B$155,0),1)</f>
        <v>50</v>
      </c>
    </row>
    <row r="171" spans="2:10" x14ac:dyDescent="0.5">
      <c r="B171" s="55" t="s">
        <v>670</v>
      </c>
      <c r="C171" s="55" t="s">
        <v>434</v>
      </c>
      <c r="D171" s="55" t="s">
        <v>158</v>
      </c>
      <c r="E171" s="55">
        <v>12</v>
      </c>
      <c r="F171" s="55" t="s">
        <v>62</v>
      </c>
      <c r="G171" s="55" t="s">
        <v>438</v>
      </c>
      <c r="H171" s="55" t="s">
        <v>128</v>
      </c>
      <c r="I171" s="58">
        <v>45164</v>
      </c>
      <c r="J171" s="61" cm="1">
        <f t="array" ref="J171">INDEX(IF(F171="Male",_xlfn.ANCHORARRAY(Breeds!$L$3),_xlfn.ANCHORARRAY(Breeds!$M$3)),_xlfn.XMATCH(D171,Breeds!$B$3:$B$155,0),1)</f>
        <v>8.5</v>
      </c>
    </row>
    <row r="172" spans="2:10" x14ac:dyDescent="0.5">
      <c r="B172" s="55" t="s">
        <v>671</v>
      </c>
      <c r="C172" s="55" t="s">
        <v>434</v>
      </c>
      <c r="D172" s="55" t="s">
        <v>410</v>
      </c>
      <c r="E172" s="55">
        <v>1</v>
      </c>
      <c r="F172" s="55" t="s">
        <v>63</v>
      </c>
      <c r="G172" s="55" t="s">
        <v>435</v>
      </c>
      <c r="H172" s="55" t="s">
        <v>129</v>
      </c>
      <c r="I172" s="58">
        <v>45122</v>
      </c>
      <c r="J172" s="61" cm="1">
        <f t="array" ref="J172">INDEX(IF(F172="Male",_xlfn.ANCHORARRAY(Breeds!$L$3),_xlfn.ANCHORARRAY(Breeds!$M$3)),_xlfn.XMATCH(D172,Breeds!$B$3:$B$155,0),1)</f>
        <v>42.5</v>
      </c>
    </row>
    <row r="173" spans="2:10" x14ac:dyDescent="0.5">
      <c r="B173" s="55" t="s">
        <v>672</v>
      </c>
      <c r="C173" s="55" t="s">
        <v>434</v>
      </c>
      <c r="D173" s="55" t="s">
        <v>348</v>
      </c>
      <c r="E173" s="55">
        <v>6</v>
      </c>
      <c r="F173" s="55" t="s">
        <v>62</v>
      </c>
      <c r="G173" s="55" t="s">
        <v>438</v>
      </c>
      <c r="H173" s="55" t="s">
        <v>479</v>
      </c>
      <c r="I173" s="58">
        <v>45152</v>
      </c>
      <c r="J173" s="61" cm="1">
        <f t="array" ref="J173">INDEX(IF(F173="Male",_xlfn.ANCHORARRAY(Breeds!$L$3),_xlfn.ANCHORARRAY(Breeds!$M$3)),_xlfn.XMATCH(D173,Breeds!$B$3:$B$155,0),1)</f>
        <v>30</v>
      </c>
    </row>
    <row r="174" spans="2:10" x14ac:dyDescent="0.5">
      <c r="B174" s="55" t="s">
        <v>673</v>
      </c>
      <c r="C174" s="55" t="s">
        <v>441</v>
      </c>
      <c r="D174" s="55" t="s">
        <v>156</v>
      </c>
      <c r="E174" s="55">
        <v>6</v>
      </c>
      <c r="F174" s="55" t="s">
        <v>63</v>
      </c>
      <c r="G174" s="55" t="s">
        <v>435</v>
      </c>
      <c r="H174" s="55" t="s">
        <v>486</v>
      </c>
      <c r="I174" s="58">
        <v>45086</v>
      </c>
      <c r="J174" s="61" cm="1">
        <f t="array" ref="J174">INDEX(IF(F174="Male",_xlfn.ANCHORARRAY(Breeds!$L$3),_xlfn.ANCHORARRAY(Breeds!$M$3)),_xlfn.XMATCH(D174,Breeds!$B$3:$B$155,0),1)</f>
        <v>9.5</v>
      </c>
    </row>
    <row r="175" spans="2:10" x14ac:dyDescent="0.5">
      <c r="B175" s="55" t="s">
        <v>674</v>
      </c>
      <c r="C175" s="55" t="s">
        <v>434</v>
      </c>
      <c r="D175" s="55" t="s">
        <v>38</v>
      </c>
      <c r="E175" s="55">
        <v>9</v>
      </c>
      <c r="F175" s="55" t="s">
        <v>62</v>
      </c>
      <c r="G175" s="55" t="s">
        <v>438</v>
      </c>
      <c r="H175" s="55" t="s">
        <v>128</v>
      </c>
      <c r="I175" s="58">
        <v>44917</v>
      </c>
      <c r="J175" s="61" cm="1">
        <f t="array" ref="J175">INDEX(IF(F175="Male",_xlfn.ANCHORARRAY(Breeds!$L$3),_xlfn.ANCHORARRAY(Breeds!$M$3)),_xlfn.XMATCH(D175,Breeds!$B$3:$B$155,0),1)</f>
        <v>57.5</v>
      </c>
    </row>
    <row r="176" spans="2:10" x14ac:dyDescent="0.5">
      <c r="B176" s="55" t="s">
        <v>675</v>
      </c>
      <c r="C176" s="55" t="s">
        <v>441</v>
      </c>
      <c r="D176" s="55" t="s">
        <v>32</v>
      </c>
      <c r="E176" s="55">
        <v>2</v>
      </c>
      <c r="F176" s="55" t="s">
        <v>62</v>
      </c>
      <c r="G176" s="55" t="s">
        <v>435</v>
      </c>
      <c r="H176" s="55" t="s">
        <v>129</v>
      </c>
      <c r="I176" s="58">
        <v>45126</v>
      </c>
      <c r="J176" s="61" cm="1">
        <f t="array" ref="J176">INDEX(IF(F176="Male",_xlfn.ANCHORARRAY(Breeds!$L$3),_xlfn.ANCHORARRAY(Breeds!$M$3)),_xlfn.XMATCH(D176,Breeds!$B$3:$B$155,0),1)</f>
        <v>9</v>
      </c>
    </row>
    <row r="177" spans="2:10" x14ac:dyDescent="0.5">
      <c r="B177" s="55" t="s">
        <v>676</v>
      </c>
      <c r="C177" s="55" t="s">
        <v>441</v>
      </c>
      <c r="D177" s="55" t="s">
        <v>156</v>
      </c>
      <c r="E177" s="55">
        <v>6</v>
      </c>
      <c r="F177" s="55" t="s">
        <v>62</v>
      </c>
      <c r="G177" s="55" t="s">
        <v>438</v>
      </c>
      <c r="H177" s="55" t="s">
        <v>677</v>
      </c>
      <c r="I177" s="58">
        <v>45017</v>
      </c>
      <c r="J177" s="61" cm="1">
        <f t="array" ref="J177">INDEX(IF(F177="Male",_xlfn.ANCHORARRAY(Breeds!$L$3),_xlfn.ANCHORARRAY(Breeds!$M$3)),_xlfn.XMATCH(D177,Breeds!$B$3:$B$155,0),1)</f>
        <v>9.5</v>
      </c>
    </row>
    <row r="178" spans="2:10" x14ac:dyDescent="0.5">
      <c r="B178" s="55" t="s">
        <v>678</v>
      </c>
      <c r="C178" s="55" t="s">
        <v>441</v>
      </c>
      <c r="D178" s="55" t="s">
        <v>156</v>
      </c>
      <c r="E178" s="55">
        <v>20</v>
      </c>
      <c r="F178" s="55" t="s">
        <v>63</v>
      </c>
      <c r="G178" s="55" t="s">
        <v>435</v>
      </c>
      <c r="H178" s="55" t="s">
        <v>652</v>
      </c>
      <c r="I178" s="58">
        <v>45161</v>
      </c>
      <c r="J178" s="61" cm="1">
        <f t="array" ref="J178">INDEX(IF(F178="Male",_xlfn.ANCHORARRAY(Breeds!$L$3),_xlfn.ANCHORARRAY(Breeds!$M$3)),_xlfn.XMATCH(D178,Breeds!$B$3:$B$155,0),1)</f>
        <v>9.5</v>
      </c>
    </row>
    <row r="179" spans="2:10" x14ac:dyDescent="0.5">
      <c r="B179" s="55" t="s">
        <v>679</v>
      </c>
      <c r="C179" s="55" t="s">
        <v>441</v>
      </c>
      <c r="D179" s="55" t="s">
        <v>156</v>
      </c>
      <c r="E179" s="55">
        <v>5</v>
      </c>
      <c r="F179" s="55" t="s">
        <v>63</v>
      </c>
      <c r="G179" s="55" t="s">
        <v>435</v>
      </c>
      <c r="H179" s="55" t="s">
        <v>122</v>
      </c>
      <c r="I179" s="58">
        <v>44942</v>
      </c>
      <c r="J179" s="61" cm="1">
        <f t="array" ref="J179">INDEX(IF(F179="Male",_xlfn.ANCHORARRAY(Breeds!$L$3),_xlfn.ANCHORARRAY(Breeds!$M$3)),_xlfn.XMATCH(D179,Breeds!$B$3:$B$155,0),1)</f>
        <v>9.5</v>
      </c>
    </row>
    <row r="180" spans="2:10" x14ac:dyDescent="0.5">
      <c r="B180" s="55" t="s">
        <v>680</v>
      </c>
      <c r="C180" s="55" t="s">
        <v>434</v>
      </c>
      <c r="D180" s="55" t="s">
        <v>280</v>
      </c>
      <c r="E180" s="55">
        <v>7</v>
      </c>
      <c r="F180" s="55" t="s">
        <v>62</v>
      </c>
      <c r="G180" s="55" t="s">
        <v>435</v>
      </c>
      <c r="H180" s="55" t="s">
        <v>125</v>
      </c>
      <c r="I180" s="58">
        <v>45130</v>
      </c>
      <c r="J180" s="61" cm="1">
        <f t="array" ref="J180">INDEX(IF(F180="Male",_xlfn.ANCHORARRAY(Breeds!$L$3),_xlfn.ANCHORARRAY(Breeds!$M$3)),_xlfn.XMATCH(D180,Breeds!$B$3:$B$155,0),1)</f>
        <v>42.5</v>
      </c>
    </row>
    <row r="181" spans="2:10" x14ac:dyDescent="0.5">
      <c r="B181" s="55" t="s">
        <v>681</v>
      </c>
      <c r="C181" s="55" t="s">
        <v>434</v>
      </c>
      <c r="D181" s="55" t="s">
        <v>358</v>
      </c>
      <c r="E181" s="55">
        <v>7</v>
      </c>
      <c r="F181" s="55" t="s">
        <v>62</v>
      </c>
      <c r="G181" s="55" t="s">
        <v>438</v>
      </c>
      <c r="H181" s="55" t="s">
        <v>663</v>
      </c>
      <c r="I181" s="58">
        <v>45034</v>
      </c>
      <c r="J181" s="61" cm="1">
        <f t="array" ref="J181">INDEX(IF(F181="Male",_xlfn.ANCHORARRAY(Breeds!$L$3),_xlfn.ANCHORARRAY(Breeds!$M$3)),_xlfn.XMATCH(D181,Breeds!$B$3:$B$155,0),1)</f>
        <v>62.5</v>
      </c>
    </row>
    <row r="182" spans="2:10" x14ac:dyDescent="0.5">
      <c r="B182" s="55" t="s">
        <v>682</v>
      </c>
      <c r="C182" s="55" t="s">
        <v>434</v>
      </c>
      <c r="D182" s="55" t="s">
        <v>382</v>
      </c>
      <c r="E182" s="55">
        <v>8</v>
      </c>
      <c r="F182" s="55" t="s">
        <v>63</v>
      </c>
      <c r="G182" s="55" t="s">
        <v>438</v>
      </c>
      <c r="H182" s="55" t="s">
        <v>132</v>
      </c>
      <c r="I182" s="58">
        <v>44945</v>
      </c>
      <c r="J182" s="61" cm="1">
        <f t="array" ref="J182">INDEX(IF(F182="Male",_xlfn.ANCHORARRAY(Breeds!$L$3),_xlfn.ANCHORARRAY(Breeds!$M$3)),_xlfn.XMATCH(D182,Breeds!$B$3:$B$155,0),1)</f>
        <v>12.5</v>
      </c>
    </row>
    <row r="183" spans="2:10" x14ac:dyDescent="0.5">
      <c r="B183" s="55" t="s">
        <v>683</v>
      </c>
      <c r="C183" s="55" t="s">
        <v>441</v>
      </c>
      <c r="D183" s="55" t="s">
        <v>34</v>
      </c>
      <c r="E183" s="55">
        <v>10</v>
      </c>
      <c r="F183" s="55" t="s">
        <v>63</v>
      </c>
      <c r="G183" s="55" t="s">
        <v>438</v>
      </c>
      <c r="H183" s="55" t="s">
        <v>684</v>
      </c>
      <c r="I183" s="58">
        <v>45174</v>
      </c>
      <c r="J183" s="61" cm="1">
        <f t="array" ref="J183">INDEX(IF(F183="Male",_xlfn.ANCHORARRAY(Breeds!$L$3),_xlfn.ANCHORARRAY(Breeds!$M$3)),_xlfn.XMATCH(D183,Breeds!$B$3:$B$155,0),1)</f>
        <v>9.5</v>
      </c>
    </row>
    <row r="184" spans="2:10" x14ac:dyDescent="0.5">
      <c r="B184" s="55" t="s">
        <v>685</v>
      </c>
      <c r="C184" s="55" t="s">
        <v>434</v>
      </c>
      <c r="D184" s="55" t="s">
        <v>38</v>
      </c>
      <c r="E184" s="55">
        <v>3</v>
      </c>
      <c r="F184" s="55" t="s">
        <v>62</v>
      </c>
      <c r="G184" s="55" t="s">
        <v>435</v>
      </c>
      <c r="H184" s="55" t="s">
        <v>123</v>
      </c>
      <c r="I184" s="58">
        <v>44980</v>
      </c>
      <c r="J184" s="61" cm="1">
        <f t="array" ref="J184">INDEX(IF(F184="Male",_xlfn.ANCHORARRAY(Breeds!$L$3),_xlfn.ANCHORARRAY(Breeds!$M$3)),_xlfn.XMATCH(D184,Breeds!$B$3:$B$155,0),1)</f>
        <v>57.5</v>
      </c>
    </row>
    <row r="185" spans="2:10" x14ac:dyDescent="0.5">
      <c r="B185" s="55" t="s">
        <v>686</v>
      </c>
      <c r="C185" s="55" t="s">
        <v>434</v>
      </c>
      <c r="D185" s="55" t="s">
        <v>303</v>
      </c>
      <c r="E185" s="55">
        <v>3</v>
      </c>
      <c r="F185" s="55" t="s">
        <v>63</v>
      </c>
      <c r="G185" s="55" t="s">
        <v>435</v>
      </c>
      <c r="H185" s="55" t="s">
        <v>127</v>
      </c>
      <c r="I185" s="58">
        <v>45124</v>
      </c>
      <c r="J185" s="61" cm="1">
        <f t="array" ref="J185">INDEX(IF(F185="Male",_xlfn.ANCHORARRAY(Breeds!$L$3),_xlfn.ANCHORARRAY(Breeds!$M$3)),_xlfn.XMATCH(D185,Breeds!$B$3:$B$155,0),1)</f>
        <v>15</v>
      </c>
    </row>
    <row r="186" spans="2:10" x14ac:dyDescent="0.5">
      <c r="B186" s="55" t="s">
        <v>687</v>
      </c>
      <c r="C186" s="55" t="s">
        <v>441</v>
      </c>
      <c r="D186" s="55" t="s">
        <v>51</v>
      </c>
      <c r="E186" s="55">
        <v>8</v>
      </c>
      <c r="F186" s="55" t="s">
        <v>62</v>
      </c>
      <c r="G186" s="55" t="s">
        <v>435</v>
      </c>
      <c r="H186" s="55" t="s">
        <v>688</v>
      </c>
      <c r="I186" s="58">
        <v>45100</v>
      </c>
      <c r="J186" s="61" cm="1">
        <f t="array" ref="J186">INDEX(IF(F186="Male",_xlfn.ANCHORARRAY(Breeds!$L$3),_xlfn.ANCHORARRAY(Breeds!$M$3)),_xlfn.XMATCH(D186,Breeds!$B$3:$B$155,0),1)</f>
        <v>8.5</v>
      </c>
    </row>
    <row r="187" spans="2:10" x14ac:dyDescent="0.5">
      <c r="B187" s="55" t="s">
        <v>689</v>
      </c>
      <c r="C187" s="55" t="s">
        <v>441</v>
      </c>
      <c r="D187" s="55" t="s">
        <v>156</v>
      </c>
      <c r="E187" s="55">
        <v>13</v>
      </c>
      <c r="F187" s="55" t="s">
        <v>62</v>
      </c>
      <c r="G187" s="55" t="s">
        <v>435</v>
      </c>
      <c r="H187" s="55" t="s">
        <v>690</v>
      </c>
      <c r="I187" s="58">
        <v>44916</v>
      </c>
      <c r="J187" s="61" cm="1">
        <f t="array" ref="J187">INDEX(IF(F187="Male",_xlfn.ANCHORARRAY(Breeds!$L$3),_xlfn.ANCHORARRAY(Breeds!$M$3)),_xlfn.XMATCH(D187,Breeds!$B$3:$B$155,0),1)</f>
        <v>9.5</v>
      </c>
    </row>
    <row r="188" spans="2:10" x14ac:dyDescent="0.5">
      <c r="B188" s="55" t="s">
        <v>691</v>
      </c>
      <c r="C188" s="55" t="s">
        <v>441</v>
      </c>
      <c r="D188" s="55" t="s">
        <v>32</v>
      </c>
      <c r="E188" s="55">
        <v>2</v>
      </c>
      <c r="F188" s="55" t="s">
        <v>63</v>
      </c>
      <c r="G188" s="55" t="s">
        <v>438</v>
      </c>
      <c r="H188" s="55" t="s">
        <v>692</v>
      </c>
      <c r="I188" s="58">
        <v>45048</v>
      </c>
      <c r="J188" s="61" cm="1">
        <f t="array" ref="J188">INDEX(IF(F188="Male",_xlfn.ANCHORARRAY(Breeds!$L$3),_xlfn.ANCHORARRAY(Breeds!$M$3)),_xlfn.XMATCH(D188,Breeds!$B$3:$B$155,0),1)</f>
        <v>9</v>
      </c>
    </row>
    <row r="189" spans="2:10" x14ac:dyDescent="0.5">
      <c r="B189" s="55" t="s">
        <v>86</v>
      </c>
      <c r="C189" s="55" t="s">
        <v>441</v>
      </c>
      <c r="D189" s="55" t="s">
        <v>32</v>
      </c>
      <c r="E189" s="55">
        <v>6</v>
      </c>
      <c r="F189" s="55" t="s">
        <v>63</v>
      </c>
      <c r="G189" s="55" t="s">
        <v>438</v>
      </c>
      <c r="H189" s="55" t="s">
        <v>693</v>
      </c>
      <c r="I189" s="58">
        <v>45064</v>
      </c>
      <c r="J189" s="61" cm="1">
        <f t="array" ref="J189">INDEX(IF(F189="Male",_xlfn.ANCHORARRAY(Breeds!$L$3),_xlfn.ANCHORARRAY(Breeds!$M$3)),_xlfn.XMATCH(D189,Breeds!$B$3:$B$155,0),1)</f>
        <v>9</v>
      </c>
    </row>
    <row r="190" spans="2:10" x14ac:dyDescent="0.5">
      <c r="B190" s="55" t="s">
        <v>694</v>
      </c>
      <c r="C190" s="55" t="s">
        <v>434</v>
      </c>
      <c r="D190" s="55" t="s">
        <v>166</v>
      </c>
      <c r="E190" s="55">
        <v>8</v>
      </c>
      <c r="F190" s="55" t="s">
        <v>63</v>
      </c>
      <c r="G190" s="55" t="s">
        <v>438</v>
      </c>
      <c r="H190" s="55" t="s">
        <v>695</v>
      </c>
      <c r="I190" s="58">
        <v>45006</v>
      </c>
      <c r="J190" s="61" cm="1">
        <f t="array" ref="J190">INDEX(IF(F190="Male",_xlfn.ANCHORARRAY(Breeds!$L$3),_xlfn.ANCHORARRAY(Breeds!$M$3)),_xlfn.XMATCH(D190,Breeds!$B$3:$B$155,0),1)</f>
        <v>62.5</v>
      </c>
    </row>
    <row r="191" spans="2:10" x14ac:dyDescent="0.5">
      <c r="B191" s="55" t="s">
        <v>696</v>
      </c>
      <c r="C191" s="55" t="s">
        <v>441</v>
      </c>
      <c r="D191" s="55" t="s">
        <v>156</v>
      </c>
      <c r="E191" s="55">
        <v>4</v>
      </c>
      <c r="F191" s="55" t="s">
        <v>63</v>
      </c>
      <c r="G191" s="55" t="s">
        <v>438</v>
      </c>
      <c r="H191" s="55" t="s">
        <v>459</v>
      </c>
      <c r="I191" s="58">
        <v>45178</v>
      </c>
      <c r="J191" s="61" cm="1">
        <f t="array" ref="J191">INDEX(IF(F191="Male",_xlfn.ANCHORARRAY(Breeds!$L$3),_xlfn.ANCHORARRAY(Breeds!$M$3)),_xlfn.XMATCH(D191,Breeds!$B$3:$B$155,0),1)</f>
        <v>9.5</v>
      </c>
    </row>
    <row r="192" spans="2:10" x14ac:dyDescent="0.5">
      <c r="B192" s="55" t="s">
        <v>697</v>
      </c>
      <c r="C192" s="55" t="s">
        <v>441</v>
      </c>
      <c r="D192" s="55" t="s">
        <v>32</v>
      </c>
      <c r="E192" s="55">
        <v>17</v>
      </c>
      <c r="F192" s="55" t="s">
        <v>63</v>
      </c>
      <c r="G192" s="55" t="s">
        <v>438</v>
      </c>
      <c r="H192" s="55" t="s">
        <v>3</v>
      </c>
      <c r="I192" s="58">
        <v>45125</v>
      </c>
      <c r="J192" s="61" cm="1">
        <f t="array" ref="J192">INDEX(IF(F192="Male",_xlfn.ANCHORARRAY(Breeds!$L$3),_xlfn.ANCHORARRAY(Breeds!$M$3)),_xlfn.XMATCH(D192,Breeds!$B$3:$B$155,0),1)</f>
        <v>9</v>
      </c>
    </row>
    <row r="193" spans="2:10" x14ac:dyDescent="0.5">
      <c r="B193" s="55" t="s">
        <v>698</v>
      </c>
      <c r="C193" s="55" t="s">
        <v>434</v>
      </c>
      <c r="D193" s="55" t="s">
        <v>424</v>
      </c>
      <c r="E193" s="55">
        <v>1</v>
      </c>
      <c r="F193" s="55" t="s">
        <v>63</v>
      </c>
      <c r="G193" s="55" t="s">
        <v>435</v>
      </c>
      <c r="H193" s="55" t="s">
        <v>123</v>
      </c>
      <c r="I193" s="58">
        <v>45123</v>
      </c>
      <c r="J193" s="61" cm="1">
        <f t="array" ref="J193">INDEX(IF(F193="Male",_xlfn.ANCHORARRAY(Breeds!$L$3),_xlfn.ANCHORARRAY(Breeds!$M$3)),_xlfn.XMATCH(D193,Breeds!$B$3:$B$155,0),1)</f>
        <v>17.5</v>
      </c>
    </row>
    <row r="194" spans="2:10" x14ac:dyDescent="0.5">
      <c r="B194" s="55" t="s">
        <v>699</v>
      </c>
      <c r="C194" s="55" t="s">
        <v>434</v>
      </c>
      <c r="D194" s="55" t="s">
        <v>46</v>
      </c>
      <c r="E194" s="55">
        <v>5</v>
      </c>
      <c r="F194" s="55" t="s">
        <v>63</v>
      </c>
      <c r="G194" s="55" t="s">
        <v>435</v>
      </c>
      <c r="H194" s="55" t="s">
        <v>137</v>
      </c>
      <c r="I194" s="58">
        <v>45072</v>
      </c>
      <c r="J194" s="61" cm="1">
        <f t="array" ref="J194">INDEX(IF(F194="Male",_xlfn.ANCHORARRAY(Breeds!$L$3),_xlfn.ANCHORARRAY(Breeds!$M$3)),_xlfn.XMATCH(D194,Breeds!$B$3:$B$155,0),1)</f>
        <v>44.5</v>
      </c>
    </row>
    <row r="195" spans="2:10" x14ac:dyDescent="0.5">
      <c r="B195" s="55" t="s">
        <v>700</v>
      </c>
      <c r="C195" s="55" t="s">
        <v>434</v>
      </c>
      <c r="D195" s="55" t="s">
        <v>331</v>
      </c>
      <c r="E195" s="55">
        <v>9</v>
      </c>
      <c r="F195" s="55" t="s">
        <v>63</v>
      </c>
      <c r="G195" s="55" t="s">
        <v>435</v>
      </c>
      <c r="H195" s="55" t="s">
        <v>701</v>
      </c>
      <c r="I195" s="58">
        <v>45166</v>
      </c>
      <c r="J195" s="61" cm="1">
        <f t="array" ref="J195">INDEX(IF(F195="Male",_xlfn.ANCHORARRAY(Breeds!$L$3),_xlfn.ANCHORARRAY(Breeds!$M$3)),_xlfn.XMATCH(D195,Breeds!$B$3:$B$155,0),1)</f>
        <v>32.5</v>
      </c>
    </row>
    <row r="196" spans="2:10" x14ac:dyDescent="0.5">
      <c r="B196" s="55" t="s">
        <v>702</v>
      </c>
      <c r="C196" s="55" t="s">
        <v>441</v>
      </c>
      <c r="D196" s="55" t="s">
        <v>34</v>
      </c>
      <c r="E196" s="55">
        <v>9</v>
      </c>
      <c r="F196" s="55" t="s">
        <v>63</v>
      </c>
      <c r="G196" s="55" t="s">
        <v>438</v>
      </c>
      <c r="H196" s="55" t="s">
        <v>126</v>
      </c>
      <c r="I196" s="58">
        <v>45069</v>
      </c>
      <c r="J196" s="61" cm="1">
        <f t="array" ref="J196">INDEX(IF(F196="Male",_xlfn.ANCHORARRAY(Breeds!$L$3),_xlfn.ANCHORARRAY(Breeds!$M$3)),_xlfn.XMATCH(D196,Breeds!$B$3:$B$155,0),1)</f>
        <v>9.5</v>
      </c>
    </row>
    <row r="197" spans="2:10" x14ac:dyDescent="0.5">
      <c r="B197" s="55" t="s">
        <v>703</v>
      </c>
      <c r="C197" s="55" t="s">
        <v>441</v>
      </c>
      <c r="D197" s="55" t="s">
        <v>43</v>
      </c>
      <c r="E197" s="55">
        <v>8</v>
      </c>
      <c r="F197" s="55" t="s">
        <v>62</v>
      </c>
      <c r="G197" s="55" t="s">
        <v>438</v>
      </c>
      <c r="H197" s="55" t="s">
        <v>704</v>
      </c>
      <c r="I197" s="58">
        <v>45074</v>
      </c>
      <c r="J197" s="61" cm="1">
        <f t="array" ref="J197">INDEX(IF(F197="Male",_xlfn.ANCHORARRAY(Breeds!$L$3),_xlfn.ANCHORARRAY(Breeds!$M$3)),_xlfn.XMATCH(D197,Breeds!$B$3:$B$155,0),1)</f>
        <v>12.5</v>
      </c>
    </row>
    <row r="198" spans="2:10" x14ac:dyDescent="0.5">
      <c r="B198" s="55" t="s">
        <v>705</v>
      </c>
      <c r="C198" s="55" t="s">
        <v>441</v>
      </c>
      <c r="D198" s="55" t="s">
        <v>156</v>
      </c>
      <c r="E198" s="55">
        <v>15</v>
      </c>
      <c r="F198" s="55" t="s">
        <v>62</v>
      </c>
      <c r="G198" s="55" t="s">
        <v>435</v>
      </c>
      <c r="H198" s="55" t="s">
        <v>131</v>
      </c>
      <c r="I198" s="58">
        <v>45164</v>
      </c>
      <c r="J198" s="61" cm="1">
        <f t="array" ref="J198">INDEX(IF(F198="Male",_xlfn.ANCHORARRAY(Breeds!$L$3),_xlfn.ANCHORARRAY(Breeds!$M$3)),_xlfn.XMATCH(D198,Breeds!$B$3:$B$155,0),1)</f>
        <v>9.5</v>
      </c>
    </row>
    <row r="199" spans="2:10" x14ac:dyDescent="0.5">
      <c r="B199" s="55" t="s">
        <v>706</v>
      </c>
      <c r="C199" s="55" t="s">
        <v>434</v>
      </c>
      <c r="D199" s="55" t="s">
        <v>325</v>
      </c>
      <c r="E199" s="55">
        <v>6</v>
      </c>
      <c r="F199" s="55" t="s">
        <v>62</v>
      </c>
      <c r="G199" s="55" t="s">
        <v>438</v>
      </c>
      <c r="H199" s="55" t="s">
        <v>524</v>
      </c>
      <c r="I199" s="58">
        <v>45120</v>
      </c>
      <c r="J199" s="61" cm="1">
        <f t="array" ref="J199">INDEX(IF(F199="Male",_xlfn.ANCHORARRAY(Breeds!$L$3),_xlfn.ANCHORARRAY(Breeds!$M$3)),_xlfn.XMATCH(D199,Breeds!$B$3:$B$155,0),1)</f>
        <v>80</v>
      </c>
    </row>
    <row r="200" spans="2:10" x14ac:dyDescent="0.5">
      <c r="B200" s="55" t="s">
        <v>707</v>
      </c>
      <c r="C200" s="55" t="s">
        <v>441</v>
      </c>
      <c r="D200" s="55" t="s">
        <v>43</v>
      </c>
      <c r="E200" s="55">
        <v>9</v>
      </c>
      <c r="F200" s="55" t="s">
        <v>62</v>
      </c>
      <c r="G200" s="55" t="s">
        <v>438</v>
      </c>
      <c r="H200" s="55" t="s">
        <v>708</v>
      </c>
      <c r="I200" s="58">
        <v>45138</v>
      </c>
      <c r="J200" s="61" cm="1">
        <f t="array" ref="J200">INDEX(IF(F200="Male",_xlfn.ANCHORARRAY(Breeds!$L$3),_xlfn.ANCHORARRAY(Breeds!$M$3)),_xlfn.XMATCH(D200,Breeds!$B$3:$B$155,0),1)</f>
        <v>12.5</v>
      </c>
    </row>
    <row r="201" spans="2:10" x14ac:dyDescent="0.5">
      <c r="B201" s="55" t="s">
        <v>709</v>
      </c>
      <c r="C201" s="55" t="s">
        <v>434</v>
      </c>
      <c r="D201" s="55" t="s">
        <v>41</v>
      </c>
      <c r="E201" s="55">
        <v>9</v>
      </c>
      <c r="F201" s="55" t="s">
        <v>63</v>
      </c>
      <c r="G201" s="55" t="s">
        <v>435</v>
      </c>
      <c r="H201" s="55" t="s">
        <v>127</v>
      </c>
      <c r="I201" s="58">
        <v>44968</v>
      </c>
      <c r="J201" s="61" cm="1">
        <f t="array" ref="J201">INDEX(IF(F201="Male",_xlfn.ANCHORARRAY(Breeds!$L$3),_xlfn.ANCHORARRAY(Breeds!$M$3)),_xlfn.XMATCH(D201,Breeds!$B$3:$B$155,0),1)</f>
        <v>77.5</v>
      </c>
    </row>
    <row r="202" spans="2:10" x14ac:dyDescent="0.5">
      <c r="B202" s="55" t="s">
        <v>710</v>
      </c>
      <c r="C202" s="55" t="s">
        <v>434</v>
      </c>
      <c r="D202" s="55" t="s">
        <v>190</v>
      </c>
      <c r="E202" s="55">
        <v>8</v>
      </c>
      <c r="F202" s="55" t="s">
        <v>62</v>
      </c>
      <c r="G202" s="55" t="s">
        <v>435</v>
      </c>
      <c r="H202" s="55" t="s">
        <v>711</v>
      </c>
      <c r="I202" s="58">
        <v>45162</v>
      </c>
      <c r="J202" s="61" cm="1">
        <f t="array" ref="J202">INDEX(IF(F202="Male",_xlfn.ANCHORARRAY(Breeds!$L$3),_xlfn.ANCHORARRAY(Breeds!$M$3)),_xlfn.XMATCH(D202,Breeds!$B$3:$B$155,0),1)</f>
        <v>64</v>
      </c>
    </row>
    <row r="203" spans="2:10" x14ac:dyDescent="0.5">
      <c r="B203" s="55" t="s">
        <v>82</v>
      </c>
      <c r="C203" s="55" t="s">
        <v>441</v>
      </c>
      <c r="D203" s="55" t="s">
        <v>32</v>
      </c>
      <c r="E203" s="55">
        <v>17</v>
      </c>
      <c r="F203" s="55" t="s">
        <v>62</v>
      </c>
      <c r="G203" s="55" t="s">
        <v>438</v>
      </c>
      <c r="H203" s="55" t="s">
        <v>3</v>
      </c>
      <c r="I203" s="58">
        <v>45125</v>
      </c>
      <c r="J203" s="61" cm="1">
        <f t="array" ref="J203">INDEX(IF(F203="Male",_xlfn.ANCHORARRAY(Breeds!$L$3),_xlfn.ANCHORARRAY(Breeds!$M$3)),_xlfn.XMATCH(D203,Breeds!$B$3:$B$155,0),1)</f>
        <v>9</v>
      </c>
    </row>
    <row r="204" spans="2:10" x14ac:dyDescent="0.5">
      <c r="B204" s="55" t="s">
        <v>712</v>
      </c>
      <c r="C204" s="55" t="s">
        <v>441</v>
      </c>
      <c r="D204" s="55" t="s">
        <v>34</v>
      </c>
      <c r="E204" s="55">
        <v>15</v>
      </c>
      <c r="F204" s="55" t="s">
        <v>62</v>
      </c>
      <c r="G204" s="55" t="s">
        <v>435</v>
      </c>
      <c r="H204" s="55" t="s">
        <v>123</v>
      </c>
      <c r="I204" s="58">
        <v>45041</v>
      </c>
      <c r="J204" s="61" cm="1">
        <f t="array" ref="J204">INDEX(IF(F204="Male",_xlfn.ANCHORARRAY(Breeds!$L$3),_xlfn.ANCHORARRAY(Breeds!$M$3)),_xlfn.XMATCH(D204,Breeds!$B$3:$B$155,0),1)</f>
        <v>9.5</v>
      </c>
    </row>
    <row r="205" spans="2:10" x14ac:dyDescent="0.5">
      <c r="B205" s="55" t="s">
        <v>713</v>
      </c>
      <c r="C205" s="55" t="s">
        <v>441</v>
      </c>
      <c r="D205" s="55" t="s">
        <v>156</v>
      </c>
      <c r="E205" s="55">
        <v>12</v>
      </c>
      <c r="F205" s="55" t="s">
        <v>62</v>
      </c>
      <c r="G205" s="55" t="s">
        <v>435</v>
      </c>
      <c r="H205" s="55" t="s">
        <v>658</v>
      </c>
      <c r="I205" s="58">
        <v>45006</v>
      </c>
      <c r="J205" s="61" cm="1">
        <f t="array" ref="J205">INDEX(IF(F205="Male",_xlfn.ANCHORARRAY(Breeds!$L$3),_xlfn.ANCHORARRAY(Breeds!$M$3)),_xlfn.XMATCH(D205,Breeds!$B$3:$B$155,0),1)</f>
        <v>9.5</v>
      </c>
    </row>
    <row r="206" spans="2:10" x14ac:dyDescent="0.5">
      <c r="B206" s="55" t="s">
        <v>714</v>
      </c>
      <c r="C206" s="55" t="s">
        <v>434</v>
      </c>
      <c r="D206" s="55" t="s">
        <v>367</v>
      </c>
      <c r="E206" s="55">
        <v>9</v>
      </c>
      <c r="F206" s="55" t="s">
        <v>63</v>
      </c>
      <c r="G206" s="55" t="s">
        <v>438</v>
      </c>
      <c r="H206" s="55" t="s">
        <v>138</v>
      </c>
      <c r="I206" s="58">
        <v>45002</v>
      </c>
      <c r="J206" s="61" cm="1">
        <f t="array" ref="J206">INDEX(IF(F206="Male",_xlfn.ANCHORARRAY(Breeds!$L$3),_xlfn.ANCHORARRAY(Breeds!$M$3)),_xlfn.XMATCH(D206,Breeds!$B$3:$B$155,0),1)</f>
        <v>42.5</v>
      </c>
    </row>
    <row r="207" spans="2:10" x14ac:dyDescent="0.5">
      <c r="B207" s="55" t="s">
        <v>715</v>
      </c>
      <c r="C207" s="55" t="s">
        <v>441</v>
      </c>
      <c r="D207" s="55" t="s">
        <v>156</v>
      </c>
      <c r="E207" s="55">
        <v>14</v>
      </c>
      <c r="F207" s="55" t="s">
        <v>63</v>
      </c>
      <c r="G207" s="55" t="s">
        <v>438</v>
      </c>
      <c r="H207" s="55" t="s">
        <v>124</v>
      </c>
      <c r="I207" s="58">
        <v>44963</v>
      </c>
      <c r="J207" s="61" cm="1">
        <f t="array" ref="J207">INDEX(IF(F207="Male",_xlfn.ANCHORARRAY(Breeds!$L$3),_xlfn.ANCHORARRAY(Breeds!$M$3)),_xlfn.XMATCH(D207,Breeds!$B$3:$B$155,0),1)</f>
        <v>9.5</v>
      </c>
    </row>
    <row r="208" spans="2:10" x14ac:dyDescent="0.5">
      <c r="B208" s="55" t="s">
        <v>716</v>
      </c>
      <c r="C208" s="55" t="s">
        <v>434</v>
      </c>
      <c r="D208" s="55" t="s">
        <v>33</v>
      </c>
      <c r="E208" s="55">
        <v>5</v>
      </c>
      <c r="F208" s="55" t="s">
        <v>63</v>
      </c>
      <c r="G208" s="55" t="s">
        <v>435</v>
      </c>
      <c r="H208" s="55" t="s">
        <v>717</v>
      </c>
      <c r="I208" s="58">
        <v>45180</v>
      </c>
      <c r="J208" s="61" cm="1">
        <f t="array" ref="J208">INDEX(IF(F208="Male",_xlfn.ANCHORARRAY(Breeds!$L$3),_xlfn.ANCHORARRAY(Breeds!$M$3)),_xlfn.XMATCH(D208,Breeds!$B$3:$B$155,0),1)</f>
        <v>23</v>
      </c>
    </row>
    <row r="209" spans="2:10" x14ac:dyDescent="0.5">
      <c r="B209" s="55" t="s">
        <v>97</v>
      </c>
      <c r="C209" s="55" t="s">
        <v>441</v>
      </c>
      <c r="D209" s="55" t="s">
        <v>34</v>
      </c>
      <c r="E209" s="55">
        <v>2</v>
      </c>
      <c r="F209" s="55" t="s">
        <v>63</v>
      </c>
      <c r="G209" s="55" t="s">
        <v>438</v>
      </c>
      <c r="H209" s="55" t="s">
        <v>591</v>
      </c>
      <c r="I209" s="58">
        <v>44910</v>
      </c>
      <c r="J209" s="61" cm="1">
        <f t="array" ref="J209">INDEX(IF(F209="Male",_xlfn.ANCHORARRAY(Breeds!$L$3),_xlfn.ANCHORARRAY(Breeds!$M$3)),_xlfn.XMATCH(D209,Breeds!$B$3:$B$155,0),1)</f>
        <v>9.5</v>
      </c>
    </row>
    <row r="210" spans="2:10" x14ac:dyDescent="0.5">
      <c r="B210" s="55" t="s">
        <v>718</v>
      </c>
      <c r="C210" s="55" t="s">
        <v>441</v>
      </c>
      <c r="D210" s="55" t="s">
        <v>156</v>
      </c>
      <c r="E210" s="55">
        <v>19</v>
      </c>
      <c r="F210" s="55" t="s">
        <v>62</v>
      </c>
      <c r="G210" s="55" t="s">
        <v>435</v>
      </c>
      <c r="H210" s="55" t="s">
        <v>719</v>
      </c>
      <c r="I210" s="58">
        <v>45010</v>
      </c>
      <c r="J210" s="61" cm="1">
        <f t="array" ref="J210">INDEX(IF(F210="Male",_xlfn.ANCHORARRAY(Breeds!$L$3),_xlfn.ANCHORARRAY(Breeds!$M$3)),_xlfn.XMATCH(D210,Breeds!$B$3:$B$155,0),1)</f>
        <v>9.5</v>
      </c>
    </row>
    <row r="211" spans="2:10" x14ac:dyDescent="0.5">
      <c r="B211" s="55" t="s">
        <v>720</v>
      </c>
      <c r="C211" s="55" t="s">
        <v>441</v>
      </c>
      <c r="D211" s="55" t="s">
        <v>156</v>
      </c>
      <c r="E211" s="55">
        <v>6</v>
      </c>
      <c r="F211" s="55" t="s">
        <v>63</v>
      </c>
      <c r="G211" s="55" t="s">
        <v>435</v>
      </c>
      <c r="H211" s="55" t="s">
        <v>127</v>
      </c>
      <c r="I211" s="58">
        <v>45027</v>
      </c>
      <c r="J211" s="61" cm="1">
        <f t="array" ref="J211">INDEX(IF(F211="Male",_xlfn.ANCHORARRAY(Breeds!$L$3),_xlfn.ANCHORARRAY(Breeds!$M$3)),_xlfn.XMATCH(D211,Breeds!$B$3:$B$155,0),1)</f>
        <v>9.5</v>
      </c>
    </row>
    <row r="212" spans="2:10" x14ac:dyDescent="0.5">
      <c r="B212" s="55" t="s">
        <v>721</v>
      </c>
      <c r="C212" s="55" t="s">
        <v>434</v>
      </c>
      <c r="D212" s="55" t="s">
        <v>251</v>
      </c>
      <c r="E212" s="55">
        <v>1</v>
      </c>
      <c r="F212" s="55" t="s">
        <v>62</v>
      </c>
      <c r="G212" s="55" t="s">
        <v>438</v>
      </c>
      <c r="H212" s="55" t="s">
        <v>722</v>
      </c>
      <c r="I212" s="58">
        <v>45114</v>
      </c>
      <c r="J212" s="61" cm="1">
        <f t="array" ref="J212">INDEX(IF(F212="Male",_xlfn.ANCHORARRAY(Breeds!$L$3),_xlfn.ANCHORARRAY(Breeds!$M$3)),_xlfn.XMATCH(D212,Breeds!$B$3:$B$155,0),1)</f>
        <v>57.5</v>
      </c>
    </row>
    <row r="213" spans="2:10" x14ac:dyDescent="0.5">
      <c r="B213" s="55" t="s">
        <v>723</v>
      </c>
      <c r="C213" s="55" t="s">
        <v>441</v>
      </c>
      <c r="D213" s="55" t="s">
        <v>156</v>
      </c>
      <c r="E213" s="55">
        <v>18</v>
      </c>
      <c r="F213" s="55" t="s">
        <v>62</v>
      </c>
      <c r="G213" s="55" t="s">
        <v>435</v>
      </c>
      <c r="H213" s="55" t="s">
        <v>120</v>
      </c>
      <c r="I213" s="58">
        <v>45085</v>
      </c>
      <c r="J213" s="61" cm="1">
        <f t="array" ref="J213">INDEX(IF(F213="Male",_xlfn.ANCHORARRAY(Breeds!$L$3),_xlfn.ANCHORARRAY(Breeds!$M$3)),_xlfn.XMATCH(D213,Breeds!$B$3:$B$155,0),1)</f>
        <v>9.5</v>
      </c>
    </row>
    <row r="214" spans="2:10" x14ac:dyDescent="0.5">
      <c r="B214" s="55" t="s">
        <v>724</v>
      </c>
      <c r="C214" s="55" t="s">
        <v>441</v>
      </c>
      <c r="D214" s="55" t="s">
        <v>43</v>
      </c>
      <c r="E214" s="55">
        <v>13</v>
      </c>
      <c r="F214" s="55" t="s">
        <v>63</v>
      </c>
      <c r="G214" s="55" t="s">
        <v>435</v>
      </c>
      <c r="H214" s="55" t="s">
        <v>725</v>
      </c>
      <c r="I214" s="58">
        <v>45139</v>
      </c>
      <c r="J214" s="61" cm="1">
        <f t="array" ref="J214">INDEX(IF(F214="Male",_xlfn.ANCHORARRAY(Breeds!$L$3),_xlfn.ANCHORARRAY(Breeds!$M$3)),_xlfn.XMATCH(D214,Breeds!$B$3:$B$155,0),1)</f>
        <v>20</v>
      </c>
    </row>
    <row r="215" spans="2:10" x14ac:dyDescent="0.5">
      <c r="B215" s="55" t="s">
        <v>726</v>
      </c>
      <c r="C215" s="55" t="s">
        <v>441</v>
      </c>
      <c r="D215" s="55" t="s">
        <v>32</v>
      </c>
      <c r="E215" s="55">
        <v>2</v>
      </c>
      <c r="F215" s="55" t="s">
        <v>63</v>
      </c>
      <c r="G215" s="55" t="s">
        <v>435</v>
      </c>
      <c r="H215" s="55" t="s">
        <v>539</v>
      </c>
      <c r="I215" s="58">
        <v>44901</v>
      </c>
      <c r="J215" s="61" cm="1">
        <f t="array" ref="J215">INDEX(IF(F215="Male",_xlfn.ANCHORARRAY(Breeds!$L$3),_xlfn.ANCHORARRAY(Breeds!$M$3)),_xlfn.XMATCH(D215,Breeds!$B$3:$B$155,0),1)</f>
        <v>9</v>
      </c>
    </row>
    <row r="216" spans="2:10" x14ac:dyDescent="0.5">
      <c r="B216" s="55" t="s">
        <v>727</v>
      </c>
      <c r="C216" s="55" t="s">
        <v>434</v>
      </c>
      <c r="D216" s="55" t="s">
        <v>336</v>
      </c>
      <c r="E216" s="55">
        <v>12</v>
      </c>
      <c r="F216" s="55" t="s">
        <v>63</v>
      </c>
      <c r="G216" s="55" t="s">
        <v>438</v>
      </c>
      <c r="H216" s="55" t="s">
        <v>728</v>
      </c>
      <c r="I216" s="58">
        <v>44954</v>
      </c>
      <c r="J216" s="61" cm="1">
        <f t="array" ref="J216">INDEX(IF(F216="Male",_xlfn.ANCHORARRAY(Breeds!$L$3),_xlfn.ANCHORARRAY(Breeds!$M$3)),_xlfn.XMATCH(D216,Breeds!$B$3:$B$155,0),1)</f>
        <v>62.5</v>
      </c>
    </row>
    <row r="217" spans="2:10" x14ac:dyDescent="0.5">
      <c r="B217" s="55" t="s">
        <v>729</v>
      </c>
      <c r="C217" s="55" t="s">
        <v>434</v>
      </c>
      <c r="D217" s="55" t="s">
        <v>324</v>
      </c>
      <c r="E217" s="55">
        <v>1</v>
      </c>
      <c r="F217" s="55" t="s">
        <v>62</v>
      </c>
      <c r="G217" s="55" t="s">
        <v>438</v>
      </c>
      <c r="H217" s="55" t="s">
        <v>579</v>
      </c>
      <c r="I217" s="58">
        <v>45011</v>
      </c>
      <c r="J217" s="61" cm="1">
        <f t="array" ref="J217">INDEX(IF(F217="Male",_xlfn.ANCHORARRAY(Breeds!$L$3),_xlfn.ANCHORARRAY(Breeds!$M$3)),_xlfn.XMATCH(D217,Breeds!$B$3:$B$155,0),1)</f>
        <v>25</v>
      </c>
    </row>
    <row r="218" spans="2:10" x14ac:dyDescent="0.5">
      <c r="B218" s="55" t="s">
        <v>730</v>
      </c>
      <c r="C218" s="55" t="s">
        <v>441</v>
      </c>
      <c r="D218" s="55" t="s">
        <v>34</v>
      </c>
      <c r="E218" s="55">
        <v>5</v>
      </c>
      <c r="F218" s="55" t="s">
        <v>62</v>
      </c>
      <c r="G218" s="55" t="s">
        <v>435</v>
      </c>
      <c r="H218" s="55" t="s">
        <v>731</v>
      </c>
      <c r="I218" s="58">
        <v>45087</v>
      </c>
      <c r="J218" s="61" cm="1">
        <f t="array" ref="J218">INDEX(IF(F218="Male",_xlfn.ANCHORARRAY(Breeds!$L$3),_xlfn.ANCHORARRAY(Breeds!$M$3)),_xlfn.XMATCH(D218,Breeds!$B$3:$B$155,0),1)</f>
        <v>9.5</v>
      </c>
    </row>
    <row r="219" spans="2:10" x14ac:dyDescent="0.5">
      <c r="B219" s="55" t="s">
        <v>732</v>
      </c>
      <c r="C219" s="55" t="s">
        <v>434</v>
      </c>
      <c r="D219" s="55" t="s">
        <v>223</v>
      </c>
      <c r="E219" s="55">
        <v>4</v>
      </c>
      <c r="F219" s="55" t="s">
        <v>63</v>
      </c>
      <c r="G219" s="55" t="s">
        <v>435</v>
      </c>
      <c r="H219" s="55" t="s">
        <v>733</v>
      </c>
      <c r="I219" s="58">
        <v>44903</v>
      </c>
      <c r="J219" s="61" cm="1">
        <f t="array" ref="J219">INDEX(IF(F219="Male",_xlfn.ANCHORARRAY(Breeds!$L$3),_xlfn.ANCHORARRAY(Breeds!$M$3)),_xlfn.XMATCH(D219,Breeds!$B$3:$B$155,0),1)</f>
        <v>72.5</v>
      </c>
    </row>
    <row r="220" spans="2:10" x14ac:dyDescent="0.5">
      <c r="B220" s="55" t="s">
        <v>88</v>
      </c>
      <c r="C220" s="55" t="s">
        <v>441</v>
      </c>
      <c r="D220" s="55" t="s">
        <v>156</v>
      </c>
      <c r="E220" s="55">
        <v>3</v>
      </c>
      <c r="F220" s="55" t="s">
        <v>63</v>
      </c>
      <c r="G220" s="55" t="s">
        <v>435</v>
      </c>
      <c r="H220" s="55" t="s">
        <v>731</v>
      </c>
      <c r="I220" s="58">
        <v>45079</v>
      </c>
      <c r="J220" s="61" cm="1">
        <f t="array" ref="J220">INDEX(IF(F220="Male",_xlfn.ANCHORARRAY(Breeds!$L$3),_xlfn.ANCHORARRAY(Breeds!$M$3)),_xlfn.XMATCH(D220,Breeds!$B$3:$B$155,0),1)</f>
        <v>9.5</v>
      </c>
    </row>
    <row r="221" spans="2:10" x14ac:dyDescent="0.5">
      <c r="B221" s="55" t="s">
        <v>734</v>
      </c>
      <c r="C221" s="55" t="s">
        <v>441</v>
      </c>
      <c r="D221" s="55" t="s">
        <v>32</v>
      </c>
      <c r="E221" s="55">
        <v>1</v>
      </c>
      <c r="F221" s="55" t="s">
        <v>63</v>
      </c>
      <c r="G221" s="55" t="s">
        <v>438</v>
      </c>
      <c r="H221" s="55" t="s">
        <v>735</v>
      </c>
      <c r="I221" s="58">
        <v>44960</v>
      </c>
      <c r="J221" s="61" cm="1">
        <f t="array" ref="J221">INDEX(IF(F221="Male",_xlfn.ANCHORARRAY(Breeds!$L$3),_xlfn.ANCHORARRAY(Breeds!$M$3)),_xlfn.XMATCH(D221,Breeds!$B$3:$B$155,0),1)</f>
        <v>9</v>
      </c>
    </row>
    <row r="222" spans="2:10" x14ac:dyDescent="0.5">
      <c r="B222" s="55" t="s">
        <v>736</v>
      </c>
      <c r="C222" s="55" t="s">
        <v>441</v>
      </c>
      <c r="D222" s="55" t="s">
        <v>32</v>
      </c>
      <c r="E222" s="55">
        <v>5</v>
      </c>
      <c r="F222" s="55" t="s">
        <v>63</v>
      </c>
      <c r="G222" s="55" t="s">
        <v>435</v>
      </c>
      <c r="H222" s="55" t="s">
        <v>123</v>
      </c>
      <c r="I222" s="58">
        <v>45014</v>
      </c>
      <c r="J222" s="61" cm="1">
        <f t="array" ref="J222">INDEX(IF(F222="Male",_xlfn.ANCHORARRAY(Breeds!$L$3),_xlfn.ANCHORARRAY(Breeds!$M$3)),_xlfn.XMATCH(D222,Breeds!$B$3:$B$155,0),1)</f>
        <v>9</v>
      </c>
    </row>
    <row r="223" spans="2:10" x14ac:dyDescent="0.5">
      <c r="B223" s="55" t="s">
        <v>737</v>
      </c>
      <c r="C223" s="55" t="s">
        <v>434</v>
      </c>
      <c r="D223" s="55" t="s">
        <v>304</v>
      </c>
      <c r="E223" s="55">
        <v>6</v>
      </c>
      <c r="F223" s="55" t="s">
        <v>62</v>
      </c>
      <c r="G223" s="55" t="s">
        <v>435</v>
      </c>
      <c r="H223" s="55" t="s">
        <v>125</v>
      </c>
      <c r="I223" s="58">
        <v>44960</v>
      </c>
      <c r="J223" s="61" cm="1">
        <f t="array" ref="J223">INDEX(IF(F223="Male",_xlfn.ANCHORARRAY(Breeds!$L$3),_xlfn.ANCHORARRAY(Breeds!$M$3)),_xlfn.XMATCH(D223,Breeds!$B$3:$B$155,0),1)</f>
        <v>145</v>
      </c>
    </row>
    <row r="224" spans="2:10" x14ac:dyDescent="0.5">
      <c r="B224" s="55" t="s">
        <v>738</v>
      </c>
      <c r="C224" s="55" t="s">
        <v>434</v>
      </c>
      <c r="D224" s="55" t="s">
        <v>426</v>
      </c>
      <c r="E224" s="55">
        <v>10</v>
      </c>
      <c r="F224" s="55" t="s">
        <v>63</v>
      </c>
      <c r="G224" s="55" t="s">
        <v>435</v>
      </c>
      <c r="H224" s="55" t="s">
        <v>122</v>
      </c>
      <c r="I224" s="58">
        <v>44945</v>
      </c>
      <c r="J224" s="61" cm="1">
        <f t="array" ref="J224">INDEX(IF(F224="Male",_xlfn.ANCHORARRAY(Breeds!$L$3),_xlfn.ANCHORARRAY(Breeds!$M$3)),_xlfn.XMATCH(D224,Breeds!$B$3:$B$155,0),1)</f>
        <v>32.5</v>
      </c>
    </row>
    <row r="225" spans="2:10" x14ac:dyDescent="0.5">
      <c r="B225" s="55" t="s">
        <v>739</v>
      </c>
      <c r="C225" s="55" t="s">
        <v>434</v>
      </c>
      <c r="D225" s="55" t="s">
        <v>385</v>
      </c>
      <c r="E225" s="55">
        <v>11</v>
      </c>
      <c r="F225" s="55" t="s">
        <v>62</v>
      </c>
      <c r="G225" s="55" t="s">
        <v>438</v>
      </c>
      <c r="H225" s="55" t="s">
        <v>128</v>
      </c>
      <c r="I225" s="58">
        <v>45023</v>
      </c>
      <c r="J225" s="61" cm="1">
        <f t="array" ref="J225">INDEX(IF(F225="Male",_xlfn.ANCHORARRAY(Breeds!$L$3),_xlfn.ANCHORARRAY(Breeds!$M$3)),_xlfn.XMATCH(D225,Breeds!$B$3:$B$155,0),1)</f>
        <v>42.5</v>
      </c>
    </row>
    <row r="226" spans="2:10" x14ac:dyDescent="0.5">
      <c r="B226" s="55" t="s">
        <v>740</v>
      </c>
      <c r="C226" s="55" t="s">
        <v>434</v>
      </c>
      <c r="D226" s="55" t="s">
        <v>44</v>
      </c>
      <c r="E226" s="55">
        <v>4</v>
      </c>
      <c r="F226" s="55" t="s">
        <v>63</v>
      </c>
      <c r="G226" s="55" t="s">
        <v>435</v>
      </c>
      <c r="H226" s="55" t="s">
        <v>131</v>
      </c>
      <c r="I226" s="58">
        <v>44987</v>
      </c>
      <c r="J226" s="61" cm="1">
        <f t="array" ref="J226">INDEX(IF(F226="Male",_xlfn.ANCHORARRAY(Breeds!$L$3),_xlfn.ANCHORARRAY(Breeds!$M$3)),_xlfn.XMATCH(D226,Breeds!$B$3:$B$155,0),1)</f>
        <v>55</v>
      </c>
    </row>
    <row r="227" spans="2:10" x14ac:dyDescent="0.5">
      <c r="B227" s="55" t="s">
        <v>741</v>
      </c>
      <c r="C227" s="55" t="s">
        <v>434</v>
      </c>
      <c r="D227" s="55" t="s">
        <v>294</v>
      </c>
      <c r="E227" s="55">
        <v>1</v>
      </c>
      <c r="F227" s="55" t="s">
        <v>63</v>
      </c>
      <c r="G227" s="55" t="s">
        <v>435</v>
      </c>
      <c r="H227" s="55" t="s">
        <v>742</v>
      </c>
      <c r="I227" s="58">
        <v>44975</v>
      </c>
      <c r="J227" s="61" cm="1">
        <f t="array" ref="J227">INDEX(IF(F227="Male",_xlfn.ANCHORARRAY(Breeds!$L$3),_xlfn.ANCHORARRAY(Breeds!$M$3)),_xlfn.XMATCH(D227,Breeds!$B$3:$B$155,0),1)</f>
        <v>107.5</v>
      </c>
    </row>
    <row r="228" spans="2:10" x14ac:dyDescent="0.5">
      <c r="B228" s="55" t="s">
        <v>100</v>
      </c>
      <c r="C228" s="55" t="s">
        <v>441</v>
      </c>
      <c r="D228" s="55" t="s">
        <v>43</v>
      </c>
      <c r="E228" s="55">
        <v>10</v>
      </c>
      <c r="F228" s="55" t="s">
        <v>63</v>
      </c>
      <c r="G228" s="55" t="s">
        <v>435</v>
      </c>
      <c r="H228" s="55" t="s">
        <v>120</v>
      </c>
      <c r="I228" s="58">
        <v>44980</v>
      </c>
      <c r="J228" s="61" cm="1">
        <f t="array" ref="J228">INDEX(IF(F228="Male",_xlfn.ANCHORARRAY(Breeds!$L$3),_xlfn.ANCHORARRAY(Breeds!$M$3)),_xlfn.XMATCH(D228,Breeds!$B$3:$B$155,0),1)</f>
        <v>20</v>
      </c>
    </row>
    <row r="229" spans="2:10" x14ac:dyDescent="0.5">
      <c r="B229" s="55" t="s">
        <v>743</v>
      </c>
      <c r="C229" s="55" t="s">
        <v>441</v>
      </c>
      <c r="D229" s="55" t="s">
        <v>34</v>
      </c>
      <c r="E229" s="55">
        <v>4</v>
      </c>
      <c r="F229" s="55" t="s">
        <v>63</v>
      </c>
      <c r="G229" s="55" t="s">
        <v>435</v>
      </c>
      <c r="H229" s="55" t="s">
        <v>122</v>
      </c>
      <c r="I229" s="58">
        <v>45159</v>
      </c>
      <c r="J229" s="61" cm="1">
        <f t="array" ref="J229">INDEX(IF(F229="Male",_xlfn.ANCHORARRAY(Breeds!$L$3),_xlfn.ANCHORARRAY(Breeds!$M$3)),_xlfn.XMATCH(D229,Breeds!$B$3:$B$155,0),1)</f>
        <v>9.5</v>
      </c>
    </row>
    <row r="230" spans="2:10" x14ac:dyDescent="0.5">
      <c r="B230" s="55" t="s">
        <v>744</v>
      </c>
      <c r="C230" s="55" t="s">
        <v>441</v>
      </c>
      <c r="D230" s="55" t="s">
        <v>43</v>
      </c>
      <c r="E230" s="55">
        <v>18</v>
      </c>
      <c r="F230" s="55" t="s">
        <v>63</v>
      </c>
      <c r="G230" s="55" t="s">
        <v>438</v>
      </c>
      <c r="H230" s="55" t="s">
        <v>130</v>
      </c>
      <c r="I230" s="58">
        <v>44954</v>
      </c>
      <c r="J230" s="61" cm="1">
        <f t="array" ref="J230">INDEX(IF(F230="Male",_xlfn.ANCHORARRAY(Breeds!$L$3),_xlfn.ANCHORARRAY(Breeds!$M$3)),_xlfn.XMATCH(D230,Breeds!$B$3:$B$155,0),1)</f>
        <v>20</v>
      </c>
    </row>
    <row r="231" spans="2:10" x14ac:dyDescent="0.5">
      <c r="B231" s="55" t="s">
        <v>745</v>
      </c>
      <c r="C231" s="55" t="s">
        <v>434</v>
      </c>
      <c r="D231" s="55" t="s">
        <v>413</v>
      </c>
      <c r="E231" s="55">
        <v>10</v>
      </c>
      <c r="F231" s="55" t="s">
        <v>63</v>
      </c>
      <c r="G231" s="55" t="s">
        <v>435</v>
      </c>
      <c r="H231" s="55" t="s">
        <v>120</v>
      </c>
      <c r="I231" s="58">
        <v>44986</v>
      </c>
      <c r="J231" s="61" cm="1">
        <f t="array" ref="J231">INDEX(IF(F231="Male",_xlfn.ANCHORARRAY(Breeds!$L$3),_xlfn.ANCHORARRAY(Breeds!$M$3)),_xlfn.XMATCH(D231,Breeds!$B$3:$B$155,0),1)</f>
        <v>120</v>
      </c>
    </row>
    <row r="232" spans="2:10" x14ac:dyDescent="0.5">
      <c r="B232" s="55" t="s">
        <v>746</v>
      </c>
      <c r="C232" s="55" t="s">
        <v>441</v>
      </c>
      <c r="D232" s="55" t="s">
        <v>156</v>
      </c>
      <c r="E232" s="55">
        <v>13</v>
      </c>
      <c r="F232" s="55" t="s">
        <v>63</v>
      </c>
      <c r="G232" s="55" t="s">
        <v>435</v>
      </c>
      <c r="H232" s="55" t="s">
        <v>688</v>
      </c>
      <c r="I232" s="58">
        <v>45142</v>
      </c>
      <c r="J232" s="61" cm="1">
        <f t="array" ref="J232">INDEX(IF(F232="Male",_xlfn.ANCHORARRAY(Breeds!$L$3),_xlfn.ANCHORARRAY(Breeds!$M$3)),_xlfn.XMATCH(D232,Breeds!$B$3:$B$155,0),1)</f>
        <v>9.5</v>
      </c>
    </row>
    <row r="233" spans="2:10" x14ac:dyDescent="0.5">
      <c r="B233" s="55" t="s">
        <v>747</v>
      </c>
      <c r="C233" s="55" t="s">
        <v>441</v>
      </c>
      <c r="D233" s="55" t="s">
        <v>34</v>
      </c>
      <c r="E233" s="55">
        <v>7</v>
      </c>
      <c r="F233" s="55" t="s">
        <v>63</v>
      </c>
      <c r="G233" s="55" t="s">
        <v>435</v>
      </c>
      <c r="H233" s="55" t="s">
        <v>748</v>
      </c>
      <c r="I233" s="58">
        <v>44999</v>
      </c>
      <c r="J233" s="61" cm="1">
        <f t="array" ref="J233">INDEX(IF(F233="Male",_xlfn.ANCHORARRAY(Breeds!$L$3),_xlfn.ANCHORARRAY(Breeds!$M$3)),_xlfn.XMATCH(D233,Breeds!$B$3:$B$155,0),1)</f>
        <v>9.5</v>
      </c>
    </row>
    <row r="234" spans="2:10" x14ac:dyDescent="0.5">
      <c r="B234" s="55" t="s">
        <v>749</v>
      </c>
      <c r="C234" s="55" t="s">
        <v>434</v>
      </c>
      <c r="D234" s="55" t="s">
        <v>245</v>
      </c>
      <c r="E234" s="55">
        <v>2</v>
      </c>
      <c r="F234" s="55" t="s">
        <v>63</v>
      </c>
      <c r="G234" s="55" t="s">
        <v>438</v>
      </c>
      <c r="H234" s="55" t="s">
        <v>750</v>
      </c>
      <c r="I234" s="58">
        <v>45073</v>
      </c>
      <c r="J234" s="61" cm="1">
        <f t="array" ref="J234">INDEX(IF(F234="Male",_xlfn.ANCHORARRAY(Breeds!$L$3),_xlfn.ANCHORARRAY(Breeds!$M$3)),_xlfn.XMATCH(D234,Breeds!$B$3:$B$155,0),1)</f>
        <v>24</v>
      </c>
    </row>
    <row r="235" spans="2:10" x14ac:dyDescent="0.5">
      <c r="B235" s="55" t="s">
        <v>751</v>
      </c>
      <c r="C235" s="55" t="s">
        <v>434</v>
      </c>
      <c r="D235" s="55" t="s">
        <v>285</v>
      </c>
      <c r="E235" s="55">
        <v>6</v>
      </c>
      <c r="F235" s="55" t="s">
        <v>63</v>
      </c>
      <c r="G235" s="55" t="s">
        <v>438</v>
      </c>
      <c r="H235" s="55" t="s">
        <v>3</v>
      </c>
      <c r="I235" s="58">
        <v>45079</v>
      </c>
      <c r="J235" s="61" cm="1">
        <f t="array" ref="J235">INDEX(IF(F235="Male",_xlfn.ANCHORARRAY(Breeds!$L$3),_xlfn.ANCHORARRAY(Breeds!$M$3)),_xlfn.XMATCH(D235,Breeds!$B$3:$B$155,0),1)</f>
        <v>127.5</v>
      </c>
    </row>
    <row r="236" spans="2:10" x14ac:dyDescent="0.5">
      <c r="B236" s="55" t="s">
        <v>96</v>
      </c>
      <c r="C236" s="55" t="s">
        <v>434</v>
      </c>
      <c r="D236" s="55" t="s">
        <v>420</v>
      </c>
      <c r="E236" s="55">
        <v>10</v>
      </c>
      <c r="F236" s="55" t="s">
        <v>63</v>
      </c>
      <c r="G236" s="55" t="s">
        <v>438</v>
      </c>
      <c r="H236" s="55" t="s">
        <v>752</v>
      </c>
      <c r="I236" s="58">
        <v>44956</v>
      </c>
      <c r="J236" s="61" cm="1">
        <f t="array" ref="J236">INDEX(IF(F236="Male",_xlfn.ANCHORARRAY(Breeds!$L$3),_xlfn.ANCHORARRAY(Breeds!$M$3)),_xlfn.XMATCH(D236,Breeds!$B$3:$B$155,0),1)</f>
        <v>57.5</v>
      </c>
    </row>
    <row r="237" spans="2:10" x14ac:dyDescent="0.5">
      <c r="B237" s="55" t="s">
        <v>753</v>
      </c>
      <c r="C237" s="55" t="s">
        <v>441</v>
      </c>
      <c r="D237" s="55" t="s">
        <v>34</v>
      </c>
      <c r="E237" s="55">
        <v>17</v>
      </c>
      <c r="F237" s="55" t="s">
        <v>63</v>
      </c>
      <c r="G237" s="55" t="s">
        <v>435</v>
      </c>
      <c r="H237" s="55" t="s">
        <v>120</v>
      </c>
      <c r="I237" s="58">
        <v>45139</v>
      </c>
      <c r="J237" s="61" cm="1">
        <f t="array" ref="J237">INDEX(IF(F237="Male",_xlfn.ANCHORARRAY(Breeds!$L$3),_xlfn.ANCHORARRAY(Breeds!$M$3)),_xlfn.XMATCH(D237,Breeds!$B$3:$B$155,0),1)</f>
        <v>9.5</v>
      </c>
    </row>
    <row r="238" spans="2:10" x14ac:dyDescent="0.5">
      <c r="B238" s="55" t="s">
        <v>754</v>
      </c>
      <c r="C238" s="55" t="s">
        <v>434</v>
      </c>
      <c r="D238" s="55" t="s">
        <v>259</v>
      </c>
      <c r="E238" s="55">
        <v>9</v>
      </c>
      <c r="F238" s="55" t="s">
        <v>62</v>
      </c>
      <c r="G238" s="55" t="s">
        <v>438</v>
      </c>
      <c r="H238" s="55" t="s">
        <v>128</v>
      </c>
      <c r="I238" s="58">
        <v>44945</v>
      </c>
      <c r="J238" s="61" cm="1">
        <f t="array" ref="J238">INDEX(IF(F238="Male",_xlfn.ANCHORARRAY(Breeds!$L$3),_xlfn.ANCHORARRAY(Breeds!$M$3)),_xlfn.XMATCH(D238,Breeds!$B$3:$B$155,0),1)</f>
        <v>75</v>
      </c>
    </row>
    <row r="239" spans="2:10" x14ac:dyDescent="0.5">
      <c r="B239" s="55" t="s">
        <v>755</v>
      </c>
      <c r="C239" s="55" t="s">
        <v>434</v>
      </c>
      <c r="D239" s="55" t="s">
        <v>373</v>
      </c>
      <c r="E239" s="55">
        <v>4</v>
      </c>
      <c r="F239" s="55" t="s">
        <v>63</v>
      </c>
      <c r="G239" s="55" t="s">
        <v>438</v>
      </c>
      <c r="H239" s="55" t="s">
        <v>505</v>
      </c>
      <c r="I239" s="58">
        <v>45154</v>
      </c>
      <c r="J239" s="61" cm="1">
        <f t="array" ref="J239">INDEX(IF(F239="Male",_xlfn.ANCHORARRAY(Breeds!$L$3),_xlfn.ANCHORARRAY(Breeds!$M$3)),_xlfn.XMATCH(D239,Breeds!$B$3:$B$155,0),1)</f>
        <v>97.5</v>
      </c>
    </row>
    <row r="240" spans="2:10" x14ac:dyDescent="0.5">
      <c r="B240" s="55" t="s">
        <v>756</v>
      </c>
      <c r="C240" s="55" t="s">
        <v>434</v>
      </c>
      <c r="D240" s="55" t="s">
        <v>273</v>
      </c>
      <c r="E240" s="55">
        <v>10</v>
      </c>
      <c r="F240" s="55" t="s">
        <v>63</v>
      </c>
      <c r="G240" s="55" t="s">
        <v>438</v>
      </c>
      <c r="H240" s="55" t="s">
        <v>134</v>
      </c>
      <c r="I240" s="58">
        <v>45083</v>
      </c>
      <c r="J240" s="61" cm="1">
        <f t="array" ref="J240">INDEX(IF(F240="Male",_xlfn.ANCHORARRAY(Breeds!$L$3),_xlfn.ANCHORARRAY(Breeds!$M$3)),_xlfn.XMATCH(D240,Breeds!$B$3:$B$155,0),1)</f>
        <v>35</v>
      </c>
    </row>
    <row r="241" spans="2:10" x14ac:dyDescent="0.5">
      <c r="B241" s="55" t="s">
        <v>757</v>
      </c>
      <c r="C241" s="55" t="s">
        <v>441</v>
      </c>
      <c r="D241" s="55" t="s">
        <v>156</v>
      </c>
      <c r="E241" s="55">
        <v>4</v>
      </c>
      <c r="F241" s="55" t="s">
        <v>62</v>
      </c>
      <c r="G241" s="55" t="s">
        <v>438</v>
      </c>
      <c r="H241" s="55" t="s">
        <v>758</v>
      </c>
      <c r="I241" s="58">
        <v>45163</v>
      </c>
      <c r="J241" s="61" cm="1">
        <f t="array" ref="J241">INDEX(IF(F241="Male",_xlfn.ANCHORARRAY(Breeds!$L$3),_xlfn.ANCHORARRAY(Breeds!$M$3)),_xlfn.XMATCH(D241,Breeds!$B$3:$B$155,0),1)</f>
        <v>9.5</v>
      </c>
    </row>
    <row r="242" spans="2:10" x14ac:dyDescent="0.5">
      <c r="B242" s="55" t="s">
        <v>84</v>
      </c>
      <c r="C242" s="55" t="s">
        <v>441</v>
      </c>
      <c r="D242" s="55" t="s">
        <v>34</v>
      </c>
      <c r="E242" s="55">
        <v>6</v>
      </c>
      <c r="F242" s="55" t="s">
        <v>62</v>
      </c>
      <c r="G242" s="55" t="s">
        <v>435</v>
      </c>
      <c r="H242" s="55" t="s">
        <v>447</v>
      </c>
      <c r="I242" s="58">
        <v>44941</v>
      </c>
      <c r="J242" s="61" cm="1">
        <f t="array" ref="J242">INDEX(IF(F242="Male",_xlfn.ANCHORARRAY(Breeds!$L$3),_xlfn.ANCHORARRAY(Breeds!$M$3)),_xlfn.XMATCH(D242,Breeds!$B$3:$B$155,0),1)</f>
        <v>9.5</v>
      </c>
    </row>
    <row r="243" spans="2:10" x14ac:dyDescent="0.5">
      <c r="B243" s="55" t="s">
        <v>759</v>
      </c>
      <c r="C243" s="55" t="s">
        <v>434</v>
      </c>
      <c r="D243" s="55" t="s">
        <v>36</v>
      </c>
      <c r="E243" s="55">
        <v>2</v>
      </c>
      <c r="F243" s="55" t="s">
        <v>62</v>
      </c>
      <c r="G243" s="55" t="s">
        <v>438</v>
      </c>
      <c r="H243" s="55" t="s">
        <v>138</v>
      </c>
      <c r="I243" s="58">
        <v>45000</v>
      </c>
      <c r="J243" s="61" cm="1">
        <f t="array" ref="J243">INDEX(IF(F243="Male",_xlfn.ANCHORARRAY(Breeds!$L$3),_xlfn.ANCHORARRAY(Breeds!$M$3)),_xlfn.XMATCH(D243,Breeds!$B$3:$B$155,0),1)</f>
        <v>52.5</v>
      </c>
    </row>
    <row r="244" spans="2:10" x14ac:dyDescent="0.5">
      <c r="B244" s="55" t="s">
        <v>760</v>
      </c>
      <c r="C244" s="55" t="s">
        <v>441</v>
      </c>
      <c r="D244" s="55" t="s">
        <v>156</v>
      </c>
      <c r="E244" s="55">
        <v>18</v>
      </c>
      <c r="F244" s="55" t="s">
        <v>62</v>
      </c>
      <c r="G244" s="55" t="s">
        <v>438</v>
      </c>
      <c r="H244" s="55" t="s">
        <v>761</v>
      </c>
      <c r="I244" s="58">
        <v>45087</v>
      </c>
      <c r="J244" s="61" cm="1">
        <f t="array" ref="J244">INDEX(IF(F244="Male",_xlfn.ANCHORARRAY(Breeds!$L$3),_xlfn.ANCHORARRAY(Breeds!$M$3)),_xlfn.XMATCH(D244,Breeds!$B$3:$B$155,0),1)</f>
        <v>9.5</v>
      </c>
    </row>
    <row r="245" spans="2:10" x14ac:dyDescent="0.5">
      <c r="B245" s="55" t="s">
        <v>762</v>
      </c>
      <c r="C245" s="55" t="s">
        <v>434</v>
      </c>
      <c r="D245" s="55" t="s">
        <v>375</v>
      </c>
      <c r="E245" s="55">
        <v>11</v>
      </c>
      <c r="F245" s="55" t="s">
        <v>63</v>
      </c>
      <c r="G245" s="55" t="s">
        <v>438</v>
      </c>
      <c r="H245" s="55" t="s">
        <v>574</v>
      </c>
      <c r="I245" s="58">
        <v>45082</v>
      </c>
      <c r="J245" s="61" cm="1">
        <f t="array" ref="J245">INDEX(IF(F245="Male",_xlfn.ANCHORARRAY(Breeds!$L$3),_xlfn.ANCHORARRAY(Breeds!$M$3)),_xlfn.XMATCH(D245,Breeds!$B$3:$B$155,0),1)</f>
        <v>20.5</v>
      </c>
    </row>
    <row r="246" spans="2:10" x14ac:dyDescent="0.5">
      <c r="B246" s="55" t="s">
        <v>763</v>
      </c>
      <c r="C246" s="55" t="s">
        <v>434</v>
      </c>
      <c r="D246" s="55" t="s">
        <v>267</v>
      </c>
      <c r="E246" s="55">
        <v>8</v>
      </c>
      <c r="F246" s="55" t="s">
        <v>62</v>
      </c>
      <c r="G246" s="55" t="s">
        <v>438</v>
      </c>
      <c r="H246" s="55" t="s">
        <v>764</v>
      </c>
      <c r="I246" s="58">
        <v>45027</v>
      </c>
      <c r="J246" s="61" cm="1">
        <f t="array" ref="J246">INDEX(IF(F246="Male",_xlfn.ANCHORARRAY(Breeds!$L$3),_xlfn.ANCHORARRAY(Breeds!$M$3)),_xlfn.XMATCH(D246,Breeds!$B$3:$B$155,0),1)</f>
        <v>47.5</v>
      </c>
    </row>
    <row r="247" spans="2:10" x14ac:dyDescent="0.5">
      <c r="B247" s="55" t="s">
        <v>765</v>
      </c>
      <c r="C247" s="55" t="s">
        <v>441</v>
      </c>
      <c r="D247" s="55" t="s">
        <v>34</v>
      </c>
      <c r="E247" s="55">
        <v>7</v>
      </c>
      <c r="F247" s="55" t="s">
        <v>63</v>
      </c>
      <c r="G247" s="55" t="s">
        <v>435</v>
      </c>
      <c r="H247" s="55" t="s">
        <v>120</v>
      </c>
      <c r="I247" s="58">
        <v>45174</v>
      </c>
      <c r="J247" s="61" cm="1">
        <f t="array" ref="J247">INDEX(IF(F247="Male",_xlfn.ANCHORARRAY(Breeds!$L$3),_xlfn.ANCHORARRAY(Breeds!$M$3)),_xlfn.XMATCH(D247,Breeds!$B$3:$B$155,0),1)</f>
        <v>9.5</v>
      </c>
    </row>
    <row r="248" spans="2:10" x14ac:dyDescent="0.5">
      <c r="B248" s="55" t="s">
        <v>766</v>
      </c>
      <c r="C248" s="55" t="s">
        <v>441</v>
      </c>
      <c r="D248" s="55" t="s">
        <v>43</v>
      </c>
      <c r="E248" s="55">
        <v>20</v>
      </c>
      <c r="F248" s="55" t="s">
        <v>62</v>
      </c>
      <c r="G248" s="55" t="s">
        <v>438</v>
      </c>
      <c r="H248" s="55" t="s">
        <v>121</v>
      </c>
      <c r="I248" s="58">
        <v>45179</v>
      </c>
      <c r="J248" s="61" cm="1">
        <f t="array" ref="J248">INDEX(IF(F248="Male",_xlfn.ANCHORARRAY(Breeds!$L$3),_xlfn.ANCHORARRAY(Breeds!$M$3)),_xlfn.XMATCH(D248,Breeds!$B$3:$B$155,0),1)</f>
        <v>12.5</v>
      </c>
    </row>
    <row r="249" spans="2:10" x14ac:dyDescent="0.5">
      <c r="B249" s="55" t="s">
        <v>767</v>
      </c>
      <c r="C249" s="55" t="s">
        <v>441</v>
      </c>
      <c r="D249" s="55" t="s">
        <v>51</v>
      </c>
      <c r="E249" s="55">
        <v>3</v>
      </c>
      <c r="F249" s="55" t="s">
        <v>63</v>
      </c>
      <c r="G249" s="55" t="s">
        <v>435</v>
      </c>
      <c r="H249" s="55" t="s">
        <v>768</v>
      </c>
      <c r="I249" s="58">
        <v>45119</v>
      </c>
      <c r="J249" s="61" cm="1">
        <f t="array" ref="J249">INDEX(IF(F249="Male",_xlfn.ANCHORARRAY(Breeds!$L$3),_xlfn.ANCHORARRAY(Breeds!$M$3)),_xlfn.XMATCH(D249,Breeds!$B$3:$B$155,0),1)</f>
        <v>8.5</v>
      </c>
    </row>
    <row r="250" spans="2:10" x14ac:dyDescent="0.5">
      <c r="B250" s="55" t="s">
        <v>769</v>
      </c>
      <c r="C250" s="55" t="s">
        <v>441</v>
      </c>
      <c r="D250" s="55" t="s">
        <v>43</v>
      </c>
      <c r="E250" s="55">
        <v>13</v>
      </c>
      <c r="F250" s="55" t="s">
        <v>63</v>
      </c>
      <c r="G250" s="55" t="s">
        <v>438</v>
      </c>
      <c r="H250" s="55" t="s">
        <v>119</v>
      </c>
      <c r="I250" s="58">
        <v>45137</v>
      </c>
      <c r="J250" s="61" cm="1">
        <f t="array" ref="J250">INDEX(IF(F250="Male",_xlfn.ANCHORARRAY(Breeds!$L$3),_xlfn.ANCHORARRAY(Breeds!$M$3)),_xlfn.XMATCH(D250,Breeds!$B$3:$B$155,0),1)</f>
        <v>20</v>
      </c>
    </row>
    <row r="251" spans="2:10" x14ac:dyDescent="0.5">
      <c r="B251" s="55" t="s">
        <v>770</v>
      </c>
      <c r="C251" s="55" t="s">
        <v>441</v>
      </c>
      <c r="D251" s="55" t="s">
        <v>51</v>
      </c>
      <c r="E251" s="55">
        <v>19</v>
      </c>
      <c r="F251" s="55" t="s">
        <v>63</v>
      </c>
      <c r="G251" s="55" t="s">
        <v>435</v>
      </c>
      <c r="H251" s="55" t="s">
        <v>129</v>
      </c>
      <c r="I251" s="58">
        <v>44962</v>
      </c>
      <c r="J251" s="61" cm="1">
        <f t="array" ref="J251">INDEX(IF(F251="Male",_xlfn.ANCHORARRAY(Breeds!$L$3),_xlfn.ANCHORARRAY(Breeds!$M$3)),_xlfn.XMATCH(D251,Breeds!$B$3:$B$155,0),1)</f>
        <v>8.5</v>
      </c>
    </row>
    <row r="252" spans="2:10" x14ac:dyDescent="0.5">
      <c r="B252" s="55" t="s">
        <v>771</v>
      </c>
      <c r="C252" s="55" t="s">
        <v>441</v>
      </c>
      <c r="D252" s="55" t="s">
        <v>43</v>
      </c>
      <c r="E252" s="55">
        <v>2</v>
      </c>
      <c r="F252" s="55" t="s">
        <v>62</v>
      </c>
      <c r="G252" s="55" t="s">
        <v>435</v>
      </c>
      <c r="H252" s="55" t="s">
        <v>571</v>
      </c>
      <c r="I252" s="58">
        <v>45009</v>
      </c>
      <c r="J252" s="61" cm="1">
        <f t="array" ref="J252">INDEX(IF(F252="Male",_xlfn.ANCHORARRAY(Breeds!$L$3),_xlfn.ANCHORARRAY(Breeds!$M$3)),_xlfn.XMATCH(D252,Breeds!$B$3:$B$155,0),1)</f>
        <v>12.5</v>
      </c>
    </row>
    <row r="253" spans="2:10" x14ac:dyDescent="0.5">
      <c r="B253" s="55" t="s">
        <v>772</v>
      </c>
      <c r="C253" s="55" t="s">
        <v>441</v>
      </c>
      <c r="D253" s="55" t="s">
        <v>156</v>
      </c>
      <c r="E253" s="55">
        <v>2</v>
      </c>
      <c r="F253" s="55" t="s">
        <v>62</v>
      </c>
      <c r="G253" s="55" t="s">
        <v>435</v>
      </c>
      <c r="H253" s="55" t="s">
        <v>773</v>
      </c>
      <c r="I253" s="58">
        <v>45160</v>
      </c>
      <c r="J253" s="61" cm="1">
        <f t="array" ref="J253">INDEX(IF(F253="Male",_xlfn.ANCHORARRAY(Breeds!$L$3),_xlfn.ANCHORARRAY(Breeds!$M$3)),_xlfn.XMATCH(D253,Breeds!$B$3:$B$155,0),1)</f>
        <v>9.5</v>
      </c>
    </row>
    <row r="254" spans="2:10" x14ac:dyDescent="0.5">
      <c r="B254" s="55" t="s">
        <v>774</v>
      </c>
      <c r="C254" s="55" t="s">
        <v>434</v>
      </c>
      <c r="D254" s="55" t="s">
        <v>290</v>
      </c>
      <c r="E254" s="55">
        <v>6</v>
      </c>
      <c r="F254" s="55" t="s">
        <v>62</v>
      </c>
      <c r="G254" s="55" t="s">
        <v>438</v>
      </c>
      <c r="H254" s="55" t="s">
        <v>775</v>
      </c>
      <c r="I254" s="58">
        <v>45176</v>
      </c>
      <c r="J254" s="61" cm="1">
        <f t="array" ref="J254">INDEX(IF(F254="Male",_xlfn.ANCHORARRAY(Breeds!$L$3),_xlfn.ANCHORARRAY(Breeds!$M$3)),_xlfn.XMATCH(D254,Breeds!$B$3:$B$155,0),1)</f>
        <v>10.5</v>
      </c>
    </row>
    <row r="255" spans="2:10" x14ac:dyDescent="0.5">
      <c r="B255" s="55" t="s">
        <v>776</v>
      </c>
      <c r="C255" s="55" t="s">
        <v>441</v>
      </c>
      <c r="D255" s="55" t="s">
        <v>32</v>
      </c>
      <c r="E255" s="55">
        <v>17</v>
      </c>
      <c r="F255" s="55" t="s">
        <v>63</v>
      </c>
      <c r="G255" s="55" t="s">
        <v>438</v>
      </c>
      <c r="H255" s="55" t="s">
        <v>457</v>
      </c>
      <c r="I255" s="58">
        <v>45049</v>
      </c>
      <c r="J255" s="61" cm="1">
        <f t="array" ref="J255">INDEX(IF(F255="Male",_xlfn.ANCHORARRAY(Breeds!$L$3),_xlfn.ANCHORARRAY(Breeds!$M$3)),_xlfn.XMATCH(D255,Breeds!$B$3:$B$155,0),1)</f>
        <v>9</v>
      </c>
    </row>
    <row r="256" spans="2:10" x14ac:dyDescent="0.5">
      <c r="B256" s="55" t="s">
        <v>777</v>
      </c>
      <c r="C256" s="55" t="s">
        <v>434</v>
      </c>
      <c r="D256" s="55" t="s">
        <v>39</v>
      </c>
      <c r="E256" s="55">
        <v>6</v>
      </c>
      <c r="F256" s="55" t="s">
        <v>63</v>
      </c>
      <c r="G256" s="55" t="s">
        <v>435</v>
      </c>
      <c r="H256" s="55" t="s">
        <v>701</v>
      </c>
      <c r="I256" s="58">
        <v>45110</v>
      </c>
      <c r="J256" s="61" cm="1">
        <f t="array" ref="J256">INDEX(IF(F256="Male",_xlfn.ANCHORARRAY(Breeds!$L$3),_xlfn.ANCHORARRAY(Breeds!$M$3)),_xlfn.XMATCH(D256,Breeds!$B$3:$B$155,0),1)</f>
        <v>13</v>
      </c>
    </row>
  </sheetData>
  <autoFilter ref="B2:I256" xr:uid="{D9F725AD-7E7B-4AB1-AC60-A0D8DB8A18E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Case</vt:lpstr>
      <vt:lpstr>B3</vt:lpstr>
      <vt:lpstr>Breeds</vt:lpstr>
      <vt:lpstr>Pet Data</vt:lpstr>
      <vt:lpstr>Age</vt:lpstr>
      <vt:lpstr>all_Star</vt:lpstr>
      <vt:lpstr>Breed</vt:lpstr>
      <vt:lpstr>Food_Type</vt:lpstr>
      <vt:lpstr>Last_App</vt:lpstr>
      <vt:lpstr>Pet_Name</vt:lpstr>
      <vt:lpstr>Sex</vt:lpstr>
      <vt:lpstr>Species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David Clayton - (dcbrown)</dc:creator>
  <cp:lastModifiedBy>Giorgi Goderdzishvili</cp:lastModifiedBy>
  <dcterms:created xsi:type="dcterms:W3CDTF">2023-12-01T11:39:05Z</dcterms:created>
  <dcterms:modified xsi:type="dcterms:W3CDTF">2024-03-29T12:40:15Z</dcterms:modified>
</cp:coreProperties>
</file>